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ány města\Rada města\Podklady\RM-2022-2026\2025\RM-67-2025\"/>
    </mc:Choice>
  </mc:AlternateContent>
  <xr:revisionPtr revIDLastSave="0" documentId="8_{AEBF5E4F-F9D5-472C-B866-28858B6F17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01 Pol" sheetId="12" r:id="rId4"/>
    <sheet name="SO02 02 Pol" sheetId="13" r:id="rId5"/>
    <sheet name="SO03 03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_xlnm.Print_Titles" localSheetId="4">'SO02 02 Pol'!$1:$7</definedName>
    <definedName name="_xlnm.Print_Titles" localSheetId="5">'SO03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Pol'!$A$1:$Y$257</definedName>
    <definedName name="_xlnm.Print_Area" localSheetId="4">'SO02 02 Pol'!$A$1:$Y$140</definedName>
    <definedName name="_xlnm.Print_Area" localSheetId="5">'SO03 03 Pol'!$A$1:$Y$28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18" i="14"/>
  <c r="G9" i="14"/>
  <c r="G8" i="14" s="1"/>
  <c r="I9" i="14"/>
  <c r="I8" i="14" s="1"/>
  <c r="K9" i="14"/>
  <c r="K8" i="14" s="1"/>
  <c r="M9" i="14"/>
  <c r="M8" i="14" s="1"/>
  <c r="O9" i="14"/>
  <c r="O8" i="14" s="1"/>
  <c r="Q9" i="14"/>
  <c r="V9" i="14"/>
  <c r="G10" i="14"/>
  <c r="I10" i="14"/>
  <c r="K10" i="14"/>
  <c r="M10" i="14"/>
  <c r="O10" i="14"/>
  <c r="Q10" i="14"/>
  <c r="Q8" i="14" s="1"/>
  <c r="V10" i="14"/>
  <c r="V8" i="14" s="1"/>
  <c r="G11" i="14"/>
  <c r="M11" i="14" s="1"/>
  <c r="I11" i="14"/>
  <c r="K11" i="14"/>
  <c r="O11" i="14"/>
  <c r="Q11" i="14"/>
  <c r="V11" i="14"/>
  <c r="G12" i="14"/>
  <c r="I12" i="14"/>
  <c r="K12" i="14"/>
  <c r="M12" i="14"/>
  <c r="O12" i="14"/>
  <c r="Q12" i="14"/>
  <c r="V12" i="14"/>
  <c r="G13" i="14"/>
  <c r="G14" i="14"/>
  <c r="I14" i="14"/>
  <c r="I13" i="14" s="1"/>
  <c r="K14" i="14"/>
  <c r="K13" i="14" s="1"/>
  <c r="M14" i="14"/>
  <c r="M13" i="14" s="1"/>
  <c r="O14" i="14"/>
  <c r="O13" i="14" s="1"/>
  <c r="Q14" i="14"/>
  <c r="Q13" i="14" s="1"/>
  <c r="V14" i="14"/>
  <c r="G15" i="14"/>
  <c r="I15" i="14"/>
  <c r="K15" i="14"/>
  <c r="M15" i="14"/>
  <c r="O15" i="14"/>
  <c r="Q15" i="14"/>
  <c r="V15" i="14"/>
  <c r="V13" i="14" s="1"/>
  <c r="G16" i="14"/>
  <c r="I16" i="14"/>
  <c r="K16" i="14"/>
  <c r="M16" i="14"/>
  <c r="O16" i="14"/>
  <c r="Q16" i="14"/>
  <c r="V16" i="14"/>
  <c r="AE18" i="14"/>
  <c r="G130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V9" i="13"/>
  <c r="G14" i="13"/>
  <c r="I14" i="13"/>
  <c r="K14" i="13"/>
  <c r="M14" i="13"/>
  <c r="O14" i="13"/>
  <c r="Q14" i="13"/>
  <c r="Q8" i="13" s="1"/>
  <c r="V14" i="13"/>
  <c r="V8" i="13" s="1"/>
  <c r="G19" i="13"/>
  <c r="M19" i="13" s="1"/>
  <c r="I19" i="13"/>
  <c r="K19" i="13"/>
  <c r="O19" i="13"/>
  <c r="Q19" i="13"/>
  <c r="V19" i="13"/>
  <c r="G24" i="13"/>
  <c r="I24" i="13"/>
  <c r="K24" i="13"/>
  <c r="M24" i="13"/>
  <c r="O24" i="13"/>
  <c r="Q24" i="13"/>
  <c r="V24" i="13"/>
  <c r="G29" i="13"/>
  <c r="G30" i="13"/>
  <c r="I30" i="13"/>
  <c r="I29" i="13" s="1"/>
  <c r="K30" i="13"/>
  <c r="K29" i="13" s="1"/>
  <c r="M30" i="13"/>
  <c r="O30" i="13"/>
  <c r="O29" i="13" s="1"/>
  <c r="Q30" i="13"/>
  <c r="Q29" i="13" s="1"/>
  <c r="V30" i="13"/>
  <c r="G42" i="13"/>
  <c r="I42" i="13"/>
  <c r="K42" i="13"/>
  <c r="M42" i="13"/>
  <c r="O42" i="13"/>
  <c r="Q42" i="13"/>
  <c r="V42" i="13"/>
  <c r="V29" i="13" s="1"/>
  <c r="G47" i="13"/>
  <c r="I47" i="13"/>
  <c r="K47" i="13"/>
  <c r="M47" i="13"/>
  <c r="O47" i="13"/>
  <c r="Q47" i="13"/>
  <c r="V47" i="13"/>
  <c r="G49" i="13"/>
  <c r="I49" i="13"/>
  <c r="K49" i="13"/>
  <c r="M49" i="13"/>
  <c r="O49" i="13"/>
  <c r="Q49" i="13"/>
  <c r="V49" i="13"/>
  <c r="G54" i="13"/>
  <c r="M54" i="13" s="1"/>
  <c r="I54" i="13"/>
  <c r="K54" i="13"/>
  <c r="O54" i="13"/>
  <c r="Q54" i="13"/>
  <c r="V54" i="13"/>
  <c r="G66" i="13"/>
  <c r="I66" i="13"/>
  <c r="K66" i="13"/>
  <c r="M66" i="13"/>
  <c r="O66" i="13"/>
  <c r="Q66" i="13"/>
  <c r="V66" i="13"/>
  <c r="G72" i="13"/>
  <c r="I72" i="13"/>
  <c r="K72" i="13"/>
  <c r="M72" i="13"/>
  <c r="O72" i="13"/>
  <c r="Q72" i="13"/>
  <c r="V72" i="13"/>
  <c r="G74" i="13"/>
  <c r="I74" i="13"/>
  <c r="K74" i="13"/>
  <c r="M74" i="13"/>
  <c r="O74" i="13"/>
  <c r="G75" i="13"/>
  <c r="I75" i="13"/>
  <c r="K75" i="13"/>
  <c r="M75" i="13"/>
  <c r="O75" i="13"/>
  <c r="Q75" i="13"/>
  <c r="Q74" i="13" s="1"/>
  <c r="V75" i="13"/>
  <c r="V74" i="13" s="1"/>
  <c r="G82" i="13"/>
  <c r="I82" i="13"/>
  <c r="K82" i="13"/>
  <c r="G83" i="13"/>
  <c r="I83" i="13"/>
  <c r="K83" i="13"/>
  <c r="M83" i="13"/>
  <c r="M82" i="13" s="1"/>
  <c r="O83" i="13"/>
  <c r="O82" i="13" s="1"/>
  <c r="Q83" i="13"/>
  <c r="Q82" i="13" s="1"/>
  <c r="V83" i="13"/>
  <c r="V82" i="13" s="1"/>
  <c r="G84" i="13"/>
  <c r="G85" i="13"/>
  <c r="I85" i="13"/>
  <c r="I84" i="13" s="1"/>
  <c r="K85" i="13"/>
  <c r="K84" i="13" s="1"/>
  <c r="M85" i="13"/>
  <c r="M84" i="13" s="1"/>
  <c r="O85" i="13"/>
  <c r="O84" i="13" s="1"/>
  <c r="Q85" i="13"/>
  <c r="Q84" i="13" s="1"/>
  <c r="V85" i="13"/>
  <c r="G90" i="13"/>
  <c r="I90" i="13"/>
  <c r="K90" i="13"/>
  <c r="M90" i="13"/>
  <c r="O90" i="13"/>
  <c r="Q90" i="13"/>
  <c r="V90" i="13"/>
  <c r="V84" i="13" s="1"/>
  <c r="G92" i="13"/>
  <c r="I92" i="13"/>
  <c r="K92" i="13"/>
  <c r="M92" i="13"/>
  <c r="O92" i="13"/>
  <c r="Q92" i="13"/>
  <c r="V92" i="13"/>
  <c r="K97" i="13"/>
  <c r="O97" i="13"/>
  <c r="Q97" i="13"/>
  <c r="V97" i="13"/>
  <c r="G98" i="13"/>
  <c r="M98" i="13" s="1"/>
  <c r="M97" i="13" s="1"/>
  <c r="I98" i="13"/>
  <c r="I97" i="13" s="1"/>
  <c r="K98" i="13"/>
  <c r="O98" i="13"/>
  <c r="Q98" i="13"/>
  <c r="V98" i="13"/>
  <c r="G99" i="13"/>
  <c r="I99" i="13"/>
  <c r="K99" i="13"/>
  <c r="M99" i="13"/>
  <c r="O99" i="13"/>
  <c r="Q99" i="13"/>
  <c r="V99" i="13"/>
  <c r="G100" i="13"/>
  <c r="I100" i="13"/>
  <c r="K100" i="13"/>
  <c r="M100" i="13"/>
  <c r="O100" i="13"/>
  <c r="Q100" i="13"/>
  <c r="V100" i="13"/>
  <c r="O101" i="13"/>
  <c r="G102" i="13"/>
  <c r="I102" i="13"/>
  <c r="K102" i="13"/>
  <c r="M102" i="13"/>
  <c r="O102" i="13"/>
  <c r="Q102" i="13"/>
  <c r="Q101" i="13" s="1"/>
  <c r="V102" i="13"/>
  <c r="V101" i="13" s="1"/>
  <c r="G107" i="13"/>
  <c r="M107" i="13" s="1"/>
  <c r="I107" i="13"/>
  <c r="I101" i="13" s="1"/>
  <c r="K107" i="13"/>
  <c r="K101" i="13" s="1"/>
  <c r="O107" i="13"/>
  <c r="Q107" i="13"/>
  <c r="V107" i="13"/>
  <c r="G110" i="13"/>
  <c r="I110" i="13"/>
  <c r="K110" i="13"/>
  <c r="M110" i="13"/>
  <c r="O110" i="13"/>
  <c r="Q110" i="13"/>
  <c r="V110" i="13"/>
  <c r="G115" i="13"/>
  <c r="M115" i="13" s="1"/>
  <c r="I115" i="13"/>
  <c r="K115" i="13"/>
  <c r="O115" i="13"/>
  <c r="Q115" i="13"/>
  <c r="V115" i="13"/>
  <c r="G118" i="13"/>
  <c r="I118" i="13"/>
  <c r="K118" i="13"/>
  <c r="M118" i="13"/>
  <c r="O118" i="13"/>
  <c r="Q118" i="13"/>
  <c r="V118" i="13"/>
  <c r="G120" i="13"/>
  <c r="G119" i="13" s="1"/>
  <c r="I120" i="13"/>
  <c r="I119" i="13" s="1"/>
  <c r="K120" i="13"/>
  <c r="K119" i="13" s="1"/>
  <c r="M120" i="13"/>
  <c r="O120" i="13"/>
  <c r="Q120" i="13"/>
  <c r="V120" i="13"/>
  <c r="G122" i="13"/>
  <c r="I122" i="13"/>
  <c r="K122" i="13"/>
  <c r="M122" i="13"/>
  <c r="O122" i="13"/>
  <c r="O119" i="13" s="1"/>
  <c r="Q122" i="13"/>
  <c r="Q119" i="13" s="1"/>
  <c r="V122" i="13"/>
  <c r="V119" i="13" s="1"/>
  <c r="G124" i="13"/>
  <c r="M124" i="13" s="1"/>
  <c r="I124" i="13"/>
  <c r="K124" i="13"/>
  <c r="O124" i="13"/>
  <c r="Q124" i="13"/>
  <c r="V124" i="13"/>
  <c r="G125" i="13"/>
  <c r="I125" i="13"/>
  <c r="K125" i="13"/>
  <c r="M125" i="13"/>
  <c r="O125" i="13"/>
  <c r="Q125" i="13"/>
  <c r="V125" i="13"/>
  <c r="G126" i="13"/>
  <c r="I126" i="13"/>
  <c r="K126" i="13"/>
  <c r="M126" i="13"/>
  <c r="O126" i="13"/>
  <c r="Q126" i="13"/>
  <c r="V126" i="13"/>
  <c r="G127" i="13"/>
  <c r="I127" i="13"/>
  <c r="K127" i="13"/>
  <c r="M127" i="13"/>
  <c r="O127" i="13"/>
  <c r="Q127" i="13"/>
  <c r="V127" i="13"/>
  <c r="G128" i="13"/>
  <c r="I128" i="13"/>
  <c r="K128" i="13"/>
  <c r="M128" i="13"/>
  <c r="O128" i="13"/>
  <c r="Q128" i="13"/>
  <c r="V128" i="13"/>
  <c r="AE130" i="13"/>
  <c r="G247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G13" i="12"/>
  <c r="I13" i="12"/>
  <c r="K13" i="12"/>
  <c r="M13" i="12"/>
  <c r="O13" i="12"/>
  <c r="Q13" i="12"/>
  <c r="Q8" i="12" s="1"/>
  <c r="V13" i="12"/>
  <c r="V8" i="12" s="1"/>
  <c r="G17" i="12"/>
  <c r="M17" i="12" s="1"/>
  <c r="I17" i="12"/>
  <c r="K17" i="12"/>
  <c r="O17" i="12"/>
  <c r="Q17" i="12"/>
  <c r="V17" i="12"/>
  <c r="G21" i="12"/>
  <c r="I21" i="12"/>
  <c r="K21" i="12"/>
  <c r="M21" i="12"/>
  <c r="O21" i="12"/>
  <c r="Q21" i="12"/>
  <c r="V21" i="12"/>
  <c r="G25" i="12"/>
  <c r="G26" i="12"/>
  <c r="I26" i="12"/>
  <c r="I25" i="12" s="1"/>
  <c r="K26" i="12"/>
  <c r="K25" i="12" s="1"/>
  <c r="M26" i="12"/>
  <c r="O26" i="12"/>
  <c r="O25" i="12" s="1"/>
  <c r="Q26" i="12"/>
  <c r="Q25" i="12" s="1"/>
  <c r="V26" i="12"/>
  <c r="G30" i="12"/>
  <c r="I30" i="12"/>
  <c r="K30" i="12"/>
  <c r="M30" i="12"/>
  <c r="O30" i="12"/>
  <c r="Q30" i="12"/>
  <c r="V30" i="12"/>
  <c r="V25" i="12" s="1"/>
  <c r="G32" i="12"/>
  <c r="I32" i="12"/>
  <c r="K32" i="12"/>
  <c r="M32" i="12"/>
  <c r="O32" i="12"/>
  <c r="Q32" i="12"/>
  <c r="V32" i="12"/>
  <c r="G46" i="12"/>
  <c r="I46" i="12"/>
  <c r="K46" i="12"/>
  <c r="M46" i="12"/>
  <c r="O46" i="12"/>
  <c r="Q46" i="12"/>
  <c r="V46" i="12"/>
  <c r="G50" i="12"/>
  <c r="M50" i="12" s="1"/>
  <c r="I50" i="12"/>
  <c r="K50" i="12"/>
  <c r="O50" i="12"/>
  <c r="Q50" i="12"/>
  <c r="V50" i="12"/>
  <c r="G58" i="12"/>
  <c r="I58" i="12"/>
  <c r="K58" i="12"/>
  <c r="M58" i="12"/>
  <c r="O58" i="12"/>
  <c r="Q58" i="12"/>
  <c r="V58" i="12"/>
  <c r="G66" i="12"/>
  <c r="I66" i="12"/>
  <c r="K66" i="12"/>
  <c r="M66" i="12"/>
  <c r="O66" i="12"/>
  <c r="Q66" i="12"/>
  <c r="V66" i="12"/>
  <c r="G71" i="12"/>
  <c r="I71" i="12"/>
  <c r="K71" i="12"/>
  <c r="M71" i="12"/>
  <c r="O71" i="12"/>
  <c r="Q71" i="12"/>
  <c r="V71" i="12"/>
  <c r="O73" i="12"/>
  <c r="Q73" i="12"/>
  <c r="V73" i="12"/>
  <c r="G74" i="12"/>
  <c r="M74" i="12" s="1"/>
  <c r="M73" i="12" s="1"/>
  <c r="I74" i="12"/>
  <c r="I73" i="12" s="1"/>
  <c r="K74" i="12"/>
  <c r="K73" i="12" s="1"/>
  <c r="O74" i="12"/>
  <c r="Q74" i="12"/>
  <c r="V74" i="12"/>
  <c r="V100" i="12"/>
  <c r="G101" i="12"/>
  <c r="M101" i="12" s="1"/>
  <c r="M100" i="12" s="1"/>
  <c r="I101" i="12"/>
  <c r="K101" i="12"/>
  <c r="O101" i="12"/>
  <c r="Q101" i="12"/>
  <c r="V101" i="12"/>
  <c r="G105" i="12"/>
  <c r="I105" i="12"/>
  <c r="I100" i="12" s="1"/>
  <c r="K105" i="12"/>
  <c r="K100" i="12" s="1"/>
  <c r="M105" i="12"/>
  <c r="O105" i="12"/>
  <c r="O100" i="12" s="1"/>
  <c r="Q105" i="12"/>
  <c r="Q100" i="12" s="1"/>
  <c r="V105" i="12"/>
  <c r="G108" i="12"/>
  <c r="G107" i="12" s="1"/>
  <c r="I108" i="12"/>
  <c r="I107" i="12" s="1"/>
  <c r="K108" i="12"/>
  <c r="K107" i="12" s="1"/>
  <c r="M108" i="12"/>
  <c r="M107" i="12" s="1"/>
  <c r="O108" i="12"/>
  <c r="Q108" i="12"/>
  <c r="V108" i="12"/>
  <c r="G109" i="12"/>
  <c r="I109" i="12"/>
  <c r="K109" i="12"/>
  <c r="M109" i="12"/>
  <c r="O109" i="12"/>
  <c r="O107" i="12" s="1"/>
  <c r="Q109" i="12"/>
  <c r="Q107" i="12" s="1"/>
  <c r="V109" i="12"/>
  <c r="V107" i="12" s="1"/>
  <c r="I110" i="12"/>
  <c r="G111" i="12"/>
  <c r="I111" i="12"/>
  <c r="K111" i="12"/>
  <c r="K110" i="12" s="1"/>
  <c r="M111" i="12"/>
  <c r="O111" i="12"/>
  <c r="O110" i="12" s="1"/>
  <c r="Q111" i="12"/>
  <c r="Q110" i="12" s="1"/>
  <c r="V111" i="12"/>
  <c r="V110" i="12" s="1"/>
  <c r="G115" i="12"/>
  <c r="I115" i="12"/>
  <c r="K115" i="12"/>
  <c r="M115" i="12"/>
  <c r="O115" i="12"/>
  <c r="Q115" i="12"/>
  <c r="V115" i="12"/>
  <c r="G119" i="12"/>
  <c r="I119" i="12"/>
  <c r="K119" i="12"/>
  <c r="M119" i="12"/>
  <c r="O119" i="12"/>
  <c r="Q119" i="12"/>
  <c r="V119" i="12"/>
  <c r="G121" i="12"/>
  <c r="I121" i="12"/>
  <c r="K121" i="12"/>
  <c r="M121" i="12"/>
  <c r="O121" i="12"/>
  <c r="Q121" i="12"/>
  <c r="V121" i="12"/>
  <c r="G125" i="12"/>
  <c r="M125" i="12" s="1"/>
  <c r="I125" i="12"/>
  <c r="K125" i="12"/>
  <c r="O125" i="12"/>
  <c r="Q125" i="12"/>
  <c r="V125" i="12"/>
  <c r="G127" i="12"/>
  <c r="I127" i="12"/>
  <c r="K127" i="12"/>
  <c r="M127" i="12"/>
  <c r="O127" i="12"/>
  <c r="Q127" i="12"/>
  <c r="V127" i="12"/>
  <c r="G129" i="12"/>
  <c r="M129" i="12" s="1"/>
  <c r="I129" i="12"/>
  <c r="K129" i="12"/>
  <c r="O129" i="12"/>
  <c r="Q129" i="12"/>
  <c r="V129" i="12"/>
  <c r="O130" i="12"/>
  <c r="Q130" i="12"/>
  <c r="G131" i="12"/>
  <c r="I131" i="12"/>
  <c r="K131" i="12"/>
  <c r="M131" i="12"/>
  <c r="O131" i="12"/>
  <c r="Q131" i="12"/>
  <c r="V131" i="12"/>
  <c r="V130" i="12" s="1"/>
  <c r="G133" i="12"/>
  <c r="G130" i="12" s="1"/>
  <c r="I133" i="12"/>
  <c r="I130" i="12" s="1"/>
  <c r="K133" i="12"/>
  <c r="K130" i="12" s="1"/>
  <c r="M133" i="12"/>
  <c r="M130" i="12" s="1"/>
  <c r="O133" i="12"/>
  <c r="Q133" i="12"/>
  <c r="V133" i="12"/>
  <c r="K137" i="12"/>
  <c r="O137" i="12"/>
  <c r="Q137" i="12"/>
  <c r="V137" i="12"/>
  <c r="G138" i="12"/>
  <c r="M138" i="12" s="1"/>
  <c r="M137" i="12" s="1"/>
  <c r="I138" i="12"/>
  <c r="I137" i="12" s="1"/>
  <c r="K138" i="12"/>
  <c r="O138" i="12"/>
  <c r="Q138" i="12"/>
  <c r="V138" i="12"/>
  <c r="G142" i="12"/>
  <c r="I142" i="12"/>
  <c r="K142" i="12"/>
  <c r="M142" i="12"/>
  <c r="O142" i="12"/>
  <c r="Q142" i="12"/>
  <c r="V142" i="12"/>
  <c r="G143" i="12"/>
  <c r="I143" i="12"/>
  <c r="K143" i="12"/>
  <c r="M143" i="12"/>
  <c r="O143" i="12"/>
  <c r="Q143" i="12"/>
  <c r="V143" i="12"/>
  <c r="G147" i="12"/>
  <c r="I147" i="12"/>
  <c r="K147" i="12"/>
  <c r="M147" i="12"/>
  <c r="O147" i="12"/>
  <c r="G148" i="12"/>
  <c r="I148" i="12"/>
  <c r="K148" i="12"/>
  <c r="M148" i="12"/>
  <c r="O148" i="12"/>
  <c r="Q148" i="12"/>
  <c r="Q147" i="12" s="1"/>
  <c r="V148" i="12"/>
  <c r="V147" i="12" s="1"/>
  <c r="K149" i="12"/>
  <c r="G150" i="12"/>
  <c r="I150" i="12"/>
  <c r="K150" i="12"/>
  <c r="M150" i="12"/>
  <c r="O150" i="12"/>
  <c r="O149" i="12" s="1"/>
  <c r="Q150" i="12"/>
  <c r="Q149" i="12" s="1"/>
  <c r="V150" i="12"/>
  <c r="V149" i="12" s="1"/>
  <c r="G157" i="12"/>
  <c r="M157" i="12" s="1"/>
  <c r="I157" i="12"/>
  <c r="K157" i="12"/>
  <c r="O157" i="12"/>
  <c r="Q157" i="12"/>
  <c r="V157" i="12"/>
  <c r="G170" i="12"/>
  <c r="I170" i="12"/>
  <c r="K170" i="12"/>
  <c r="M170" i="12"/>
  <c r="O170" i="12"/>
  <c r="Q170" i="12"/>
  <c r="V170" i="12"/>
  <c r="G183" i="12"/>
  <c r="I183" i="12"/>
  <c r="K183" i="12"/>
  <c r="M183" i="12"/>
  <c r="O183" i="12"/>
  <c r="Q183" i="12"/>
  <c r="V183" i="12"/>
  <c r="G190" i="12"/>
  <c r="I190" i="12"/>
  <c r="K190" i="12"/>
  <c r="M190" i="12"/>
  <c r="O190" i="12"/>
  <c r="Q190" i="12"/>
  <c r="V190" i="12"/>
  <c r="G197" i="12"/>
  <c r="I197" i="12"/>
  <c r="K197" i="12"/>
  <c r="M197" i="12"/>
  <c r="O197" i="12"/>
  <c r="Q197" i="12"/>
  <c r="V197" i="12"/>
  <c r="G223" i="12"/>
  <c r="M223" i="12" s="1"/>
  <c r="I223" i="12"/>
  <c r="I149" i="12" s="1"/>
  <c r="K223" i="12"/>
  <c r="O223" i="12"/>
  <c r="Q223" i="12"/>
  <c r="V223" i="12"/>
  <c r="G230" i="12"/>
  <c r="I230" i="12"/>
  <c r="K230" i="12"/>
  <c r="M230" i="12"/>
  <c r="O230" i="12"/>
  <c r="Q230" i="12"/>
  <c r="V230" i="12"/>
  <c r="Q231" i="12"/>
  <c r="V231" i="12"/>
  <c r="G232" i="12"/>
  <c r="G231" i="12" s="1"/>
  <c r="I232" i="12"/>
  <c r="I231" i="12" s="1"/>
  <c r="K232" i="12"/>
  <c r="K231" i="12" s="1"/>
  <c r="M232" i="12"/>
  <c r="M231" i="12" s="1"/>
  <c r="O232" i="12"/>
  <c r="O231" i="12" s="1"/>
  <c r="Q232" i="12"/>
  <c r="V232" i="12"/>
  <c r="G234" i="12"/>
  <c r="M234" i="12" s="1"/>
  <c r="I234" i="12"/>
  <c r="I233" i="12" s="1"/>
  <c r="K234" i="12"/>
  <c r="K233" i="12" s="1"/>
  <c r="O234" i="12"/>
  <c r="Q234" i="12"/>
  <c r="V234" i="12"/>
  <c r="G235" i="12"/>
  <c r="I235" i="12"/>
  <c r="K235" i="12"/>
  <c r="M235" i="12"/>
  <c r="O235" i="12"/>
  <c r="O233" i="12" s="1"/>
  <c r="Q235" i="12"/>
  <c r="Q233" i="12" s="1"/>
  <c r="V235" i="12"/>
  <c r="V233" i="12" s="1"/>
  <c r="G237" i="12"/>
  <c r="M237" i="12" s="1"/>
  <c r="I237" i="12"/>
  <c r="K237" i="12"/>
  <c r="O237" i="12"/>
  <c r="Q237" i="12"/>
  <c r="V237" i="12"/>
  <c r="G238" i="12"/>
  <c r="I238" i="12"/>
  <c r="K238" i="12"/>
  <c r="M238" i="12"/>
  <c r="O238" i="12"/>
  <c r="Q238" i="12"/>
  <c r="G239" i="12"/>
  <c r="I239" i="12"/>
  <c r="K239" i="12"/>
  <c r="M239" i="12"/>
  <c r="O239" i="12"/>
  <c r="Q239" i="12"/>
  <c r="V239" i="12"/>
  <c r="V238" i="12" s="1"/>
  <c r="K240" i="12"/>
  <c r="G241" i="12"/>
  <c r="I241" i="12"/>
  <c r="K241" i="12"/>
  <c r="M241" i="12"/>
  <c r="O241" i="12"/>
  <c r="O240" i="12" s="1"/>
  <c r="Q241" i="12"/>
  <c r="Q240" i="12" s="1"/>
  <c r="V241" i="12"/>
  <c r="V240" i="12" s="1"/>
  <c r="G242" i="12"/>
  <c r="M242" i="12" s="1"/>
  <c r="M240" i="12" s="1"/>
  <c r="I242" i="12"/>
  <c r="I240" i="12" s="1"/>
  <c r="K242" i="12"/>
  <c r="O242" i="12"/>
  <c r="Q242" i="12"/>
  <c r="V242" i="12"/>
  <c r="G243" i="12"/>
  <c r="I243" i="12"/>
  <c r="K243" i="12"/>
  <c r="M243" i="12"/>
  <c r="O243" i="12"/>
  <c r="Q243" i="12"/>
  <c r="V243" i="12"/>
  <c r="G244" i="12"/>
  <c r="I244" i="12"/>
  <c r="K244" i="12"/>
  <c r="M244" i="12"/>
  <c r="O244" i="12"/>
  <c r="Q244" i="12"/>
  <c r="V244" i="12"/>
  <c r="AE247" i="12"/>
  <c r="I20" i="1"/>
  <c r="I19" i="1"/>
  <c r="I18" i="1"/>
  <c r="I17" i="1"/>
  <c r="I16" i="1"/>
  <c r="I73" i="1"/>
  <c r="J71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72" i="1" l="1"/>
  <c r="J66" i="1"/>
  <c r="J60" i="1"/>
  <c r="J61" i="1"/>
  <c r="J67" i="1"/>
  <c r="J70" i="1"/>
  <c r="J62" i="1"/>
  <c r="J63" i="1"/>
  <c r="J69" i="1"/>
  <c r="J64" i="1"/>
  <c r="J68" i="1"/>
  <c r="J65" i="1"/>
  <c r="A26" i="1"/>
  <c r="G26" i="1"/>
  <c r="G28" i="1"/>
  <c r="G23" i="1"/>
  <c r="AF18" i="14"/>
  <c r="M119" i="13"/>
  <c r="M101" i="13"/>
  <c r="M29" i="13"/>
  <c r="AF130" i="13"/>
  <c r="G97" i="13"/>
  <c r="G101" i="13"/>
  <c r="M233" i="12"/>
  <c r="M149" i="12"/>
  <c r="M25" i="12"/>
  <c r="M110" i="12"/>
  <c r="G110" i="12"/>
  <c r="G149" i="12"/>
  <c r="AF247" i="12"/>
  <c r="G240" i="12"/>
  <c r="G100" i="12"/>
  <c r="G137" i="12"/>
  <c r="G233" i="12"/>
  <c r="G73" i="12"/>
  <c r="I21" i="1"/>
  <c r="H46" i="1"/>
  <c r="J42" i="1"/>
  <c r="J45" i="1"/>
  <c r="J41" i="1"/>
  <c r="J39" i="1"/>
  <c r="J46" i="1" s="1"/>
  <c r="J44" i="1"/>
  <c r="J40" i="1"/>
  <c r="J43" i="1"/>
  <c r="J73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Jitra Jitra</author>
  </authors>
  <commentList>
    <comment ref="S6" authorId="0" shapeId="0" xr:uid="{4FF20CAE-F36D-41C2-A858-04EACEB10D3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308FAC2-860B-4C52-B495-8722743513F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Jitra Jitra</author>
  </authors>
  <commentList>
    <comment ref="S6" authorId="0" shapeId="0" xr:uid="{25ACB80F-EC42-4146-BE0F-C82EC15EC16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CFA5BF0-EF6D-4F67-A632-0B4D3F7E034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Jitra Jitra</author>
  </authors>
  <commentList>
    <comment ref="S6" authorId="0" shapeId="0" xr:uid="{2F8FA00E-7024-4994-A84F-71374F7125B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2626EC3-C532-46EA-87A0-F9644E29137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<sst xmlns="http://schemas.openxmlformats.org/spreadsheetml/2006/main" count="1556" uniqueCount="354">
  <si>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</si>
  <si>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</si>
  <si>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</si>
  <si>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</si>
  <si>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</si>
  <si>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</si>
  <si>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</si>
  <si>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</si>
  <si>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</si>
  <si>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</si>
  <si>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</si>
  <si>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</si>
  <si>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</si>
  <si>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</si>
  <si>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</si>
  <si>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</si>
  <si>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</si>
  <si>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</si>
  <si>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</si>
  <si>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</si>
  <si>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</si>
  <si>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</si>
  <si>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</si>
  <si>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</si>
  <si>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</si>
  <si>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</si>
  <si>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</si>
  <si>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</si>
  <si>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</si>
  <si>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</si>
  <si>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</si>
  <si>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</si>
  <si>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</si>
  <si>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</si>
  <si>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</si>
  <si>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</si>
  <si>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</si>
  <si>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</si>
  <si>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</si>
  <si>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</si>
  <si>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</si>
  <si>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</si>
  <si>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</si>
  <si>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16</t>
  </si>
  <si>
    <t>Jaroměřice nad rokytnou rekonstrukce fasády</t>
  </si>
  <si>
    <t>Stavba</t>
  </si>
  <si>
    <t>SO01</t>
  </si>
  <si>
    <t>Oprava fasády</t>
  </si>
  <si>
    <t>01</t>
  </si>
  <si>
    <t>SO02</t>
  </si>
  <si>
    <t>Oprava fasády Vnitroblok</t>
  </si>
  <si>
    <t>02</t>
  </si>
  <si>
    <t>SO03</t>
  </si>
  <si>
    <t>VRN</t>
  </si>
  <si>
    <t>03</t>
  </si>
  <si>
    <t>Celkem za stavbu</t>
  </si>
  <si>
    <t>CZK</t>
  </si>
  <si>
    <t>#POPS</t>
  </si>
  <si>
    <t>Popis stavby: 16 - Jaroměřice nad rokytnou rekonstrukce fasády</t>
  </si>
  <si>
    <t>#POPO</t>
  </si>
  <si>
    <t>Popis objektu: SO01 - Oprava fasády</t>
  </si>
  <si>
    <t>#POPR</t>
  </si>
  <si>
    <t>Popis rozpočtu: 01 - Oprava fasády</t>
  </si>
  <si>
    <t>Popis objektu: SO02 - Oprava fasády Vnitroblok</t>
  </si>
  <si>
    <t>Popis rozpočtu: 02 - Oprava fasády Vnitroblok</t>
  </si>
  <si>
    <t>Popis objektu: SO03 - VRN</t>
  </si>
  <si>
    <t>Popis rozpočtu: 03 - VRN</t>
  </si>
  <si>
    <t>Rekapitulace dílů</t>
  </si>
  <si>
    <t>Typ dílu</t>
  </si>
  <si>
    <t>6</t>
  </si>
  <si>
    <t>Úpravy povrchu, 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</si>
  <si>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</si>
  <si>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</si>
  <si>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</si>
  <si>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</si>
  <si>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</si>
  <si>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</si>
  <si>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</si>
  <si>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</si>
  <si>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97</t>
  </si>
  <si>
    <t>Přesuny suti a vybouraných hmot</t>
  </si>
  <si>
    <t>99</t>
  </si>
  <si>
    <t>Staveništní přesun hmot</t>
  </si>
  <si>
    <t>764</t>
  </si>
  <si>
    <t>Konstrukce klempířské</t>
  </si>
  <si>
    <t>783</t>
  </si>
  <si>
    <t>Nátěry</t>
  </si>
  <si>
    <t>M21</t>
  </si>
  <si>
    <t>Elektromontáže</t>
  </si>
  <si>
    <t>D96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</si>
  <si>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</si>
  <si>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</si>
  <si>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</si>
  <si>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</si>
  <si>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</si>
  <si>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</si>
  <si>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</si>
  <si>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</si>
  <si>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</si>
  <si>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</si>
  <si>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</si>
  <si>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</si>
  <si>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</si>
  <si>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</si>
  <si>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</si>
  <si>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</si>
  <si>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</si>
  <si>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</si>
  <si>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</si>
  <si>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</si>
  <si>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</si>
  <si>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</si>
  <si>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</si>
  <si>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</si>
  <si>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</si>
  <si>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</si>
  <si>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</si>
  <si>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</si>
  <si>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</si>
  <si>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</si>
  <si>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</si>
  <si>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602015103R00</t>
  </si>
  <si>
    <t>Podhoz stěn vápenný trass ručně</t>
  </si>
  <si>
    <t>m2</t>
  </si>
  <si>
    <t>RTS 25/ I</t>
  </si>
  <si>
    <t>Práce</t>
  </si>
  <si>
    <t>Běžná</t>
  </si>
  <si>
    <t>POL1_</t>
  </si>
  <si>
    <t>PS : 60</t>
  </si>
  <si>
    <t>VV</t>
  </si>
  <si>
    <t>PV : 20</t>
  </si>
  <si>
    <t>PZ : 20</t>
  </si>
  <si>
    <t>602015104R00</t>
  </si>
  <si>
    <t>Postřik stěn podhoz ručně</t>
  </si>
  <si>
    <t>602015122RT5</t>
  </si>
  <si>
    <t>Omítka stěn jádrová trass ručně tloušťka vrstvy 20 mm</t>
  </si>
  <si>
    <t>602015173R00</t>
  </si>
  <si>
    <t>Štuk vnější štuk trass, ručně, tl.3 mm</t>
  </si>
  <si>
    <t>602016193R00</t>
  </si>
  <si>
    <t>Penetrace hloubková stěn akrylová</t>
  </si>
  <si>
    <t>PS : 650</t>
  </si>
  <si>
    <t>PV : 435</t>
  </si>
  <si>
    <t>PZ : 435</t>
  </si>
  <si>
    <t>620401162R00</t>
  </si>
  <si>
    <t>Nátěr hydrofobizační 2x</t>
  </si>
  <si>
    <t>(34,5*2+49,0)*0,7</t>
  </si>
  <si>
    <t>620991121R00</t>
  </si>
  <si>
    <t>Zakrývání výplní vnějších otvorů z lešení</t>
  </si>
  <si>
    <t>POHLED SEVERNÍ : 1,35*2,25*14</t>
  </si>
  <si>
    <t>1,35*2,65*32</t>
  </si>
  <si>
    <t>1,8*3,75*2</t>
  </si>
  <si>
    <t>POHLED VÝCHODNÍ : 1,35*2,65*12</t>
  </si>
  <si>
    <t>2,15*2,65*6</t>
  </si>
  <si>
    <t>1,35*2,25*6</t>
  </si>
  <si>
    <t>2,15*2,25*2</t>
  </si>
  <si>
    <t>1,7*4,225</t>
  </si>
  <si>
    <t>POHLED ZÁPADNÍ : 1,35*2,65*12</t>
  </si>
  <si>
    <t>622422522R00</t>
  </si>
  <si>
    <t>Oprava vnějších omítek do 50 % plochy, složitost II., štuk na 100 % plochy</t>
  </si>
  <si>
    <t>622471317RS8</t>
  </si>
  <si>
    <t>Nátěr nebo nástřik stěn vnějších, složitost 1 - 2 hmota silikátová barevná skupina II</t>
  </si>
  <si>
    <t>622904112R00</t>
  </si>
  <si>
    <t>Očištění fasád tlakovou vodou složitost 1 - 2</t>
  </si>
  <si>
    <t xml:space="preserve">omytí 2x : </t>
  </si>
  <si>
    <t>PS : 60*2</t>
  </si>
  <si>
    <t>PV : 20*2</t>
  </si>
  <si>
    <t>PZ : 20*2</t>
  </si>
  <si>
    <t>PS : 650*2</t>
  </si>
  <si>
    <t>PV : 435*2</t>
  </si>
  <si>
    <t>PZ : 435*2</t>
  </si>
  <si>
    <t>622904121R00</t>
  </si>
  <si>
    <t>Ruční čištění ocelovým kartáčem</t>
  </si>
  <si>
    <t>627452101RT1</t>
  </si>
  <si>
    <t>Spárování maltou MCs zapuštěné rovné, zdí z kamene cementovou maltou</t>
  </si>
  <si>
    <t>632451021R00</t>
  </si>
  <si>
    <t>Vyrovnávací potěr MC 15, v pásu, tl. 20 mm</t>
  </si>
  <si>
    <t xml:space="preserve">40% DÉLKY KL. PRVKŮ : </t>
  </si>
  <si>
    <t xml:space="preserve">POHLED VÝCHODNÍ : </t>
  </si>
  <si>
    <t>K1 : 12,8*0,4</t>
  </si>
  <si>
    <t>K2 : 72,6*0,4</t>
  </si>
  <si>
    <t>K3 : 33,4*0,4</t>
  </si>
  <si>
    <t>K4 : 4,8*0,4</t>
  </si>
  <si>
    <t>K5 : 11,0*0,4</t>
  </si>
  <si>
    <t>K6 : 23,2*0,4</t>
  </si>
  <si>
    <t>K7 : 4,8*0,4</t>
  </si>
  <si>
    <t xml:space="preserve">POHLED SEVERNÍ : </t>
  </si>
  <si>
    <t>K1 : 19,6*0,4</t>
  </si>
  <si>
    <t>K2 : 104,2*0,4</t>
  </si>
  <si>
    <t>K3 : 50,6*0,4</t>
  </si>
  <si>
    <t>K4 : 4,5*0,4</t>
  </si>
  <si>
    <t>K5 : 17,0*0,4</t>
  </si>
  <si>
    <t>K6 : 33,6*0,4</t>
  </si>
  <si>
    <t>K7 : 9,6*0,4</t>
  </si>
  <si>
    <t xml:space="preserve">POHLED ZÁPADNÍ : </t>
  </si>
  <si>
    <t>941941032R00</t>
  </si>
  <si>
    <t>Montáž lešení lehkého řadového s podlahami, š. do 1 m, výšky do 30 m</t>
  </si>
  <si>
    <t>POHLED VÝCHODNÍ : 34,5*16,0</t>
  </si>
  <si>
    <t>POHLED SEVERNÍ : (49+1,2*2)*16,0</t>
  </si>
  <si>
    <t>POHLED ZÁPADNÍ : 34,5*16,0</t>
  </si>
  <si>
    <t>941941192R00</t>
  </si>
  <si>
    <t>Příplatek za použití lešení lehkého řadového s podlahami, š. do 1 m, výšky do 30 m</t>
  </si>
  <si>
    <t>1926,4*4</t>
  </si>
  <si>
    <t>623471117R00</t>
  </si>
  <si>
    <t>Oprava váz nad vchodem</t>
  </si>
  <si>
    <t xml:space="preserve">ks    </t>
  </si>
  <si>
    <t>Vlastní</t>
  </si>
  <si>
    <t>Indiv</t>
  </si>
  <si>
    <t>623471118R00</t>
  </si>
  <si>
    <t>Vzorky fasádní barvy</t>
  </si>
  <si>
    <t>941941832R00</t>
  </si>
  <si>
    <t>Demontáž lešení lehkého řadového s podlahami, š. do 1 m, výšky do 30 m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</si>
  <si>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</si>
  <si>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</si>
  <si>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</si>
  <si>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</si>
  <si>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</si>
  <si>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</si>
  <si>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944945012R00</t>
  </si>
  <si>
    <t>Montáž záchytné stříšky H 4,5 m, šířky do 2 m</t>
  </si>
  <si>
    <t>m</t>
  </si>
  <si>
    <t>6*2,0</t>
  </si>
  <si>
    <t>944945192R00</t>
  </si>
  <si>
    <t>Příplatek za každý měsíc použ.stříšky, k pol. 5012</t>
  </si>
  <si>
    <t>6*2,0*4</t>
  </si>
  <si>
    <t>944945812R00</t>
  </si>
  <si>
    <t>Demontáž záchytné stříšky H 4,5 m, šířky do 2 m</t>
  </si>
  <si>
    <t>289904121R00</t>
  </si>
  <si>
    <t>Vysekání spár do hl. 3 cm zdiva z lom.kamene hrub.</t>
  </si>
  <si>
    <t>978015261R00</t>
  </si>
  <si>
    <t>Otlučení omítek vnějších MVC v složit.1-4 do 50 %</t>
  </si>
  <si>
    <t>783801812R00</t>
  </si>
  <si>
    <t>Odstranění nátěrů z omítek stěn, oškrabáním</t>
  </si>
  <si>
    <t>978015291R00</t>
  </si>
  <si>
    <t>Otlučení omítek vnějších MVC v složit.1-4 do 100 %</t>
  </si>
  <si>
    <t>999281111R00</t>
  </si>
  <si>
    <t>Přesun hmot pro opravy a údržbu do výšky 25 m</t>
  </si>
  <si>
    <t>t</t>
  </si>
  <si>
    <t>Přesun hmot</t>
  </si>
  <si>
    <t>POL7_</t>
  </si>
  <si>
    <t>764512260R00</t>
  </si>
  <si>
    <t>Oplechování parapetů včetně rohů z Cu, rš 400 mm</t>
  </si>
  <si>
    <t>K6 : 23,2</t>
  </si>
  <si>
    <t>K6 : 33,6</t>
  </si>
  <si>
    <t>764521240R00</t>
  </si>
  <si>
    <t>Oplechování říms z Cu plechu, rš 250 mm</t>
  </si>
  <si>
    <t>K1 : 12,8</t>
  </si>
  <si>
    <t>K2 : 72,6</t>
  </si>
  <si>
    <t>K3 : 33,4</t>
  </si>
  <si>
    <t>K1 : 19,6</t>
  </si>
  <si>
    <t>K2 : 104,2</t>
  </si>
  <si>
    <t>K3 : 50,6</t>
  </si>
  <si>
    <t>764521270R00</t>
  </si>
  <si>
    <t>Oplechování říms z Cu plechu, rš 500 mm</t>
  </si>
  <si>
    <t>K4 : 4,8</t>
  </si>
  <si>
    <t>K5 : 11,0</t>
  </si>
  <si>
    <t>K7 : 4,8</t>
  </si>
  <si>
    <t>K4 : 4,5</t>
  </si>
  <si>
    <t>K5 : 17,0</t>
  </si>
  <si>
    <t>K7 : 9,6</t>
  </si>
  <si>
    <t>764554203R00</t>
  </si>
  <si>
    <t>Odpadní trouby z Cu plechu, kruhové, D 120 mm</t>
  </si>
  <si>
    <t>K8 : 16,8</t>
  </si>
  <si>
    <t>K8 : 33,6</t>
  </si>
  <si>
    <t>764410880R00</t>
  </si>
  <si>
    <t>Demontáž oplechování parapetů,rš od 400 do 600 mm</t>
  </si>
  <si>
    <t>764421870R00</t>
  </si>
  <si>
    <t>Demontáž oplechování říms,rš od 400 do 500 mm</t>
  </si>
  <si>
    <t/>
  </si>
  <si>
    <t>764454802R00</t>
  </si>
  <si>
    <t>Demontáž odpadních trub kruhových, D 120 mm</t>
  </si>
  <si>
    <t>998764103R00</t>
  </si>
  <si>
    <t>Přesun hmot pro klempířské konstr., výšky do 24 m</t>
  </si>
  <si>
    <t>210200020RAB</t>
  </si>
  <si>
    <t>Hromosvod - demontáž</t>
  </si>
  <si>
    <t>kompl</t>
  </si>
  <si>
    <t>Agregovaná položka</t>
  </si>
  <si>
    <t>POL2_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</si>
  <si>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</si>
  <si>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</si>
  <si>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</si>
  <si>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</si>
  <si>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</si>
  <si>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</si>
  <si>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52,94316*10</t>
  </si>
  <si>
    <t>979082111R00</t>
  </si>
  <si>
    <t>Vnitrostaveništní doprava suti do 10 m</t>
  </si>
  <si>
    <t>979951141R00</t>
  </si>
  <si>
    <t>Výkup kovů - měď, staré kusy a plechy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</si>
  <si>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</si>
  <si>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</si>
  <si>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</si>
  <si>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</si>
  <si>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979012212R00</t>
  </si>
  <si>
    <t>Svislá doprava suti a vybour. hmot na H do 4 m</t>
  </si>
  <si>
    <t>979012219R00</t>
  </si>
  <si>
    <t>Příplatek k suti za každých dalších 4 m výšky</t>
  </si>
  <si>
    <t>52,94316*3</t>
  </si>
  <si>
    <t>SUM</t>
  </si>
  <si>
    <t>Poznámky uchazeče k zadání</t>
  </si>
  <si>
    <t>POPUZIV</t>
  </si>
  <si>
    <t>END</t>
  </si>
  <si>
    <t>JIŽNÍ ŠTÍT : 18</t>
  </si>
  <si>
    <t>JIŽNÍ VNITROBLOK : 10</t>
  </si>
  <si>
    <t>VÝCHODNÍ VNITROBLOK : 2</t>
  </si>
  <si>
    <t>ZÁPADNÍ VNITROBLOK : 2</t>
  </si>
  <si>
    <t xml:space="preserve">LOKÁLNĚ : </t>
  </si>
  <si>
    <t xml:space="preserve">CELOPLOŠNĚ : </t>
  </si>
  <si>
    <t>JIŽNÍ ŠTÍT : 195</t>
  </si>
  <si>
    <t>JIŽNÍ VNITROBLOK : 20</t>
  </si>
  <si>
    <t>VÝCHODNÍ VNITROBLOK : 4</t>
  </si>
  <si>
    <t>ZÁPADNÍ VNITROBLOK : 4</t>
  </si>
  <si>
    <t>(11,0+22,0+14,5+9,5)*0,7</t>
  </si>
  <si>
    <t xml:space="preserve">OČIŠTĚNÍ 2x : </t>
  </si>
  <si>
    <t>JIŽNÍ ŠTÍT : 18*2</t>
  </si>
  <si>
    <t>JIŽNÍ VNITROBLOK : 10*2</t>
  </si>
  <si>
    <t>VÝCHODNÍ VNITROBLOK : 2*2</t>
  </si>
  <si>
    <t>ZÁPADNÍ VNITROBLOK : 2*2</t>
  </si>
  <si>
    <t>JIŽNÍ ŠTÍT : 195*2</t>
  </si>
  <si>
    <t>JIŽNÍ VNITROBLOK : 20*2</t>
  </si>
  <si>
    <t>VÝCHODNÍ VNITROBLOK : 4*2</t>
  </si>
  <si>
    <t>ZÁPADNÍ VNITROBLOK : 4*2</t>
  </si>
  <si>
    <t xml:space="preserve">POHLED JIŽNÍ : </t>
  </si>
  <si>
    <t>K1 : 9,0*0,4</t>
  </si>
  <si>
    <t>K2 : 12,0*0,4</t>
  </si>
  <si>
    <t>K3 : 11,0*0,4</t>
  </si>
  <si>
    <t>K5 : 6,6*0,4</t>
  </si>
  <si>
    <t>949942101R00</t>
  </si>
  <si>
    <t>Nájem za hydraulickou zvedací plošinu, H do 27 m</t>
  </si>
  <si>
    <t>h</t>
  </si>
  <si>
    <t>764421850R00</t>
  </si>
  <si>
    <t>Demontáž oplechování říms,rš od 250 do 330 mm</t>
  </si>
  <si>
    <t>K1 : 9</t>
  </si>
  <si>
    <t>K2 : 12</t>
  </si>
  <si>
    <t>K3 : 11</t>
  </si>
  <si>
    <t>K1 : 6,6</t>
  </si>
  <si>
    <t>9,06603*3</t>
  </si>
  <si>
    <t>9,06603*10</t>
  </si>
  <si>
    <t>005121010R</t>
  </si>
  <si>
    <t>Vybudování zařízení staveniště</t>
  </si>
  <si>
    <t>Soubor</t>
  </si>
  <si>
    <t>POL99_8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</si>
  <si>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</si>
  <si>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</si>
  <si>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</si>
  <si>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</si>
  <si>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</si>
  <si>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</si>
  <si>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005211010R</t>
  </si>
  <si>
    <t>Předání a převzetí staveniště</t>
  </si>
  <si>
    <t>005211080R</t>
  </si>
  <si>
    <t xml:space="preserve">Bezpečnostní a hygienická opatření na staveništi </t>
  </si>
  <si>
    <t>005211040R</t>
  </si>
  <si>
    <t xml:space="preserve">Užívání veřejných ploch a prostranství  </t>
  </si>
  <si>
    <t>Jaroměřice nad Rokytnou rekonstrukce fasády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</si>
</sst>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8" t="s">
        <v>41</v>
      </c>
      <c r="B2" s="188"/>
      <c r="C2" s="188"/>
      <c r="D2" s="188"/>
      <c r="E2" s="188"/>
      <c r="F2" s="188"/>
      <c r="G2" s="188"/>
    </row>
  </sheetData>
  <sheetProtection algorithmName="SHA-512" hashValue="iaLiX0+aTptN5nTa3pbH9Kc65k/TATjsVdRuFfSla9TSgzY465Z9AsJ5iiiVATvNmGSUH9NGBoXmrIH6aDqF1w==" saltValue="FSoPrhJCodkME0ankz7aW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abSelected="1" topLeftCell="B1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76" t="s">
        <v>24</v>
      </c>
      <c r="C2" s="77"/>
      <c r="D2" s="78" t="s">
        <v>43</v>
      </c>
      <c r="E2" s="198" t="s">
        <v>353</v>
      </c>
      <c r="F2" s="199"/>
      <c r="G2" s="199"/>
      <c r="H2" s="199"/>
      <c r="I2" s="199"/>
      <c r="J2" s="200"/>
      <c r="O2" s="1"/>
    </row>
    <row r="3" spans="1:15" ht="27" hidden="1" customHeight="1" x14ac:dyDescent="0.2">
      <c r="A3" s="2"/>
      <c r="B3" s="79"/>
      <c r="C3" s="77"/>
      <c r="D3" s="80"/>
      <c r="E3" s="201"/>
      <c r="F3" s="202"/>
      <c r="G3" s="202"/>
      <c r="H3" s="202"/>
      <c r="I3" s="202"/>
      <c r="J3" s="203"/>
    </row>
    <row r="4" spans="1:15" ht="23.25" customHeight="1" x14ac:dyDescent="0.2">
      <c r="A4" s="2"/>
      <c r="B4" s="81"/>
      <c r="C4" s="82"/>
      <c r="D4" s="83"/>
      <c r="E4" s="211"/>
      <c r="F4" s="211"/>
      <c r="G4" s="211"/>
      <c r="H4" s="211"/>
      <c r="I4" s="211"/>
      <c r="J4" s="212"/>
    </row>
    <row r="5" spans="1:15" ht="24" customHeight="1" x14ac:dyDescent="0.2">
      <c r="A5" s="2"/>
      <c r="B5" s="31" t="s">
        <v>23</v>
      </c>
      <c r="D5" s="215"/>
      <c r="E5" s="216"/>
      <c r="F5" s="216"/>
      <c r="G5" s="216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7"/>
      <c r="E6" s="218"/>
      <c r="F6" s="218"/>
      <c r="G6" s="21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9"/>
      <c r="F7" s="220"/>
      <c r="G7" s="22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5"/>
      <c r="E11" s="205"/>
      <c r="F11" s="205"/>
      <c r="G11" s="205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3"/>
      <c r="F13" s="214"/>
      <c r="G13" s="21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5"/>
      <c r="F16" s="196"/>
      <c r="G16" s="195"/>
      <c r="H16" s="196"/>
      <c r="I16" s="195">
        <f>SUMIF(F60:F72,A16,I60:I72)+SUMIF(F60:F72,"PSU",I60:I72)</f>
        <v>0</v>
      </c>
      <c r="J16" s="197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5"/>
      <c r="F17" s="196"/>
      <c r="G17" s="195"/>
      <c r="H17" s="196"/>
      <c r="I17" s="195">
        <f>SUMIF(F60:F72,A17,I60:I72)</f>
        <v>0</v>
      </c>
      <c r="J17" s="197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5"/>
      <c r="F18" s="196"/>
      <c r="G18" s="195"/>
      <c r="H18" s="196"/>
      <c r="I18" s="195">
        <f>SUMIF(F60:F72,A18,I60:I72)</f>
        <v>0</v>
      </c>
      <c r="J18" s="197"/>
    </row>
    <row r="19" spans="1:10" ht="23.25" customHeight="1" x14ac:dyDescent="0.2">
      <c r="A19" s="138" t="s">
        <v>91</v>
      </c>
      <c r="B19" s="38" t="s">
        <v>29</v>
      </c>
      <c r="C19" s="62"/>
      <c r="D19" s="63"/>
      <c r="E19" s="195"/>
      <c r="F19" s="196"/>
      <c r="G19" s="195"/>
      <c r="H19" s="196"/>
      <c r="I19" s="195">
        <f>SUMIF(F60:F72,A19,I60:I72)</f>
        <v>0</v>
      </c>
      <c r="J19" s="197"/>
    </row>
    <row r="20" spans="1:10" ht="23.25" customHeight="1" x14ac:dyDescent="0.2">
      <c r="A20" s="138" t="s">
        <v>92</v>
      </c>
      <c r="B20" s="38" t="s">
        <v>30</v>
      </c>
      <c r="C20" s="62"/>
      <c r="D20" s="63"/>
      <c r="E20" s="195"/>
      <c r="F20" s="196"/>
      <c r="G20" s="195"/>
      <c r="H20" s="196"/>
      <c r="I20" s="195">
        <f>SUMIF(F60:F72,A20,I60:I72)</f>
        <v>0</v>
      </c>
      <c r="J20" s="19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09"/>
      <c r="G21" s="208"/>
      <c r="H21" s="209"/>
      <c r="I21" s="208">
        <f>SUM(I16:J20)</f>
        <v>0</v>
      </c>
      <c r="J21" s="22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4">
        <f>ZakladDPHSniVypocet</f>
        <v>0</v>
      </c>
      <c r="H23" s="225"/>
      <c r="I23" s="22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2">
        <f>A23</f>
        <v>0</v>
      </c>
      <c r="H24" s="223"/>
      <c r="I24" s="22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4">
        <f>ZakladDPHZaklVypocet</f>
        <v>0</v>
      </c>
      <c r="H25" s="225"/>
      <c r="I25" s="22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2">
        <f>A25</f>
        <v>0</v>
      </c>
      <c r="H26" s="193"/>
      <c r="I26" s="19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4">
        <f>CenaCelkem-(ZakladDPHSni+DPHSni+ZakladDPHZakl+DPHZakl)</f>
        <v>0</v>
      </c>
      <c r="H27" s="194"/>
      <c r="I27" s="19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28">
        <f>ZakladDPHSniVypocet+ZakladDPHZaklVypocet</f>
        <v>0</v>
      </c>
      <c r="H28" s="228"/>
      <c r="I28" s="228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27">
        <f>A27</f>
        <v>0</v>
      </c>
      <c r="H29" s="227"/>
      <c r="I29" s="227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9"/>
      <c r="E34" s="230"/>
      <c r="G34" s="231"/>
      <c r="H34" s="232"/>
      <c r="I34" s="232"/>
      <c r="J34" s="25"/>
    </row>
    <row r="35" spans="1:10" ht="12.75" customHeight="1" x14ac:dyDescent="0.2">
      <c r="A35" s="2"/>
      <c r="B35" s="2"/>
      <c r="D35" s="221" t="s">
        <v>2</v>
      </c>
      <c r="E35" s="22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33"/>
      <c r="D39" s="233"/>
      <c r="E39" s="233"/>
      <c r="F39" s="98">
        <f>'SO01 01 Pol'!AE247+'SO02 02 Pol'!AE130+'SO03 03 Pol'!AE18</f>
        <v>0</v>
      </c>
      <c r="G39" s="99">
        <f>'SO01 01 Pol'!AF247+'SO02 02 Pol'!AF130+'SO03 03 Pol'!AF18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IF(CenaCelkemVypocet=0,"",I39/CenaCelkemVypocet*100)</f>
        <v/>
      </c>
    </row>
    <row r="40" spans="1:10" ht="25.5" customHeight="1" x14ac:dyDescent="0.2">
      <c r="A40" s="87">
        <v>2</v>
      </c>
      <c r="B40" s="102" t="s">
        <v>46</v>
      </c>
      <c r="C40" s="234" t="s">
        <v>47</v>
      </c>
      <c r="D40" s="234"/>
      <c r="E40" s="234"/>
      <c r="F40" s="103">
        <f>'SO01 01 Pol'!AE247</f>
        <v>0</v>
      </c>
      <c r="G40" s="104">
        <f>'SO01 01 Pol'!AF247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48</v>
      </c>
      <c r="C41" s="233" t="s">
        <v>47</v>
      </c>
      <c r="D41" s="233"/>
      <c r="E41" s="233"/>
      <c r="F41" s="107">
        <f>'SO01 01 Pol'!AE247</f>
        <v>0</v>
      </c>
      <c r="G41" s="100">
        <f>'SO01 01 Pol'!AF247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2</v>
      </c>
      <c r="B42" s="102" t="s">
        <v>49</v>
      </c>
      <c r="C42" s="234" t="s">
        <v>50</v>
      </c>
      <c r="D42" s="234"/>
      <c r="E42" s="234"/>
      <c r="F42" s="103">
        <f>'SO02 02 Pol'!AE130</f>
        <v>0</v>
      </c>
      <c r="G42" s="104">
        <f>'SO02 02 Pol'!AF130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">
      <c r="A43" s="87">
        <v>3</v>
      </c>
      <c r="B43" s="106" t="s">
        <v>51</v>
      </c>
      <c r="C43" s="233" t="s">
        <v>50</v>
      </c>
      <c r="D43" s="233"/>
      <c r="E43" s="233"/>
      <c r="F43" s="107">
        <f>'SO02 02 Pol'!AE130</f>
        <v>0</v>
      </c>
      <c r="G43" s="100">
        <f>'SO02 02 Pol'!AF130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2</v>
      </c>
      <c r="B44" s="102" t="s">
        <v>52</v>
      </c>
      <c r="C44" s="234" t="s">
        <v>53</v>
      </c>
      <c r="D44" s="234"/>
      <c r="E44" s="234"/>
      <c r="F44" s="103">
        <f>'SO03 03 Pol'!AE18</f>
        <v>0</v>
      </c>
      <c r="G44" s="104">
        <f>'SO03 03 Pol'!AF18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">
      <c r="A45" s="87">
        <v>3</v>
      </c>
      <c r="B45" s="106" t="s">
        <v>54</v>
      </c>
      <c r="C45" s="233" t="s">
        <v>53</v>
      </c>
      <c r="D45" s="233"/>
      <c r="E45" s="233"/>
      <c r="F45" s="107">
        <f>'SO03 03 Pol'!AE18</f>
        <v>0</v>
      </c>
      <c r="G45" s="100">
        <f>'SO03 03 Pol'!AF18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/>
      <c r="B46" s="235" t="s">
        <v>55</v>
      </c>
      <c r="C46" s="236"/>
      <c r="D46" s="236"/>
      <c r="E46" s="237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61</v>
      </c>
      <c r="B50" t="s">
        <v>62</v>
      </c>
    </row>
    <row r="51" spans="1:10" x14ac:dyDescent="0.2">
      <c r="A51" t="s">
        <v>59</v>
      </c>
      <c r="B51" t="s">
        <v>63</v>
      </c>
    </row>
    <row r="52" spans="1:10" x14ac:dyDescent="0.2">
      <c r="A52" t="s">
        <v>61</v>
      </c>
      <c r="B52" t="s">
        <v>64</v>
      </c>
    </row>
    <row r="53" spans="1:10" x14ac:dyDescent="0.2">
      <c r="A53" t="s">
        <v>59</v>
      </c>
      <c r="B53" t="s">
        <v>65</v>
      </c>
    </row>
    <row r="54" spans="1:10" x14ac:dyDescent="0.2">
      <c r="A54" t="s">
        <v>61</v>
      </c>
      <c r="B54" t="s">
        <v>66</v>
      </c>
    </row>
    <row r="57" spans="1:10" ht="15.75" x14ac:dyDescent="0.25">
      <c r="B57" s="119" t="s">
        <v>67</v>
      </c>
    </row>
    <row r="59" spans="1:10" ht="25.5" customHeight="1" x14ac:dyDescent="0.2">
      <c r="A59" s="121"/>
      <c r="B59" s="124" t="s">
        <v>18</v>
      </c>
      <c r="C59" s="124" t="s">
        <v>6</v>
      </c>
      <c r="D59" s="125"/>
      <c r="E59" s="125"/>
      <c r="F59" s="126" t="s">
        <v>68</v>
      </c>
      <c r="G59" s="126"/>
      <c r="H59" s="126"/>
      <c r="I59" s="126" t="s">
        <v>31</v>
      </c>
      <c r="J59" s="126" t="s">
        <v>0</v>
      </c>
    </row>
    <row r="60" spans="1:10" ht="36.75" customHeight="1" x14ac:dyDescent="0.2">
      <c r="A60" s="122"/>
      <c r="B60" s="127" t="s">
        <v>69</v>
      </c>
      <c r="C60" s="238" t="s">
        <v>70</v>
      </c>
      <c r="D60" s="239"/>
      <c r="E60" s="239"/>
      <c r="F60" s="134" t="s">
        <v>26</v>
      </c>
      <c r="G60" s="135"/>
      <c r="H60" s="135"/>
      <c r="I60" s="135">
        <f>'SO01 01 Pol'!G8+'SO02 02 Pol'!G8</f>
        <v>0</v>
      </c>
      <c r="J60" s="131" t="str">
        <f>IF(I73=0,"",I60/I73*100)</f>
        <v/>
      </c>
    </row>
    <row r="61" spans="1:10" ht="36.75" customHeight="1" x14ac:dyDescent="0.2">
      <c r="A61" s="122"/>
      <c r="B61" s="127" t="s">
        <v>71</v>
      </c>
      <c r="C61" s="238" t="s">
        <v>72</v>
      </c>
      <c r="D61" s="239"/>
      <c r="E61" s="239"/>
      <c r="F61" s="134" t="s">
        <v>26</v>
      </c>
      <c r="G61" s="135"/>
      <c r="H61" s="135"/>
      <c r="I61" s="135">
        <f>'SO01 01 Pol'!G25+'SO01 01 Pol'!G107+'SO02 02 Pol'!G29</f>
        <v>0</v>
      </c>
      <c r="J61" s="131" t="str">
        <f>IF(I73=0,"",I61/I73*100)</f>
        <v/>
      </c>
    </row>
    <row r="62" spans="1:10" ht="36.75" customHeight="1" x14ac:dyDescent="0.2">
      <c r="A62" s="122"/>
      <c r="B62" s="127" t="s">
        <v>73</v>
      </c>
      <c r="C62" s="238" t="s">
        <v>74</v>
      </c>
      <c r="D62" s="239"/>
      <c r="E62" s="239"/>
      <c r="F62" s="134" t="s">
        <v>26</v>
      </c>
      <c r="G62" s="135"/>
      <c r="H62" s="135"/>
      <c r="I62" s="135">
        <f>'SO01 01 Pol'!G73+'SO02 02 Pol'!G74</f>
        <v>0</v>
      </c>
      <c r="J62" s="131" t="str">
        <f>IF(I73=0,"",I62/I73*100)</f>
        <v/>
      </c>
    </row>
    <row r="63" spans="1:10" ht="36.75" customHeight="1" x14ac:dyDescent="0.2">
      <c r="A63" s="122"/>
      <c r="B63" s="127" t="s">
        <v>75</v>
      </c>
      <c r="C63" s="238" t="s">
        <v>76</v>
      </c>
      <c r="D63" s="239"/>
      <c r="E63" s="239"/>
      <c r="F63" s="134" t="s">
        <v>26</v>
      </c>
      <c r="G63" s="135"/>
      <c r="H63" s="135"/>
      <c r="I63" s="135">
        <f>'SO01 01 Pol'!G100+'SO01 01 Pol'!G110+'SO02 02 Pol'!G82</f>
        <v>0</v>
      </c>
      <c r="J63" s="131" t="str">
        <f>IF(I73=0,"",I63/I73*100)</f>
        <v/>
      </c>
    </row>
    <row r="64" spans="1:10" ht="36.75" customHeight="1" x14ac:dyDescent="0.2">
      <c r="A64" s="122"/>
      <c r="B64" s="127" t="s">
        <v>77</v>
      </c>
      <c r="C64" s="238" t="s">
        <v>78</v>
      </c>
      <c r="D64" s="239"/>
      <c r="E64" s="239"/>
      <c r="F64" s="134" t="s">
        <v>26</v>
      </c>
      <c r="G64" s="135"/>
      <c r="H64" s="135"/>
      <c r="I64" s="135">
        <f>'SO01 01 Pol'!G130+'SO01 01 Pol'!G142+'SO02 02 Pol'!G84</f>
        <v>0</v>
      </c>
      <c r="J64" s="131" t="str">
        <f>IF(I73=0,"",I64/I73*100)</f>
        <v/>
      </c>
    </row>
    <row r="65" spans="1:10" ht="36.75" customHeight="1" x14ac:dyDescent="0.2">
      <c r="A65" s="122"/>
      <c r="B65" s="127" t="s">
        <v>79</v>
      </c>
      <c r="C65" s="238" t="s">
        <v>80</v>
      </c>
      <c r="D65" s="239"/>
      <c r="E65" s="239"/>
      <c r="F65" s="134" t="s">
        <v>26</v>
      </c>
      <c r="G65" s="135"/>
      <c r="H65" s="135"/>
      <c r="I65" s="135">
        <f>'SO01 01 Pol'!G238+'SO02 02 Pol'!G97</f>
        <v>0</v>
      </c>
      <c r="J65" s="131" t="str">
        <f>IF(I73=0,"",I65/I73*100)</f>
        <v/>
      </c>
    </row>
    <row r="66" spans="1:10" ht="36.75" customHeight="1" x14ac:dyDescent="0.2">
      <c r="A66" s="122"/>
      <c r="B66" s="127" t="s">
        <v>81</v>
      </c>
      <c r="C66" s="238" t="s">
        <v>82</v>
      </c>
      <c r="D66" s="239"/>
      <c r="E66" s="239"/>
      <c r="F66" s="134" t="s">
        <v>26</v>
      </c>
      <c r="G66" s="135"/>
      <c r="H66" s="135"/>
      <c r="I66" s="135">
        <f>'SO01 01 Pol'!G147+'SO02 02 Pol'!G99</f>
        <v>0</v>
      </c>
      <c r="J66" s="131" t="str">
        <f>IF(I73=0,"",I66/I73*100)</f>
        <v/>
      </c>
    </row>
    <row r="67" spans="1:10" ht="36.75" customHeight="1" x14ac:dyDescent="0.2">
      <c r="A67" s="122"/>
      <c r="B67" s="127" t="s">
        <v>83</v>
      </c>
      <c r="C67" s="238" t="s">
        <v>84</v>
      </c>
      <c r="D67" s="239"/>
      <c r="E67" s="239"/>
      <c r="F67" s="134" t="s">
        <v>27</v>
      </c>
      <c r="G67" s="135"/>
      <c r="H67" s="135"/>
      <c r="I67" s="135">
        <f>'SO01 01 Pol'!G149+'SO02 02 Pol'!G101</f>
        <v>0</v>
      </c>
      <c r="J67" s="131" t="str">
        <f>IF(I73=0,"",I67/I73*100)</f>
        <v/>
      </c>
    </row>
    <row r="68" spans="1:10" ht="36.75" customHeight="1" x14ac:dyDescent="0.2">
      <c r="A68" s="122"/>
      <c r="B68" s="127" t="s">
        <v>85</v>
      </c>
      <c r="C68" s="238" t="s">
        <v>86</v>
      </c>
      <c r="D68" s="239"/>
      <c r="E68" s="239"/>
      <c r="F68" s="134" t="s">
        <v>27</v>
      </c>
      <c r="G68" s="135"/>
      <c r="H68" s="135"/>
      <c r="I68" s="135">
        <f>'SO01 01 Pol'!G137</f>
        <v>0</v>
      </c>
      <c r="J68" s="131" t="str">
        <f>IF(I73=0,"",I68/I73*100)</f>
        <v/>
      </c>
    </row>
    <row r="69" spans="1:10" ht="36.75" customHeight="1" x14ac:dyDescent="0.2">
      <c r="A69" s="122"/>
      <c r="B69" s="127" t="s">
        <v>87</v>
      </c>
      <c r="C69" s="238" t="s">
        <v>88</v>
      </c>
      <c r="D69" s="239"/>
      <c r="E69" s="239"/>
      <c r="F69" s="134" t="s">
        <v>28</v>
      </c>
      <c r="G69" s="135"/>
      <c r="H69" s="135"/>
      <c r="I69" s="135">
        <f>'SO01 01 Pol'!G231</f>
        <v>0</v>
      </c>
      <c r="J69" s="131" t="str">
        <f>IF(I73=0,"",I69/I73*100)</f>
        <v/>
      </c>
    </row>
    <row r="70" spans="1:10" ht="36.75" customHeight="1" x14ac:dyDescent="0.2">
      <c r="A70" s="122"/>
      <c r="B70" s="127" t="s">
        <v>89</v>
      </c>
      <c r="C70" s="238" t="s">
        <v>80</v>
      </c>
      <c r="D70" s="239"/>
      <c r="E70" s="239"/>
      <c r="F70" s="134" t="s">
        <v>90</v>
      </c>
      <c r="G70" s="135"/>
      <c r="H70" s="135"/>
      <c r="I70" s="135">
        <f>'SO01 01 Pol'!G233+'SO01 01 Pol'!G240+'SO02 02 Pol'!G119</f>
        <v>0</v>
      </c>
      <c r="J70" s="131" t="str">
        <f>IF(I73=0,"",I70/I73*100)</f>
        <v/>
      </c>
    </row>
    <row r="71" spans="1:10" ht="36.75" customHeight="1" x14ac:dyDescent="0.2">
      <c r="A71" s="122"/>
      <c r="B71" s="127" t="s">
        <v>91</v>
      </c>
      <c r="C71" s="238" t="s">
        <v>29</v>
      </c>
      <c r="D71" s="239"/>
      <c r="E71" s="239"/>
      <c r="F71" s="134" t="s">
        <v>91</v>
      </c>
      <c r="G71" s="135"/>
      <c r="H71" s="135"/>
      <c r="I71" s="135">
        <f>'SO03 03 Pol'!G8</f>
        <v>0</v>
      </c>
      <c r="J71" s="131" t="str">
        <f>IF(I73=0,"",I71/I73*100)</f>
        <v/>
      </c>
    </row>
    <row r="72" spans="1:10" ht="36.75" customHeight="1" x14ac:dyDescent="0.2">
      <c r="A72" s="122"/>
      <c r="B72" s="127" t="s">
        <v>92</v>
      </c>
      <c r="C72" s="238" t="s">
        <v>30</v>
      </c>
      <c r="D72" s="239"/>
      <c r="E72" s="239"/>
      <c r="F72" s="134" t="s">
        <v>92</v>
      </c>
      <c r="G72" s="135"/>
      <c r="H72" s="135"/>
      <c r="I72" s="135">
        <f>'SO03 03 Pol'!G13</f>
        <v>0</v>
      </c>
      <c r="J72" s="131" t="str">
        <f>IF(I73=0,"",I72/I73*100)</f>
        <v/>
      </c>
    </row>
    <row r="73" spans="1:10" ht="25.5" customHeight="1" x14ac:dyDescent="0.2">
      <c r="A73" s="123"/>
      <c r="B73" s="128" t="s">
        <v>1</v>
      </c>
      <c r="C73" s="129"/>
      <c r="D73" s="130"/>
      <c r="E73" s="130"/>
      <c r="F73" s="136"/>
      <c r="G73" s="137"/>
      <c r="H73" s="137"/>
      <c r="I73" s="137">
        <f>SUM(I60:I72)</f>
        <v>0</v>
      </c>
      <c r="J73" s="132">
        <f>SUM(J60:J72)</f>
        <v>0</v>
      </c>
    </row>
    <row r="74" spans="1:10" x14ac:dyDescent="0.2">
      <c r="F74" s="86"/>
      <c r="G74" s="86"/>
      <c r="H74" s="86"/>
      <c r="I74" s="86"/>
      <c r="J74" s="133"/>
    </row>
    <row r="75" spans="1:10" x14ac:dyDescent="0.2">
      <c r="F75" s="86"/>
      <c r="G75" s="86"/>
      <c r="H75" s="86"/>
      <c r="I75" s="86"/>
      <c r="J75" s="133"/>
    </row>
    <row r="76" spans="1:10" x14ac:dyDescent="0.2">
      <c r="F76" s="86"/>
      <c r="G76" s="86"/>
      <c r="H76" s="86"/>
      <c r="I76" s="86"/>
      <c r="J76" s="133"/>
    </row>
  </sheetData>
  <sheetProtection algorithmName="SHA-512" hashValue="UESADPbHJbqh0+Lj8tEs0S0j62DGCts85rZi68AfAIBr4nOgcLLhvj3EC05T1dzl6MkbSzU98sbzKK6Z7/HSMA==" saltValue="Xm1oJ3c4C585eOOntDlhF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72:E72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B46:E46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8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9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10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sheetProtection algorithmName="SHA-512" hashValue="1Oz269MPu7VgHwPpj/CA2slN47+k7CfBieKDfASQvMQduSHWgOFz4wFY6FBKc2jIiC6ge4CueVn4Y2yx5lt3aQ==" saltValue="aZ1/2CDrqm8uY/jfZWH0d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6EEF-F821-40CF-B42C-9FAF57F8D96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6" t="s">
        <v>7</v>
      </c>
      <c r="B1" s="256"/>
      <c r="C1" s="256"/>
      <c r="D1" s="256"/>
      <c r="E1" s="256"/>
      <c r="F1" s="256"/>
      <c r="G1" s="256"/>
      <c r="AG1" t="s">
        <v>93</v>
      </c>
    </row>
    <row r="2" spans="1:60" ht="25.15" customHeight="1" x14ac:dyDescent="0.2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94</v>
      </c>
    </row>
    <row r="3" spans="1:60" ht="25.15" customHeight="1" x14ac:dyDescent="0.2">
      <c r="A3" s="50" t="s">
        <v>9</v>
      </c>
      <c r="B3" s="49" t="s">
        <v>46</v>
      </c>
      <c r="C3" s="257" t="s">
        <v>47</v>
      </c>
      <c r="D3" s="258"/>
      <c r="E3" s="258"/>
      <c r="F3" s="258"/>
      <c r="G3" s="259"/>
      <c r="AC3" s="120" t="s">
        <v>94</v>
      </c>
      <c r="AG3" t="s">
        <v>95</v>
      </c>
    </row>
    <row r="4" spans="1:60" ht="25.15" customHeight="1" x14ac:dyDescent="0.2">
      <c r="A4" s="139" t="s">
        <v>10</v>
      </c>
      <c r="B4" s="140" t="s">
        <v>48</v>
      </c>
      <c r="C4" s="260" t="s">
        <v>47</v>
      </c>
      <c r="D4" s="261"/>
      <c r="E4" s="261"/>
      <c r="F4" s="261"/>
      <c r="G4" s="262"/>
      <c r="AG4" t="s">
        <v>96</v>
      </c>
    </row>
    <row r="5" spans="1:60" x14ac:dyDescent="0.2">
      <c r="D5" s="10"/>
    </row>
    <row r="6" spans="1:60" ht="38.25" x14ac:dyDescent="0.2">
      <c r="A6" s="142" t="s">
        <v>97</v>
      </c>
      <c r="B6" s="144" t="s">
        <v>98</v>
      </c>
      <c r="C6" s="144" t="s">
        <v>99</v>
      </c>
      <c r="D6" s="143" t="s">
        <v>100</v>
      </c>
      <c r="E6" s="142" t="s">
        <v>101</v>
      </c>
      <c r="F6" s="141" t="s">
        <v>102</v>
      </c>
      <c r="G6" s="142" t="s">
        <v>31</v>
      </c>
      <c r="H6" s="145" t="s">
        <v>32</v>
      </c>
      <c r="I6" s="145" t="s">
        <v>103</v>
      </c>
      <c r="J6" s="145" t="s">
        <v>33</v>
      </c>
      <c r="K6" s="145" t="s">
        <v>104</v>
      </c>
      <c r="L6" s="145" t="s">
        <v>105</v>
      </c>
      <c r="M6" s="145" t="s">
        <v>106</v>
      </c>
      <c r="N6" s="145" t="s">
        <v>107</v>
      </c>
      <c r="O6" s="145" t="s">
        <v>108</v>
      </c>
      <c r="P6" s="145" t="s">
        <v>109</v>
      </c>
      <c r="Q6" s="145" t="s">
        <v>110</v>
      </c>
      <c r="R6" s="145" t="s">
        <v>111</v>
      </c>
      <c r="S6" s="145" t="s">
        <v>112</v>
      </c>
      <c r="T6" s="145" t="s">
        <v>113</v>
      </c>
      <c r="U6" s="145" t="s">
        <v>114</v>
      </c>
      <c r="V6" s="145" t="s">
        <v>115</v>
      </c>
      <c r="W6" s="145" t="s">
        <v>116</v>
      </c>
      <c r="X6" s="145" t="s">
        <v>117</v>
      </c>
      <c r="Y6" s="145" t="s">
        <v>118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119</v>
      </c>
      <c r="B8" s="161" t="s">
        <v>69</v>
      </c>
      <c r="C8" s="181" t="s">
        <v>70</v>
      </c>
      <c r="D8" s="162"/>
      <c r="E8" s="163"/>
      <c r="F8" s="164"/>
      <c r="G8" s="164">
        <f>SUMIF(AG9:AG24,"&lt;&gt;NOR",G9:G24)</f>
        <v>0</v>
      </c>
      <c r="H8" s="164"/>
      <c r="I8" s="164">
        <f>SUM(I9:I24)</f>
        <v>0</v>
      </c>
      <c r="J8" s="164"/>
      <c r="K8" s="164">
        <f>SUM(K9:K24)</f>
        <v>0</v>
      </c>
      <c r="L8" s="164"/>
      <c r="M8" s="164">
        <f>SUM(M9:M24)</f>
        <v>0</v>
      </c>
      <c r="N8" s="163"/>
      <c r="O8" s="163">
        <f>SUM(O9:O24)</f>
        <v>7.160000000000001</v>
      </c>
      <c r="P8" s="163"/>
      <c r="Q8" s="163">
        <f>SUM(Q9:Q24)</f>
        <v>0</v>
      </c>
      <c r="R8" s="164"/>
      <c r="S8" s="164"/>
      <c r="T8" s="165"/>
      <c r="U8" s="159"/>
      <c r="V8" s="159">
        <f>SUM(V9:V24)</f>
        <v>92.7</v>
      </c>
      <c r="W8" s="159"/>
      <c r="X8" s="159"/>
      <c r="Y8" s="159"/>
      <c r="AG8" t="s">
        <v>120</v>
      </c>
    </row>
    <row r="9" spans="1:60" outlineLevel="1" x14ac:dyDescent="0.2">
      <c r="A9" s="167">
        <v>1</v>
      </c>
      <c r="B9" s="168" t="s">
        <v>121</v>
      </c>
      <c r="C9" s="182" t="s">
        <v>122</v>
      </c>
      <c r="D9" s="169" t="s">
        <v>123</v>
      </c>
      <c r="E9" s="170">
        <v>100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9.6600000000000002E-3</v>
      </c>
      <c r="O9" s="170">
        <f>ROUND(E9*N9,2)</f>
        <v>0.97</v>
      </c>
      <c r="P9" s="170">
        <v>0</v>
      </c>
      <c r="Q9" s="170">
        <f>ROUND(E9*P9,2)</f>
        <v>0</v>
      </c>
      <c r="R9" s="172"/>
      <c r="S9" s="172" t="s">
        <v>124</v>
      </c>
      <c r="T9" s="173" t="s">
        <v>124</v>
      </c>
      <c r="U9" s="156">
        <v>8.1000000000000003E-2</v>
      </c>
      <c r="V9" s="156">
        <f>ROUND(E9*U9,2)</f>
        <v>8.1</v>
      </c>
      <c r="W9" s="156"/>
      <c r="X9" s="156" t="s">
        <v>125</v>
      </c>
      <c r="Y9" s="156" t="s">
        <v>126</v>
      </c>
      <c r="Z9" s="146"/>
      <c r="AA9" s="146"/>
      <c r="AB9" s="146"/>
      <c r="AC9" s="146"/>
      <c r="AD9" s="146"/>
      <c r="AE9" s="146"/>
      <c r="AF9" s="146"/>
      <c r="AG9" s="146" t="s">
        <v>127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3" t="s">
        <v>128</v>
      </c>
      <c r="D10" s="157"/>
      <c r="E10" s="158">
        <v>60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129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183" t="s">
        <v>130</v>
      </c>
      <c r="D11" s="157"/>
      <c r="E11" s="158">
        <v>20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129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83" t="s">
        <v>131</v>
      </c>
      <c r="D12" s="157"/>
      <c r="E12" s="158">
        <v>20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129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7">
        <v>2</v>
      </c>
      <c r="B13" s="168" t="s">
        <v>132</v>
      </c>
      <c r="C13" s="182" t="s">
        <v>133</v>
      </c>
      <c r="D13" s="169" t="s">
        <v>123</v>
      </c>
      <c r="E13" s="170">
        <v>100</v>
      </c>
      <c r="F13" s="171"/>
      <c r="G13" s="172">
        <f>ROUND(E13*F13,2)</f>
        <v>0</v>
      </c>
      <c r="H13" s="171"/>
      <c r="I13" s="172">
        <f>ROUND(E13*H13,2)</f>
        <v>0</v>
      </c>
      <c r="J13" s="171"/>
      <c r="K13" s="172">
        <f>ROUND(E13*J13,2)</f>
        <v>0</v>
      </c>
      <c r="L13" s="172">
        <v>21</v>
      </c>
      <c r="M13" s="172">
        <f>G13*(1+L13/100)</f>
        <v>0</v>
      </c>
      <c r="N13" s="170">
        <v>7.6400000000000001E-3</v>
      </c>
      <c r="O13" s="170">
        <f>ROUND(E13*N13,2)</f>
        <v>0.76</v>
      </c>
      <c r="P13" s="170">
        <v>0</v>
      </c>
      <c r="Q13" s="170">
        <f>ROUND(E13*P13,2)</f>
        <v>0</v>
      </c>
      <c r="R13" s="172"/>
      <c r="S13" s="172" t="s">
        <v>124</v>
      </c>
      <c r="T13" s="173" t="s">
        <v>124</v>
      </c>
      <c r="U13" s="156">
        <v>8.1000000000000003E-2</v>
      </c>
      <c r="V13" s="156">
        <f>ROUND(E13*U13,2)</f>
        <v>8.1</v>
      </c>
      <c r="W13" s="156"/>
      <c r="X13" s="156" t="s">
        <v>125</v>
      </c>
      <c r="Y13" s="156" t="s">
        <v>126</v>
      </c>
      <c r="Z13" s="146"/>
      <c r="AA13" s="146"/>
      <c r="AB13" s="146"/>
      <c r="AC13" s="146"/>
      <c r="AD13" s="146"/>
      <c r="AE13" s="146"/>
      <c r="AF13" s="146"/>
      <c r="AG13" s="146" t="s">
        <v>127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83" t="s">
        <v>128</v>
      </c>
      <c r="D14" s="157"/>
      <c r="E14" s="158">
        <v>60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129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83" t="s">
        <v>130</v>
      </c>
      <c r="D15" s="157"/>
      <c r="E15" s="158">
        <v>20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129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83" t="s">
        <v>131</v>
      </c>
      <c r="D16" s="157"/>
      <c r="E16" s="158">
        <v>20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129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67">
        <v>3</v>
      </c>
      <c r="B17" s="168" t="s">
        <v>134</v>
      </c>
      <c r="C17" s="182" t="s">
        <v>135</v>
      </c>
      <c r="D17" s="169" t="s">
        <v>123</v>
      </c>
      <c r="E17" s="170">
        <v>100</v>
      </c>
      <c r="F17" s="171"/>
      <c r="G17" s="172">
        <f>ROUND(E17*F17,2)</f>
        <v>0</v>
      </c>
      <c r="H17" s="171"/>
      <c r="I17" s="172">
        <f>ROUND(E17*H17,2)</f>
        <v>0</v>
      </c>
      <c r="J17" s="171"/>
      <c r="K17" s="172">
        <f>ROUND(E17*J17,2)</f>
        <v>0</v>
      </c>
      <c r="L17" s="172">
        <v>21</v>
      </c>
      <c r="M17" s="172">
        <f>G17*(1+L17/100)</f>
        <v>0</v>
      </c>
      <c r="N17" s="170">
        <v>4.8189999999999997E-2</v>
      </c>
      <c r="O17" s="170">
        <f>ROUND(E17*N17,2)</f>
        <v>4.82</v>
      </c>
      <c r="P17" s="170">
        <v>0</v>
      </c>
      <c r="Q17" s="170">
        <f>ROUND(E17*P17,2)</f>
        <v>0</v>
      </c>
      <c r="R17" s="172"/>
      <c r="S17" s="172" t="s">
        <v>124</v>
      </c>
      <c r="T17" s="173" t="s">
        <v>124</v>
      </c>
      <c r="U17" s="156">
        <v>0.48</v>
      </c>
      <c r="V17" s="156">
        <f>ROUND(E17*U17,2)</f>
        <v>48</v>
      </c>
      <c r="W17" s="156"/>
      <c r="X17" s="156" t="s">
        <v>125</v>
      </c>
      <c r="Y17" s="156" t="s">
        <v>126</v>
      </c>
      <c r="Z17" s="146"/>
      <c r="AA17" s="146"/>
      <c r="AB17" s="146"/>
      <c r="AC17" s="146"/>
      <c r="AD17" s="146"/>
      <c r="AE17" s="146"/>
      <c r="AF17" s="146"/>
      <c r="AG17" s="146" t="s">
        <v>127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183" t="s">
        <v>128</v>
      </c>
      <c r="D18" s="157"/>
      <c r="E18" s="158">
        <v>60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129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183" t="s">
        <v>130</v>
      </c>
      <c r="D19" s="157"/>
      <c r="E19" s="158">
        <v>20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129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83" t="s">
        <v>131</v>
      </c>
      <c r="D20" s="157"/>
      <c r="E20" s="158">
        <v>20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129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7">
        <v>4</v>
      </c>
      <c r="B21" s="168" t="s">
        <v>136</v>
      </c>
      <c r="C21" s="182" t="s">
        <v>137</v>
      </c>
      <c r="D21" s="169" t="s">
        <v>123</v>
      </c>
      <c r="E21" s="170">
        <v>100</v>
      </c>
      <c r="F21" s="171"/>
      <c r="G21" s="172">
        <f>ROUND(E21*F21,2)</f>
        <v>0</v>
      </c>
      <c r="H21" s="171"/>
      <c r="I21" s="172">
        <f>ROUND(E21*H21,2)</f>
        <v>0</v>
      </c>
      <c r="J21" s="171"/>
      <c r="K21" s="172">
        <f>ROUND(E21*J21,2)</f>
        <v>0</v>
      </c>
      <c r="L21" s="172">
        <v>21</v>
      </c>
      <c r="M21" s="172">
        <f>G21*(1+L21/100)</f>
        <v>0</v>
      </c>
      <c r="N21" s="170">
        <v>6.0600000000000003E-3</v>
      </c>
      <c r="O21" s="170">
        <f>ROUND(E21*N21,2)</f>
        <v>0.61</v>
      </c>
      <c r="P21" s="170">
        <v>0</v>
      </c>
      <c r="Q21" s="170">
        <f>ROUND(E21*P21,2)</f>
        <v>0</v>
      </c>
      <c r="R21" s="172"/>
      <c r="S21" s="172" t="s">
        <v>124</v>
      </c>
      <c r="T21" s="173" t="s">
        <v>124</v>
      </c>
      <c r="U21" s="156">
        <v>0.28499999999999998</v>
      </c>
      <c r="V21" s="156">
        <f>ROUND(E21*U21,2)</f>
        <v>28.5</v>
      </c>
      <c r="W21" s="156"/>
      <c r="X21" s="156" t="s">
        <v>125</v>
      </c>
      <c r="Y21" s="156" t="s">
        <v>126</v>
      </c>
      <c r="Z21" s="146"/>
      <c r="AA21" s="146"/>
      <c r="AB21" s="146"/>
      <c r="AC21" s="146"/>
      <c r="AD21" s="146"/>
      <c r="AE21" s="146"/>
      <c r="AF21" s="146"/>
      <c r="AG21" s="146" t="s">
        <v>127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183" t="s">
        <v>128</v>
      </c>
      <c r="D22" s="157"/>
      <c r="E22" s="158">
        <v>60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129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83" t="s">
        <v>130</v>
      </c>
      <c r="D23" s="157"/>
      <c r="E23" s="158">
        <v>20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129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83" t="s">
        <v>131</v>
      </c>
      <c r="D24" s="157"/>
      <c r="E24" s="158">
        <v>20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129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60" t="s">
        <v>119</v>
      </c>
      <c r="B25" s="161" t="s">
        <v>71</v>
      </c>
      <c r="C25" s="181" t="s">
        <v>72</v>
      </c>
      <c r="D25" s="162"/>
      <c r="E25" s="163"/>
      <c r="F25" s="164"/>
      <c r="G25" s="164">
        <f>SUMIF(AG26:AG72,"&lt;&gt;NOR",G26:G72)</f>
        <v>0</v>
      </c>
      <c r="H25" s="164"/>
      <c r="I25" s="164">
        <f>SUM(I26:I72)</f>
        <v>0</v>
      </c>
      <c r="J25" s="164"/>
      <c r="K25" s="164">
        <f>SUM(K26:K72)</f>
        <v>0</v>
      </c>
      <c r="L25" s="164"/>
      <c r="M25" s="164">
        <f>SUM(M26:M72)</f>
        <v>0</v>
      </c>
      <c r="N25" s="163"/>
      <c r="O25" s="163">
        <f>SUM(O26:O72)</f>
        <v>58.19</v>
      </c>
      <c r="P25" s="163"/>
      <c r="Q25" s="163">
        <f>SUM(Q26:Q72)</f>
        <v>0</v>
      </c>
      <c r="R25" s="164"/>
      <c r="S25" s="164"/>
      <c r="T25" s="165"/>
      <c r="U25" s="159"/>
      <c r="V25" s="159">
        <f>SUM(V26:V72)</f>
        <v>2138.08</v>
      </c>
      <c r="W25" s="159"/>
      <c r="X25" s="159"/>
      <c r="Y25" s="159"/>
      <c r="AG25" t="s">
        <v>120</v>
      </c>
    </row>
    <row r="26" spans="1:60" outlineLevel="1" x14ac:dyDescent="0.2">
      <c r="A26" s="167">
        <v>5</v>
      </c>
      <c r="B26" s="168" t="s">
        <v>138</v>
      </c>
      <c r="C26" s="182" t="s">
        <v>139</v>
      </c>
      <c r="D26" s="169" t="s">
        <v>123</v>
      </c>
      <c r="E26" s="170">
        <v>1520</v>
      </c>
      <c r="F26" s="171"/>
      <c r="G26" s="172">
        <f>ROUND(E26*F26,2)</f>
        <v>0</v>
      </c>
      <c r="H26" s="171"/>
      <c r="I26" s="172">
        <f>ROUND(E26*H26,2)</f>
        <v>0</v>
      </c>
      <c r="J26" s="171"/>
      <c r="K26" s="172">
        <f>ROUND(E26*J26,2)</f>
        <v>0</v>
      </c>
      <c r="L26" s="172">
        <v>21</v>
      </c>
      <c r="M26" s="172">
        <f>G26*(1+L26/100)</f>
        <v>0</v>
      </c>
      <c r="N26" s="170">
        <v>3.2000000000000003E-4</v>
      </c>
      <c r="O26" s="170">
        <f>ROUND(E26*N26,2)</f>
        <v>0.49</v>
      </c>
      <c r="P26" s="170">
        <v>0</v>
      </c>
      <c r="Q26" s="170">
        <f>ROUND(E26*P26,2)</f>
        <v>0</v>
      </c>
      <c r="R26" s="172"/>
      <c r="S26" s="172" t="s">
        <v>124</v>
      </c>
      <c r="T26" s="173" t="s">
        <v>124</v>
      </c>
      <c r="U26" s="156">
        <v>7.0000000000000007E-2</v>
      </c>
      <c r="V26" s="156">
        <f>ROUND(E26*U26,2)</f>
        <v>106.4</v>
      </c>
      <c r="W26" s="156"/>
      <c r="X26" s="156" t="s">
        <v>125</v>
      </c>
      <c r="Y26" s="156" t="s">
        <v>126</v>
      </c>
      <c r="Z26" s="146"/>
      <c r="AA26" s="146"/>
      <c r="AB26" s="146"/>
      <c r="AC26" s="146"/>
      <c r="AD26" s="146"/>
      <c r="AE26" s="146"/>
      <c r="AF26" s="146"/>
      <c r="AG26" s="146" t="s">
        <v>127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83" t="s">
        <v>140</v>
      </c>
      <c r="D27" s="157"/>
      <c r="E27" s="158">
        <v>650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129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3" t="s">
        <v>141</v>
      </c>
      <c r="D28" s="157"/>
      <c r="E28" s="158">
        <v>435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129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3" t="s">
        <v>142</v>
      </c>
      <c r="D29" s="157"/>
      <c r="E29" s="158">
        <v>435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129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7">
        <v>6</v>
      </c>
      <c r="B30" s="168" t="s">
        <v>143</v>
      </c>
      <c r="C30" s="182" t="s">
        <v>144</v>
      </c>
      <c r="D30" s="169" t="s">
        <v>123</v>
      </c>
      <c r="E30" s="170">
        <v>82.6</v>
      </c>
      <c r="F30" s="171"/>
      <c r="G30" s="172">
        <f>ROUND(E30*F30,2)</f>
        <v>0</v>
      </c>
      <c r="H30" s="171"/>
      <c r="I30" s="172">
        <f>ROUND(E30*H30,2)</f>
        <v>0</v>
      </c>
      <c r="J30" s="171"/>
      <c r="K30" s="172">
        <f>ROUND(E30*J30,2)</f>
        <v>0</v>
      </c>
      <c r="L30" s="172">
        <v>21</v>
      </c>
      <c r="M30" s="172">
        <f>G30*(1+L30/100)</f>
        <v>0</v>
      </c>
      <c r="N30" s="170">
        <v>4.2000000000000002E-4</v>
      </c>
      <c r="O30" s="170">
        <f>ROUND(E30*N30,2)</f>
        <v>0.03</v>
      </c>
      <c r="P30" s="170">
        <v>0</v>
      </c>
      <c r="Q30" s="170">
        <f>ROUND(E30*P30,2)</f>
        <v>0</v>
      </c>
      <c r="R30" s="172"/>
      <c r="S30" s="172" t="s">
        <v>124</v>
      </c>
      <c r="T30" s="173" t="s">
        <v>124</v>
      </c>
      <c r="U30" s="156">
        <v>0.12</v>
      </c>
      <c r="V30" s="156">
        <f>ROUND(E30*U30,2)</f>
        <v>9.91</v>
      </c>
      <c r="W30" s="156"/>
      <c r="X30" s="156" t="s">
        <v>125</v>
      </c>
      <c r="Y30" s="156" t="s">
        <v>126</v>
      </c>
      <c r="Z30" s="146"/>
      <c r="AA30" s="146"/>
      <c r="AB30" s="146"/>
      <c r="AC30" s="146"/>
      <c r="AD30" s="146"/>
      <c r="AE30" s="146"/>
      <c r="AF30" s="146"/>
      <c r="AG30" s="146" t="s">
        <v>127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83" t="s">
        <v>145</v>
      </c>
      <c r="D31" s="157"/>
      <c r="E31" s="158">
        <v>82.6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129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7">
        <v>7</v>
      </c>
      <c r="B32" s="168" t="s">
        <v>146</v>
      </c>
      <c r="C32" s="182" t="s">
        <v>147</v>
      </c>
      <c r="D32" s="169" t="s">
        <v>123</v>
      </c>
      <c r="E32" s="170">
        <v>394.9</v>
      </c>
      <c r="F32" s="171"/>
      <c r="G32" s="172">
        <f>ROUND(E32*F32,2)</f>
        <v>0</v>
      </c>
      <c r="H32" s="171"/>
      <c r="I32" s="172">
        <f>ROUND(E32*H32,2)</f>
        <v>0</v>
      </c>
      <c r="J32" s="171"/>
      <c r="K32" s="172">
        <f>ROUND(E32*J32,2)</f>
        <v>0</v>
      </c>
      <c r="L32" s="172">
        <v>21</v>
      </c>
      <c r="M32" s="172">
        <f>G32*(1+L32/100)</f>
        <v>0</v>
      </c>
      <c r="N32" s="170">
        <v>4.0000000000000003E-5</v>
      </c>
      <c r="O32" s="170">
        <f>ROUND(E32*N32,2)</f>
        <v>0.02</v>
      </c>
      <c r="P32" s="170">
        <v>0</v>
      </c>
      <c r="Q32" s="170">
        <f>ROUND(E32*P32,2)</f>
        <v>0</v>
      </c>
      <c r="R32" s="172"/>
      <c r="S32" s="172" t="s">
        <v>124</v>
      </c>
      <c r="T32" s="173" t="s">
        <v>124</v>
      </c>
      <c r="U32" s="156">
        <v>7.8E-2</v>
      </c>
      <c r="V32" s="156">
        <f>ROUND(E32*U32,2)</f>
        <v>30.8</v>
      </c>
      <c r="W32" s="156"/>
      <c r="X32" s="156" t="s">
        <v>125</v>
      </c>
      <c r="Y32" s="156" t="s">
        <v>126</v>
      </c>
      <c r="Z32" s="146"/>
      <c r="AA32" s="146"/>
      <c r="AB32" s="146"/>
      <c r="AC32" s="146"/>
      <c r="AD32" s="146"/>
      <c r="AE32" s="146"/>
      <c r="AF32" s="146"/>
      <c r="AG32" s="146" t="s">
        <v>127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83" t="s">
        <v>148</v>
      </c>
      <c r="D33" s="157"/>
      <c r="E33" s="158">
        <v>42.524999999999999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129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3" t="s">
        <v>149</v>
      </c>
      <c r="D34" s="157"/>
      <c r="E34" s="158">
        <v>114.48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129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83" t="s">
        <v>150</v>
      </c>
      <c r="D35" s="157"/>
      <c r="E35" s="158">
        <v>13.5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129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3" t="s">
        <v>151</v>
      </c>
      <c r="D36" s="157"/>
      <c r="E36" s="158">
        <v>42.93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129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3" t="s">
        <v>152</v>
      </c>
      <c r="D37" s="157"/>
      <c r="E37" s="158">
        <v>34.185000000000002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129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83" t="s">
        <v>153</v>
      </c>
      <c r="D38" s="157"/>
      <c r="E38" s="158">
        <v>18.225000000000001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129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83" t="s">
        <v>154</v>
      </c>
      <c r="D39" s="157"/>
      <c r="E39" s="158">
        <v>9.6750000000000007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129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3" t="s">
        <v>155</v>
      </c>
      <c r="D40" s="157"/>
      <c r="E40" s="158">
        <v>7.1825000000000001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129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3" t="s">
        <v>156</v>
      </c>
      <c r="D41" s="157"/>
      <c r="E41" s="158">
        <v>42.93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129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83" t="s">
        <v>152</v>
      </c>
      <c r="D42" s="157"/>
      <c r="E42" s="158">
        <v>34.185000000000002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129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83" t="s">
        <v>153</v>
      </c>
      <c r="D43" s="157"/>
      <c r="E43" s="158">
        <v>18.225000000000001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129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3" t="s">
        <v>154</v>
      </c>
      <c r="D44" s="157"/>
      <c r="E44" s="158">
        <v>9.6750000000000007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129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83" t="s">
        <v>155</v>
      </c>
      <c r="D45" s="157"/>
      <c r="E45" s="158">
        <v>7.1825000000000001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129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67">
        <v>8</v>
      </c>
      <c r="B46" s="168" t="s">
        <v>157</v>
      </c>
      <c r="C46" s="182" t="s">
        <v>158</v>
      </c>
      <c r="D46" s="169" t="s">
        <v>123</v>
      </c>
      <c r="E46" s="170">
        <v>1520</v>
      </c>
      <c r="F46" s="171"/>
      <c r="G46" s="172">
        <f>ROUND(E46*F46,2)</f>
        <v>0</v>
      </c>
      <c r="H46" s="171"/>
      <c r="I46" s="172">
        <f>ROUND(E46*H46,2)</f>
        <v>0</v>
      </c>
      <c r="J46" s="171"/>
      <c r="K46" s="172">
        <f>ROUND(E46*J46,2)</f>
        <v>0</v>
      </c>
      <c r="L46" s="172">
        <v>21</v>
      </c>
      <c r="M46" s="172">
        <f>G46*(1+L46/100)</f>
        <v>0</v>
      </c>
      <c r="N46" s="170">
        <v>3.5979999999999998E-2</v>
      </c>
      <c r="O46" s="170">
        <f>ROUND(E46*N46,2)</f>
        <v>54.69</v>
      </c>
      <c r="P46" s="170">
        <v>0</v>
      </c>
      <c r="Q46" s="170">
        <f>ROUND(E46*P46,2)</f>
        <v>0</v>
      </c>
      <c r="R46" s="172"/>
      <c r="S46" s="172" t="s">
        <v>124</v>
      </c>
      <c r="T46" s="173" t="s">
        <v>124</v>
      </c>
      <c r="U46" s="156">
        <v>0.69826999999999995</v>
      </c>
      <c r="V46" s="156">
        <f>ROUND(E46*U46,2)</f>
        <v>1061.3699999999999</v>
      </c>
      <c r="W46" s="156"/>
      <c r="X46" s="156" t="s">
        <v>125</v>
      </c>
      <c r="Y46" s="156" t="s">
        <v>126</v>
      </c>
      <c r="Z46" s="146"/>
      <c r="AA46" s="146"/>
      <c r="AB46" s="146"/>
      <c r="AC46" s="146"/>
      <c r="AD46" s="146"/>
      <c r="AE46" s="146"/>
      <c r="AF46" s="146"/>
      <c r="AG46" s="146" t="s">
        <v>127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">
      <c r="A47" s="153"/>
      <c r="B47" s="154"/>
      <c r="C47" s="183" t="s">
        <v>140</v>
      </c>
      <c r="D47" s="157"/>
      <c r="E47" s="158">
        <v>650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129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183" t="s">
        <v>141</v>
      </c>
      <c r="D48" s="157"/>
      <c r="E48" s="158">
        <v>435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129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83" t="s">
        <v>142</v>
      </c>
      <c r="D49" s="157"/>
      <c r="E49" s="158">
        <v>435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129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 x14ac:dyDescent="0.2">
      <c r="A50" s="167">
        <v>9</v>
      </c>
      <c r="B50" s="168" t="s">
        <v>159</v>
      </c>
      <c r="C50" s="182" t="s">
        <v>160</v>
      </c>
      <c r="D50" s="169" t="s">
        <v>123</v>
      </c>
      <c r="E50" s="170">
        <v>1702.6</v>
      </c>
      <c r="F50" s="171"/>
      <c r="G50" s="172">
        <f>ROUND(E50*F50,2)</f>
        <v>0</v>
      </c>
      <c r="H50" s="171"/>
      <c r="I50" s="172">
        <f>ROUND(E50*H50,2)</f>
        <v>0</v>
      </c>
      <c r="J50" s="171"/>
      <c r="K50" s="172">
        <f>ROUND(E50*J50,2)</f>
        <v>0</v>
      </c>
      <c r="L50" s="172">
        <v>21</v>
      </c>
      <c r="M50" s="172">
        <f>G50*(1+L50/100)</f>
        <v>0</v>
      </c>
      <c r="N50" s="170">
        <v>6.3000000000000003E-4</v>
      </c>
      <c r="O50" s="170">
        <f>ROUND(E50*N50,2)</f>
        <v>1.07</v>
      </c>
      <c r="P50" s="170">
        <v>0</v>
      </c>
      <c r="Q50" s="170">
        <f>ROUND(E50*P50,2)</f>
        <v>0</v>
      </c>
      <c r="R50" s="172"/>
      <c r="S50" s="172" t="s">
        <v>124</v>
      </c>
      <c r="T50" s="173" t="s">
        <v>124</v>
      </c>
      <c r="U50" s="156">
        <v>0.23</v>
      </c>
      <c r="V50" s="156">
        <f>ROUND(E50*U50,2)</f>
        <v>391.6</v>
      </c>
      <c r="W50" s="156"/>
      <c r="X50" s="156" t="s">
        <v>125</v>
      </c>
      <c r="Y50" s="156" t="s">
        <v>126</v>
      </c>
      <c r="Z50" s="146"/>
      <c r="AA50" s="146"/>
      <c r="AB50" s="146"/>
      <c r="AC50" s="146"/>
      <c r="AD50" s="146"/>
      <c r="AE50" s="146"/>
      <c r="AF50" s="146"/>
      <c r="AG50" s="146" t="s">
        <v>127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183" t="s">
        <v>128</v>
      </c>
      <c r="D51" s="157"/>
      <c r="E51" s="158">
        <v>60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129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83" t="s">
        <v>130</v>
      </c>
      <c r="D52" s="157"/>
      <c r="E52" s="158">
        <v>20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129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83" t="s">
        <v>131</v>
      </c>
      <c r="D53" s="157"/>
      <c r="E53" s="158">
        <v>20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129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83" t="s">
        <v>140</v>
      </c>
      <c r="D54" s="157"/>
      <c r="E54" s="158">
        <v>650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129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">
      <c r="A55" s="153"/>
      <c r="B55" s="154"/>
      <c r="C55" s="183" t="s">
        <v>141</v>
      </c>
      <c r="D55" s="157"/>
      <c r="E55" s="158">
        <v>435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129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3" t="s">
        <v>142</v>
      </c>
      <c r="D56" s="157"/>
      <c r="E56" s="158">
        <v>435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129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3" t="s">
        <v>145</v>
      </c>
      <c r="D57" s="157"/>
      <c r="E57" s="158">
        <v>82.6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129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67">
        <v>10</v>
      </c>
      <c r="B58" s="168" t="s">
        <v>161</v>
      </c>
      <c r="C58" s="182" t="s">
        <v>162</v>
      </c>
      <c r="D58" s="169" t="s">
        <v>123</v>
      </c>
      <c r="E58" s="170">
        <v>3240</v>
      </c>
      <c r="F58" s="171"/>
      <c r="G58" s="172">
        <f>ROUND(E58*F58,2)</f>
        <v>0</v>
      </c>
      <c r="H58" s="171"/>
      <c r="I58" s="172">
        <f>ROUND(E58*H58,2)</f>
        <v>0</v>
      </c>
      <c r="J58" s="171"/>
      <c r="K58" s="172">
        <f>ROUND(E58*J58,2)</f>
        <v>0</v>
      </c>
      <c r="L58" s="172">
        <v>21</v>
      </c>
      <c r="M58" s="172">
        <f>G58*(1+L58/100)</f>
        <v>0</v>
      </c>
      <c r="N58" s="170">
        <v>2.0000000000000002E-5</v>
      </c>
      <c r="O58" s="170">
        <f>ROUND(E58*N58,2)</f>
        <v>0.06</v>
      </c>
      <c r="P58" s="170">
        <v>0</v>
      </c>
      <c r="Q58" s="170">
        <f>ROUND(E58*P58,2)</f>
        <v>0</v>
      </c>
      <c r="R58" s="172"/>
      <c r="S58" s="172" t="s">
        <v>124</v>
      </c>
      <c r="T58" s="173" t="s">
        <v>124</v>
      </c>
      <c r="U58" s="156">
        <v>0.11</v>
      </c>
      <c r="V58" s="156">
        <f>ROUND(E58*U58,2)</f>
        <v>356.4</v>
      </c>
      <c r="W58" s="156"/>
      <c r="X58" s="156" t="s">
        <v>125</v>
      </c>
      <c r="Y58" s="156" t="s">
        <v>126</v>
      </c>
      <c r="Z58" s="146"/>
      <c r="AA58" s="146"/>
      <c r="AB58" s="146"/>
      <c r="AC58" s="146"/>
      <c r="AD58" s="146"/>
      <c r="AE58" s="146"/>
      <c r="AF58" s="146"/>
      <c r="AG58" s="146" t="s">
        <v>127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183" t="s">
        <v>163</v>
      </c>
      <c r="D59" s="157"/>
      <c r="E59" s="158"/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129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83" t="s">
        <v>164</v>
      </c>
      <c r="D60" s="157"/>
      <c r="E60" s="158">
        <v>120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129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83" t="s">
        <v>165</v>
      </c>
      <c r="D61" s="157"/>
      <c r="E61" s="158">
        <v>40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129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83" t="s">
        <v>166</v>
      </c>
      <c r="D62" s="157"/>
      <c r="E62" s="158">
        <v>40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129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3" t="s">
        <v>167</v>
      </c>
      <c r="D63" s="157"/>
      <c r="E63" s="158">
        <v>1300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129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3" t="s">
        <v>168</v>
      </c>
      <c r="D64" s="157"/>
      <c r="E64" s="158">
        <v>870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129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3" t="s">
        <v>169</v>
      </c>
      <c r="D65" s="157"/>
      <c r="E65" s="158">
        <v>870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129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67">
        <v>11</v>
      </c>
      <c r="B66" s="168" t="s">
        <v>170</v>
      </c>
      <c r="C66" s="182" t="s">
        <v>171</v>
      </c>
      <c r="D66" s="169" t="s">
        <v>123</v>
      </c>
      <c r="E66" s="170">
        <v>182.6</v>
      </c>
      <c r="F66" s="171"/>
      <c r="G66" s="172">
        <f>ROUND(E66*F66,2)</f>
        <v>0</v>
      </c>
      <c r="H66" s="171"/>
      <c r="I66" s="172">
        <f>ROUND(E66*H66,2)</f>
        <v>0</v>
      </c>
      <c r="J66" s="171"/>
      <c r="K66" s="172">
        <f>ROUND(E66*J66,2)</f>
        <v>0</v>
      </c>
      <c r="L66" s="172">
        <v>21</v>
      </c>
      <c r="M66" s="172">
        <f>G66*(1+L66/100)</f>
        <v>0</v>
      </c>
      <c r="N66" s="170">
        <v>0</v>
      </c>
      <c r="O66" s="170">
        <f>ROUND(E66*N66,2)</f>
        <v>0</v>
      </c>
      <c r="P66" s="170">
        <v>0</v>
      </c>
      <c r="Q66" s="170">
        <f>ROUND(E66*P66,2)</f>
        <v>0</v>
      </c>
      <c r="R66" s="172"/>
      <c r="S66" s="172" t="s">
        <v>124</v>
      </c>
      <c r="T66" s="173" t="s">
        <v>124</v>
      </c>
      <c r="U66" s="156">
        <v>0.43</v>
      </c>
      <c r="V66" s="156">
        <f>ROUND(E66*U66,2)</f>
        <v>78.52</v>
      </c>
      <c r="W66" s="156"/>
      <c r="X66" s="156" t="s">
        <v>125</v>
      </c>
      <c r="Y66" s="156" t="s">
        <v>126</v>
      </c>
      <c r="Z66" s="146"/>
      <c r="AA66" s="146"/>
      <c r="AB66" s="146"/>
      <c r="AC66" s="146"/>
      <c r="AD66" s="146"/>
      <c r="AE66" s="146"/>
      <c r="AF66" s="146"/>
      <c r="AG66" s="146" t="s">
        <v>127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183" t="s">
        <v>128</v>
      </c>
      <c r="D67" s="157"/>
      <c r="E67" s="158">
        <v>60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129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3" t="s">
        <v>130</v>
      </c>
      <c r="D68" s="157"/>
      <c r="E68" s="158">
        <v>20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129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183" t="s">
        <v>131</v>
      </c>
      <c r="D69" s="157"/>
      <c r="E69" s="158">
        <v>20</v>
      </c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129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183" t="s">
        <v>145</v>
      </c>
      <c r="D70" s="157"/>
      <c r="E70" s="158">
        <v>82.6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129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1" x14ac:dyDescent="0.2">
      <c r="A71" s="167">
        <v>12</v>
      </c>
      <c r="B71" s="168" t="s">
        <v>172</v>
      </c>
      <c r="C71" s="182" t="s">
        <v>173</v>
      </c>
      <c r="D71" s="169" t="s">
        <v>123</v>
      </c>
      <c r="E71" s="170">
        <v>82.6</v>
      </c>
      <c r="F71" s="171"/>
      <c r="G71" s="172">
        <f>ROUND(E71*F71,2)</f>
        <v>0</v>
      </c>
      <c r="H71" s="171"/>
      <c r="I71" s="172">
        <f>ROUND(E71*H71,2)</f>
        <v>0</v>
      </c>
      <c r="J71" s="171"/>
      <c r="K71" s="172">
        <f>ROUND(E71*J71,2)</f>
        <v>0</v>
      </c>
      <c r="L71" s="172">
        <v>21</v>
      </c>
      <c r="M71" s="172">
        <f>G71*(1+L71/100)</f>
        <v>0</v>
      </c>
      <c r="N71" s="170">
        <v>2.214E-2</v>
      </c>
      <c r="O71" s="170">
        <f>ROUND(E71*N71,2)</f>
        <v>1.83</v>
      </c>
      <c r="P71" s="170">
        <v>0</v>
      </c>
      <c r="Q71" s="170">
        <f>ROUND(E71*P71,2)</f>
        <v>0</v>
      </c>
      <c r="R71" s="172"/>
      <c r="S71" s="172" t="s">
        <v>124</v>
      </c>
      <c r="T71" s="173" t="s">
        <v>124</v>
      </c>
      <c r="U71" s="156">
        <v>1.248</v>
      </c>
      <c r="V71" s="156">
        <f>ROUND(E71*U71,2)</f>
        <v>103.08</v>
      </c>
      <c r="W71" s="156"/>
      <c r="X71" s="156" t="s">
        <v>125</v>
      </c>
      <c r="Y71" s="156" t="s">
        <v>126</v>
      </c>
      <c r="Z71" s="146"/>
      <c r="AA71" s="146"/>
      <c r="AB71" s="146"/>
      <c r="AC71" s="146"/>
      <c r="AD71" s="146"/>
      <c r="AE71" s="146"/>
      <c r="AF71" s="146"/>
      <c r="AG71" s="146" t="s">
        <v>127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">
      <c r="A72" s="153"/>
      <c r="B72" s="154"/>
      <c r="C72" s="183" t="s">
        <v>145</v>
      </c>
      <c r="D72" s="157"/>
      <c r="E72" s="158">
        <v>82.6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129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160" t="s">
        <v>119</v>
      </c>
      <c r="B73" s="161" t="s">
        <v>73</v>
      </c>
      <c r="C73" s="181" t="s">
        <v>74</v>
      </c>
      <c r="D73" s="162"/>
      <c r="E73" s="163"/>
      <c r="F73" s="164"/>
      <c r="G73" s="164">
        <f>SUMIF(AG74:AG99,"&lt;&gt;NOR",G74:G99)</f>
        <v>0</v>
      </c>
      <c r="H73" s="164"/>
      <c r="I73" s="164">
        <f>SUM(I74:I99)</f>
        <v>0</v>
      </c>
      <c r="J73" s="164"/>
      <c r="K73" s="164">
        <f>SUM(K74:K99)</f>
        <v>0</v>
      </c>
      <c r="L73" s="164"/>
      <c r="M73" s="164">
        <f>SUM(M74:M99)</f>
        <v>0</v>
      </c>
      <c r="N73" s="163"/>
      <c r="O73" s="163">
        <f>SUM(O74:O99)</f>
        <v>11.25</v>
      </c>
      <c r="P73" s="163"/>
      <c r="Q73" s="163">
        <f>SUM(Q74:Q99)</f>
        <v>0</v>
      </c>
      <c r="R73" s="164"/>
      <c r="S73" s="164"/>
      <c r="T73" s="165"/>
      <c r="U73" s="159"/>
      <c r="V73" s="159">
        <f>SUM(V74:V99)</f>
        <v>78.55</v>
      </c>
      <c r="W73" s="159"/>
      <c r="X73" s="159"/>
      <c r="Y73" s="159"/>
      <c r="AG73" t="s">
        <v>120</v>
      </c>
    </row>
    <row r="74" spans="1:60" outlineLevel="1" x14ac:dyDescent="0.2">
      <c r="A74" s="167">
        <v>13</v>
      </c>
      <c r="B74" s="168" t="s">
        <v>174</v>
      </c>
      <c r="C74" s="182" t="s">
        <v>175</v>
      </c>
      <c r="D74" s="169" t="s">
        <v>123</v>
      </c>
      <c r="E74" s="170">
        <v>225.72</v>
      </c>
      <c r="F74" s="171"/>
      <c r="G74" s="172">
        <f>ROUND(E74*F74,2)</f>
        <v>0</v>
      </c>
      <c r="H74" s="171"/>
      <c r="I74" s="172">
        <f>ROUND(E74*H74,2)</f>
        <v>0</v>
      </c>
      <c r="J74" s="171"/>
      <c r="K74" s="172">
        <f>ROUND(E74*J74,2)</f>
        <v>0</v>
      </c>
      <c r="L74" s="172">
        <v>21</v>
      </c>
      <c r="M74" s="172">
        <f>G74*(1+L74/100)</f>
        <v>0</v>
      </c>
      <c r="N74" s="170">
        <v>4.9840000000000002E-2</v>
      </c>
      <c r="O74" s="170">
        <f>ROUND(E74*N74,2)</f>
        <v>11.25</v>
      </c>
      <c r="P74" s="170">
        <v>0</v>
      </c>
      <c r="Q74" s="170">
        <f>ROUND(E74*P74,2)</f>
        <v>0</v>
      </c>
      <c r="R74" s="172"/>
      <c r="S74" s="172" t="s">
        <v>124</v>
      </c>
      <c r="T74" s="173" t="s">
        <v>124</v>
      </c>
      <c r="U74" s="156">
        <v>0.34799999999999998</v>
      </c>
      <c r="V74" s="156">
        <f>ROUND(E74*U74,2)</f>
        <v>78.55</v>
      </c>
      <c r="W74" s="156"/>
      <c r="X74" s="156" t="s">
        <v>125</v>
      </c>
      <c r="Y74" s="156" t="s">
        <v>126</v>
      </c>
      <c r="Z74" s="146"/>
      <c r="AA74" s="146"/>
      <c r="AB74" s="146"/>
      <c r="AC74" s="146"/>
      <c r="AD74" s="146"/>
      <c r="AE74" s="146"/>
      <c r="AF74" s="146"/>
      <c r="AG74" s="146" t="s">
        <v>127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83" t="s">
        <v>176</v>
      </c>
      <c r="D75" s="157"/>
      <c r="E75" s="158"/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129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83" t="s">
        <v>177</v>
      </c>
      <c r="D76" s="157"/>
      <c r="E76" s="158"/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129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83" t="s">
        <v>178</v>
      </c>
      <c r="D77" s="157"/>
      <c r="E77" s="158">
        <v>5.12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129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183" t="s">
        <v>179</v>
      </c>
      <c r="D78" s="157"/>
      <c r="E78" s="158">
        <v>29.04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129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183" t="s">
        <v>180</v>
      </c>
      <c r="D79" s="157"/>
      <c r="E79" s="158">
        <v>13.36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129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83" t="s">
        <v>181</v>
      </c>
      <c r="D80" s="157"/>
      <c r="E80" s="158">
        <v>1.92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129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3" t="s">
        <v>182</v>
      </c>
      <c r="D81" s="157"/>
      <c r="E81" s="158">
        <v>4.4000000000000004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129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3" t="s">
        <v>183</v>
      </c>
      <c r="D82" s="157"/>
      <c r="E82" s="158">
        <v>9.2799999999999994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129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3" t="s">
        <v>184</v>
      </c>
      <c r="D83" s="157"/>
      <c r="E83" s="158">
        <v>1.92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129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83" t="s">
        <v>185</v>
      </c>
      <c r="D84" s="157"/>
      <c r="E84" s="158"/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129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83" t="s">
        <v>186</v>
      </c>
      <c r="D85" s="157"/>
      <c r="E85" s="158">
        <v>7.84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129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83" t="s">
        <v>187</v>
      </c>
      <c r="D86" s="157"/>
      <c r="E86" s="158">
        <v>41.68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129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83" t="s">
        <v>188</v>
      </c>
      <c r="D87" s="157"/>
      <c r="E87" s="158">
        <v>20.239999999999998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129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3" t="s">
        <v>189</v>
      </c>
      <c r="D88" s="157"/>
      <c r="E88" s="158">
        <v>1.8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129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3" t="s">
        <v>190</v>
      </c>
      <c r="D89" s="157"/>
      <c r="E89" s="158">
        <v>6.8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129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83" t="s">
        <v>191</v>
      </c>
      <c r="D90" s="157"/>
      <c r="E90" s="158">
        <v>13.44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129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83" t="s">
        <v>192</v>
      </c>
      <c r="D91" s="157"/>
      <c r="E91" s="158">
        <v>3.84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129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3" t="s">
        <v>193</v>
      </c>
      <c r="D92" s="157"/>
      <c r="E92" s="158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129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3" t="s">
        <v>178</v>
      </c>
      <c r="D93" s="157"/>
      <c r="E93" s="158">
        <v>5.12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129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3" t="s">
        <v>179</v>
      </c>
      <c r="D94" s="157"/>
      <c r="E94" s="158">
        <v>29.04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129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3" t="s">
        <v>180</v>
      </c>
      <c r="D95" s="157"/>
      <c r="E95" s="158">
        <v>13.36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129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3" t="s">
        <v>181</v>
      </c>
      <c r="D96" s="157"/>
      <c r="E96" s="158">
        <v>1.92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129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83" t="s">
        <v>182</v>
      </c>
      <c r="D97" s="157"/>
      <c r="E97" s="158">
        <v>4.4000000000000004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129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83" t="s">
        <v>183</v>
      </c>
      <c r="D98" s="157"/>
      <c r="E98" s="158">
        <v>9.2799999999999994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129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83" t="s">
        <v>184</v>
      </c>
      <c r="D99" s="157"/>
      <c r="E99" s="158">
        <v>1.92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129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x14ac:dyDescent="0.2">
      <c r="A100" s="160" t="s">
        <v>119</v>
      </c>
      <c r="B100" s="161" t="s">
        <v>75</v>
      </c>
      <c r="C100" s="181" t="s">
        <v>76</v>
      </c>
      <c r="D100" s="162"/>
      <c r="E100" s="163"/>
      <c r="F100" s="164"/>
      <c r="G100" s="164">
        <f>SUMIF(AG101:AG106,"&lt;&gt;NOR",G101:G106)</f>
        <v>0</v>
      </c>
      <c r="H100" s="164"/>
      <c r="I100" s="164">
        <f>SUM(I101:I106)</f>
        <v>0</v>
      </c>
      <c r="J100" s="164"/>
      <c r="K100" s="164">
        <f>SUM(K101:K106)</f>
        <v>0</v>
      </c>
      <c r="L100" s="164"/>
      <c r="M100" s="164">
        <f>SUM(M101:M106)</f>
        <v>0</v>
      </c>
      <c r="N100" s="163"/>
      <c r="O100" s="163">
        <f>SUM(O101:O106)</f>
        <v>47.199999999999996</v>
      </c>
      <c r="P100" s="163"/>
      <c r="Q100" s="163">
        <f>SUM(Q101:Q106)</f>
        <v>0</v>
      </c>
      <c r="R100" s="164"/>
      <c r="S100" s="164"/>
      <c r="T100" s="165"/>
      <c r="U100" s="159"/>
      <c r="V100" s="159">
        <f>SUM(V101:V106)</f>
        <v>252.35</v>
      </c>
      <c r="W100" s="159"/>
      <c r="X100" s="159"/>
      <c r="Y100" s="159"/>
      <c r="AG100" t="s">
        <v>120</v>
      </c>
    </row>
    <row r="101" spans="1:60" ht="22.5" outlineLevel="1" x14ac:dyDescent="0.2">
      <c r="A101" s="167">
        <v>14</v>
      </c>
      <c r="B101" s="168" t="s">
        <v>194</v>
      </c>
      <c r="C101" s="182" t="s">
        <v>195</v>
      </c>
      <c r="D101" s="169" t="s">
        <v>123</v>
      </c>
      <c r="E101" s="170">
        <v>1926.4</v>
      </c>
      <c r="F101" s="171"/>
      <c r="G101" s="172">
        <f>ROUND(E101*F101,2)</f>
        <v>0</v>
      </c>
      <c r="H101" s="171"/>
      <c r="I101" s="172">
        <f>ROUND(E101*H101,2)</f>
        <v>0</v>
      </c>
      <c r="J101" s="171"/>
      <c r="K101" s="172">
        <f>ROUND(E101*J101,2)</f>
        <v>0</v>
      </c>
      <c r="L101" s="172">
        <v>21</v>
      </c>
      <c r="M101" s="172">
        <f>G101*(1+L101/100)</f>
        <v>0</v>
      </c>
      <c r="N101" s="170">
        <v>1.8380000000000001E-2</v>
      </c>
      <c r="O101" s="170">
        <f>ROUND(E101*N101,2)</f>
        <v>35.409999999999997</v>
      </c>
      <c r="P101" s="170">
        <v>0</v>
      </c>
      <c r="Q101" s="170">
        <f>ROUND(E101*P101,2)</f>
        <v>0</v>
      </c>
      <c r="R101" s="172"/>
      <c r="S101" s="172" t="s">
        <v>124</v>
      </c>
      <c r="T101" s="173" t="s">
        <v>124</v>
      </c>
      <c r="U101" s="156">
        <v>0.107</v>
      </c>
      <c r="V101" s="156">
        <f>ROUND(E101*U101,2)</f>
        <v>206.12</v>
      </c>
      <c r="W101" s="156"/>
      <c r="X101" s="156" t="s">
        <v>125</v>
      </c>
      <c r="Y101" s="156" t="s">
        <v>126</v>
      </c>
      <c r="Z101" s="146"/>
      <c r="AA101" s="146"/>
      <c r="AB101" s="146"/>
      <c r="AC101" s="146"/>
      <c r="AD101" s="146"/>
      <c r="AE101" s="146"/>
      <c r="AF101" s="146"/>
      <c r="AG101" s="146" t="s">
        <v>127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2" x14ac:dyDescent="0.2">
      <c r="A102" s="153"/>
      <c r="B102" s="154"/>
      <c r="C102" s="183" t="s">
        <v>196</v>
      </c>
      <c r="D102" s="157"/>
      <c r="E102" s="158">
        <v>552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129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83" t="s">
        <v>197</v>
      </c>
      <c r="D103" s="157"/>
      <c r="E103" s="158">
        <v>822.4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129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83" t="s">
        <v>198</v>
      </c>
      <c r="D104" s="157"/>
      <c r="E104" s="158">
        <v>552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129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ht="22.5" outlineLevel="1" x14ac:dyDescent="0.2">
      <c r="A105" s="167">
        <v>15</v>
      </c>
      <c r="B105" s="168" t="s">
        <v>199</v>
      </c>
      <c r="C105" s="182" t="s">
        <v>200</v>
      </c>
      <c r="D105" s="169" t="s">
        <v>123</v>
      </c>
      <c r="E105" s="170">
        <v>7705.6</v>
      </c>
      <c r="F105" s="171"/>
      <c r="G105" s="172">
        <f>ROUND(E105*F105,2)</f>
        <v>0</v>
      </c>
      <c r="H105" s="171"/>
      <c r="I105" s="172">
        <f>ROUND(E105*H105,2)</f>
        <v>0</v>
      </c>
      <c r="J105" s="171"/>
      <c r="K105" s="172">
        <f>ROUND(E105*J105,2)</f>
        <v>0</v>
      </c>
      <c r="L105" s="172">
        <v>21</v>
      </c>
      <c r="M105" s="172">
        <f>G105*(1+L105/100)</f>
        <v>0</v>
      </c>
      <c r="N105" s="170">
        <v>1.5299999999999999E-3</v>
      </c>
      <c r="O105" s="170">
        <f>ROUND(E105*N105,2)</f>
        <v>11.79</v>
      </c>
      <c r="P105" s="170">
        <v>0</v>
      </c>
      <c r="Q105" s="170">
        <f>ROUND(E105*P105,2)</f>
        <v>0</v>
      </c>
      <c r="R105" s="172"/>
      <c r="S105" s="172" t="s">
        <v>124</v>
      </c>
      <c r="T105" s="173" t="s">
        <v>124</v>
      </c>
      <c r="U105" s="156">
        <v>6.0000000000000001E-3</v>
      </c>
      <c r="V105" s="156">
        <f>ROUND(E105*U105,2)</f>
        <v>46.23</v>
      </c>
      <c r="W105" s="156"/>
      <c r="X105" s="156" t="s">
        <v>125</v>
      </c>
      <c r="Y105" s="156" t="s">
        <v>126</v>
      </c>
      <c r="Z105" s="146"/>
      <c r="AA105" s="146"/>
      <c r="AB105" s="146"/>
      <c r="AC105" s="146"/>
      <c r="AD105" s="146"/>
      <c r="AE105" s="146"/>
      <c r="AF105" s="146"/>
      <c r="AG105" s="146" t="s">
        <v>127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3"/>
      <c r="B106" s="154"/>
      <c r="C106" s="183" t="s">
        <v>201</v>
      </c>
      <c r="D106" s="157"/>
      <c r="E106" s="158">
        <v>7705.6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129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">
      <c r="A107" s="160" t="s">
        <v>119</v>
      </c>
      <c r="B107" s="161" t="s">
        <v>71</v>
      </c>
      <c r="C107" s="181" t="s">
        <v>72</v>
      </c>
      <c r="D107" s="162"/>
      <c r="E107" s="163"/>
      <c r="F107" s="164"/>
      <c r="G107" s="164">
        <f>SUMIF(AG108:AG109,"&lt;&gt;NOR",G108:G109)</f>
        <v>0</v>
      </c>
      <c r="H107" s="164"/>
      <c r="I107" s="164">
        <f>SUM(I108:I109)</f>
        <v>0</v>
      </c>
      <c r="J107" s="164"/>
      <c r="K107" s="164">
        <f>SUM(K108:K109)</f>
        <v>0</v>
      </c>
      <c r="L107" s="164"/>
      <c r="M107" s="164">
        <f>SUM(M108:M109)</f>
        <v>0</v>
      </c>
      <c r="N107" s="163"/>
      <c r="O107" s="163">
        <f>SUM(O108:O109)</f>
        <v>0.05</v>
      </c>
      <c r="P107" s="163"/>
      <c r="Q107" s="163">
        <f>SUM(Q108:Q109)</f>
        <v>0</v>
      </c>
      <c r="R107" s="164"/>
      <c r="S107" s="164"/>
      <c r="T107" s="165"/>
      <c r="U107" s="159"/>
      <c r="V107" s="159">
        <f>SUM(V108:V109)</f>
        <v>2.88</v>
      </c>
      <c r="W107" s="159"/>
      <c r="X107" s="159"/>
      <c r="Y107" s="159"/>
      <c r="AG107" t="s">
        <v>120</v>
      </c>
    </row>
    <row r="108" spans="1:60" outlineLevel="1" x14ac:dyDescent="0.2">
      <c r="A108" s="174">
        <v>16</v>
      </c>
      <c r="B108" s="175" t="s">
        <v>202</v>
      </c>
      <c r="C108" s="184" t="s">
        <v>203</v>
      </c>
      <c r="D108" s="176" t="s">
        <v>204</v>
      </c>
      <c r="E108" s="177">
        <v>3</v>
      </c>
      <c r="F108" s="178"/>
      <c r="G108" s="179">
        <f>ROUND(E108*F108,2)</f>
        <v>0</v>
      </c>
      <c r="H108" s="178"/>
      <c r="I108" s="179">
        <f>ROUND(E108*H108,2)</f>
        <v>0</v>
      </c>
      <c r="J108" s="178"/>
      <c r="K108" s="179">
        <f>ROUND(E108*J108,2)</f>
        <v>0</v>
      </c>
      <c r="L108" s="179">
        <v>21</v>
      </c>
      <c r="M108" s="179">
        <f>G108*(1+L108/100)</f>
        <v>0</v>
      </c>
      <c r="N108" s="177">
        <v>5.77E-3</v>
      </c>
      <c r="O108" s="177">
        <f>ROUND(E108*N108,2)</f>
        <v>0.02</v>
      </c>
      <c r="P108" s="177">
        <v>0</v>
      </c>
      <c r="Q108" s="177">
        <f>ROUND(E108*P108,2)</f>
        <v>0</v>
      </c>
      <c r="R108" s="179"/>
      <c r="S108" s="179" t="s">
        <v>205</v>
      </c>
      <c r="T108" s="180" t="s">
        <v>206</v>
      </c>
      <c r="U108" s="156">
        <v>0.31900000000000001</v>
      </c>
      <c r="V108" s="156">
        <f>ROUND(E108*U108,2)</f>
        <v>0.96</v>
      </c>
      <c r="W108" s="156"/>
      <c r="X108" s="156" t="s">
        <v>125</v>
      </c>
      <c r="Y108" s="156" t="s">
        <v>126</v>
      </c>
      <c r="Z108" s="146"/>
      <c r="AA108" s="146"/>
      <c r="AB108" s="146"/>
      <c r="AC108" s="146"/>
      <c r="AD108" s="146"/>
      <c r="AE108" s="146"/>
      <c r="AF108" s="146"/>
      <c r="AG108" s="146" t="s">
        <v>127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">
      <c r="A109" s="174">
        <v>17</v>
      </c>
      <c r="B109" s="175" t="s">
        <v>207</v>
      </c>
      <c r="C109" s="184" t="s">
        <v>208</v>
      </c>
      <c r="D109" s="176" t="s">
        <v>204</v>
      </c>
      <c r="E109" s="177">
        <v>6</v>
      </c>
      <c r="F109" s="178"/>
      <c r="G109" s="179">
        <f>ROUND(E109*F109,2)</f>
        <v>0</v>
      </c>
      <c r="H109" s="178"/>
      <c r="I109" s="179">
        <f>ROUND(E109*H109,2)</f>
        <v>0</v>
      </c>
      <c r="J109" s="178"/>
      <c r="K109" s="179">
        <f>ROUND(E109*J109,2)</f>
        <v>0</v>
      </c>
      <c r="L109" s="179">
        <v>21</v>
      </c>
      <c r="M109" s="179">
        <f>G109*(1+L109/100)</f>
        <v>0</v>
      </c>
      <c r="N109" s="177">
        <v>5.77E-3</v>
      </c>
      <c r="O109" s="177">
        <f>ROUND(E109*N109,2)</f>
        <v>0.03</v>
      </c>
      <c r="P109" s="177">
        <v>0</v>
      </c>
      <c r="Q109" s="177">
        <f>ROUND(E109*P109,2)</f>
        <v>0</v>
      </c>
      <c r="R109" s="179"/>
      <c r="S109" s="179" t="s">
        <v>205</v>
      </c>
      <c r="T109" s="180" t="s">
        <v>206</v>
      </c>
      <c r="U109" s="156">
        <v>0.32</v>
      </c>
      <c r="V109" s="156">
        <f>ROUND(E109*U109,2)</f>
        <v>1.92</v>
      </c>
      <c r="W109" s="156"/>
      <c r="X109" s="156" t="s">
        <v>125</v>
      </c>
      <c r="Y109" s="156" t="s">
        <v>126</v>
      </c>
      <c r="Z109" s="146"/>
      <c r="AA109" s="146"/>
      <c r="AB109" s="146"/>
      <c r="AC109" s="146"/>
      <c r="AD109" s="146"/>
      <c r="AE109" s="146"/>
      <c r="AF109" s="146"/>
      <c r="AG109" s="146" t="s">
        <v>127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x14ac:dyDescent="0.2">
      <c r="A110" s="160" t="s">
        <v>119</v>
      </c>
      <c r="B110" s="161" t="s">
        <v>75</v>
      </c>
      <c r="C110" s="181" t="s">
        <v>76</v>
      </c>
      <c r="D110" s="162"/>
      <c r="E110" s="163"/>
      <c r="F110" s="164"/>
      <c r="G110" s="164">
        <f>SUMIF(AG111:AG129,"&lt;&gt;NOR",G111:G129)</f>
        <v>0</v>
      </c>
      <c r="H110" s="164"/>
      <c r="I110" s="164">
        <f>SUM(I111:I129)</f>
        <v>0</v>
      </c>
      <c r="J110" s="164"/>
      <c r="K110" s="164">
        <f>SUM(K111:K129)</f>
        <v>0</v>
      </c>
      <c r="L110" s="164"/>
      <c r="M110" s="164">
        <f>SUM(M111:M129)</f>
        <v>0</v>
      </c>
      <c r="N110" s="163"/>
      <c r="O110" s="163">
        <f>SUM(O111:O129)</f>
        <v>1.5</v>
      </c>
      <c r="P110" s="163"/>
      <c r="Q110" s="163">
        <f>SUM(Q111:Q129)</f>
        <v>0</v>
      </c>
      <c r="R110" s="164"/>
      <c r="S110" s="164"/>
      <c r="T110" s="165"/>
      <c r="U110" s="159"/>
      <c r="V110" s="159">
        <f>SUM(V111:V129)</f>
        <v>213.01999999999998</v>
      </c>
      <c r="W110" s="159"/>
      <c r="X110" s="159"/>
      <c r="Y110" s="159"/>
      <c r="AG110" t="s">
        <v>120</v>
      </c>
    </row>
    <row r="111" spans="1:60" ht="22.5" outlineLevel="1" x14ac:dyDescent="0.2">
      <c r="A111" s="167">
        <v>18</v>
      </c>
      <c r="B111" s="168" t="s">
        <v>209</v>
      </c>
      <c r="C111" s="182" t="s">
        <v>210</v>
      </c>
      <c r="D111" s="169" t="s">
        <v>123</v>
      </c>
      <c r="E111" s="170">
        <v>1926.4</v>
      </c>
      <c r="F111" s="171"/>
      <c r="G111" s="172">
        <f>ROUND(E111*F111,2)</f>
        <v>0</v>
      </c>
      <c r="H111" s="171"/>
      <c r="I111" s="172">
        <f>ROUND(E111*H111,2)</f>
        <v>0</v>
      </c>
      <c r="J111" s="171"/>
      <c r="K111" s="172">
        <f>ROUND(E111*J111,2)</f>
        <v>0</v>
      </c>
      <c r="L111" s="172">
        <v>21</v>
      </c>
      <c r="M111" s="172">
        <f>G111*(1+L111/100)</f>
        <v>0</v>
      </c>
      <c r="N111" s="170">
        <v>0</v>
      </c>
      <c r="O111" s="170">
        <f>ROUND(E111*N111,2)</f>
        <v>0</v>
      </c>
      <c r="P111" s="170">
        <v>0</v>
      </c>
      <c r="Q111" s="170">
        <f>ROUND(E111*P111,2)</f>
        <v>0</v>
      </c>
      <c r="R111" s="172"/>
      <c r="S111" s="172" t="s">
        <v>124</v>
      </c>
      <c r="T111" s="173" t="s">
        <v>124</v>
      </c>
      <c r="U111" s="156">
        <v>0.06</v>
      </c>
      <c r="V111" s="156">
        <f>ROUND(E111*U111,2)</f>
        <v>115.58</v>
      </c>
      <c r="W111" s="156"/>
      <c r="X111" s="156" t="s">
        <v>125</v>
      </c>
      <c r="Y111" s="156" t="s">
        <v>126</v>
      </c>
      <c r="Z111" s="146"/>
      <c r="AA111" s="146"/>
      <c r="AB111" s="146"/>
      <c r="AC111" s="146"/>
      <c r="AD111" s="146"/>
      <c r="AE111" s="146"/>
      <c r="AF111" s="146"/>
      <c r="AG111" s="146" t="s">
        <v>127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">
      <c r="A112" s="153"/>
      <c r="B112" s="154"/>
      <c r="C112" s="183" t="s">
        <v>196</v>
      </c>
      <c r="D112" s="157"/>
      <c r="E112" s="158">
        <v>552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129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83" t="s">
        <v>197</v>
      </c>
      <c r="D113" s="157"/>
      <c r="E113" s="158">
        <v>822.4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129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83" t="s">
        <v>198</v>
      </c>
      <c r="D114" s="157"/>
      <c r="E114" s="158">
        <v>552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129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1" x14ac:dyDescent="0.2">
      <c r="A115" s="167">
        <v>19</v>
      </c>
      <c r="B115" s="168" t="s">
        <v>211</v>
      </c>
      <c r="C115" s="182" t="s">
        <v>212</v>
      </c>
      <c r="D115" s="169" t="s">
        <v>123</v>
      </c>
      <c r="E115" s="170">
        <v>1926.4</v>
      </c>
      <c r="F115" s="171"/>
      <c r="G115" s="172">
        <f>ROUND(E115*F115,2)</f>
        <v>0</v>
      </c>
      <c r="H115" s="171"/>
      <c r="I115" s="172">
        <f>ROUND(E115*H115,2)</f>
        <v>0</v>
      </c>
      <c r="J115" s="171"/>
      <c r="K115" s="172">
        <f>ROUND(E115*J115,2)</f>
        <v>0</v>
      </c>
      <c r="L115" s="172">
        <v>21</v>
      </c>
      <c r="M115" s="172">
        <f>G115*(1+L115/100)</f>
        <v>0</v>
      </c>
      <c r="N115" s="170">
        <v>0</v>
      </c>
      <c r="O115" s="170">
        <f>ROUND(E115*N115,2)</f>
        <v>0</v>
      </c>
      <c r="P115" s="170">
        <v>0</v>
      </c>
      <c r="Q115" s="170">
        <f>ROUND(E115*P115,2)</f>
        <v>0</v>
      </c>
      <c r="R115" s="172"/>
      <c r="S115" s="172" t="s">
        <v>124</v>
      </c>
      <c r="T115" s="173" t="s">
        <v>124</v>
      </c>
      <c r="U115" s="156">
        <v>3.0300000000000001E-2</v>
      </c>
      <c r="V115" s="156">
        <f>ROUND(E115*U115,2)</f>
        <v>58.37</v>
      </c>
      <c r="W115" s="156"/>
      <c r="X115" s="156" t="s">
        <v>125</v>
      </c>
      <c r="Y115" s="156" t="s">
        <v>126</v>
      </c>
      <c r="Z115" s="146"/>
      <c r="AA115" s="146"/>
      <c r="AB115" s="146"/>
      <c r="AC115" s="146"/>
      <c r="AD115" s="146"/>
      <c r="AE115" s="146"/>
      <c r="AF115" s="146"/>
      <c r="AG115" s="146" t="s">
        <v>127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2" x14ac:dyDescent="0.2">
      <c r="A116" s="153"/>
      <c r="B116" s="154"/>
      <c r="C116" s="183" t="s">
        <v>196</v>
      </c>
      <c r="D116" s="157"/>
      <c r="E116" s="158">
        <v>552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129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83" t="s">
        <v>197</v>
      </c>
      <c r="D117" s="157"/>
      <c r="E117" s="158">
        <v>822.4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129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83" t="s">
        <v>198</v>
      </c>
      <c r="D118" s="157"/>
      <c r="E118" s="158">
        <v>552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129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">
      <c r="A119" s="167">
        <v>20</v>
      </c>
      <c r="B119" s="168" t="s">
        <v>213</v>
      </c>
      <c r="C119" s="182" t="s">
        <v>214</v>
      </c>
      <c r="D119" s="169" t="s">
        <v>123</v>
      </c>
      <c r="E119" s="170">
        <v>7705.6</v>
      </c>
      <c r="F119" s="171"/>
      <c r="G119" s="172">
        <f>ROUND(E119*F119,2)</f>
        <v>0</v>
      </c>
      <c r="H119" s="171"/>
      <c r="I119" s="172">
        <f>ROUND(E119*H119,2)</f>
        <v>0</v>
      </c>
      <c r="J119" s="171"/>
      <c r="K119" s="172">
        <f>ROUND(E119*J119,2)</f>
        <v>0</v>
      </c>
      <c r="L119" s="172">
        <v>21</v>
      </c>
      <c r="M119" s="172">
        <f>G119*(1+L119/100)</f>
        <v>0</v>
      </c>
      <c r="N119" s="170">
        <v>1.4999999999999999E-4</v>
      </c>
      <c r="O119" s="170">
        <f>ROUND(E119*N119,2)</f>
        <v>1.1599999999999999</v>
      </c>
      <c r="P119" s="170">
        <v>0</v>
      </c>
      <c r="Q119" s="170">
        <f>ROUND(E119*P119,2)</f>
        <v>0</v>
      </c>
      <c r="R119" s="172"/>
      <c r="S119" s="172" t="s">
        <v>124</v>
      </c>
      <c r="T119" s="173" t="s">
        <v>124</v>
      </c>
      <c r="U119" s="156">
        <v>0</v>
      </c>
      <c r="V119" s="156">
        <f>ROUND(E119*U119,2)</f>
        <v>0</v>
      </c>
      <c r="W119" s="156"/>
      <c r="X119" s="156" t="s">
        <v>125</v>
      </c>
      <c r="Y119" s="156" t="s">
        <v>126</v>
      </c>
      <c r="Z119" s="146"/>
      <c r="AA119" s="146"/>
      <c r="AB119" s="146"/>
      <c r="AC119" s="146"/>
      <c r="AD119" s="146"/>
      <c r="AE119" s="146"/>
      <c r="AF119" s="146"/>
      <c r="AG119" s="146" t="s">
        <v>127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83" t="s">
        <v>201</v>
      </c>
      <c r="D120" s="157"/>
      <c r="E120" s="158">
        <v>7705.6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129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">
      <c r="A121" s="167">
        <v>21</v>
      </c>
      <c r="B121" s="168" t="s">
        <v>215</v>
      </c>
      <c r="C121" s="182" t="s">
        <v>216</v>
      </c>
      <c r="D121" s="169" t="s">
        <v>123</v>
      </c>
      <c r="E121" s="170">
        <v>1926.4</v>
      </c>
      <c r="F121" s="171"/>
      <c r="G121" s="172">
        <f>ROUND(E121*F121,2)</f>
        <v>0</v>
      </c>
      <c r="H121" s="171"/>
      <c r="I121" s="172">
        <f>ROUND(E121*H121,2)</f>
        <v>0</v>
      </c>
      <c r="J121" s="171"/>
      <c r="K121" s="172">
        <f>ROUND(E121*J121,2)</f>
        <v>0</v>
      </c>
      <c r="L121" s="172">
        <v>21</v>
      </c>
      <c r="M121" s="172">
        <f>G121*(1+L121/100)</f>
        <v>0</v>
      </c>
      <c r="N121" s="170">
        <v>0</v>
      </c>
      <c r="O121" s="170">
        <f>ROUND(E121*N121,2)</f>
        <v>0</v>
      </c>
      <c r="P121" s="170">
        <v>0</v>
      </c>
      <c r="Q121" s="170">
        <f>ROUND(E121*P121,2)</f>
        <v>0</v>
      </c>
      <c r="R121" s="172"/>
      <c r="S121" s="172" t="s">
        <v>124</v>
      </c>
      <c r="T121" s="173" t="s">
        <v>124</v>
      </c>
      <c r="U121" s="156">
        <v>1.7999999999999999E-2</v>
      </c>
      <c r="V121" s="156">
        <f>ROUND(E121*U121,2)</f>
        <v>34.68</v>
      </c>
      <c r="W121" s="156"/>
      <c r="X121" s="156" t="s">
        <v>125</v>
      </c>
      <c r="Y121" s="156" t="s">
        <v>126</v>
      </c>
      <c r="Z121" s="146"/>
      <c r="AA121" s="146"/>
      <c r="AB121" s="146"/>
      <c r="AC121" s="146"/>
      <c r="AD121" s="146"/>
      <c r="AE121" s="146"/>
      <c r="AF121" s="146"/>
      <c r="AG121" s="146" t="s">
        <v>127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">
      <c r="A122" s="153"/>
      <c r="B122" s="154"/>
      <c r="C122" s="183" t="s">
        <v>196</v>
      </c>
      <c r="D122" s="157"/>
      <c r="E122" s="158">
        <v>552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129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83" t="s">
        <v>197</v>
      </c>
      <c r="D123" s="157"/>
      <c r="E123" s="158">
        <v>822.4</v>
      </c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129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83" t="s">
        <v>198</v>
      </c>
      <c r="D124" s="157"/>
      <c r="E124" s="158">
        <v>552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129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">
      <c r="A125" s="167">
        <v>22</v>
      </c>
      <c r="B125" s="168" t="s">
        <v>217</v>
      </c>
      <c r="C125" s="182" t="s">
        <v>218</v>
      </c>
      <c r="D125" s="169" t="s">
        <v>219</v>
      </c>
      <c r="E125" s="170">
        <v>12</v>
      </c>
      <c r="F125" s="171"/>
      <c r="G125" s="172">
        <f>ROUND(E125*F125,2)</f>
        <v>0</v>
      </c>
      <c r="H125" s="171"/>
      <c r="I125" s="172">
        <f>ROUND(E125*H125,2)</f>
        <v>0</v>
      </c>
      <c r="J125" s="171"/>
      <c r="K125" s="172">
        <f>ROUND(E125*J125,2)</f>
        <v>0</v>
      </c>
      <c r="L125" s="172">
        <v>21</v>
      </c>
      <c r="M125" s="172">
        <f>G125*(1+L125/100)</f>
        <v>0</v>
      </c>
      <c r="N125" s="170">
        <v>2.1909999999999999E-2</v>
      </c>
      <c r="O125" s="170">
        <f>ROUND(E125*N125,2)</f>
        <v>0.26</v>
      </c>
      <c r="P125" s="170">
        <v>0</v>
      </c>
      <c r="Q125" s="170">
        <f>ROUND(E125*P125,2)</f>
        <v>0</v>
      </c>
      <c r="R125" s="172"/>
      <c r="S125" s="172" t="s">
        <v>124</v>
      </c>
      <c r="T125" s="173" t="s">
        <v>124</v>
      </c>
      <c r="U125" s="156">
        <v>0.20300000000000001</v>
      </c>
      <c r="V125" s="156">
        <f>ROUND(E125*U125,2)</f>
        <v>2.44</v>
      </c>
      <c r="W125" s="156"/>
      <c r="X125" s="156" t="s">
        <v>125</v>
      </c>
      <c r="Y125" s="156" t="s">
        <v>126</v>
      </c>
      <c r="Z125" s="146"/>
      <c r="AA125" s="146"/>
      <c r="AB125" s="146"/>
      <c r="AC125" s="146"/>
      <c r="AD125" s="146"/>
      <c r="AE125" s="146"/>
      <c r="AF125" s="146"/>
      <c r="AG125" s="146" t="s">
        <v>127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">
      <c r="A126" s="153"/>
      <c r="B126" s="154"/>
      <c r="C126" s="183" t="s">
        <v>220</v>
      </c>
      <c r="D126" s="157"/>
      <c r="E126" s="158">
        <v>12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129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67">
        <v>23</v>
      </c>
      <c r="B127" s="168" t="s">
        <v>221</v>
      </c>
      <c r="C127" s="182" t="s">
        <v>222</v>
      </c>
      <c r="D127" s="169" t="s">
        <v>219</v>
      </c>
      <c r="E127" s="170">
        <v>48</v>
      </c>
      <c r="F127" s="171"/>
      <c r="G127" s="172">
        <f>ROUND(E127*F127,2)</f>
        <v>0</v>
      </c>
      <c r="H127" s="171"/>
      <c r="I127" s="172">
        <f>ROUND(E127*H127,2)</f>
        <v>0</v>
      </c>
      <c r="J127" s="171"/>
      <c r="K127" s="172">
        <f>ROUND(E127*J127,2)</f>
        <v>0</v>
      </c>
      <c r="L127" s="172">
        <v>21</v>
      </c>
      <c r="M127" s="172">
        <f>G127*(1+L127/100)</f>
        <v>0</v>
      </c>
      <c r="N127" s="170">
        <v>1.7600000000000001E-3</v>
      </c>
      <c r="O127" s="170">
        <f>ROUND(E127*N127,2)</f>
        <v>0.08</v>
      </c>
      <c r="P127" s="170">
        <v>0</v>
      </c>
      <c r="Q127" s="170">
        <f>ROUND(E127*P127,2)</f>
        <v>0</v>
      </c>
      <c r="R127" s="172"/>
      <c r="S127" s="172" t="s">
        <v>124</v>
      </c>
      <c r="T127" s="173" t="s">
        <v>124</v>
      </c>
      <c r="U127" s="156">
        <v>8.0000000000000002E-3</v>
      </c>
      <c r="V127" s="156">
        <f>ROUND(E127*U127,2)</f>
        <v>0.38</v>
      </c>
      <c r="W127" s="156"/>
      <c r="X127" s="156" t="s">
        <v>125</v>
      </c>
      <c r="Y127" s="156" t="s">
        <v>126</v>
      </c>
      <c r="Z127" s="146"/>
      <c r="AA127" s="146"/>
      <c r="AB127" s="146"/>
      <c r="AC127" s="146"/>
      <c r="AD127" s="146"/>
      <c r="AE127" s="146"/>
      <c r="AF127" s="146"/>
      <c r="AG127" s="146" t="s">
        <v>127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">
      <c r="A128" s="153"/>
      <c r="B128" s="154"/>
      <c r="C128" s="183" t="s">
        <v>223</v>
      </c>
      <c r="D128" s="157"/>
      <c r="E128" s="158">
        <v>48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129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1" x14ac:dyDescent="0.2">
      <c r="A129" s="174">
        <v>24</v>
      </c>
      <c r="B129" s="175" t="s">
        <v>224</v>
      </c>
      <c r="C129" s="184" t="s">
        <v>225</v>
      </c>
      <c r="D129" s="176" t="s">
        <v>219</v>
      </c>
      <c r="E129" s="177">
        <v>12</v>
      </c>
      <c r="F129" s="178"/>
      <c r="G129" s="179">
        <f>ROUND(E129*F129,2)</f>
        <v>0</v>
      </c>
      <c r="H129" s="178"/>
      <c r="I129" s="179">
        <f>ROUND(E129*H129,2)</f>
        <v>0</v>
      </c>
      <c r="J129" s="178"/>
      <c r="K129" s="179">
        <f>ROUND(E129*J129,2)</f>
        <v>0</v>
      </c>
      <c r="L129" s="179">
        <v>21</v>
      </c>
      <c r="M129" s="179">
        <f>G129*(1+L129/100)</f>
        <v>0</v>
      </c>
      <c r="N129" s="177">
        <v>0</v>
      </c>
      <c r="O129" s="177">
        <f>ROUND(E129*N129,2)</f>
        <v>0</v>
      </c>
      <c r="P129" s="177">
        <v>0</v>
      </c>
      <c r="Q129" s="177">
        <f>ROUND(E129*P129,2)</f>
        <v>0</v>
      </c>
      <c r="R129" s="179"/>
      <c r="S129" s="179" t="s">
        <v>124</v>
      </c>
      <c r="T129" s="180" t="s">
        <v>124</v>
      </c>
      <c r="U129" s="156">
        <v>0.13100000000000001</v>
      </c>
      <c r="V129" s="156">
        <f>ROUND(E129*U129,2)</f>
        <v>1.57</v>
      </c>
      <c r="W129" s="156"/>
      <c r="X129" s="156" t="s">
        <v>125</v>
      </c>
      <c r="Y129" s="156" t="s">
        <v>126</v>
      </c>
      <c r="Z129" s="146"/>
      <c r="AA129" s="146"/>
      <c r="AB129" s="146"/>
      <c r="AC129" s="146"/>
      <c r="AD129" s="146"/>
      <c r="AE129" s="146"/>
      <c r="AF129" s="146"/>
      <c r="AG129" s="146" t="s">
        <v>127</v>
      </c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x14ac:dyDescent="0.2">
      <c r="A130" s="160" t="s">
        <v>119</v>
      </c>
      <c r="B130" s="161" t="s">
        <v>77</v>
      </c>
      <c r="C130" s="181" t="s">
        <v>78</v>
      </c>
      <c r="D130" s="162"/>
      <c r="E130" s="163"/>
      <c r="F130" s="164"/>
      <c r="G130" s="164">
        <f>SUMIF(AG131:AG136,"&lt;&gt;NOR",G131:G136)</f>
        <v>0</v>
      </c>
      <c r="H130" s="164"/>
      <c r="I130" s="164">
        <f>SUM(I131:I136)</f>
        <v>0</v>
      </c>
      <c r="J130" s="164"/>
      <c r="K130" s="164">
        <f>SUM(K131:K136)</f>
        <v>0</v>
      </c>
      <c r="L130" s="164"/>
      <c r="M130" s="164">
        <f>SUM(M131:M136)</f>
        <v>0</v>
      </c>
      <c r="N130" s="163"/>
      <c r="O130" s="163">
        <f>SUM(O131:O136)</f>
        <v>0</v>
      </c>
      <c r="P130" s="163"/>
      <c r="Q130" s="163">
        <f>SUM(Q131:Q136)</f>
        <v>45.4</v>
      </c>
      <c r="R130" s="164"/>
      <c r="S130" s="164"/>
      <c r="T130" s="165"/>
      <c r="U130" s="159"/>
      <c r="V130" s="159">
        <f>SUM(V131:V136)</f>
        <v>288.22000000000003</v>
      </c>
      <c r="W130" s="159"/>
      <c r="X130" s="159"/>
      <c r="Y130" s="159"/>
      <c r="AG130" t="s">
        <v>120</v>
      </c>
    </row>
    <row r="131" spans="1:60" outlineLevel="1" x14ac:dyDescent="0.2">
      <c r="A131" s="167">
        <v>25</v>
      </c>
      <c r="B131" s="168" t="s">
        <v>226</v>
      </c>
      <c r="C131" s="182" t="s">
        <v>227</v>
      </c>
      <c r="D131" s="169" t="s">
        <v>123</v>
      </c>
      <c r="E131" s="170">
        <v>82.6</v>
      </c>
      <c r="F131" s="171"/>
      <c r="G131" s="172">
        <f>ROUND(E131*F131,2)</f>
        <v>0</v>
      </c>
      <c r="H131" s="171"/>
      <c r="I131" s="172">
        <f>ROUND(E131*H131,2)</f>
        <v>0</v>
      </c>
      <c r="J131" s="171"/>
      <c r="K131" s="172">
        <f>ROUND(E131*J131,2)</f>
        <v>0</v>
      </c>
      <c r="L131" s="172">
        <v>21</v>
      </c>
      <c r="M131" s="172">
        <f>G131*(1+L131/100)</f>
        <v>0</v>
      </c>
      <c r="N131" s="170">
        <v>0</v>
      </c>
      <c r="O131" s="170">
        <f>ROUND(E131*N131,2)</f>
        <v>0</v>
      </c>
      <c r="P131" s="170">
        <v>1.6E-2</v>
      </c>
      <c r="Q131" s="170">
        <f>ROUND(E131*P131,2)</f>
        <v>1.32</v>
      </c>
      <c r="R131" s="172"/>
      <c r="S131" s="172" t="s">
        <v>124</v>
      </c>
      <c r="T131" s="173" t="s">
        <v>124</v>
      </c>
      <c r="U131" s="156">
        <v>0.72899999999999998</v>
      </c>
      <c r="V131" s="156">
        <f>ROUND(E131*U131,2)</f>
        <v>60.22</v>
      </c>
      <c r="W131" s="156"/>
      <c r="X131" s="156" t="s">
        <v>125</v>
      </c>
      <c r="Y131" s="156" t="s">
        <v>126</v>
      </c>
      <c r="Z131" s="146"/>
      <c r="AA131" s="146"/>
      <c r="AB131" s="146"/>
      <c r="AC131" s="146"/>
      <c r="AD131" s="146"/>
      <c r="AE131" s="146"/>
      <c r="AF131" s="146"/>
      <c r="AG131" s="146" t="s">
        <v>127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2" x14ac:dyDescent="0.2">
      <c r="A132" s="153"/>
      <c r="B132" s="154"/>
      <c r="C132" s="183" t="s">
        <v>145</v>
      </c>
      <c r="D132" s="157"/>
      <c r="E132" s="158">
        <v>82.6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129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1" x14ac:dyDescent="0.2">
      <c r="A133" s="167">
        <v>26</v>
      </c>
      <c r="B133" s="168" t="s">
        <v>228</v>
      </c>
      <c r="C133" s="182" t="s">
        <v>229</v>
      </c>
      <c r="D133" s="169" t="s">
        <v>123</v>
      </c>
      <c r="E133" s="170">
        <v>1520</v>
      </c>
      <c r="F133" s="171"/>
      <c r="G133" s="172">
        <f>ROUND(E133*F133,2)</f>
        <v>0</v>
      </c>
      <c r="H133" s="171"/>
      <c r="I133" s="172">
        <f>ROUND(E133*H133,2)</f>
        <v>0</v>
      </c>
      <c r="J133" s="171"/>
      <c r="K133" s="172">
        <f>ROUND(E133*J133,2)</f>
        <v>0</v>
      </c>
      <c r="L133" s="172">
        <v>21</v>
      </c>
      <c r="M133" s="172">
        <f>G133*(1+L133/100)</f>
        <v>0</v>
      </c>
      <c r="N133" s="170">
        <v>0</v>
      </c>
      <c r="O133" s="170">
        <f>ROUND(E133*N133,2)</f>
        <v>0</v>
      </c>
      <c r="P133" s="170">
        <v>2.9000000000000001E-2</v>
      </c>
      <c r="Q133" s="170">
        <f>ROUND(E133*P133,2)</f>
        <v>44.08</v>
      </c>
      <c r="R133" s="172"/>
      <c r="S133" s="172" t="s">
        <v>124</v>
      </c>
      <c r="T133" s="173" t="s">
        <v>124</v>
      </c>
      <c r="U133" s="156">
        <v>0.15</v>
      </c>
      <c r="V133" s="156">
        <f>ROUND(E133*U133,2)</f>
        <v>228</v>
      </c>
      <c r="W133" s="156"/>
      <c r="X133" s="156" t="s">
        <v>125</v>
      </c>
      <c r="Y133" s="156" t="s">
        <v>126</v>
      </c>
      <c r="Z133" s="146"/>
      <c r="AA133" s="146"/>
      <c r="AB133" s="146"/>
      <c r="AC133" s="146"/>
      <c r="AD133" s="146"/>
      <c r="AE133" s="146"/>
      <c r="AF133" s="146"/>
      <c r="AG133" s="146" t="s">
        <v>127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">
      <c r="A134" s="153"/>
      <c r="B134" s="154"/>
      <c r="C134" s="183" t="s">
        <v>140</v>
      </c>
      <c r="D134" s="157"/>
      <c r="E134" s="158">
        <v>650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129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53"/>
      <c r="B135" s="154"/>
      <c r="C135" s="183" t="s">
        <v>141</v>
      </c>
      <c r="D135" s="157"/>
      <c r="E135" s="158">
        <v>435</v>
      </c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129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83" t="s">
        <v>142</v>
      </c>
      <c r="D136" s="157"/>
      <c r="E136" s="158">
        <v>435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129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x14ac:dyDescent="0.2">
      <c r="A137" s="160" t="s">
        <v>119</v>
      </c>
      <c r="B137" s="161" t="s">
        <v>85</v>
      </c>
      <c r="C137" s="181" t="s">
        <v>86</v>
      </c>
      <c r="D137" s="162"/>
      <c r="E137" s="163"/>
      <c r="F137" s="164"/>
      <c r="G137" s="164">
        <f>SUMIF(AG138:AG141,"&lt;&gt;NOR",G138:G141)</f>
        <v>0</v>
      </c>
      <c r="H137" s="164"/>
      <c r="I137" s="164">
        <f>SUM(I138:I141)</f>
        <v>0</v>
      </c>
      <c r="J137" s="164"/>
      <c r="K137" s="164">
        <f>SUM(K138:K141)</f>
        <v>0</v>
      </c>
      <c r="L137" s="164"/>
      <c r="M137" s="164">
        <f>SUM(M138:M141)</f>
        <v>0</v>
      </c>
      <c r="N137" s="163"/>
      <c r="O137" s="163">
        <f>SUM(O138:O141)</f>
        <v>0.02</v>
      </c>
      <c r="P137" s="163"/>
      <c r="Q137" s="163">
        <f>SUM(Q138:Q141)</f>
        <v>0</v>
      </c>
      <c r="R137" s="164"/>
      <c r="S137" s="164"/>
      <c r="T137" s="165"/>
      <c r="U137" s="159"/>
      <c r="V137" s="159">
        <f>SUM(V138:V141)</f>
        <v>103.36</v>
      </c>
      <c r="W137" s="159"/>
      <c r="X137" s="159"/>
      <c r="Y137" s="159"/>
      <c r="AG137" t="s">
        <v>120</v>
      </c>
    </row>
    <row r="138" spans="1:60" outlineLevel="1" x14ac:dyDescent="0.2">
      <c r="A138" s="167">
        <v>27</v>
      </c>
      <c r="B138" s="168" t="s">
        <v>230</v>
      </c>
      <c r="C138" s="182" t="s">
        <v>231</v>
      </c>
      <c r="D138" s="169" t="s">
        <v>123</v>
      </c>
      <c r="E138" s="170">
        <v>1520</v>
      </c>
      <c r="F138" s="171"/>
      <c r="G138" s="172">
        <f>ROUND(E138*F138,2)</f>
        <v>0</v>
      </c>
      <c r="H138" s="171"/>
      <c r="I138" s="172">
        <f>ROUND(E138*H138,2)</f>
        <v>0</v>
      </c>
      <c r="J138" s="171"/>
      <c r="K138" s="172">
        <f>ROUND(E138*J138,2)</f>
        <v>0</v>
      </c>
      <c r="L138" s="172">
        <v>21</v>
      </c>
      <c r="M138" s="172">
        <f>G138*(1+L138/100)</f>
        <v>0</v>
      </c>
      <c r="N138" s="170">
        <v>1.0000000000000001E-5</v>
      </c>
      <c r="O138" s="170">
        <f>ROUND(E138*N138,2)</f>
        <v>0.02</v>
      </c>
      <c r="P138" s="170">
        <v>0</v>
      </c>
      <c r="Q138" s="170">
        <f>ROUND(E138*P138,2)</f>
        <v>0</v>
      </c>
      <c r="R138" s="172"/>
      <c r="S138" s="172" t="s">
        <v>124</v>
      </c>
      <c r="T138" s="173" t="s">
        <v>124</v>
      </c>
      <c r="U138" s="156">
        <v>6.8000000000000005E-2</v>
      </c>
      <c r="V138" s="156">
        <f>ROUND(E138*U138,2)</f>
        <v>103.36</v>
      </c>
      <c r="W138" s="156"/>
      <c r="X138" s="156" t="s">
        <v>125</v>
      </c>
      <c r="Y138" s="156" t="s">
        <v>126</v>
      </c>
      <c r="Z138" s="146"/>
      <c r="AA138" s="146"/>
      <c r="AB138" s="146"/>
      <c r="AC138" s="146"/>
      <c r="AD138" s="146"/>
      <c r="AE138" s="146"/>
      <c r="AF138" s="146"/>
      <c r="AG138" s="146" t="s">
        <v>127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">
      <c r="A139" s="153"/>
      <c r="B139" s="154"/>
      <c r="C139" s="183" t="s">
        <v>140</v>
      </c>
      <c r="D139" s="157"/>
      <c r="E139" s="158">
        <v>650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129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">
      <c r="A140" s="153"/>
      <c r="B140" s="154"/>
      <c r="C140" s="183" t="s">
        <v>141</v>
      </c>
      <c r="D140" s="157"/>
      <c r="E140" s="158">
        <v>435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129</v>
      </c>
      <c r="AH140" s="146">
        <v>0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83" t="s">
        <v>142</v>
      </c>
      <c r="D141" s="157"/>
      <c r="E141" s="158">
        <v>435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129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x14ac:dyDescent="0.2">
      <c r="A142" s="160" t="s">
        <v>119</v>
      </c>
      <c r="B142" s="161" t="s">
        <v>77</v>
      </c>
      <c r="C142" s="181" t="s">
        <v>78</v>
      </c>
      <c r="D142" s="162"/>
      <c r="E142" s="163"/>
      <c r="F142" s="164"/>
      <c r="G142" s="164">
        <f>SUMIF(AG143:AG146,"&lt;&gt;NOR",G143:G146)</f>
        <v>0</v>
      </c>
      <c r="H142" s="164"/>
      <c r="I142" s="164">
        <f>SUM(I143:I146)</f>
        <v>0</v>
      </c>
      <c r="J142" s="164"/>
      <c r="K142" s="164">
        <f>SUM(K143:K146)</f>
        <v>0</v>
      </c>
      <c r="L142" s="164"/>
      <c r="M142" s="164">
        <f>SUM(M143:M146)</f>
        <v>0</v>
      </c>
      <c r="N142" s="163"/>
      <c r="O142" s="163">
        <f>SUM(O143:O146)</f>
        <v>0</v>
      </c>
      <c r="P142" s="163"/>
      <c r="Q142" s="163">
        <f>SUM(Q143:Q146)</f>
        <v>5.9</v>
      </c>
      <c r="R142" s="164"/>
      <c r="S142" s="164"/>
      <c r="T142" s="165"/>
      <c r="U142" s="159"/>
      <c r="V142" s="159">
        <f>SUM(V143:V146)</f>
        <v>30</v>
      </c>
      <c r="W142" s="159"/>
      <c r="X142" s="159"/>
      <c r="Y142" s="159"/>
      <c r="AG142" t="s">
        <v>120</v>
      </c>
    </row>
    <row r="143" spans="1:60" outlineLevel="1" x14ac:dyDescent="0.2">
      <c r="A143" s="167">
        <v>28</v>
      </c>
      <c r="B143" s="168" t="s">
        <v>232</v>
      </c>
      <c r="C143" s="182" t="s">
        <v>233</v>
      </c>
      <c r="D143" s="169" t="s">
        <v>123</v>
      </c>
      <c r="E143" s="170">
        <v>100</v>
      </c>
      <c r="F143" s="171"/>
      <c r="G143" s="172">
        <f>ROUND(E143*F143,2)</f>
        <v>0</v>
      </c>
      <c r="H143" s="171"/>
      <c r="I143" s="172">
        <f>ROUND(E143*H143,2)</f>
        <v>0</v>
      </c>
      <c r="J143" s="171"/>
      <c r="K143" s="172">
        <f>ROUND(E143*J143,2)</f>
        <v>0</v>
      </c>
      <c r="L143" s="172">
        <v>21</v>
      </c>
      <c r="M143" s="172">
        <f>G143*(1+L143/100)</f>
        <v>0</v>
      </c>
      <c r="N143" s="170">
        <v>0</v>
      </c>
      <c r="O143" s="170">
        <f>ROUND(E143*N143,2)</f>
        <v>0</v>
      </c>
      <c r="P143" s="170">
        <v>5.8999999999999997E-2</v>
      </c>
      <c r="Q143" s="170">
        <f>ROUND(E143*P143,2)</f>
        <v>5.9</v>
      </c>
      <c r="R143" s="172"/>
      <c r="S143" s="172" t="s">
        <v>124</v>
      </c>
      <c r="T143" s="173" t="s">
        <v>124</v>
      </c>
      <c r="U143" s="156">
        <v>0.3</v>
      </c>
      <c r="V143" s="156">
        <f>ROUND(E143*U143,2)</f>
        <v>30</v>
      </c>
      <c r="W143" s="156"/>
      <c r="X143" s="156" t="s">
        <v>125</v>
      </c>
      <c r="Y143" s="156" t="s">
        <v>126</v>
      </c>
      <c r="Z143" s="146"/>
      <c r="AA143" s="146"/>
      <c r="AB143" s="146"/>
      <c r="AC143" s="146"/>
      <c r="AD143" s="146"/>
      <c r="AE143" s="146"/>
      <c r="AF143" s="146"/>
      <c r="AG143" s="146" t="s">
        <v>127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2" x14ac:dyDescent="0.2">
      <c r="A144" s="153"/>
      <c r="B144" s="154"/>
      <c r="C144" s="183" t="s">
        <v>128</v>
      </c>
      <c r="D144" s="157"/>
      <c r="E144" s="158">
        <v>60</v>
      </c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129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83" t="s">
        <v>130</v>
      </c>
      <c r="D145" s="157"/>
      <c r="E145" s="158">
        <v>20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129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83" t="s">
        <v>131</v>
      </c>
      <c r="D146" s="157"/>
      <c r="E146" s="158">
        <v>20</v>
      </c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129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x14ac:dyDescent="0.2">
      <c r="A147" s="160" t="s">
        <v>119</v>
      </c>
      <c r="B147" s="161" t="s">
        <v>81</v>
      </c>
      <c r="C147" s="181" t="s">
        <v>82</v>
      </c>
      <c r="D147" s="162"/>
      <c r="E147" s="163"/>
      <c r="F147" s="164"/>
      <c r="G147" s="164">
        <f>SUMIF(AG148:AG148,"&lt;&gt;NOR",G148:G148)</f>
        <v>0</v>
      </c>
      <c r="H147" s="164"/>
      <c r="I147" s="164">
        <f>SUM(I148:I148)</f>
        <v>0</v>
      </c>
      <c r="J147" s="164"/>
      <c r="K147" s="164">
        <f>SUM(K148:K148)</f>
        <v>0</v>
      </c>
      <c r="L147" s="164"/>
      <c r="M147" s="164">
        <f>SUM(M148:M148)</f>
        <v>0</v>
      </c>
      <c r="N147" s="163"/>
      <c r="O147" s="163">
        <f>SUM(O148:O148)</f>
        <v>0</v>
      </c>
      <c r="P147" s="163"/>
      <c r="Q147" s="163">
        <f>SUM(Q148:Q148)</f>
        <v>0</v>
      </c>
      <c r="R147" s="164"/>
      <c r="S147" s="164"/>
      <c r="T147" s="165"/>
      <c r="U147" s="159"/>
      <c r="V147" s="159">
        <f>SUM(V148:V148)</f>
        <v>323.02999999999997</v>
      </c>
      <c r="W147" s="159"/>
      <c r="X147" s="159"/>
      <c r="Y147" s="159"/>
      <c r="AG147" t="s">
        <v>120</v>
      </c>
    </row>
    <row r="148" spans="1:60" outlineLevel="1" x14ac:dyDescent="0.2">
      <c r="A148" s="174">
        <v>29</v>
      </c>
      <c r="B148" s="175" t="s">
        <v>234</v>
      </c>
      <c r="C148" s="184" t="s">
        <v>235</v>
      </c>
      <c r="D148" s="176" t="s">
        <v>236</v>
      </c>
      <c r="E148" s="177">
        <v>125.34954</v>
      </c>
      <c r="F148" s="178"/>
      <c r="G148" s="179">
        <f>ROUND(E148*F148,2)</f>
        <v>0</v>
      </c>
      <c r="H148" s="178"/>
      <c r="I148" s="179">
        <f>ROUND(E148*H148,2)</f>
        <v>0</v>
      </c>
      <c r="J148" s="178"/>
      <c r="K148" s="179">
        <f>ROUND(E148*J148,2)</f>
        <v>0</v>
      </c>
      <c r="L148" s="179">
        <v>21</v>
      </c>
      <c r="M148" s="179">
        <f>G148*(1+L148/100)</f>
        <v>0</v>
      </c>
      <c r="N148" s="177">
        <v>0</v>
      </c>
      <c r="O148" s="177">
        <f>ROUND(E148*N148,2)</f>
        <v>0</v>
      </c>
      <c r="P148" s="177">
        <v>0</v>
      </c>
      <c r="Q148" s="177">
        <f>ROUND(E148*P148,2)</f>
        <v>0</v>
      </c>
      <c r="R148" s="179"/>
      <c r="S148" s="179" t="s">
        <v>124</v>
      </c>
      <c r="T148" s="180" t="s">
        <v>124</v>
      </c>
      <c r="U148" s="156">
        <v>2.577</v>
      </c>
      <c r="V148" s="156">
        <f>ROUND(E148*U148,2)</f>
        <v>323.02999999999997</v>
      </c>
      <c r="W148" s="156"/>
      <c r="X148" s="156" t="s">
        <v>237</v>
      </c>
      <c r="Y148" s="156" t="s">
        <v>126</v>
      </c>
      <c r="Z148" s="146"/>
      <c r="AA148" s="146"/>
      <c r="AB148" s="146"/>
      <c r="AC148" s="146"/>
      <c r="AD148" s="146"/>
      <c r="AE148" s="146"/>
      <c r="AF148" s="146"/>
      <c r="AG148" s="146" t="s">
        <v>238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x14ac:dyDescent="0.2">
      <c r="A149" s="160" t="s">
        <v>119</v>
      </c>
      <c r="B149" s="161" t="s">
        <v>83</v>
      </c>
      <c r="C149" s="181" t="s">
        <v>84</v>
      </c>
      <c r="D149" s="162"/>
      <c r="E149" s="163"/>
      <c r="F149" s="164"/>
      <c r="G149" s="164">
        <f>SUMIF(AG150:AG230,"&lt;&gt;NOR",G150:G230)</f>
        <v>0</v>
      </c>
      <c r="H149" s="164"/>
      <c r="I149" s="164">
        <f>SUM(I150:I230)</f>
        <v>0</v>
      </c>
      <c r="J149" s="164"/>
      <c r="K149" s="164">
        <f>SUM(K150:K230)</f>
        <v>0</v>
      </c>
      <c r="L149" s="164"/>
      <c r="M149" s="164">
        <f>SUM(M150:M230)</f>
        <v>0</v>
      </c>
      <c r="N149" s="163"/>
      <c r="O149" s="163">
        <f>SUM(O150:O230)</f>
        <v>2.3199999999999998</v>
      </c>
      <c r="P149" s="163"/>
      <c r="Q149" s="163">
        <f>SUM(Q150:Q230)</f>
        <v>1.64</v>
      </c>
      <c r="R149" s="164"/>
      <c r="S149" s="164"/>
      <c r="T149" s="165"/>
      <c r="U149" s="159"/>
      <c r="V149" s="159">
        <f>SUM(V150:V230)</f>
        <v>578.54000000000008</v>
      </c>
      <c r="W149" s="159"/>
      <c r="X149" s="159"/>
      <c r="Y149" s="159"/>
      <c r="AG149" t="s">
        <v>120</v>
      </c>
    </row>
    <row r="150" spans="1:60" outlineLevel="1" x14ac:dyDescent="0.2">
      <c r="A150" s="167">
        <v>30</v>
      </c>
      <c r="B150" s="168" t="s">
        <v>239</v>
      </c>
      <c r="C150" s="182" t="s">
        <v>240</v>
      </c>
      <c r="D150" s="169" t="s">
        <v>219</v>
      </c>
      <c r="E150" s="170">
        <v>80</v>
      </c>
      <c r="F150" s="171"/>
      <c r="G150" s="172">
        <f>ROUND(E150*F150,2)</f>
        <v>0</v>
      </c>
      <c r="H150" s="171"/>
      <c r="I150" s="172">
        <f>ROUND(E150*H150,2)</f>
        <v>0</v>
      </c>
      <c r="J150" s="171"/>
      <c r="K150" s="172">
        <f>ROUND(E150*J150,2)</f>
        <v>0</v>
      </c>
      <c r="L150" s="172">
        <v>21</v>
      </c>
      <c r="M150" s="172">
        <f>G150*(1+L150/100)</f>
        <v>0</v>
      </c>
      <c r="N150" s="170">
        <v>3.5699999999999998E-3</v>
      </c>
      <c r="O150" s="170">
        <f>ROUND(E150*N150,2)</f>
        <v>0.28999999999999998</v>
      </c>
      <c r="P150" s="170">
        <v>0</v>
      </c>
      <c r="Q150" s="170">
        <f>ROUND(E150*P150,2)</f>
        <v>0</v>
      </c>
      <c r="R150" s="172"/>
      <c r="S150" s="172" t="s">
        <v>124</v>
      </c>
      <c r="T150" s="173" t="s">
        <v>124</v>
      </c>
      <c r="U150" s="156">
        <v>0.87285000000000001</v>
      </c>
      <c r="V150" s="156">
        <f>ROUND(E150*U150,2)</f>
        <v>69.83</v>
      </c>
      <c r="W150" s="156"/>
      <c r="X150" s="156" t="s">
        <v>125</v>
      </c>
      <c r="Y150" s="156" t="s">
        <v>126</v>
      </c>
      <c r="Z150" s="146"/>
      <c r="AA150" s="146"/>
      <c r="AB150" s="146"/>
      <c r="AC150" s="146"/>
      <c r="AD150" s="146"/>
      <c r="AE150" s="146"/>
      <c r="AF150" s="146"/>
      <c r="AG150" s="146" t="s">
        <v>127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">
      <c r="A151" s="153"/>
      <c r="B151" s="154"/>
      <c r="C151" s="183" t="s">
        <v>177</v>
      </c>
      <c r="D151" s="157"/>
      <c r="E151" s="158"/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129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183" t="s">
        <v>241</v>
      </c>
      <c r="D152" s="157"/>
      <c r="E152" s="158">
        <v>23.2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129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183" t="s">
        <v>185</v>
      </c>
      <c r="D153" s="157"/>
      <c r="E153" s="158"/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129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83" t="s">
        <v>242</v>
      </c>
      <c r="D154" s="157"/>
      <c r="E154" s="158">
        <v>33.6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129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83" t="s">
        <v>193</v>
      </c>
      <c r="D155" s="157"/>
      <c r="E155" s="158"/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129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83" t="s">
        <v>241</v>
      </c>
      <c r="D156" s="157"/>
      <c r="E156" s="158">
        <v>23.2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129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">
      <c r="A157" s="167">
        <v>31</v>
      </c>
      <c r="B157" s="168" t="s">
        <v>243</v>
      </c>
      <c r="C157" s="182" t="s">
        <v>244</v>
      </c>
      <c r="D157" s="169" t="s">
        <v>219</v>
      </c>
      <c r="E157" s="170">
        <v>412</v>
      </c>
      <c r="F157" s="171"/>
      <c r="G157" s="172">
        <f>ROUND(E157*F157,2)</f>
        <v>0</v>
      </c>
      <c r="H157" s="171"/>
      <c r="I157" s="172">
        <f>ROUND(E157*H157,2)</f>
        <v>0</v>
      </c>
      <c r="J157" s="171"/>
      <c r="K157" s="172">
        <f>ROUND(E157*J157,2)</f>
        <v>0</v>
      </c>
      <c r="L157" s="172">
        <v>21</v>
      </c>
      <c r="M157" s="172">
        <f>G157*(1+L157/100)</f>
        <v>0</v>
      </c>
      <c r="N157" s="170">
        <v>3.5899999999999999E-3</v>
      </c>
      <c r="O157" s="170">
        <f>ROUND(E157*N157,2)</f>
        <v>1.48</v>
      </c>
      <c r="P157" s="170">
        <v>0</v>
      </c>
      <c r="Q157" s="170">
        <f>ROUND(E157*P157,2)</f>
        <v>0</v>
      </c>
      <c r="R157" s="172"/>
      <c r="S157" s="172" t="s">
        <v>124</v>
      </c>
      <c r="T157" s="173" t="s">
        <v>124</v>
      </c>
      <c r="U157" s="156">
        <v>0.81620000000000004</v>
      </c>
      <c r="V157" s="156">
        <f>ROUND(E157*U157,2)</f>
        <v>336.27</v>
      </c>
      <c r="W157" s="156"/>
      <c r="X157" s="156" t="s">
        <v>125</v>
      </c>
      <c r="Y157" s="156" t="s">
        <v>126</v>
      </c>
      <c r="Z157" s="146"/>
      <c r="AA157" s="146"/>
      <c r="AB157" s="146"/>
      <c r="AC157" s="146"/>
      <c r="AD157" s="146"/>
      <c r="AE157" s="146"/>
      <c r="AF157" s="146"/>
      <c r="AG157" s="146" t="s">
        <v>127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">
      <c r="A158" s="153"/>
      <c r="B158" s="154"/>
      <c r="C158" s="183" t="s">
        <v>177</v>
      </c>
      <c r="D158" s="157"/>
      <c r="E158" s="158"/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129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83" t="s">
        <v>245</v>
      </c>
      <c r="D159" s="157"/>
      <c r="E159" s="158">
        <v>12.8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129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83" t="s">
        <v>246</v>
      </c>
      <c r="D160" s="157"/>
      <c r="E160" s="158">
        <v>72.599999999999994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129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83" t="s">
        <v>247</v>
      </c>
      <c r="D161" s="157"/>
      <c r="E161" s="158">
        <v>33.4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129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83" t="s">
        <v>185</v>
      </c>
      <c r="D162" s="157"/>
      <c r="E162" s="158"/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129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">
      <c r="A163" s="153"/>
      <c r="B163" s="154"/>
      <c r="C163" s="183" t="s">
        <v>248</v>
      </c>
      <c r="D163" s="157"/>
      <c r="E163" s="158">
        <v>19.600000000000001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129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83" t="s">
        <v>249</v>
      </c>
      <c r="D164" s="157"/>
      <c r="E164" s="158">
        <v>104.2</v>
      </c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129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">
      <c r="A165" s="153"/>
      <c r="B165" s="154"/>
      <c r="C165" s="183" t="s">
        <v>250</v>
      </c>
      <c r="D165" s="157"/>
      <c r="E165" s="158">
        <v>50.6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129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3" x14ac:dyDescent="0.2">
      <c r="A166" s="153"/>
      <c r="B166" s="154"/>
      <c r="C166" s="183" t="s">
        <v>193</v>
      </c>
      <c r="D166" s="157"/>
      <c r="E166" s="158"/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129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">
      <c r="A167" s="153"/>
      <c r="B167" s="154"/>
      <c r="C167" s="183" t="s">
        <v>245</v>
      </c>
      <c r="D167" s="157"/>
      <c r="E167" s="158">
        <v>12.8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129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">
      <c r="A168" s="153"/>
      <c r="B168" s="154"/>
      <c r="C168" s="183" t="s">
        <v>246</v>
      </c>
      <c r="D168" s="157"/>
      <c r="E168" s="158">
        <v>72.599999999999994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129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">
      <c r="A169" s="153"/>
      <c r="B169" s="154"/>
      <c r="C169" s="183" t="s">
        <v>247</v>
      </c>
      <c r="D169" s="157"/>
      <c r="E169" s="158">
        <v>33.4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129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1" x14ac:dyDescent="0.2">
      <c r="A170" s="167">
        <v>32</v>
      </c>
      <c r="B170" s="168" t="s">
        <v>251</v>
      </c>
      <c r="C170" s="182" t="s">
        <v>252</v>
      </c>
      <c r="D170" s="169" t="s">
        <v>219</v>
      </c>
      <c r="E170" s="170">
        <v>72.3</v>
      </c>
      <c r="F170" s="171"/>
      <c r="G170" s="172">
        <f>ROUND(E170*F170,2)</f>
        <v>0</v>
      </c>
      <c r="H170" s="171"/>
      <c r="I170" s="172">
        <f>ROUND(E170*H170,2)</f>
        <v>0</v>
      </c>
      <c r="J170" s="171"/>
      <c r="K170" s="172">
        <f>ROUND(E170*J170,2)</f>
        <v>0</v>
      </c>
      <c r="L170" s="172">
        <v>21</v>
      </c>
      <c r="M170" s="172">
        <f>G170*(1+L170/100)</f>
        <v>0</v>
      </c>
      <c r="N170" s="170">
        <v>4.4900000000000001E-3</v>
      </c>
      <c r="O170" s="170">
        <f>ROUND(E170*N170,2)</f>
        <v>0.32</v>
      </c>
      <c r="P170" s="170">
        <v>0</v>
      </c>
      <c r="Q170" s="170">
        <f>ROUND(E170*P170,2)</f>
        <v>0</v>
      </c>
      <c r="R170" s="172"/>
      <c r="S170" s="172" t="s">
        <v>124</v>
      </c>
      <c r="T170" s="173" t="s">
        <v>124</v>
      </c>
      <c r="U170" s="156">
        <v>0.86219999999999997</v>
      </c>
      <c r="V170" s="156">
        <f>ROUND(E170*U170,2)</f>
        <v>62.34</v>
      </c>
      <c r="W170" s="156"/>
      <c r="X170" s="156" t="s">
        <v>125</v>
      </c>
      <c r="Y170" s="156" t="s">
        <v>126</v>
      </c>
      <c r="Z170" s="146"/>
      <c r="AA170" s="146"/>
      <c r="AB170" s="146"/>
      <c r="AC170" s="146"/>
      <c r="AD170" s="146"/>
      <c r="AE170" s="146"/>
      <c r="AF170" s="146"/>
      <c r="AG170" s="146" t="s">
        <v>127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">
      <c r="A171" s="153"/>
      <c r="B171" s="154"/>
      <c r="C171" s="183" t="s">
        <v>177</v>
      </c>
      <c r="D171" s="157"/>
      <c r="E171" s="158"/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129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">
      <c r="A172" s="153"/>
      <c r="B172" s="154"/>
      <c r="C172" s="183" t="s">
        <v>253</v>
      </c>
      <c r="D172" s="157"/>
      <c r="E172" s="158">
        <v>4.8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129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">
      <c r="A173" s="153"/>
      <c r="B173" s="154"/>
      <c r="C173" s="183" t="s">
        <v>254</v>
      </c>
      <c r="D173" s="157"/>
      <c r="E173" s="158">
        <v>11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129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">
      <c r="A174" s="153"/>
      <c r="B174" s="154"/>
      <c r="C174" s="183" t="s">
        <v>255</v>
      </c>
      <c r="D174" s="157"/>
      <c r="E174" s="158">
        <v>4.8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129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83" t="s">
        <v>185</v>
      </c>
      <c r="D175" s="157"/>
      <c r="E175" s="158"/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129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83" t="s">
        <v>256</v>
      </c>
      <c r="D176" s="157"/>
      <c r="E176" s="158">
        <v>4.5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129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83" t="s">
        <v>257</v>
      </c>
      <c r="D177" s="157"/>
      <c r="E177" s="158">
        <v>17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129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83" t="s">
        <v>258</v>
      </c>
      <c r="D178" s="157"/>
      <c r="E178" s="158">
        <v>9.6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129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83" t="s">
        <v>193</v>
      </c>
      <c r="D179" s="157"/>
      <c r="E179" s="158"/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129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">
      <c r="A180" s="153"/>
      <c r="B180" s="154"/>
      <c r="C180" s="183" t="s">
        <v>253</v>
      </c>
      <c r="D180" s="157"/>
      <c r="E180" s="158">
        <v>4.8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129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">
      <c r="A181" s="153"/>
      <c r="B181" s="154"/>
      <c r="C181" s="183" t="s">
        <v>254</v>
      </c>
      <c r="D181" s="157"/>
      <c r="E181" s="158">
        <v>11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129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">
      <c r="A182" s="153"/>
      <c r="B182" s="154"/>
      <c r="C182" s="183" t="s">
        <v>255</v>
      </c>
      <c r="D182" s="157"/>
      <c r="E182" s="158">
        <v>4.8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129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1" x14ac:dyDescent="0.2">
      <c r="A183" s="167">
        <v>33</v>
      </c>
      <c r="B183" s="168" t="s">
        <v>259</v>
      </c>
      <c r="C183" s="182" t="s">
        <v>260</v>
      </c>
      <c r="D183" s="169" t="s">
        <v>219</v>
      </c>
      <c r="E183" s="170">
        <v>67.2</v>
      </c>
      <c r="F183" s="171"/>
      <c r="G183" s="172">
        <f>ROUND(E183*F183,2)</f>
        <v>0</v>
      </c>
      <c r="H183" s="171"/>
      <c r="I183" s="172">
        <f>ROUND(E183*H183,2)</f>
        <v>0</v>
      </c>
      <c r="J183" s="171"/>
      <c r="K183" s="172">
        <f>ROUND(E183*J183,2)</f>
        <v>0</v>
      </c>
      <c r="L183" s="172">
        <v>21</v>
      </c>
      <c r="M183" s="172">
        <f>G183*(1+L183/100)</f>
        <v>0</v>
      </c>
      <c r="N183" s="170">
        <v>3.3500000000000001E-3</v>
      </c>
      <c r="O183" s="170">
        <f>ROUND(E183*N183,2)</f>
        <v>0.23</v>
      </c>
      <c r="P183" s="170">
        <v>0</v>
      </c>
      <c r="Q183" s="170">
        <f>ROUND(E183*P183,2)</f>
        <v>0</v>
      </c>
      <c r="R183" s="172"/>
      <c r="S183" s="172" t="s">
        <v>124</v>
      </c>
      <c r="T183" s="173" t="s">
        <v>124</v>
      </c>
      <c r="U183" s="156">
        <v>0.61263000000000001</v>
      </c>
      <c r="V183" s="156">
        <f>ROUND(E183*U183,2)</f>
        <v>41.17</v>
      </c>
      <c r="W183" s="156"/>
      <c r="X183" s="156" t="s">
        <v>125</v>
      </c>
      <c r="Y183" s="156" t="s">
        <v>126</v>
      </c>
      <c r="Z183" s="146"/>
      <c r="AA183" s="146"/>
      <c r="AB183" s="146"/>
      <c r="AC183" s="146"/>
      <c r="AD183" s="146"/>
      <c r="AE183" s="146"/>
      <c r="AF183" s="146"/>
      <c r="AG183" s="146" t="s">
        <v>127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">
      <c r="A184" s="153"/>
      <c r="B184" s="154"/>
      <c r="C184" s="183" t="s">
        <v>177</v>
      </c>
      <c r="D184" s="157"/>
      <c r="E184" s="158"/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129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">
      <c r="A185" s="153"/>
      <c r="B185" s="154"/>
      <c r="C185" s="183" t="s">
        <v>261</v>
      </c>
      <c r="D185" s="157"/>
      <c r="E185" s="158">
        <v>16.8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129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">
      <c r="A186" s="153"/>
      <c r="B186" s="154"/>
      <c r="C186" s="183" t="s">
        <v>185</v>
      </c>
      <c r="D186" s="157"/>
      <c r="E186" s="158"/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129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">
      <c r="A187" s="153"/>
      <c r="B187" s="154"/>
      <c r="C187" s="183" t="s">
        <v>262</v>
      </c>
      <c r="D187" s="157"/>
      <c r="E187" s="158">
        <v>33.6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129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83" t="s">
        <v>193</v>
      </c>
      <c r="D188" s="157"/>
      <c r="E188" s="158"/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129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183" t="s">
        <v>261</v>
      </c>
      <c r="D189" s="157"/>
      <c r="E189" s="158">
        <v>16.8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129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ht="22.5" outlineLevel="1" x14ac:dyDescent="0.2">
      <c r="A190" s="167">
        <v>34</v>
      </c>
      <c r="B190" s="168" t="s">
        <v>263</v>
      </c>
      <c r="C190" s="182" t="s">
        <v>264</v>
      </c>
      <c r="D190" s="169" t="s">
        <v>219</v>
      </c>
      <c r="E190" s="170">
        <v>80</v>
      </c>
      <c r="F190" s="171"/>
      <c r="G190" s="172">
        <f>ROUND(E190*F190,2)</f>
        <v>0</v>
      </c>
      <c r="H190" s="171"/>
      <c r="I190" s="172">
        <f>ROUND(E190*H190,2)</f>
        <v>0</v>
      </c>
      <c r="J190" s="171"/>
      <c r="K190" s="172">
        <f>ROUND(E190*J190,2)</f>
        <v>0</v>
      </c>
      <c r="L190" s="172">
        <v>21</v>
      </c>
      <c r="M190" s="172">
        <f>G190*(1+L190/100)</f>
        <v>0</v>
      </c>
      <c r="N190" s="170">
        <v>0</v>
      </c>
      <c r="O190" s="170">
        <f>ROUND(E190*N190,2)</f>
        <v>0</v>
      </c>
      <c r="P190" s="170">
        <v>2.8700000000000002E-3</v>
      </c>
      <c r="Q190" s="170">
        <f>ROUND(E190*P190,2)</f>
        <v>0.23</v>
      </c>
      <c r="R190" s="172"/>
      <c r="S190" s="172" t="s">
        <v>124</v>
      </c>
      <c r="T190" s="173" t="s">
        <v>124</v>
      </c>
      <c r="U190" s="156">
        <v>0.10349999999999999</v>
      </c>
      <c r="V190" s="156">
        <f>ROUND(E190*U190,2)</f>
        <v>8.2799999999999994</v>
      </c>
      <c r="W190" s="156"/>
      <c r="X190" s="156" t="s">
        <v>125</v>
      </c>
      <c r="Y190" s="156" t="s">
        <v>126</v>
      </c>
      <c r="Z190" s="146"/>
      <c r="AA190" s="146"/>
      <c r="AB190" s="146"/>
      <c r="AC190" s="146"/>
      <c r="AD190" s="146"/>
      <c r="AE190" s="146"/>
      <c r="AF190" s="146"/>
      <c r="AG190" s="146" t="s">
        <v>127</v>
      </c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2" x14ac:dyDescent="0.2">
      <c r="A191" s="153"/>
      <c r="B191" s="154"/>
      <c r="C191" s="183" t="s">
        <v>177</v>
      </c>
      <c r="D191" s="157"/>
      <c r="E191" s="158"/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129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">
      <c r="A192" s="153"/>
      <c r="B192" s="154"/>
      <c r="C192" s="183" t="s">
        <v>241</v>
      </c>
      <c r="D192" s="157"/>
      <c r="E192" s="158">
        <v>23.2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129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183" t="s">
        <v>185</v>
      </c>
      <c r="D193" s="157"/>
      <c r="E193" s="158"/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129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">
      <c r="A194" s="153"/>
      <c r="B194" s="154"/>
      <c r="C194" s="183" t="s">
        <v>242</v>
      </c>
      <c r="D194" s="157"/>
      <c r="E194" s="158">
        <v>33.6</v>
      </c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129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">
      <c r="A195" s="153"/>
      <c r="B195" s="154"/>
      <c r="C195" s="183" t="s">
        <v>193</v>
      </c>
      <c r="D195" s="157"/>
      <c r="E195" s="158"/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129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183" t="s">
        <v>241</v>
      </c>
      <c r="D196" s="157"/>
      <c r="E196" s="158">
        <v>23.2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129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1" x14ac:dyDescent="0.2">
      <c r="A197" s="167">
        <v>35</v>
      </c>
      <c r="B197" s="168" t="s">
        <v>265</v>
      </c>
      <c r="C197" s="182" t="s">
        <v>266</v>
      </c>
      <c r="D197" s="169" t="s">
        <v>219</v>
      </c>
      <c r="E197" s="170">
        <v>484.3</v>
      </c>
      <c r="F197" s="171"/>
      <c r="G197" s="172">
        <f>ROUND(E197*F197,2)</f>
        <v>0</v>
      </c>
      <c r="H197" s="171"/>
      <c r="I197" s="172">
        <f>ROUND(E197*H197,2)</f>
        <v>0</v>
      </c>
      <c r="J197" s="171"/>
      <c r="K197" s="172">
        <f>ROUND(E197*J197,2)</f>
        <v>0</v>
      </c>
      <c r="L197" s="172">
        <v>21</v>
      </c>
      <c r="M197" s="172">
        <f>G197*(1+L197/100)</f>
        <v>0</v>
      </c>
      <c r="N197" s="170">
        <v>0</v>
      </c>
      <c r="O197" s="170">
        <f>ROUND(E197*N197,2)</f>
        <v>0</v>
      </c>
      <c r="P197" s="170">
        <v>2.5200000000000001E-3</v>
      </c>
      <c r="Q197" s="170">
        <f>ROUND(E197*P197,2)</f>
        <v>1.22</v>
      </c>
      <c r="R197" s="172"/>
      <c r="S197" s="172" t="s">
        <v>124</v>
      </c>
      <c r="T197" s="173" t="s">
        <v>124</v>
      </c>
      <c r="U197" s="156">
        <v>9.1999999999999998E-2</v>
      </c>
      <c r="V197" s="156">
        <f>ROUND(E197*U197,2)</f>
        <v>44.56</v>
      </c>
      <c r="W197" s="156"/>
      <c r="X197" s="156" t="s">
        <v>125</v>
      </c>
      <c r="Y197" s="156" t="s">
        <v>126</v>
      </c>
      <c r="Z197" s="146"/>
      <c r="AA197" s="146"/>
      <c r="AB197" s="146"/>
      <c r="AC197" s="146"/>
      <c r="AD197" s="146"/>
      <c r="AE197" s="146"/>
      <c r="AF197" s="146"/>
      <c r="AG197" s="146" t="s">
        <v>127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2" x14ac:dyDescent="0.2">
      <c r="A198" s="153"/>
      <c r="B198" s="154"/>
      <c r="C198" s="183" t="s">
        <v>177</v>
      </c>
      <c r="D198" s="157"/>
      <c r="E198" s="158"/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129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">
      <c r="A199" s="153"/>
      <c r="B199" s="154"/>
      <c r="C199" s="183" t="s">
        <v>245</v>
      </c>
      <c r="D199" s="157"/>
      <c r="E199" s="158">
        <v>12.8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129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">
      <c r="A200" s="153"/>
      <c r="B200" s="154"/>
      <c r="C200" s="183" t="s">
        <v>246</v>
      </c>
      <c r="D200" s="157"/>
      <c r="E200" s="158">
        <v>72.599999999999994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129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">
      <c r="A201" s="153"/>
      <c r="B201" s="154"/>
      <c r="C201" s="183" t="s">
        <v>247</v>
      </c>
      <c r="D201" s="157"/>
      <c r="E201" s="158">
        <v>33.4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129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">
      <c r="A202" s="153"/>
      <c r="B202" s="154"/>
      <c r="C202" s="183" t="s">
        <v>185</v>
      </c>
      <c r="D202" s="157"/>
      <c r="E202" s="158"/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129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">
      <c r="A203" s="153"/>
      <c r="B203" s="154"/>
      <c r="C203" s="183" t="s">
        <v>248</v>
      </c>
      <c r="D203" s="157"/>
      <c r="E203" s="158">
        <v>19.600000000000001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129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">
      <c r="A204" s="153"/>
      <c r="B204" s="154"/>
      <c r="C204" s="183" t="s">
        <v>249</v>
      </c>
      <c r="D204" s="157"/>
      <c r="E204" s="158">
        <v>104.2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129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">
      <c r="A205" s="153"/>
      <c r="B205" s="154"/>
      <c r="C205" s="183" t="s">
        <v>250</v>
      </c>
      <c r="D205" s="157"/>
      <c r="E205" s="158">
        <v>50.6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129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">
      <c r="A206" s="153"/>
      <c r="B206" s="154"/>
      <c r="C206" s="183" t="s">
        <v>193</v>
      </c>
      <c r="D206" s="157"/>
      <c r="E206" s="158"/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129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">
      <c r="A207" s="153"/>
      <c r="B207" s="154"/>
      <c r="C207" s="183" t="s">
        <v>245</v>
      </c>
      <c r="D207" s="157"/>
      <c r="E207" s="158">
        <v>12.8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129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">
      <c r="A208" s="153"/>
      <c r="B208" s="154"/>
      <c r="C208" s="183" t="s">
        <v>246</v>
      </c>
      <c r="D208" s="157"/>
      <c r="E208" s="158">
        <v>72.599999999999994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129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">
      <c r="A209" s="153"/>
      <c r="B209" s="154"/>
      <c r="C209" s="183" t="s">
        <v>247</v>
      </c>
      <c r="D209" s="157"/>
      <c r="E209" s="158">
        <v>33.4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129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">
      <c r="A210" s="153"/>
      <c r="B210" s="154"/>
      <c r="C210" s="183" t="s">
        <v>267</v>
      </c>
      <c r="D210" s="157"/>
      <c r="E210" s="158"/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129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3" x14ac:dyDescent="0.2">
      <c r="A211" s="153"/>
      <c r="B211" s="154"/>
      <c r="C211" s="183" t="s">
        <v>177</v>
      </c>
      <c r="D211" s="157"/>
      <c r="E211" s="158"/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129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3" x14ac:dyDescent="0.2">
      <c r="A212" s="153"/>
      <c r="B212" s="154"/>
      <c r="C212" s="183" t="s">
        <v>253</v>
      </c>
      <c r="D212" s="157"/>
      <c r="E212" s="158">
        <v>4.8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129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183" t="s">
        <v>254</v>
      </c>
      <c r="D213" s="157"/>
      <c r="E213" s="158">
        <v>11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129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83" t="s">
        <v>255</v>
      </c>
      <c r="D214" s="157"/>
      <c r="E214" s="158">
        <v>4.8</v>
      </c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129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83" t="s">
        <v>185</v>
      </c>
      <c r="D215" s="157"/>
      <c r="E215" s="158"/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129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">
      <c r="A216" s="153"/>
      <c r="B216" s="154"/>
      <c r="C216" s="183" t="s">
        <v>256</v>
      </c>
      <c r="D216" s="157"/>
      <c r="E216" s="158">
        <v>4.5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129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">
      <c r="A217" s="153"/>
      <c r="B217" s="154"/>
      <c r="C217" s="183" t="s">
        <v>257</v>
      </c>
      <c r="D217" s="157"/>
      <c r="E217" s="158">
        <v>17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129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">
      <c r="A218" s="153"/>
      <c r="B218" s="154"/>
      <c r="C218" s="183" t="s">
        <v>258</v>
      </c>
      <c r="D218" s="157"/>
      <c r="E218" s="158">
        <v>9.6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129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">
      <c r="A219" s="153"/>
      <c r="B219" s="154"/>
      <c r="C219" s="183" t="s">
        <v>193</v>
      </c>
      <c r="D219" s="157"/>
      <c r="E219" s="158"/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129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">
      <c r="A220" s="153"/>
      <c r="B220" s="154"/>
      <c r="C220" s="183" t="s">
        <v>253</v>
      </c>
      <c r="D220" s="157"/>
      <c r="E220" s="158">
        <v>4.8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129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">
      <c r="A221" s="153"/>
      <c r="B221" s="154"/>
      <c r="C221" s="183" t="s">
        <v>254</v>
      </c>
      <c r="D221" s="157"/>
      <c r="E221" s="158">
        <v>11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129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">
      <c r="A222" s="153"/>
      <c r="B222" s="154"/>
      <c r="C222" s="183" t="s">
        <v>255</v>
      </c>
      <c r="D222" s="157"/>
      <c r="E222" s="158">
        <v>4.8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129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1" x14ac:dyDescent="0.2">
      <c r="A223" s="167">
        <v>36</v>
      </c>
      <c r="B223" s="168" t="s">
        <v>268</v>
      </c>
      <c r="C223" s="182" t="s">
        <v>269</v>
      </c>
      <c r="D223" s="169" t="s">
        <v>219</v>
      </c>
      <c r="E223" s="170">
        <v>67.2</v>
      </c>
      <c r="F223" s="171"/>
      <c r="G223" s="172">
        <f>ROUND(E223*F223,2)</f>
        <v>0</v>
      </c>
      <c r="H223" s="171"/>
      <c r="I223" s="172">
        <f>ROUND(E223*H223,2)</f>
        <v>0</v>
      </c>
      <c r="J223" s="171"/>
      <c r="K223" s="172">
        <f>ROUND(E223*J223,2)</f>
        <v>0</v>
      </c>
      <c r="L223" s="172">
        <v>21</v>
      </c>
      <c r="M223" s="172">
        <f>G223*(1+L223/100)</f>
        <v>0</v>
      </c>
      <c r="N223" s="170">
        <v>0</v>
      </c>
      <c r="O223" s="170">
        <f>ROUND(E223*N223,2)</f>
        <v>0</v>
      </c>
      <c r="P223" s="170">
        <v>2.8500000000000001E-3</v>
      </c>
      <c r="Q223" s="170">
        <f>ROUND(E223*P223,2)</f>
        <v>0.19</v>
      </c>
      <c r="R223" s="172"/>
      <c r="S223" s="172" t="s">
        <v>124</v>
      </c>
      <c r="T223" s="173" t="s">
        <v>124</v>
      </c>
      <c r="U223" s="156">
        <v>6.9000000000000006E-2</v>
      </c>
      <c r="V223" s="156">
        <f>ROUND(E223*U223,2)</f>
        <v>4.6399999999999997</v>
      </c>
      <c r="W223" s="156"/>
      <c r="X223" s="156" t="s">
        <v>125</v>
      </c>
      <c r="Y223" s="156" t="s">
        <v>126</v>
      </c>
      <c r="Z223" s="146"/>
      <c r="AA223" s="146"/>
      <c r="AB223" s="146"/>
      <c r="AC223" s="146"/>
      <c r="AD223" s="146"/>
      <c r="AE223" s="146"/>
      <c r="AF223" s="146"/>
      <c r="AG223" s="146" t="s">
        <v>127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">
      <c r="A224" s="153"/>
      <c r="B224" s="154"/>
      <c r="C224" s="183" t="s">
        <v>177</v>
      </c>
      <c r="D224" s="157"/>
      <c r="E224" s="158"/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129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3" x14ac:dyDescent="0.2">
      <c r="A225" s="153"/>
      <c r="B225" s="154"/>
      <c r="C225" s="183" t="s">
        <v>261</v>
      </c>
      <c r="D225" s="157"/>
      <c r="E225" s="158">
        <v>16.8</v>
      </c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129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3" x14ac:dyDescent="0.2">
      <c r="A226" s="153"/>
      <c r="B226" s="154"/>
      <c r="C226" s="183" t="s">
        <v>185</v>
      </c>
      <c r="D226" s="157"/>
      <c r="E226" s="158"/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129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3" x14ac:dyDescent="0.2">
      <c r="A227" s="153"/>
      <c r="B227" s="154"/>
      <c r="C227" s="183" t="s">
        <v>262</v>
      </c>
      <c r="D227" s="157"/>
      <c r="E227" s="158">
        <v>33.6</v>
      </c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129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3" x14ac:dyDescent="0.2">
      <c r="A228" s="153"/>
      <c r="B228" s="154"/>
      <c r="C228" s="183" t="s">
        <v>193</v>
      </c>
      <c r="D228" s="157"/>
      <c r="E228" s="158"/>
      <c r="F228" s="156"/>
      <c r="G228" s="156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129</v>
      </c>
      <c r="AH228" s="146">
        <v>0</v>
      </c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">
      <c r="A229" s="153"/>
      <c r="B229" s="154"/>
      <c r="C229" s="183" t="s">
        <v>261</v>
      </c>
      <c r="D229" s="157"/>
      <c r="E229" s="158">
        <v>16.8</v>
      </c>
      <c r="F229" s="156"/>
      <c r="G229" s="15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129</v>
      </c>
      <c r="AH229" s="146">
        <v>0</v>
      </c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1" x14ac:dyDescent="0.2">
      <c r="A230" s="174">
        <v>37</v>
      </c>
      <c r="B230" s="175" t="s">
        <v>270</v>
      </c>
      <c r="C230" s="184" t="s">
        <v>271</v>
      </c>
      <c r="D230" s="176" t="s">
        <v>236</v>
      </c>
      <c r="E230" s="177">
        <v>2.3144300000000002</v>
      </c>
      <c r="F230" s="178"/>
      <c r="G230" s="179">
        <f>ROUND(E230*F230,2)</f>
        <v>0</v>
      </c>
      <c r="H230" s="178"/>
      <c r="I230" s="179">
        <f>ROUND(E230*H230,2)</f>
        <v>0</v>
      </c>
      <c r="J230" s="178"/>
      <c r="K230" s="179">
        <f>ROUND(E230*J230,2)</f>
        <v>0</v>
      </c>
      <c r="L230" s="179">
        <v>21</v>
      </c>
      <c r="M230" s="179">
        <f>G230*(1+L230/100)</f>
        <v>0</v>
      </c>
      <c r="N230" s="177">
        <v>0</v>
      </c>
      <c r="O230" s="177">
        <f>ROUND(E230*N230,2)</f>
        <v>0</v>
      </c>
      <c r="P230" s="177">
        <v>0</v>
      </c>
      <c r="Q230" s="177">
        <f>ROUND(E230*P230,2)</f>
        <v>0</v>
      </c>
      <c r="R230" s="179"/>
      <c r="S230" s="179" t="s">
        <v>124</v>
      </c>
      <c r="T230" s="180" t="s">
        <v>124</v>
      </c>
      <c r="U230" s="156">
        <v>4.9470000000000001</v>
      </c>
      <c r="V230" s="156">
        <f>ROUND(E230*U230,2)</f>
        <v>11.45</v>
      </c>
      <c r="W230" s="156"/>
      <c r="X230" s="156" t="s">
        <v>237</v>
      </c>
      <c r="Y230" s="156" t="s">
        <v>126</v>
      </c>
      <c r="Z230" s="146"/>
      <c r="AA230" s="146"/>
      <c r="AB230" s="146"/>
      <c r="AC230" s="146"/>
      <c r="AD230" s="146"/>
      <c r="AE230" s="146"/>
      <c r="AF230" s="146"/>
      <c r="AG230" s="146" t="s">
        <v>238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x14ac:dyDescent="0.2">
      <c r="A231" s="160" t="s">
        <v>119</v>
      </c>
      <c r="B231" s="161" t="s">
        <v>87</v>
      </c>
      <c r="C231" s="181" t="s">
        <v>88</v>
      </c>
      <c r="D231" s="162"/>
      <c r="E231" s="163"/>
      <c r="F231" s="164"/>
      <c r="G231" s="164">
        <f>SUMIF(AG232:AG232,"&lt;&gt;NOR",G232:G232)</f>
        <v>0</v>
      </c>
      <c r="H231" s="164"/>
      <c r="I231" s="164">
        <f>SUM(I232:I232)</f>
        <v>0</v>
      </c>
      <c r="J231" s="164"/>
      <c r="K231" s="164">
        <f>SUM(K232:K232)</f>
        <v>0</v>
      </c>
      <c r="L231" s="164"/>
      <c r="M231" s="164">
        <f>SUM(M232:M232)</f>
        <v>0</v>
      </c>
      <c r="N231" s="163"/>
      <c r="O231" s="163">
        <f>SUM(O232:O232)</f>
        <v>0.32</v>
      </c>
      <c r="P231" s="163"/>
      <c r="Q231" s="163">
        <f>SUM(Q232:Q232)</f>
        <v>0</v>
      </c>
      <c r="R231" s="164"/>
      <c r="S231" s="164"/>
      <c r="T231" s="165"/>
      <c r="U231" s="159"/>
      <c r="V231" s="159">
        <f>SUM(V232:V232)</f>
        <v>169.69</v>
      </c>
      <c r="W231" s="159"/>
      <c r="X231" s="159"/>
      <c r="Y231" s="159"/>
      <c r="AG231" t="s">
        <v>120</v>
      </c>
    </row>
    <row r="232" spans="1:60" outlineLevel="1" x14ac:dyDescent="0.2">
      <c r="A232" s="174">
        <v>38</v>
      </c>
      <c r="B232" s="175" t="s">
        <v>272</v>
      </c>
      <c r="C232" s="184" t="s">
        <v>273</v>
      </c>
      <c r="D232" s="176" t="s">
        <v>274</v>
      </c>
      <c r="E232" s="177">
        <v>1</v>
      </c>
      <c r="F232" s="178"/>
      <c r="G232" s="179">
        <f>ROUND(E232*F232,2)</f>
        <v>0</v>
      </c>
      <c r="H232" s="178"/>
      <c r="I232" s="179">
        <f>ROUND(E232*H232,2)</f>
        <v>0</v>
      </c>
      <c r="J232" s="178"/>
      <c r="K232" s="179">
        <f>ROUND(E232*J232,2)</f>
        <v>0</v>
      </c>
      <c r="L232" s="179">
        <v>21</v>
      </c>
      <c r="M232" s="179">
        <f>G232*(1+L232/100)</f>
        <v>0</v>
      </c>
      <c r="N232" s="177">
        <v>0.32480999999999999</v>
      </c>
      <c r="O232" s="177">
        <f>ROUND(E232*N232,2)</f>
        <v>0.32</v>
      </c>
      <c r="P232" s="177">
        <v>0</v>
      </c>
      <c r="Q232" s="177">
        <f>ROUND(E232*P232,2)</f>
        <v>0</v>
      </c>
      <c r="R232" s="179"/>
      <c r="S232" s="179" t="s">
        <v>124</v>
      </c>
      <c r="T232" s="180" t="s">
        <v>206</v>
      </c>
      <c r="U232" s="156">
        <v>169.68644</v>
      </c>
      <c r="V232" s="156">
        <f>ROUND(E232*U232,2)</f>
        <v>169.69</v>
      </c>
      <c r="W232" s="156"/>
      <c r="X232" s="156" t="s">
        <v>275</v>
      </c>
      <c r="Y232" s="156" t="s">
        <v>126</v>
      </c>
      <c r="Z232" s="146"/>
      <c r="AA232" s="146"/>
      <c r="AB232" s="146"/>
      <c r="AC232" s="146"/>
      <c r="AD232" s="146"/>
      <c r="AE232" s="146"/>
      <c r="AF232" s="146"/>
      <c r="AG232" s="146" t="s">
        <v>276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x14ac:dyDescent="0.2">
      <c r="A233" s="160" t="s">
        <v>119</v>
      </c>
      <c r="B233" s="161" t="s">
        <v>89</v>
      </c>
      <c r="C233" s="181" t="s">
        <v>80</v>
      </c>
      <c r="D233" s="162"/>
      <c r="E233" s="163"/>
      <c r="F233" s="164"/>
      <c r="G233" s="164">
        <f>SUMIF(AG234:AG237,"&lt;&gt;NOR",G234:G237)</f>
        <v>0</v>
      </c>
      <c r="H233" s="164"/>
      <c r="I233" s="164">
        <f>SUM(I234:I237)</f>
        <v>0</v>
      </c>
      <c r="J233" s="164"/>
      <c r="K233" s="164">
        <f>SUM(K234:K237)</f>
        <v>0</v>
      </c>
      <c r="L233" s="164"/>
      <c r="M233" s="164">
        <f>SUM(M234:M237)</f>
        <v>0</v>
      </c>
      <c r="N233" s="163"/>
      <c r="O233" s="163">
        <f>SUM(O234:O237)</f>
        <v>0</v>
      </c>
      <c r="P233" s="163"/>
      <c r="Q233" s="163">
        <f>SUM(Q234:Q237)</f>
        <v>0</v>
      </c>
      <c r="R233" s="164"/>
      <c r="S233" s="164"/>
      <c r="T233" s="165"/>
      <c r="U233" s="159"/>
      <c r="V233" s="159">
        <f>SUM(V234:V237)</f>
        <v>75.81</v>
      </c>
      <c r="W233" s="159"/>
      <c r="X233" s="159"/>
      <c r="Y233" s="159"/>
      <c r="AG233" t="s">
        <v>120</v>
      </c>
    </row>
    <row r="234" spans="1:60" outlineLevel="1" x14ac:dyDescent="0.2">
      <c r="A234" s="174">
        <v>39</v>
      </c>
      <c r="B234" s="175" t="s">
        <v>277</v>
      </c>
      <c r="C234" s="184" t="s">
        <v>278</v>
      </c>
      <c r="D234" s="176" t="s">
        <v>236</v>
      </c>
      <c r="E234" s="177">
        <v>52.943159999999999</v>
      </c>
      <c r="F234" s="178"/>
      <c r="G234" s="179">
        <f>ROUND(E234*F234,2)</f>
        <v>0</v>
      </c>
      <c r="H234" s="178"/>
      <c r="I234" s="179">
        <f>ROUND(E234*H234,2)</f>
        <v>0</v>
      </c>
      <c r="J234" s="178"/>
      <c r="K234" s="179">
        <f>ROUND(E234*J234,2)</f>
        <v>0</v>
      </c>
      <c r="L234" s="179">
        <v>21</v>
      </c>
      <c r="M234" s="179">
        <f>G234*(1+L234/100)</f>
        <v>0</v>
      </c>
      <c r="N234" s="177">
        <v>0</v>
      </c>
      <c r="O234" s="177">
        <f>ROUND(E234*N234,2)</f>
        <v>0</v>
      </c>
      <c r="P234" s="177">
        <v>0</v>
      </c>
      <c r="Q234" s="177">
        <f>ROUND(E234*P234,2)</f>
        <v>0</v>
      </c>
      <c r="R234" s="179"/>
      <c r="S234" s="179" t="s">
        <v>124</v>
      </c>
      <c r="T234" s="180" t="s">
        <v>124</v>
      </c>
      <c r="U234" s="156">
        <v>0.49</v>
      </c>
      <c r="V234" s="156">
        <f>ROUND(E234*U234,2)</f>
        <v>25.94</v>
      </c>
      <c r="W234" s="156"/>
      <c r="X234" s="156" t="s">
        <v>279</v>
      </c>
      <c r="Y234" s="156" t="s">
        <v>126</v>
      </c>
      <c r="Z234" s="146"/>
      <c r="AA234" s="146"/>
      <c r="AB234" s="146"/>
      <c r="AC234" s="146"/>
      <c r="AD234" s="146"/>
      <c r="AE234" s="146"/>
      <c r="AF234" s="146"/>
      <c r="AG234" s="146" t="s">
        <v>280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">
      <c r="A235" s="167">
        <v>40</v>
      </c>
      <c r="B235" s="168" t="s">
        <v>281</v>
      </c>
      <c r="C235" s="182" t="s">
        <v>282</v>
      </c>
      <c r="D235" s="169" t="s">
        <v>236</v>
      </c>
      <c r="E235" s="170">
        <v>529.4316</v>
      </c>
      <c r="F235" s="171"/>
      <c r="G235" s="172">
        <f>ROUND(E235*F235,2)</f>
        <v>0</v>
      </c>
      <c r="H235" s="171"/>
      <c r="I235" s="172">
        <f>ROUND(E235*H235,2)</f>
        <v>0</v>
      </c>
      <c r="J235" s="171"/>
      <c r="K235" s="172">
        <f>ROUND(E235*J235,2)</f>
        <v>0</v>
      </c>
      <c r="L235" s="172">
        <v>21</v>
      </c>
      <c r="M235" s="172">
        <f>G235*(1+L235/100)</f>
        <v>0</v>
      </c>
      <c r="N235" s="170">
        <v>0</v>
      </c>
      <c r="O235" s="170">
        <f>ROUND(E235*N235,2)</f>
        <v>0</v>
      </c>
      <c r="P235" s="170">
        <v>0</v>
      </c>
      <c r="Q235" s="170">
        <f>ROUND(E235*P235,2)</f>
        <v>0</v>
      </c>
      <c r="R235" s="172"/>
      <c r="S235" s="172" t="s">
        <v>124</v>
      </c>
      <c r="T235" s="173" t="s">
        <v>124</v>
      </c>
      <c r="U235" s="156">
        <v>0</v>
      </c>
      <c r="V235" s="156">
        <f>ROUND(E235*U235,2)</f>
        <v>0</v>
      </c>
      <c r="W235" s="156"/>
      <c r="X235" s="156" t="s">
        <v>125</v>
      </c>
      <c r="Y235" s="156" t="s">
        <v>126</v>
      </c>
      <c r="Z235" s="146"/>
      <c r="AA235" s="146"/>
      <c r="AB235" s="146"/>
      <c r="AC235" s="146"/>
      <c r="AD235" s="146"/>
      <c r="AE235" s="146"/>
      <c r="AF235" s="146"/>
      <c r="AG235" s="146" t="s">
        <v>127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2" x14ac:dyDescent="0.2">
      <c r="A236" s="153"/>
      <c r="B236" s="154"/>
      <c r="C236" s="183" t="s">
        <v>283</v>
      </c>
      <c r="D236" s="157"/>
      <c r="E236" s="158">
        <v>529.4316</v>
      </c>
      <c r="F236" s="156"/>
      <c r="G236" s="156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129</v>
      </c>
      <c r="AH236" s="146">
        <v>0</v>
      </c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1" x14ac:dyDescent="0.2">
      <c r="A237" s="174">
        <v>41</v>
      </c>
      <c r="B237" s="175" t="s">
        <v>284</v>
      </c>
      <c r="C237" s="184" t="s">
        <v>285</v>
      </c>
      <c r="D237" s="176" t="s">
        <v>236</v>
      </c>
      <c r="E237" s="177">
        <v>52.943159999999999</v>
      </c>
      <c r="F237" s="178"/>
      <c r="G237" s="179">
        <f>ROUND(E237*F237,2)</f>
        <v>0</v>
      </c>
      <c r="H237" s="178"/>
      <c r="I237" s="179">
        <f>ROUND(E237*H237,2)</f>
        <v>0</v>
      </c>
      <c r="J237" s="178"/>
      <c r="K237" s="179">
        <f>ROUND(E237*J237,2)</f>
        <v>0</v>
      </c>
      <c r="L237" s="179">
        <v>21</v>
      </c>
      <c r="M237" s="179">
        <f>G237*(1+L237/100)</f>
        <v>0</v>
      </c>
      <c r="N237" s="177">
        <v>0</v>
      </c>
      <c r="O237" s="177">
        <f>ROUND(E237*N237,2)</f>
        <v>0</v>
      </c>
      <c r="P237" s="177">
        <v>0</v>
      </c>
      <c r="Q237" s="177">
        <f>ROUND(E237*P237,2)</f>
        <v>0</v>
      </c>
      <c r="R237" s="179"/>
      <c r="S237" s="179" t="s">
        <v>124</v>
      </c>
      <c r="T237" s="180" t="s">
        <v>124</v>
      </c>
      <c r="U237" s="156">
        <v>0.94199999999999995</v>
      </c>
      <c r="V237" s="156">
        <f>ROUND(E237*U237,2)</f>
        <v>49.87</v>
      </c>
      <c r="W237" s="156"/>
      <c r="X237" s="156" t="s">
        <v>279</v>
      </c>
      <c r="Y237" s="156" t="s">
        <v>126</v>
      </c>
      <c r="Z237" s="146"/>
      <c r="AA237" s="146"/>
      <c r="AB237" s="146"/>
      <c r="AC237" s="146"/>
      <c r="AD237" s="146"/>
      <c r="AE237" s="146"/>
      <c r="AF237" s="146"/>
      <c r="AG237" s="146" t="s">
        <v>280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x14ac:dyDescent="0.2">
      <c r="A238" s="160" t="s">
        <v>119</v>
      </c>
      <c r="B238" s="161" t="s">
        <v>79</v>
      </c>
      <c r="C238" s="181" t="s">
        <v>80</v>
      </c>
      <c r="D238" s="162"/>
      <c r="E238" s="163"/>
      <c r="F238" s="164"/>
      <c r="G238" s="164">
        <f>SUMIF(AG239:AG239,"&lt;&gt;NOR",G239:G239)</f>
        <v>0</v>
      </c>
      <c r="H238" s="164"/>
      <c r="I238" s="164">
        <f>SUM(I239:I239)</f>
        <v>0</v>
      </c>
      <c r="J238" s="164"/>
      <c r="K238" s="164">
        <f>SUM(K239:K239)</f>
        <v>0</v>
      </c>
      <c r="L238" s="164"/>
      <c r="M238" s="164">
        <f>SUM(M239:M239)</f>
        <v>0</v>
      </c>
      <c r="N238" s="163"/>
      <c r="O238" s="163">
        <f>SUM(O239:O239)</f>
        <v>0</v>
      </c>
      <c r="P238" s="163"/>
      <c r="Q238" s="163">
        <f>SUM(Q239:Q239)</f>
        <v>0</v>
      </c>
      <c r="R238" s="164"/>
      <c r="S238" s="164"/>
      <c r="T238" s="165"/>
      <c r="U238" s="159"/>
      <c r="V238" s="159">
        <f>SUM(V239:V239)</f>
        <v>0</v>
      </c>
      <c r="W238" s="159"/>
      <c r="X238" s="159"/>
      <c r="Y238" s="159"/>
      <c r="AG238" t="s">
        <v>120</v>
      </c>
    </row>
    <row r="239" spans="1:60" outlineLevel="1" x14ac:dyDescent="0.2">
      <c r="A239" s="174">
        <v>42</v>
      </c>
      <c r="B239" s="175" t="s">
        <v>286</v>
      </c>
      <c r="C239" s="184" t="s">
        <v>287</v>
      </c>
      <c r="D239" s="176" t="s">
        <v>236</v>
      </c>
      <c r="E239" s="177">
        <v>1.6411199999999999</v>
      </c>
      <c r="F239" s="178"/>
      <c r="G239" s="179">
        <f>ROUND(E239*F239,2)</f>
        <v>0</v>
      </c>
      <c r="H239" s="178"/>
      <c r="I239" s="179">
        <f>ROUND(E239*H239,2)</f>
        <v>0</v>
      </c>
      <c r="J239" s="178"/>
      <c r="K239" s="179">
        <f>ROUND(E239*J239,2)</f>
        <v>0</v>
      </c>
      <c r="L239" s="179">
        <v>21</v>
      </c>
      <c r="M239" s="179">
        <f>G239*(1+L239/100)</f>
        <v>0</v>
      </c>
      <c r="N239" s="177">
        <v>0</v>
      </c>
      <c r="O239" s="177">
        <f>ROUND(E239*N239,2)</f>
        <v>0</v>
      </c>
      <c r="P239" s="177">
        <v>0</v>
      </c>
      <c r="Q239" s="177">
        <f>ROUND(E239*P239,2)</f>
        <v>0</v>
      </c>
      <c r="R239" s="179"/>
      <c r="S239" s="179" t="s">
        <v>124</v>
      </c>
      <c r="T239" s="180" t="s">
        <v>124</v>
      </c>
      <c r="U239" s="156">
        <v>0</v>
      </c>
      <c r="V239" s="156">
        <f>ROUND(E239*U239,2)</f>
        <v>0</v>
      </c>
      <c r="W239" s="156"/>
      <c r="X239" s="156" t="s">
        <v>125</v>
      </c>
      <c r="Y239" s="156" t="s">
        <v>126</v>
      </c>
      <c r="Z239" s="146"/>
      <c r="AA239" s="146"/>
      <c r="AB239" s="146"/>
      <c r="AC239" s="146"/>
      <c r="AD239" s="146"/>
      <c r="AE239" s="146"/>
      <c r="AF239" s="146"/>
      <c r="AG239" s="146" t="s">
        <v>127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x14ac:dyDescent="0.2">
      <c r="A240" s="160" t="s">
        <v>119</v>
      </c>
      <c r="B240" s="161" t="s">
        <v>89</v>
      </c>
      <c r="C240" s="181" t="s">
        <v>80</v>
      </c>
      <c r="D240" s="162"/>
      <c r="E240" s="163"/>
      <c r="F240" s="164"/>
      <c r="G240" s="164">
        <f>SUMIF(AG241:AG245,"&lt;&gt;NOR",G241:G245)</f>
        <v>0</v>
      </c>
      <c r="H240" s="164"/>
      <c r="I240" s="164">
        <f>SUM(I241:I245)</f>
        <v>0</v>
      </c>
      <c r="J240" s="164"/>
      <c r="K240" s="164">
        <f>SUM(K241:K245)</f>
        <v>0</v>
      </c>
      <c r="L240" s="164"/>
      <c r="M240" s="164">
        <f>SUM(M241:M245)</f>
        <v>0</v>
      </c>
      <c r="N240" s="163"/>
      <c r="O240" s="163">
        <f>SUM(O241:O245)</f>
        <v>0</v>
      </c>
      <c r="P240" s="163"/>
      <c r="Q240" s="163">
        <f>SUM(Q241:Q245)</f>
        <v>0</v>
      </c>
      <c r="R240" s="164"/>
      <c r="S240" s="164"/>
      <c r="T240" s="165"/>
      <c r="U240" s="159"/>
      <c r="V240" s="159">
        <f>SUM(V241:V245)</f>
        <v>71.37</v>
      </c>
      <c r="W240" s="159"/>
      <c r="X240" s="159"/>
      <c r="Y240" s="159"/>
      <c r="AG240" t="s">
        <v>120</v>
      </c>
    </row>
    <row r="241" spans="1:60" outlineLevel="1" x14ac:dyDescent="0.2">
      <c r="A241" s="174">
        <v>43</v>
      </c>
      <c r="B241" s="175" t="s">
        <v>288</v>
      </c>
      <c r="C241" s="184" t="s">
        <v>289</v>
      </c>
      <c r="D241" s="176" t="s">
        <v>236</v>
      </c>
      <c r="E241" s="177">
        <v>52.943159999999999</v>
      </c>
      <c r="F241" s="178"/>
      <c r="G241" s="179">
        <f>ROUND(E241*F241,2)</f>
        <v>0</v>
      </c>
      <c r="H241" s="178"/>
      <c r="I241" s="179">
        <f>ROUND(E241*H241,2)</f>
        <v>0</v>
      </c>
      <c r="J241" s="178"/>
      <c r="K241" s="179">
        <f>ROUND(E241*J241,2)</f>
        <v>0</v>
      </c>
      <c r="L241" s="179">
        <v>21</v>
      </c>
      <c r="M241" s="179">
        <f>G241*(1+L241/100)</f>
        <v>0</v>
      </c>
      <c r="N241" s="177">
        <v>0</v>
      </c>
      <c r="O241" s="177">
        <f>ROUND(E241*N241,2)</f>
        <v>0</v>
      </c>
      <c r="P241" s="177">
        <v>0</v>
      </c>
      <c r="Q241" s="177">
        <f>ROUND(E241*P241,2)</f>
        <v>0</v>
      </c>
      <c r="R241" s="179"/>
      <c r="S241" s="179" t="s">
        <v>124</v>
      </c>
      <c r="T241" s="180" t="s">
        <v>124</v>
      </c>
      <c r="U241" s="156">
        <v>0.105</v>
      </c>
      <c r="V241" s="156">
        <f>ROUND(E241*U241,2)</f>
        <v>5.56</v>
      </c>
      <c r="W241" s="156"/>
      <c r="X241" s="156" t="s">
        <v>279</v>
      </c>
      <c r="Y241" s="156" t="s">
        <v>126</v>
      </c>
      <c r="Z241" s="146"/>
      <c r="AA241" s="146"/>
      <c r="AB241" s="146"/>
      <c r="AC241" s="146"/>
      <c r="AD241" s="146"/>
      <c r="AE241" s="146"/>
      <c r="AF241" s="146"/>
      <c r="AG241" s="146" t="s">
        <v>280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ht="22.5" outlineLevel="1" x14ac:dyDescent="0.2">
      <c r="A242" s="174">
        <v>44</v>
      </c>
      <c r="B242" s="175" t="s">
        <v>290</v>
      </c>
      <c r="C242" s="184" t="s">
        <v>291</v>
      </c>
      <c r="D242" s="176" t="s">
        <v>236</v>
      </c>
      <c r="E242" s="177">
        <v>52.943159999999999</v>
      </c>
      <c r="F242" s="178"/>
      <c r="G242" s="179">
        <f>ROUND(E242*F242,2)</f>
        <v>0</v>
      </c>
      <c r="H242" s="178"/>
      <c r="I242" s="179">
        <f>ROUND(E242*H242,2)</f>
        <v>0</v>
      </c>
      <c r="J242" s="178"/>
      <c r="K242" s="179">
        <f>ROUND(E242*J242,2)</f>
        <v>0</v>
      </c>
      <c r="L242" s="179">
        <v>21</v>
      </c>
      <c r="M242" s="179">
        <f>G242*(1+L242/100)</f>
        <v>0</v>
      </c>
      <c r="N242" s="177">
        <v>0</v>
      </c>
      <c r="O242" s="177">
        <f>ROUND(E242*N242,2)</f>
        <v>0</v>
      </c>
      <c r="P242" s="177">
        <v>0</v>
      </c>
      <c r="Q242" s="177">
        <f>ROUND(E242*P242,2)</f>
        <v>0</v>
      </c>
      <c r="R242" s="179"/>
      <c r="S242" s="179" t="s">
        <v>124</v>
      </c>
      <c r="T242" s="180" t="s">
        <v>124</v>
      </c>
      <c r="U242" s="156">
        <v>0</v>
      </c>
      <c r="V242" s="156">
        <f>ROUND(E242*U242,2)</f>
        <v>0</v>
      </c>
      <c r="W242" s="156"/>
      <c r="X242" s="156" t="s">
        <v>279</v>
      </c>
      <c r="Y242" s="156" t="s">
        <v>126</v>
      </c>
      <c r="Z242" s="146"/>
      <c r="AA242" s="146"/>
      <c r="AB242" s="146"/>
      <c r="AC242" s="146"/>
      <c r="AD242" s="146"/>
      <c r="AE242" s="146"/>
      <c r="AF242" s="146"/>
      <c r="AG242" s="146" t="s">
        <v>280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1" x14ac:dyDescent="0.2">
      <c r="A243" s="174">
        <v>45</v>
      </c>
      <c r="B243" s="175" t="s">
        <v>292</v>
      </c>
      <c r="C243" s="184" t="s">
        <v>293</v>
      </c>
      <c r="D243" s="176" t="s">
        <v>236</v>
      </c>
      <c r="E243" s="177">
        <v>52.943159999999999</v>
      </c>
      <c r="F243" s="178"/>
      <c r="G243" s="179">
        <f>ROUND(E243*F243,2)</f>
        <v>0</v>
      </c>
      <c r="H243" s="178"/>
      <c r="I243" s="179">
        <f>ROUND(E243*H243,2)</f>
        <v>0</v>
      </c>
      <c r="J243" s="178"/>
      <c r="K243" s="179">
        <f>ROUND(E243*J243,2)</f>
        <v>0</v>
      </c>
      <c r="L243" s="179">
        <v>21</v>
      </c>
      <c r="M243" s="179">
        <f>G243*(1+L243/100)</f>
        <v>0</v>
      </c>
      <c r="N243" s="177">
        <v>0</v>
      </c>
      <c r="O243" s="177">
        <f>ROUND(E243*N243,2)</f>
        <v>0</v>
      </c>
      <c r="P243" s="177">
        <v>0</v>
      </c>
      <c r="Q243" s="177">
        <f>ROUND(E243*P243,2)</f>
        <v>0</v>
      </c>
      <c r="R243" s="179"/>
      <c r="S243" s="179" t="s">
        <v>124</v>
      </c>
      <c r="T243" s="180" t="s">
        <v>124</v>
      </c>
      <c r="U243" s="156">
        <v>0.64900000000000002</v>
      </c>
      <c r="V243" s="156">
        <f>ROUND(E243*U243,2)</f>
        <v>34.36</v>
      </c>
      <c r="W243" s="156"/>
      <c r="X243" s="156" t="s">
        <v>279</v>
      </c>
      <c r="Y243" s="156" t="s">
        <v>126</v>
      </c>
      <c r="Z243" s="146"/>
      <c r="AA243" s="146"/>
      <c r="AB243" s="146"/>
      <c r="AC243" s="146"/>
      <c r="AD243" s="146"/>
      <c r="AE243" s="146"/>
      <c r="AF243" s="146"/>
      <c r="AG243" s="146" t="s">
        <v>280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1" x14ac:dyDescent="0.2">
      <c r="A244" s="167">
        <v>46</v>
      </c>
      <c r="B244" s="168" t="s">
        <v>294</v>
      </c>
      <c r="C244" s="182" t="s">
        <v>295</v>
      </c>
      <c r="D244" s="169" t="s">
        <v>236</v>
      </c>
      <c r="E244" s="170">
        <v>158.82947999999999</v>
      </c>
      <c r="F244" s="171"/>
      <c r="G244" s="172">
        <f>ROUND(E244*F244,2)</f>
        <v>0</v>
      </c>
      <c r="H244" s="171"/>
      <c r="I244" s="172">
        <f>ROUND(E244*H244,2)</f>
        <v>0</v>
      </c>
      <c r="J244" s="171"/>
      <c r="K244" s="172">
        <f>ROUND(E244*J244,2)</f>
        <v>0</v>
      </c>
      <c r="L244" s="172">
        <v>21</v>
      </c>
      <c r="M244" s="172">
        <f>G244*(1+L244/100)</f>
        <v>0</v>
      </c>
      <c r="N244" s="170">
        <v>0</v>
      </c>
      <c r="O244" s="170">
        <f>ROUND(E244*N244,2)</f>
        <v>0</v>
      </c>
      <c r="P244" s="170">
        <v>0</v>
      </c>
      <c r="Q244" s="170">
        <f>ROUND(E244*P244,2)</f>
        <v>0</v>
      </c>
      <c r="R244" s="172"/>
      <c r="S244" s="172" t="s">
        <v>124</v>
      </c>
      <c r="T244" s="173" t="s">
        <v>124</v>
      </c>
      <c r="U244" s="156">
        <v>0.19800000000000001</v>
      </c>
      <c r="V244" s="156">
        <f>ROUND(E244*U244,2)</f>
        <v>31.45</v>
      </c>
      <c r="W244" s="156"/>
      <c r="X244" s="156" t="s">
        <v>125</v>
      </c>
      <c r="Y244" s="156" t="s">
        <v>126</v>
      </c>
      <c r="Z244" s="146"/>
      <c r="AA244" s="146"/>
      <c r="AB244" s="146"/>
      <c r="AC244" s="146"/>
      <c r="AD244" s="146"/>
      <c r="AE244" s="146"/>
      <c r="AF244" s="146"/>
      <c r="AG244" s="146" t="s">
        <v>127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2" x14ac:dyDescent="0.2">
      <c r="A245" s="153"/>
      <c r="B245" s="154"/>
      <c r="C245" s="183" t="s">
        <v>296</v>
      </c>
      <c r="D245" s="157"/>
      <c r="E245" s="158">
        <v>158.82947999999999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129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x14ac:dyDescent="0.2">
      <c r="A246" s="3"/>
      <c r="B246" s="4"/>
      <c r="C246" s="185"/>
      <c r="D246" s="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AE246">
        <v>12</v>
      </c>
      <c r="AF246">
        <v>21</v>
      </c>
      <c r="AG246" t="s">
        <v>105</v>
      </c>
    </row>
    <row r="247" spans="1:60" x14ac:dyDescent="0.2">
      <c r="A247" s="149"/>
      <c r="B247" s="150" t="s">
        <v>31</v>
      </c>
      <c r="C247" s="186"/>
      <c r="D247" s="151"/>
      <c r="E247" s="152"/>
      <c r="F247" s="152"/>
      <c r="G247" s="166">
        <f>G8+G25+G73+G100+G107+G110+G130+G137+G142+G147+G149+G231+G233+G238+G240</f>
        <v>0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AE247">
        <f>SUMIF(L7:L245,AE246,G7:G245)</f>
        <v>0</v>
      </c>
      <c r="AF247">
        <f>SUMIF(L7:L245,AF246,G7:G245)</f>
        <v>0</v>
      </c>
      <c r="AG247" t="s">
        <v>297</v>
      </c>
    </row>
    <row r="248" spans="1:60" x14ac:dyDescent="0.2">
      <c r="A248" s="3"/>
      <c r="B248" s="4"/>
      <c r="C248" s="185"/>
      <c r="D248" s="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60" x14ac:dyDescent="0.2">
      <c r="A249" s="3"/>
      <c r="B249" s="4"/>
      <c r="C249" s="185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">
      <c r="A250" s="263" t="s">
        <v>298</v>
      </c>
      <c r="B250" s="263"/>
      <c r="C250" s="264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">
      <c r="A251" s="244"/>
      <c r="B251" s="245"/>
      <c r="C251" s="246"/>
      <c r="D251" s="245"/>
      <c r="E251" s="245"/>
      <c r="F251" s="245"/>
      <c r="G251" s="24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AG251" t="s">
        <v>299</v>
      </c>
    </row>
    <row r="252" spans="1:60" x14ac:dyDescent="0.2">
      <c r="A252" s="248"/>
      <c r="B252" s="249"/>
      <c r="C252" s="250"/>
      <c r="D252" s="249"/>
      <c r="E252" s="249"/>
      <c r="F252" s="249"/>
      <c r="G252" s="25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60" x14ac:dyDescent="0.2">
      <c r="A253" s="248"/>
      <c r="B253" s="249"/>
      <c r="C253" s="250"/>
      <c r="D253" s="249"/>
      <c r="E253" s="249"/>
      <c r="F253" s="249"/>
      <c r="G253" s="25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60" x14ac:dyDescent="0.2">
      <c r="A254" s="248"/>
      <c r="B254" s="249"/>
      <c r="C254" s="250"/>
      <c r="D254" s="249"/>
      <c r="E254" s="249"/>
      <c r="F254" s="249"/>
      <c r="G254" s="25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">
      <c r="A255" s="252"/>
      <c r="B255" s="253"/>
      <c r="C255" s="254"/>
      <c r="D255" s="253"/>
      <c r="E255" s="253"/>
      <c r="F255" s="253"/>
      <c r="G255" s="25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60" x14ac:dyDescent="0.2">
      <c r="A256" s="3"/>
      <c r="B256" s="4"/>
      <c r="C256" s="185"/>
      <c r="D256" s="6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3:33" x14ac:dyDescent="0.2">
      <c r="C257" s="187"/>
      <c r="D257" s="10"/>
      <c r="AG257" t="s">
        <v>300</v>
      </c>
    </row>
    <row r="258" spans="3:33" x14ac:dyDescent="0.2">
      <c r="D258" s="10"/>
    </row>
    <row r="259" spans="3:33" x14ac:dyDescent="0.2">
      <c r="D259" s="10"/>
    </row>
    <row r="260" spans="3:33" x14ac:dyDescent="0.2">
      <c r="D260" s="10"/>
    </row>
    <row r="261" spans="3:33" x14ac:dyDescent="0.2">
      <c r="D261" s="10"/>
    </row>
    <row r="262" spans="3:33" x14ac:dyDescent="0.2">
      <c r="D262" s="10"/>
    </row>
    <row r="263" spans="3:33" x14ac:dyDescent="0.2">
      <c r="D263" s="10"/>
    </row>
    <row r="264" spans="3:33" x14ac:dyDescent="0.2">
      <c r="D264" s="10"/>
    </row>
    <row r="265" spans="3:33" x14ac:dyDescent="0.2">
      <c r="D265" s="10"/>
    </row>
    <row r="266" spans="3:33" x14ac:dyDescent="0.2">
      <c r="D266" s="10"/>
    </row>
    <row r="267" spans="3:33" x14ac:dyDescent="0.2">
      <c r="D267" s="10"/>
    </row>
    <row r="268" spans="3:33" x14ac:dyDescent="0.2">
      <c r="D268" s="10"/>
    </row>
    <row r="269" spans="3:33" x14ac:dyDescent="0.2">
      <c r="D269" s="10"/>
    </row>
    <row r="270" spans="3:33" x14ac:dyDescent="0.2">
      <c r="D270" s="10"/>
    </row>
    <row r="271" spans="3:33" x14ac:dyDescent="0.2">
      <c r="D271" s="10"/>
    </row>
    <row r="272" spans="3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oPqxSWW6FWF5WB7e8TNVDPLgSv2nKzxG8brMTYOR+mb+gQPNnkxCa1A2S4AXkW8I6JTWVRsHt9a61aGGgXohA==" saltValue="EQQJEOoopWelkegLEur4JQ==" spinCount="100000" sheet="1" formatRows="0"/>
  <mergeCells count="6">
    <mergeCell ref="A251:G255"/>
    <mergeCell ref="A1:G1"/>
    <mergeCell ref="C2:G2"/>
    <mergeCell ref="C3:G3"/>
    <mergeCell ref="C4:G4"/>
    <mergeCell ref="A250:C250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91BD-976B-4C18-9CA6-5AFA34ED330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6" t="s">
        <v>7</v>
      </c>
      <c r="B1" s="256"/>
      <c r="C1" s="256"/>
      <c r="D1" s="256"/>
      <c r="E1" s="256"/>
      <c r="F1" s="256"/>
      <c r="G1" s="256"/>
      <c r="AG1" t="s">
        <v>93</v>
      </c>
    </row>
    <row r="2" spans="1:60" ht="25.15" customHeight="1" x14ac:dyDescent="0.2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94</v>
      </c>
    </row>
    <row r="3" spans="1:60" ht="25.15" customHeight="1" x14ac:dyDescent="0.2">
      <c r="A3" s="50" t="s">
        <v>9</v>
      </c>
      <c r="B3" s="49" t="s">
        <v>49</v>
      </c>
      <c r="C3" s="257" t="s">
        <v>50</v>
      </c>
      <c r="D3" s="258"/>
      <c r="E3" s="258"/>
      <c r="F3" s="258"/>
      <c r="G3" s="259"/>
      <c r="AC3" s="120" t="s">
        <v>94</v>
      </c>
      <c r="AG3" t="s">
        <v>95</v>
      </c>
    </row>
    <row r="4" spans="1:60" ht="25.15" customHeight="1" x14ac:dyDescent="0.2">
      <c r="A4" s="139" t="s">
        <v>10</v>
      </c>
      <c r="B4" s="140" t="s">
        <v>51</v>
      </c>
      <c r="C4" s="260" t="s">
        <v>50</v>
      </c>
      <c r="D4" s="261"/>
      <c r="E4" s="261"/>
      <c r="F4" s="261"/>
      <c r="G4" s="262"/>
      <c r="AG4" t="s">
        <v>96</v>
      </c>
    </row>
    <row r="5" spans="1:60" x14ac:dyDescent="0.2">
      <c r="D5" s="10"/>
    </row>
    <row r="6" spans="1:60" ht="38.25" x14ac:dyDescent="0.2">
      <c r="A6" s="142" t="s">
        <v>97</v>
      </c>
      <c r="B6" s="144" t="s">
        <v>98</v>
      </c>
      <c r="C6" s="144" t="s">
        <v>99</v>
      </c>
      <c r="D6" s="143" t="s">
        <v>100</v>
      </c>
      <c r="E6" s="142" t="s">
        <v>101</v>
      </c>
      <c r="F6" s="141" t="s">
        <v>102</v>
      </c>
      <c r="G6" s="142" t="s">
        <v>31</v>
      </c>
      <c r="H6" s="145" t="s">
        <v>32</v>
      </c>
      <c r="I6" s="145" t="s">
        <v>103</v>
      </c>
      <c r="J6" s="145" t="s">
        <v>33</v>
      </c>
      <c r="K6" s="145" t="s">
        <v>104</v>
      </c>
      <c r="L6" s="145" t="s">
        <v>105</v>
      </c>
      <c r="M6" s="145" t="s">
        <v>106</v>
      </c>
      <c r="N6" s="145" t="s">
        <v>107</v>
      </c>
      <c r="O6" s="145" t="s">
        <v>108</v>
      </c>
      <c r="P6" s="145" t="s">
        <v>109</v>
      </c>
      <c r="Q6" s="145" t="s">
        <v>110</v>
      </c>
      <c r="R6" s="145" t="s">
        <v>111</v>
      </c>
      <c r="S6" s="145" t="s">
        <v>112</v>
      </c>
      <c r="T6" s="145" t="s">
        <v>113</v>
      </c>
      <c r="U6" s="145" t="s">
        <v>114</v>
      </c>
      <c r="V6" s="145" t="s">
        <v>115</v>
      </c>
      <c r="W6" s="145" t="s">
        <v>116</v>
      </c>
      <c r="X6" s="145" t="s">
        <v>117</v>
      </c>
      <c r="Y6" s="145" t="s">
        <v>118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119</v>
      </c>
      <c r="B8" s="161" t="s">
        <v>69</v>
      </c>
      <c r="C8" s="181" t="s">
        <v>70</v>
      </c>
      <c r="D8" s="162"/>
      <c r="E8" s="163"/>
      <c r="F8" s="164"/>
      <c r="G8" s="164">
        <f>SUMIF(AG9:AG28,"&lt;&gt;NOR",G9:G28)</f>
        <v>0</v>
      </c>
      <c r="H8" s="164"/>
      <c r="I8" s="164">
        <f>SUM(I9:I28)</f>
        <v>0</v>
      </c>
      <c r="J8" s="164"/>
      <c r="K8" s="164">
        <f>SUM(K9:K28)</f>
        <v>0</v>
      </c>
      <c r="L8" s="164"/>
      <c r="M8" s="164">
        <f>SUM(M9:M28)</f>
        <v>0</v>
      </c>
      <c r="N8" s="163"/>
      <c r="O8" s="163">
        <f>SUM(O9:O28)</f>
        <v>2.2799999999999998</v>
      </c>
      <c r="P8" s="163"/>
      <c r="Q8" s="163">
        <f>SUM(Q9:Q28)</f>
        <v>0</v>
      </c>
      <c r="R8" s="164"/>
      <c r="S8" s="164"/>
      <c r="T8" s="165"/>
      <c r="U8" s="159"/>
      <c r="V8" s="159">
        <f>SUM(V9:V28)</f>
        <v>29.629999999999995</v>
      </c>
      <c r="W8" s="159"/>
      <c r="X8" s="159"/>
      <c r="Y8" s="159"/>
      <c r="AG8" t="s">
        <v>120</v>
      </c>
    </row>
    <row r="9" spans="1:60" outlineLevel="1" x14ac:dyDescent="0.2">
      <c r="A9" s="167">
        <v>1</v>
      </c>
      <c r="B9" s="168" t="s">
        <v>121</v>
      </c>
      <c r="C9" s="182" t="s">
        <v>122</v>
      </c>
      <c r="D9" s="169" t="s">
        <v>123</v>
      </c>
      <c r="E9" s="170">
        <v>32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9.6600000000000002E-3</v>
      </c>
      <c r="O9" s="170">
        <f>ROUND(E9*N9,2)</f>
        <v>0.31</v>
      </c>
      <c r="P9" s="170">
        <v>0</v>
      </c>
      <c r="Q9" s="170">
        <f>ROUND(E9*P9,2)</f>
        <v>0</v>
      </c>
      <c r="R9" s="172"/>
      <c r="S9" s="172" t="s">
        <v>124</v>
      </c>
      <c r="T9" s="173" t="s">
        <v>124</v>
      </c>
      <c r="U9" s="156">
        <v>0.08</v>
      </c>
      <c r="V9" s="156">
        <f>ROUND(E9*U9,2)</f>
        <v>2.56</v>
      </c>
      <c r="W9" s="156"/>
      <c r="X9" s="156" t="s">
        <v>125</v>
      </c>
      <c r="Y9" s="156" t="s">
        <v>126</v>
      </c>
      <c r="Z9" s="146"/>
      <c r="AA9" s="146"/>
      <c r="AB9" s="146"/>
      <c r="AC9" s="146"/>
      <c r="AD9" s="146"/>
      <c r="AE9" s="146"/>
      <c r="AF9" s="146"/>
      <c r="AG9" s="146" t="s">
        <v>127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3" t="s">
        <v>301</v>
      </c>
      <c r="D10" s="157"/>
      <c r="E10" s="158">
        <v>18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129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183" t="s">
        <v>302</v>
      </c>
      <c r="D11" s="157"/>
      <c r="E11" s="158">
        <v>10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129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83" t="s">
        <v>303</v>
      </c>
      <c r="D12" s="157"/>
      <c r="E12" s="158">
        <v>2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129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83" t="s">
        <v>304</v>
      </c>
      <c r="D13" s="157"/>
      <c r="E13" s="158">
        <v>2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129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7">
        <v>2</v>
      </c>
      <c r="B14" s="168" t="s">
        <v>132</v>
      </c>
      <c r="C14" s="182" t="s">
        <v>133</v>
      </c>
      <c r="D14" s="169" t="s">
        <v>123</v>
      </c>
      <c r="E14" s="170">
        <v>32</v>
      </c>
      <c r="F14" s="171"/>
      <c r="G14" s="172">
        <f>ROUND(E14*F14,2)</f>
        <v>0</v>
      </c>
      <c r="H14" s="171"/>
      <c r="I14" s="172">
        <f>ROUND(E14*H14,2)</f>
        <v>0</v>
      </c>
      <c r="J14" s="171"/>
      <c r="K14" s="172">
        <f>ROUND(E14*J14,2)</f>
        <v>0</v>
      </c>
      <c r="L14" s="172">
        <v>21</v>
      </c>
      <c r="M14" s="172">
        <f>G14*(1+L14/100)</f>
        <v>0</v>
      </c>
      <c r="N14" s="170">
        <v>7.6400000000000001E-3</v>
      </c>
      <c r="O14" s="170">
        <f>ROUND(E14*N14,2)</f>
        <v>0.24</v>
      </c>
      <c r="P14" s="170">
        <v>0</v>
      </c>
      <c r="Q14" s="170">
        <f>ROUND(E14*P14,2)</f>
        <v>0</v>
      </c>
      <c r="R14" s="172"/>
      <c r="S14" s="172" t="s">
        <v>124</v>
      </c>
      <c r="T14" s="173" t="s">
        <v>124</v>
      </c>
      <c r="U14" s="156">
        <v>8.1000000000000003E-2</v>
      </c>
      <c r="V14" s="156">
        <f>ROUND(E14*U14,2)</f>
        <v>2.59</v>
      </c>
      <c r="W14" s="156"/>
      <c r="X14" s="156" t="s">
        <v>125</v>
      </c>
      <c r="Y14" s="156" t="s">
        <v>126</v>
      </c>
      <c r="Z14" s="146"/>
      <c r="AA14" s="146"/>
      <c r="AB14" s="146"/>
      <c r="AC14" s="146"/>
      <c r="AD14" s="146"/>
      <c r="AE14" s="146"/>
      <c r="AF14" s="146"/>
      <c r="AG14" s="146" t="s">
        <v>127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83" t="s">
        <v>301</v>
      </c>
      <c r="D15" s="157"/>
      <c r="E15" s="158">
        <v>18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129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83" t="s">
        <v>302</v>
      </c>
      <c r="D16" s="157"/>
      <c r="E16" s="158">
        <v>10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129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83" t="s">
        <v>303</v>
      </c>
      <c r="D17" s="157"/>
      <c r="E17" s="158">
        <v>2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129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3" t="s">
        <v>304</v>
      </c>
      <c r="D18" s="157"/>
      <c r="E18" s="158">
        <v>2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129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outlineLevel="1" x14ac:dyDescent="0.2">
      <c r="A19" s="167">
        <v>3</v>
      </c>
      <c r="B19" s="168" t="s">
        <v>134</v>
      </c>
      <c r="C19" s="182" t="s">
        <v>135</v>
      </c>
      <c r="D19" s="169" t="s">
        <v>123</v>
      </c>
      <c r="E19" s="170">
        <v>32</v>
      </c>
      <c r="F19" s="171"/>
      <c r="G19" s="172">
        <f>ROUND(E19*F19,2)</f>
        <v>0</v>
      </c>
      <c r="H19" s="171"/>
      <c r="I19" s="172">
        <f>ROUND(E19*H19,2)</f>
        <v>0</v>
      </c>
      <c r="J19" s="171"/>
      <c r="K19" s="172">
        <f>ROUND(E19*J19,2)</f>
        <v>0</v>
      </c>
      <c r="L19" s="172">
        <v>21</v>
      </c>
      <c r="M19" s="172">
        <f>G19*(1+L19/100)</f>
        <v>0</v>
      </c>
      <c r="N19" s="170">
        <v>4.8189999999999997E-2</v>
      </c>
      <c r="O19" s="170">
        <f>ROUND(E19*N19,2)</f>
        <v>1.54</v>
      </c>
      <c r="P19" s="170">
        <v>0</v>
      </c>
      <c r="Q19" s="170">
        <f>ROUND(E19*P19,2)</f>
        <v>0</v>
      </c>
      <c r="R19" s="172"/>
      <c r="S19" s="172" t="s">
        <v>124</v>
      </c>
      <c r="T19" s="173" t="s">
        <v>124</v>
      </c>
      <c r="U19" s="156">
        <v>0.48</v>
      </c>
      <c r="V19" s="156">
        <f>ROUND(E19*U19,2)</f>
        <v>15.36</v>
      </c>
      <c r="W19" s="156"/>
      <c r="X19" s="156" t="s">
        <v>125</v>
      </c>
      <c r="Y19" s="156" t="s">
        <v>126</v>
      </c>
      <c r="Z19" s="146"/>
      <c r="AA19" s="146"/>
      <c r="AB19" s="146"/>
      <c r="AC19" s="146"/>
      <c r="AD19" s="146"/>
      <c r="AE19" s="146"/>
      <c r="AF19" s="146"/>
      <c r="AG19" s="146" t="s">
        <v>127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83" t="s">
        <v>301</v>
      </c>
      <c r="D20" s="157"/>
      <c r="E20" s="158">
        <v>18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129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83" t="s">
        <v>302</v>
      </c>
      <c r="D21" s="157"/>
      <c r="E21" s="158">
        <v>10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129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83" t="s">
        <v>303</v>
      </c>
      <c r="D22" s="157"/>
      <c r="E22" s="158">
        <v>2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129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83" t="s">
        <v>304</v>
      </c>
      <c r="D23" s="157"/>
      <c r="E23" s="158">
        <v>2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129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7">
        <v>4</v>
      </c>
      <c r="B24" s="168" t="s">
        <v>136</v>
      </c>
      <c r="C24" s="182" t="s">
        <v>137</v>
      </c>
      <c r="D24" s="169" t="s">
        <v>123</v>
      </c>
      <c r="E24" s="170">
        <v>32</v>
      </c>
      <c r="F24" s="171"/>
      <c r="G24" s="172">
        <f>ROUND(E24*F24,2)</f>
        <v>0</v>
      </c>
      <c r="H24" s="171"/>
      <c r="I24" s="172">
        <f>ROUND(E24*H24,2)</f>
        <v>0</v>
      </c>
      <c r="J24" s="171"/>
      <c r="K24" s="172">
        <f>ROUND(E24*J24,2)</f>
        <v>0</v>
      </c>
      <c r="L24" s="172">
        <v>21</v>
      </c>
      <c r="M24" s="172">
        <f>G24*(1+L24/100)</f>
        <v>0</v>
      </c>
      <c r="N24" s="170">
        <v>6.0600000000000003E-3</v>
      </c>
      <c r="O24" s="170">
        <f>ROUND(E24*N24,2)</f>
        <v>0.19</v>
      </c>
      <c r="P24" s="170">
        <v>0</v>
      </c>
      <c r="Q24" s="170">
        <f>ROUND(E24*P24,2)</f>
        <v>0</v>
      </c>
      <c r="R24" s="172"/>
      <c r="S24" s="172" t="s">
        <v>124</v>
      </c>
      <c r="T24" s="173" t="s">
        <v>124</v>
      </c>
      <c r="U24" s="156">
        <v>0.28499999999999998</v>
      </c>
      <c r="V24" s="156">
        <f>ROUND(E24*U24,2)</f>
        <v>9.1199999999999992</v>
      </c>
      <c r="W24" s="156"/>
      <c r="X24" s="156" t="s">
        <v>125</v>
      </c>
      <c r="Y24" s="156" t="s">
        <v>126</v>
      </c>
      <c r="Z24" s="146"/>
      <c r="AA24" s="146"/>
      <c r="AB24" s="146"/>
      <c r="AC24" s="146"/>
      <c r="AD24" s="146"/>
      <c r="AE24" s="146"/>
      <c r="AF24" s="146"/>
      <c r="AG24" s="146" t="s">
        <v>127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183" t="s">
        <v>301</v>
      </c>
      <c r="D25" s="157"/>
      <c r="E25" s="158">
        <v>18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129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183" t="s">
        <v>302</v>
      </c>
      <c r="D26" s="157"/>
      <c r="E26" s="158">
        <v>10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129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83" t="s">
        <v>303</v>
      </c>
      <c r="D27" s="157"/>
      <c r="E27" s="158">
        <v>2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129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3" t="s">
        <v>304</v>
      </c>
      <c r="D28" s="157"/>
      <c r="E28" s="158">
        <v>2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129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x14ac:dyDescent="0.2">
      <c r="A29" s="160" t="s">
        <v>119</v>
      </c>
      <c r="B29" s="161" t="s">
        <v>71</v>
      </c>
      <c r="C29" s="181" t="s">
        <v>72</v>
      </c>
      <c r="D29" s="162"/>
      <c r="E29" s="163"/>
      <c r="F29" s="164"/>
      <c r="G29" s="164">
        <f>SUMIF(AG30:AG73,"&lt;&gt;NOR",G30:G73)</f>
        <v>0</v>
      </c>
      <c r="H29" s="164"/>
      <c r="I29" s="164">
        <f>SUM(I30:I73)</f>
        <v>0</v>
      </c>
      <c r="J29" s="164"/>
      <c r="K29" s="164">
        <f>SUM(K30:K73)</f>
        <v>0</v>
      </c>
      <c r="L29" s="164"/>
      <c r="M29" s="164">
        <f>SUM(M30:M73)</f>
        <v>0</v>
      </c>
      <c r="N29" s="163"/>
      <c r="O29" s="163">
        <f>SUM(O30:O73)</f>
        <v>9.19</v>
      </c>
      <c r="P29" s="163"/>
      <c r="Q29" s="163">
        <f>SUM(Q30:Q73)</f>
        <v>0</v>
      </c>
      <c r="R29" s="164"/>
      <c r="S29" s="164"/>
      <c r="T29" s="165"/>
      <c r="U29" s="159"/>
      <c r="V29" s="159">
        <f>SUM(V30:V73)</f>
        <v>380.76000000000005</v>
      </c>
      <c r="W29" s="159"/>
      <c r="X29" s="159"/>
      <c r="Y29" s="159"/>
      <c r="AG29" t="s">
        <v>120</v>
      </c>
    </row>
    <row r="30" spans="1:60" ht="22.5" outlineLevel="1" x14ac:dyDescent="0.2">
      <c r="A30" s="167">
        <v>5</v>
      </c>
      <c r="B30" s="168" t="s">
        <v>159</v>
      </c>
      <c r="C30" s="182" t="s">
        <v>160</v>
      </c>
      <c r="D30" s="169" t="s">
        <v>123</v>
      </c>
      <c r="E30" s="170">
        <v>294.89999999999998</v>
      </c>
      <c r="F30" s="171"/>
      <c r="G30" s="172">
        <f>ROUND(E30*F30,2)</f>
        <v>0</v>
      </c>
      <c r="H30" s="171"/>
      <c r="I30" s="172">
        <f>ROUND(E30*H30,2)</f>
        <v>0</v>
      </c>
      <c r="J30" s="171"/>
      <c r="K30" s="172">
        <f>ROUND(E30*J30,2)</f>
        <v>0</v>
      </c>
      <c r="L30" s="172">
        <v>21</v>
      </c>
      <c r="M30" s="172">
        <f>G30*(1+L30/100)</f>
        <v>0</v>
      </c>
      <c r="N30" s="170">
        <v>6.3000000000000003E-4</v>
      </c>
      <c r="O30" s="170">
        <f>ROUND(E30*N30,2)</f>
        <v>0.19</v>
      </c>
      <c r="P30" s="170">
        <v>0</v>
      </c>
      <c r="Q30" s="170">
        <f>ROUND(E30*P30,2)</f>
        <v>0</v>
      </c>
      <c r="R30" s="172"/>
      <c r="S30" s="172" t="s">
        <v>124</v>
      </c>
      <c r="T30" s="173" t="s">
        <v>124</v>
      </c>
      <c r="U30" s="156">
        <v>0.23</v>
      </c>
      <c r="V30" s="156">
        <f>ROUND(E30*U30,2)</f>
        <v>67.83</v>
      </c>
      <c r="W30" s="156"/>
      <c r="X30" s="156" t="s">
        <v>125</v>
      </c>
      <c r="Y30" s="156" t="s">
        <v>126</v>
      </c>
      <c r="Z30" s="146"/>
      <c r="AA30" s="146"/>
      <c r="AB30" s="146"/>
      <c r="AC30" s="146"/>
      <c r="AD30" s="146"/>
      <c r="AE30" s="146"/>
      <c r="AF30" s="146"/>
      <c r="AG30" s="146" t="s">
        <v>127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83" t="s">
        <v>305</v>
      </c>
      <c r="D31" s="157"/>
      <c r="E31" s="158"/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129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83" t="s">
        <v>301</v>
      </c>
      <c r="D32" s="157"/>
      <c r="E32" s="158">
        <v>18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129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83" t="s">
        <v>302</v>
      </c>
      <c r="D33" s="157"/>
      <c r="E33" s="158">
        <v>10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129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3" t="s">
        <v>303</v>
      </c>
      <c r="D34" s="157"/>
      <c r="E34" s="158">
        <v>2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129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83" t="s">
        <v>304</v>
      </c>
      <c r="D35" s="157"/>
      <c r="E35" s="158">
        <v>2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129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3" t="s">
        <v>306</v>
      </c>
      <c r="D36" s="157"/>
      <c r="E36" s="158"/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129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3" t="s">
        <v>307</v>
      </c>
      <c r="D37" s="157"/>
      <c r="E37" s="158">
        <v>195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129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83" t="s">
        <v>308</v>
      </c>
      <c r="D38" s="157"/>
      <c r="E38" s="158">
        <v>20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129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83" t="s">
        <v>309</v>
      </c>
      <c r="D39" s="157"/>
      <c r="E39" s="158">
        <v>4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129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3" t="s">
        <v>310</v>
      </c>
      <c r="D40" s="157"/>
      <c r="E40" s="158">
        <v>4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129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3" t="s">
        <v>311</v>
      </c>
      <c r="D41" s="157"/>
      <c r="E41" s="158">
        <v>39.9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129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7">
        <v>6</v>
      </c>
      <c r="B42" s="168" t="s">
        <v>138</v>
      </c>
      <c r="C42" s="182" t="s">
        <v>139</v>
      </c>
      <c r="D42" s="169" t="s">
        <v>123</v>
      </c>
      <c r="E42" s="170">
        <v>223</v>
      </c>
      <c r="F42" s="171"/>
      <c r="G42" s="172">
        <f>ROUND(E42*F42,2)</f>
        <v>0</v>
      </c>
      <c r="H42" s="171"/>
      <c r="I42" s="172">
        <f>ROUND(E42*H42,2)</f>
        <v>0</v>
      </c>
      <c r="J42" s="171"/>
      <c r="K42" s="172">
        <f>ROUND(E42*J42,2)</f>
        <v>0</v>
      </c>
      <c r="L42" s="172">
        <v>21</v>
      </c>
      <c r="M42" s="172">
        <f>G42*(1+L42/100)</f>
        <v>0</v>
      </c>
      <c r="N42" s="170">
        <v>3.2000000000000003E-4</v>
      </c>
      <c r="O42" s="170">
        <f>ROUND(E42*N42,2)</f>
        <v>7.0000000000000007E-2</v>
      </c>
      <c r="P42" s="170">
        <v>0</v>
      </c>
      <c r="Q42" s="170">
        <f>ROUND(E42*P42,2)</f>
        <v>0</v>
      </c>
      <c r="R42" s="172"/>
      <c r="S42" s="172" t="s">
        <v>124</v>
      </c>
      <c r="T42" s="173" t="s">
        <v>124</v>
      </c>
      <c r="U42" s="156">
        <v>7.0000000000000007E-2</v>
      </c>
      <c r="V42" s="156">
        <f>ROUND(E42*U42,2)</f>
        <v>15.61</v>
      </c>
      <c r="W42" s="156"/>
      <c r="X42" s="156" t="s">
        <v>125</v>
      </c>
      <c r="Y42" s="156" t="s">
        <v>126</v>
      </c>
      <c r="Z42" s="146"/>
      <c r="AA42" s="146"/>
      <c r="AB42" s="146"/>
      <c r="AC42" s="146"/>
      <c r="AD42" s="146"/>
      <c r="AE42" s="146"/>
      <c r="AF42" s="146"/>
      <c r="AG42" s="146" t="s">
        <v>127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 x14ac:dyDescent="0.2">
      <c r="A43" s="153"/>
      <c r="B43" s="154"/>
      <c r="C43" s="183" t="s">
        <v>307</v>
      </c>
      <c r="D43" s="157"/>
      <c r="E43" s="158">
        <v>195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129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3" t="s">
        <v>308</v>
      </c>
      <c r="D44" s="157"/>
      <c r="E44" s="158">
        <v>20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129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83" t="s">
        <v>309</v>
      </c>
      <c r="D45" s="157"/>
      <c r="E45" s="158">
        <v>4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129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83" t="s">
        <v>310</v>
      </c>
      <c r="D46" s="157"/>
      <c r="E46" s="158">
        <v>4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129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7">
        <v>7</v>
      </c>
      <c r="B47" s="168" t="s">
        <v>143</v>
      </c>
      <c r="C47" s="182" t="s">
        <v>144</v>
      </c>
      <c r="D47" s="169" t="s">
        <v>123</v>
      </c>
      <c r="E47" s="170">
        <v>39.9</v>
      </c>
      <c r="F47" s="171"/>
      <c r="G47" s="172">
        <f>ROUND(E47*F47,2)</f>
        <v>0</v>
      </c>
      <c r="H47" s="171"/>
      <c r="I47" s="172">
        <f>ROUND(E47*H47,2)</f>
        <v>0</v>
      </c>
      <c r="J47" s="171"/>
      <c r="K47" s="172">
        <f>ROUND(E47*J47,2)</f>
        <v>0</v>
      </c>
      <c r="L47" s="172">
        <v>21</v>
      </c>
      <c r="M47" s="172">
        <f>G47*(1+L47/100)</f>
        <v>0</v>
      </c>
      <c r="N47" s="170">
        <v>4.2000000000000002E-4</v>
      </c>
      <c r="O47" s="170">
        <f>ROUND(E47*N47,2)</f>
        <v>0.02</v>
      </c>
      <c r="P47" s="170">
        <v>0</v>
      </c>
      <c r="Q47" s="170">
        <f>ROUND(E47*P47,2)</f>
        <v>0</v>
      </c>
      <c r="R47" s="172"/>
      <c r="S47" s="172" t="s">
        <v>124</v>
      </c>
      <c r="T47" s="173" t="s">
        <v>124</v>
      </c>
      <c r="U47" s="156">
        <v>0.12</v>
      </c>
      <c r="V47" s="156">
        <f>ROUND(E47*U47,2)</f>
        <v>4.79</v>
      </c>
      <c r="W47" s="156"/>
      <c r="X47" s="156" t="s">
        <v>125</v>
      </c>
      <c r="Y47" s="156" t="s">
        <v>126</v>
      </c>
      <c r="Z47" s="146"/>
      <c r="AA47" s="146"/>
      <c r="AB47" s="146"/>
      <c r="AC47" s="146"/>
      <c r="AD47" s="146"/>
      <c r="AE47" s="146"/>
      <c r="AF47" s="146"/>
      <c r="AG47" s="146" t="s">
        <v>127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83" t="s">
        <v>311</v>
      </c>
      <c r="D48" s="157"/>
      <c r="E48" s="158">
        <v>39.9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129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ht="22.5" outlineLevel="1" x14ac:dyDescent="0.2">
      <c r="A49" s="167">
        <v>8</v>
      </c>
      <c r="B49" s="168" t="s">
        <v>157</v>
      </c>
      <c r="C49" s="182" t="s">
        <v>158</v>
      </c>
      <c r="D49" s="169" t="s">
        <v>123</v>
      </c>
      <c r="E49" s="170">
        <v>223</v>
      </c>
      <c r="F49" s="171"/>
      <c r="G49" s="172">
        <f>ROUND(E49*F49,2)</f>
        <v>0</v>
      </c>
      <c r="H49" s="171"/>
      <c r="I49" s="172">
        <f>ROUND(E49*H49,2)</f>
        <v>0</v>
      </c>
      <c r="J49" s="171"/>
      <c r="K49" s="172">
        <f>ROUND(E49*J49,2)</f>
        <v>0</v>
      </c>
      <c r="L49" s="172">
        <v>21</v>
      </c>
      <c r="M49" s="172">
        <f>G49*(1+L49/100)</f>
        <v>0</v>
      </c>
      <c r="N49" s="170">
        <v>3.5979999999999998E-2</v>
      </c>
      <c r="O49" s="170">
        <f>ROUND(E49*N49,2)</f>
        <v>8.02</v>
      </c>
      <c r="P49" s="170">
        <v>0</v>
      </c>
      <c r="Q49" s="170">
        <f>ROUND(E49*P49,2)</f>
        <v>0</v>
      </c>
      <c r="R49" s="172"/>
      <c r="S49" s="172" t="s">
        <v>124</v>
      </c>
      <c r="T49" s="173" t="s">
        <v>124</v>
      </c>
      <c r="U49" s="156">
        <v>0.69826999999999995</v>
      </c>
      <c r="V49" s="156">
        <f>ROUND(E49*U49,2)</f>
        <v>155.71</v>
      </c>
      <c r="W49" s="156"/>
      <c r="X49" s="156" t="s">
        <v>125</v>
      </c>
      <c r="Y49" s="156" t="s">
        <v>126</v>
      </c>
      <c r="Z49" s="146"/>
      <c r="AA49" s="146"/>
      <c r="AB49" s="146"/>
      <c r="AC49" s="146"/>
      <c r="AD49" s="146"/>
      <c r="AE49" s="146"/>
      <c r="AF49" s="146"/>
      <c r="AG49" s="146" t="s">
        <v>127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183" t="s">
        <v>307</v>
      </c>
      <c r="D50" s="157"/>
      <c r="E50" s="158">
        <v>195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129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83" t="s">
        <v>308</v>
      </c>
      <c r="D51" s="157"/>
      <c r="E51" s="158">
        <v>20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129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83" t="s">
        <v>309</v>
      </c>
      <c r="D52" s="157"/>
      <c r="E52" s="158">
        <v>4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129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83" t="s">
        <v>310</v>
      </c>
      <c r="D53" s="157"/>
      <c r="E53" s="158">
        <v>4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129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67">
        <v>9</v>
      </c>
      <c r="B54" s="168" t="s">
        <v>161</v>
      </c>
      <c r="C54" s="182" t="s">
        <v>162</v>
      </c>
      <c r="D54" s="169" t="s">
        <v>123</v>
      </c>
      <c r="E54" s="170">
        <v>510</v>
      </c>
      <c r="F54" s="171"/>
      <c r="G54" s="172">
        <f>ROUND(E54*F54,2)</f>
        <v>0</v>
      </c>
      <c r="H54" s="171"/>
      <c r="I54" s="172">
        <f>ROUND(E54*H54,2)</f>
        <v>0</v>
      </c>
      <c r="J54" s="171"/>
      <c r="K54" s="172">
        <f>ROUND(E54*J54,2)</f>
        <v>0</v>
      </c>
      <c r="L54" s="172">
        <v>21</v>
      </c>
      <c r="M54" s="172">
        <f>G54*(1+L54/100)</f>
        <v>0</v>
      </c>
      <c r="N54" s="170">
        <v>2.0000000000000002E-5</v>
      </c>
      <c r="O54" s="170">
        <f>ROUND(E54*N54,2)</f>
        <v>0.01</v>
      </c>
      <c r="P54" s="170">
        <v>0</v>
      </c>
      <c r="Q54" s="170">
        <f>ROUND(E54*P54,2)</f>
        <v>0</v>
      </c>
      <c r="R54" s="172"/>
      <c r="S54" s="172" t="s">
        <v>124</v>
      </c>
      <c r="T54" s="173" t="s">
        <v>124</v>
      </c>
      <c r="U54" s="156">
        <v>0.11</v>
      </c>
      <c r="V54" s="156">
        <f>ROUND(E54*U54,2)</f>
        <v>56.1</v>
      </c>
      <c r="W54" s="156"/>
      <c r="X54" s="156" t="s">
        <v>125</v>
      </c>
      <c r="Y54" s="156" t="s">
        <v>126</v>
      </c>
      <c r="Z54" s="146"/>
      <c r="AA54" s="146"/>
      <c r="AB54" s="146"/>
      <c r="AC54" s="146"/>
      <c r="AD54" s="146"/>
      <c r="AE54" s="146"/>
      <c r="AF54" s="146"/>
      <c r="AG54" s="146" t="s">
        <v>127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183" t="s">
        <v>312</v>
      </c>
      <c r="D55" s="157"/>
      <c r="E55" s="158"/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129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3" t="s">
        <v>305</v>
      </c>
      <c r="D56" s="157"/>
      <c r="E56" s="158"/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129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3" t="s">
        <v>313</v>
      </c>
      <c r="D57" s="157"/>
      <c r="E57" s="158">
        <v>36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129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83" t="s">
        <v>314</v>
      </c>
      <c r="D58" s="157"/>
      <c r="E58" s="158">
        <v>20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129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83" t="s">
        <v>315</v>
      </c>
      <c r="D59" s="157"/>
      <c r="E59" s="158">
        <v>4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129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83" t="s">
        <v>316</v>
      </c>
      <c r="D60" s="157"/>
      <c r="E60" s="158">
        <v>4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129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83" t="s">
        <v>306</v>
      </c>
      <c r="D61" s="157"/>
      <c r="E61" s="158"/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129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83" t="s">
        <v>317</v>
      </c>
      <c r="D62" s="157"/>
      <c r="E62" s="158">
        <v>390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129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3" t="s">
        <v>318</v>
      </c>
      <c r="D63" s="157"/>
      <c r="E63" s="158">
        <v>40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129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3" t="s">
        <v>319</v>
      </c>
      <c r="D64" s="157"/>
      <c r="E64" s="158">
        <v>8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129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3" t="s">
        <v>320</v>
      </c>
      <c r="D65" s="157"/>
      <c r="E65" s="158">
        <v>8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129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67">
        <v>10</v>
      </c>
      <c r="B66" s="168" t="s">
        <v>170</v>
      </c>
      <c r="C66" s="182" t="s">
        <v>171</v>
      </c>
      <c r="D66" s="169" t="s">
        <v>123</v>
      </c>
      <c r="E66" s="170">
        <v>71.900000000000006</v>
      </c>
      <c r="F66" s="171"/>
      <c r="G66" s="172">
        <f>ROUND(E66*F66,2)</f>
        <v>0</v>
      </c>
      <c r="H66" s="171"/>
      <c r="I66" s="172">
        <f>ROUND(E66*H66,2)</f>
        <v>0</v>
      </c>
      <c r="J66" s="171"/>
      <c r="K66" s="172">
        <f>ROUND(E66*J66,2)</f>
        <v>0</v>
      </c>
      <c r="L66" s="172">
        <v>21</v>
      </c>
      <c r="M66" s="172">
        <f>G66*(1+L66/100)</f>
        <v>0</v>
      </c>
      <c r="N66" s="170">
        <v>0</v>
      </c>
      <c r="O66" s="170">
        <f>ROUND(E66*N66,2)</f>
        <v>0</v>
      </c>
      <c r="P66" s="170">
        <v>0</v>
      </c>
      <c r="Q66" s="170">
        <f>ROUND(E66*P66,2)</f>
        <v>0</v>
      </c>
      <c r="R66" s="172"/>
      <c r="S66" s="172" t="s">
        <v>124</v>
      </c>
      <c r="T66" s="173" t="s">
        <v>124</v>
      </c>
      <c r="U66" s="156">
        <v>0.43</v>
      </c>
      <c r="V66" s="156">
        <f>ROUND(E66*U66,2)</f>
        <v>30.92</v>
      </c>
      <c r="W66" s="156"/>
      <c r="X66" s="156" t="s">
        <v>125</v>
      </c>
      <c r="Y66" s="156" t="s">
        <v>126</v>
      </c>
      <c r="Z66" s="146"/>
      <c r="AA66" s="146"/>
      <c r="AB66" s="146"/>
      <c r="AC66" s="146"/>
      <c r="AD66" s="146"/>
      <c r="AE66" s="146"/>
      <c r="AF66" s="146"/>
      <c r="AG66" s="146" t="s">
        <v>127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183" t="s">
        <v>301</v>
      </c>
      <c r="D67" s="157"/>
      <c r="E67" s="158">
        <v>18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129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3" t="s">
        <v>302</v>
      </c>
      <c r="D68" s="157"/>
      <c r="E68" s="158">
        <v>10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129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183" t="s">
        <v>303</v>
      </c>
      <c r="D69" s="157"/>
      <c r="E69" s="158">
        <v>2</v>
      </c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129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183" t="s">
        <v>304</v>
      </c>
      <c r="D70" s="157"/>
      <c r="E70" s="158">
        <v>2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129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83" t="s">
        <v>311</v>
      </c>
      <c r="D71" s="157"/>
      <c r="E71" s="158">
        <v>39.9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129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2.5" outlineLevel="1" x14ac:dyDescent="0.2">
      <c r="A72" s="167">
        <v>11</v>
      </c>
      <c r="B72" s="168" t="s">
        <v>172</v>
      </c>
      <c r="C72" s="182" t="s">
        <v>173</v>
      </c>
      <c r="D72" s="169" t="s">
        <v>123</v>
      </c>
      <c r="E72" s="170">
        <v>39.9</v>
      </c>
      <c r="F72" s="171"/>
      <c r="G72" s="172">
        <f>ROUND(E72*F72,2)</f>
        <v>0</v>
      </c>
      <c r="H72" s="171"/>
      <c r="I72" s="172">
        <f>ROUND(E72*H72,2)</f>
        <v>0</v>
      </c>
      <c r="J72" s="171"/>
      <c r="K72" s="172">
        <f>ROUND(E72*J72,2)</f>
        <v>0</v>
      </c>
      <c r="L72" s="172">
        <v>21</v>
      </c>
      <c r="M72" s="172">
        <f>G72*(1+L72/100)</f>
        <v>0</v>
      </c>
      <c r="N72" s="170">
        <v>2.214E-2</v>
      </c>
      <c r="O72" s="170">
        <f>ROUND(E72*N72,2)</f>
        <v>0.88</v>
      </c>
      <c r="P72" s="170">
        <v>0</v>
      </c>
      <c r="Q72" s="170">
        <f>ROUND(E72*P72,2)</f>
        <v>0</v>
      </c>
      <c r="R72" s="172"/>
      <c r="S72" s="172" t="s">
        <v>124</v>
      </c>
      <c r="T72" s="173" t="s">
        <v>124</v>
      </c>
      <c r="U72" s="156">
        <v>1.248</v>
      </c>
      <c r="V72" s="156">
        <f>ROUND(E72*U72,2)</f>
        <v>49.8</v>
      </c>
      <c r="W72" s="156"/>
      <c r="X72" s="156" t="s">
        <v>125</v>
      </c>
      <c r="Y72" s="156" t="s">
        <v>126</v>
      </c>
      <c r="Z72" s="146"/>
      <c r="AA72" s="146"/>
      <c r="AB72" s="146"/>
      <c r="AC72" s="146"/>
      <c r="AD72" s="146"/>
      <c r="AE72" s="146"/>
      <c r="AF72" s="146"/>
      <c r="AG72" s="146" t="s">
        <v>127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183" t="s">
        <v>311</v>
      </c>
      <c r="D73" s="157"/>
      <c r="E73" s="158">
        <v>39.9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129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60" t="s">
        <v>119</v>
      </c>
      <c r="B74" s="161" t="s">
        <v>73</v>
      </c>
      <c r="C74" s="181" t="s">
        <v>74</v>
      </c>
      <c r="D74" s="162"/>
      <c r="E74" s="163"/>
      <c r="F74" s="164"/>
      <c r="G74" s="164">
        <f>SUMIF(AG75:AG81,"&lt;&gt;NOR",G75:G81)</f>
        <v>0</v>
      </c>
      <c r="H74" s="164"/>
      <c r="I74" s="164">
        <f>SUM(I75:I81)</f>
        <v>0</v>
      </c>
      <c r="J74" s="164"/>
      <c r="K74" s="164">
        <f>SUM(K75:K81)</f>
        <v>0</v>
      </c>
      <c r="L74" s="164"/>
      <c r="M74" s="164">
        <f>SUM(M75:M81)</f>
        <v>0</v>
      </c>
      <c r="N74" s="163"/>
      <c r="O74" s="163">
        <f>SUM(O75:O81)</f>
        <v>0.77</v>
      </c>
      <c r="P74" s="163"/>
      <c r="Q74" s="163">
        <f>SUM(Q75:Q81)</f>
        <v>0</v>
      </c>
      <c r="R74" s="164"/>
      <c r="S74" s="164"/>
      <c r="T74" s="165"/>
      <c r="U74" s="159"/>
      <c r="V74" s="159">
        <f>SUM(V75:V81)</f>
        <v>5.37</v>
      </c>
      <c r="W74" s="159"/>
      <c r="X74" s="159"/>
      <c r="Y74" s="159"/>
      <c r="AG74" t="s">
        <v>120</v>
      </c>
    </row>
    <row r="75" spans="1:60" outlineLevel="1" x14ac:dyDescent="0.2">
      <c r="A75" s="167">
        <v>12</v>
      </c>
      <c r="B75" s="168" t="s">
        <v>174</v>
      </c>
      <c r="C75" s="182" t="s">
        <v>175</v>
      </c>
      <c r="D75" s="169" t="s">
        <v>123</v>
      </c>
      <c r="E75" s="170">
        <v>15.44</v>
      </c>
      <c r="F75" s="171"/>
      <c r="G75" s="172">
        <f>ROUND(E75*F75,2)</f>
        <v>0</v>
      </c>
      <c r="H75" s="171"/>
      <c r="I75" s="172">
        <f>ROUND(E75*H75,2)</f>
        <v>0</v>
      </c>
      <c r="J75" s="171"/>
      <c r="K75" s="172">
        <f>ROUND(E75*J75,2)</f>
        <v>0</v>
      </c>
      <c r="L75" s="172">
        <v>21</v>
      </c>
      <c r="M75" s="172">
        <f>G75*(1+L75/100)</f>
        <v>0</v>
      </c>
      <c r="N75" s="170">
        <v>4.9840000000000002E-2</v>
      </c>
      <c r="O75" s="170">
        <f>ROUND(E75*N75,2)</f>
        <v>0.77</v>
      </c>
      <c r="P75" s="170">
        <v>0</v>
      </c>
      <c r="Q75" s="170">
        <f>ROUND(E75*P75,2)</f>
        <v>0</v>
      </c>
      <c r="R75" s="172"/>
      <c r="S75" s="172" t="s">
        <v>124</v>
      </c>
      <c r="T75" s="173" t="s">
        <v>124</v>
      </c>
      <c r="U75" s="156">
        <v>0.34799999999999998</v>
      </c>
      <c r="V75" s="156">
        <f>ROUND(E75*U75,2)</f>
        <v>5.37</v>
      </c>
      <c r="W75" s="156"/>
      <c r="X75" s="156" t="s">
        <v>125</v>
      </c>
      <c r="Y75" s="156" t="s">
        <v>126</v>
      </c>
      <c r="Z75" s="146"/>
      <c r="AA75" s="146"/>
      <c r="AB75" s="146"/>
      <c r="AC75" s="146"/>
      <c r="AD75" s="146"/>
      <c r="AE75" s="146"/>
      <c r="AF75" s="146"/>
      <c r="AG75" s="146" t="s">
        <v>127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">
      <c r="A76" s="153"/>
      <c r="B76" s="154"/>
      <c r="C76" s="183" t="s">
        <v>176</v>
      </c>
      <c r="D76" s="157"/>
      <c r="E76" s="158"/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129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83" t="s">
        <v>321</v>
      </c>
      <c r="D77" s="157"/>
      <c r="E77" s="158"/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129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183" t="s">
        <v>322</v>
      </c>
      <c r="D78" s="157"/>
      <c r="E78" s="158">
        <v>3.6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129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183" t="s">
        <v>323</v>
      </c>
      <c r="D79" s="157"/>
      <c r="E79" s="158">
        <v>4.8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129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83" t="s">
        <v>324</v>
      </c>
      <c r="D80" s="157"/>
      <c r="E80" s="158">
        <v>4.4000000000000004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129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3" t="s">
        <v>325</v>
      </c>
      <c r="D81" s="157"/>
      <c r="E81" s="158">
        <v>2.64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129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x14ac:dyDescent="0.2">
      <c r="A82" s="160" t="s">
        <v>119</v>
      </c>
      <c r="B82" s="161" t="s">
        <v>75</v>
      </c>
      <c r="C82" s="181" t="s">
        <v>76</v>
      </c>
      <c r="D82" s="162"/>
      <c r="E82" s="163"/>
      <c r="F82" s="164"/>
      <c r="G82" s="164">
        <f>SUMIF(AG83:AG83,"&lt;&gt;NOR",G83:G83)</f>
        <v>0</v>
      </c>
      <c r="H82" s="164"/>
      <c r="I82" s="164">
        <f>SUM(I83:I83)</f>
        <v>0</v>
      </c>
      <c r="J82" s="164"/>
      <c r="K82" s="164">
        <f>SUM(K83:K83)</f>
        <v>0</v>
      </c>
      <c r="L82" s="164"/>
      <c r="M82" s="164">
        <f>SUM(M83:M83)</f>
        <v>0</v>
      </c>
      <c r="N82" s="163"/>
      <c r="O82" s="163">
        <f>SUM(O83:O83)</f>
        <v>0</v>
      </c>
      <c r="P82" s="163"/>
      <c r="Q82" s="163">
        <f>SUM(Q83:Q83)</f>
        <v>0</v>
      </c>
      <c r="R82" s="164"/>
      <c r="S82" s="164"/>
      <c r="T82" s="165"/>
      <c r="U82" s="159"/>
      <c r="V82" s="159">
        <f>SUM(V83:V83)</f>
        <v>600</v>
      </c>
      <c r="W82" s="159"/>
      <c r="X82" s="159"/>
      <c r="Y82" s="159"/>
      <c r="AG82" t="s">
        <v>120</v>
      </c>
    </row>
    <row r="83" spans="1:60" outlineLevel="1" x14ac:dyDescent="0.2">
      <c r="A83" s="174">
        <v>13</v>
      </c>
      <c r="B83" s="175" t="s">
        <v>326</v>
      </c>
      <c r="C83" s="184" t="s">
        <v>327</v>
      </c>
      <c r="D83" s="176" t="s">
        <v>328</v>
      </c>
      <c r="E83" s="177">
        <v>300</v>
      </c>
      <c r="F83" s="178"/>
      <c r="G83" s="179">
        <f>ROUND(E83*F83,2)</f>
        <v>0</v>
      </c>
      <c r="H83" s="178"/>
      <c r="I83" s="179">
        <f>ROUND(E83*H83,2)</f>
        <v>0</v>
      </c>
      <c r="J83" s="178"/>
      <c r="K83" s="179">
        <f>ROUND(E83*J83,2)</f>
        <v>0</v>
      </c>
      <c r="L83" s="179">
        <v>21</v>
      </c>
      <c r="M83" s="179">
        <f>G83*(1+L83/100)</f>
        <v>0</v>
      </c>
      <c r="N83" s="177">
        <v>0</v>
      </c>
      <c r="O83" s="177">
        <f>ROUND(E83*N83,2)</f>
        <v>0</v>
      </c>
      <c r="P83" s="177">
        <v>0</v>
      </c>
      <c r="Q83" s="177">
        <f>ROUND(E83*P83,2)</f>
        <v>0</v>
      </c>
      <c r="R83" s="179"/>
      <c r="S83" s="179" t="s">
        <v>124</v>
      </c>
      <c r="T83" s="180" t="s">
        <v>124</v>
      </c>
      <c r="U83" s="156">
        <v>2</v>
      </c>
      <c r="V83" s="156">
        <f>ROUND(E83*U83,2)</f>
        <v>600</v>
      </c>
      <c r="W83" s="156"/>
      <c r="X83" s="156" t="s">
        <v>125</v>
      </c>
      <c r="Y83" s="156" t="s">
        <v>126</v>
      </c>
      <c r="Z83" s="146"/>
      <c r="AA83" s="146"/>
      <c r="AB83" s="146"/>
      <c r="AC83" s="146"/>
      <c r="AD83" s="146"/>
      <c r="AE83" s="146"/>
      <c r="AF83" s="146"/>
      <c r="AG83" s="146" t="s">
        <v>127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160" t="s">
        <v>119</v>
      </c>
      <c r="B84" s="161" t="s">
        <v>77</v>
      </c>
      <c r="C84" s="181" t="s">
        <v>78</v>
      </c>
      <c r="D84" s="162"/>
      <c r="E84" s="163"/>
      <c r="F84" s="164"/>
      <c r="G84" s="164">
        <f>SUMIF(AG85:AG96,"&lt;&gt;NOR",G85:G96)</f>
        <v>0</v>
      </c>
      <c r="H84" s="164"/>
      <c r="I84" s="164">
        <f>SUM(I85:I96)</f>
        <v>0</v>
      </c>
      <c r="J84" s="164"/>
      <c r="K84" s="164">
        <f>SUM(K85:K96)</f>
        <v>0</v>
      </c>
      <c r="L84" s="164"/>
      <c r="M84" s="164">
        <f>SUM(M85:M96)</f>
        <v>0</v>
      </c>
      <c r="N84" s="163"/>
      <c r="O84" s="163">
        <f>SUM(O85:O96)</f>
        <v>0</v>
      </c>
      <c r="P84" s="163"/>
      <c r="Q84" s="163">
        <f>SUM(Q85:Q96)</f>
        <v>9</v>
      </c>
      <c r="R84" s="164"/>
      <c r="S84" s="164"/>
      <c r="T84" s="165"/>
      <c r="U84" s="159"/>
      <c r="V84" s="159">
        <f>SUM(V85:V96)</f>
        <v>72.14</v>
      </c>
      <c r="W84" s="159"/>
      <c r="X84" s="159"/>
      <c r="Y84" s="159"/>
      <c r="AG84" t="s">
        <v>120</v>
      </c>
    </row>
    <row r="85" spans="1:60" outlineLevel="1" x14ac:dyDescent="0.2">
      <c r="A85" s="167">
        <v>14</v>
      </c>
      <c r="B85" s="168" t="s">
        <v>232</v>
      </c>
      <c r="C85" s="182" t="s">
        <v>233</v>
      </c>
      <c r="D85" s="169" t="s">
        <v>123</v>
      </c>
      <c r="E85" s="170">
        <v>32</v>
      </c>
      <c r="F85" s="171"/>
      <c r="G85" s="172">
        <f>ROUND(E85*F85,2)</f>
        <v>0</v>
      </c>
      <c r="H85" s="171"/>
      <c r="I85" s="172">
        <f>ROUND(E85*H85,2)</f>
        <v>0</v>
      </c>
      <c r="J85" s="171"/>
      <c r="K85" s="172">
        <f>ROUND(E85*J85,2)</f>
        <v>0</v>
      </c>
      <c r="L85" s="172">
        <v>21</v>
      </c>
      <c r="M85" s="172">
        <f>G85*(1+L85/100)</f>
        <v>0</v>
      </c>
      <c r="N85" s="170">
        <v>0</v>
      </c>
      <c r="O85" s="170">
        <f>ROUND(E85*N85,2)</f>
        <v>0</v>
      </c>
      <c r="P85" s="170">
        <v>5.8999999999999997E-2</v>
      </c>
      <c r="Q85" s="170">
        <f>ROUND(E85*P85,2)</f>
        <v>1.89</v>
      </c>
      <c r="R85" s="172"/>
      <c r="S85" s="172" t="s">
        <v>124</v>
      </c>
      <c r="T85" s="173" t="s">
        <v>124</v>
      </c>
      <c r="U85" s="156">
        <v>0.3</v>
      </c>
      <c r="V85" s="156">
        <f>ROUND(E85*U85,2)</f>
        <v>9.6</v>
      </c>
      <c r="W85" s="156"/>
      <c r="X85" s="156" t="s">
        <v>125</v>
      </c>
      <c r="Y85" s="156" t="s">
        <v>126</v>
      </c>
      <c r="Z85" s="146"/>
      <c r="AA85" s="146"/>
      <c r="AB85" s="146"/>
      <c r="AC85" s="146"/>
      <c r="AD85" s="146"/>
      <c r="AE85" s="146"/>
      <c r="AF85" s="146"/>
      <c r="AG85" s="146" t="s">
        <v>127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83" t="s">
        <v>301</v>
      </c>
      <c r="D86" s="157"/>
      <c r="E86" s="158">
        <v>18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129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83" t="s">
        <v>302</v>
      </c>
      <c r="D87" s="157"/>
      <c r="E87" s="158">
        <v>10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129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3" t="s">
        <v>303</v>
      </c>
      <c r="D88" s="157"/>
      <c r="E88" s="158">
        <v>2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129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3" t="s">
        <v>304</v>
      </c>
      <c r="D89" s="157"/>
      <c r="E89" s="158">
        <v>2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129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67">
        <v>15</v>
      </c>
      <c r="B90" s="168" t="s">
        <v>226</v>
      </c>
      <c r="C90" s="182" t="s">
        <v>227</v>
      </c>
      <c r="D90" s="169" t="s">
        <v>123</v>
      </c>
      <c r="E90" s="170">
        <v>39.9</v>
      </c>
      <c r="F90" s="171"/>
      <c r="G90" s="172">
        <f>ROUND(E90*F90,2)</f>
        <v>0</v>
      </c>
      <c r="H90" s="171"/>
      <c r="I90" s="172">
        <f>ROUND(E90*H90,2)</f>
        <v>0</v>
      </c>
      <c r="J90" s="171"/>
      <c r="K90" s="172">
        <f>ROUND(E90*J90,2)</f>
        <v>0</v>
      </c>
      <c r="L90" s="172">
        <v>21</v>
      </c>
      <c r="M90" s="172">
        <f>G90*(1+L90/100)</f>
        <v>0</v>
      </c>
      <c r="N90" s="170">
        <v>0</v>
      </c>
      <c r="O90" s="170">
        <f>ROUND(E90*N90,2)</f>
        <v>0</v>
      </c>
      <c r="P90" s="170">
        <v>1.6E-2</v>
      </c>
      <c r="Q90" s="170">
        <f>ROUND(E90*P90,2)</f>
        <v>0.64</v>
      </c>
      <c r="R90" s="172"/>
      <c r="S90" s="172" t="s">
        <v>124</v>
      </c>
      <c r="T90" s="173" t="s">
        <v>124</v>
      </c>
      <c r="U90" s="156">
        <v>0.72899999999999998</v>
      </c>
      <c r="V90" s="156">
        <f>ROUND(E90*U90,2)</f>
        <v>29.09</v>
      </c>
      <c r="W90" s="156"/>
      <c r="X90" s="156" t="s">
        <v>125</v>
      </c>
      <c r="Y90" s="156" t="s">
        <v>126</v>
      </c>
      <c r="Z90" s="146"/>
      <c r="AA90" s="146"/>
      <c r="AB90" s="146"/>
      <c r="AC90" s="146"/>
      <c r="AD90" s="146"/>
      <c r="AE90" s="146"/>
      <c r="AF90" s="146"/>
      <c r="AG90" s="146" t="s">
        <v>127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183" t="s">
        <v>311</v>
      </c>
      <c r="D91" s="157"/>
      <c r="E91" s="158">
        <v>39.9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129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">
      <c r="A92" s="167">
        <v>16</v>
      </c>
      <c r="B92" s="168" t="s">
        <v>228</v>
      </c>
      <c r="C92" s="182" t="s">
        <v>229</v>
      </c>
      <c r="D92" s="169" t="s">
        <v>123</v>
      </c>
      <c r="E92" s="170">
        <v>223</v>
      </c>
      <c r="F92" s="171"/>
      <c r="G92" s="172">
        <f>ROUND(E92*F92,2)</f>
        <v>0</v>
      </c>
      <c r="H92" s="171"/>
      <c r="I92" s="172">
        <f>ROUND(E92*H92,2)</f>
        <v>0</v>
      </c>
      <c r="J92" s="171"/>
      <c r="K92" s="172">
        <f>ROUND(E92*J92,2)</f>
        <v>0</v>
      </c>
      <c r="L92" s="172">
        <v>21</v>
      </c>
      <c r="M92" s="172">
        <f>G92*(1+L92/100)</f>
        <v>0</v>
      </c>
      <c r="N92" s="170">
        <v>0</v>
      </c>
      <c r="O92" s="170">
        <f>ROUND(E92*N92,2)</f>
        <v>0</v>
      </c>
      <c r="P92" s="170">
        <v>2.9000000000000001E-2</v>
      </c>
      <c r="Q92" s="170">
        <f>ROUND(E92*P92,2)</f>
        <v>6.47</v>
      </c>
      <c r="R92" s="172"/>
      <c r="S92" s="172" t="s">
        <v>124</v>
      </c>
      <c r="T92" s="173" t="s">
        <v>124</v>
      </c>
      <c r="U92" s="156">
        <v>0.15</v>
      </c>
      <c r="V92" s="156">
        <f>ROUND(E92*U92,2)</f>
        <v>33.450000000000003</v>
      </c>
      <c r="W92" s="156"/>
      <c r="X92" s="156" t="s">
        <v>125</v>
      </c>
      <c r="Y92" s="156" t="s">
        <v>126</v>
      </c>
      <c r="Z92" s="146"/>
      <c r="AA92" s="146"/>
      <c r="AB92" s="146"/>
      <c r="AC92" s="146"/>
      <c r="AD92" s="146"/>
      <c r="AE92" s="146"/>
      <c r="AF92" s="146"/>
      <c r="AG92" s="146" t="s">
        <v>127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">
      <c r="A93" s="153"/>
      <c r="B93" s="154"/>
      <c r="C93" s="183" t="s">
        <v>307</v>
      </c>
      <c r="D93" s="157"/>
      <c r="E93" s="158">
        <v>195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129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3" t="s">
        <v>308</v>
      </c>
      <c r="D94" s="157"/>
      <c r="E94" s="158">
        <v>20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129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3" t="s">
        <v>309</v>
      </c>
      <c r="D95" s="157"/>
      <c r="E95" s="158">
        <v>4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129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3" t="s">
        <v>310</v>
      </c>
      <c r="D96" s="157"/>
      <c r="E96" s="158">
        <v>4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129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x14ac:dyDescent="0.2">
      <c r="A97" s="160" t="s">
        <v>119</v>
      </c>
      <c r="B97" s="161" t="s">
        <v>79</v>
      </c>
      <c r="C97" s="181" t="s">
        <v>80</v>
      </c>
      <c r="D97" s="162"/>
      <c r="E97" s="163"/>
      <c r="F97" s="164"/>
      <c r="G97" s="164">
        <f>SUMIF(AG98:AG98,"&lt;&gt;NOR",G98:G98)</f>
        <v>0</v>
      </c>
      <c r="H97" s="164"/>
      <c r="I97" s="164">
        <f>SUM(I98:I98)</f>
        <v>0</v>
      </c>
      <c r="J97" s="164"/>
      <c r="K97" s="164">
        <f>SUM(K98:K98)</f>
        <v>0</v>
      </c>
      <c r="L97" s="164"/>
      <c r="M97" s="164">
        <f>SUM(M98:M98)</f>
        <v>0</v>
      </c>
      <c r="N97" s="163"/>
      <c r="O97" s="163">
        <f>SUM(O98:O98)</f>
        <v>0</v>
      </c>
      <c r="P97" s="163"/>
      <c r="Q97" s="163">
        <f>SUM(Q98:Q98)</f>
        <v>0</v>
      </c>
      <c r="R97" s="164"/>
      <c r="S97" s="164"/>
      <c r="T97" s="165"/>
      <c r="U97" s="159"/>
      <c r="V97" s="159">
        <f>SUM(V98:V98)</f>
        <v>0</v>
      </c>
      <c r="W97" s="159"/>
      <c r="X97" s="159"/>
      <c r="Y97" s="159"/>
      <c r="AG97" t="s">
        <v>120</v>
      </c>
    </row>
    <row r="98" spans="1:60" outlineLevel="1" x14ac:dyDescent="0.2">
      <c r="A98" s="174">
        <v>17</v>
      </c>
      <c r="B98" s="175" t="s">
        <v>286</v>
      </c>
      <c r="C98" s="184" t="s">
        <v>287</v>
      </c>
      <c r="D98" s="176" t="s">
        <v>236</v>
      </c>
      <c r="E98" s="177">
        <v>7.2599999999999998E-2</v>
      </c>
      <c r="F98" s="178"/>
      <c r="G98" s="179">
        <f>ROUND(E98*F98,2)</f>
        <v>0</v>
      </c>
      <c r="H98" s="178"/>
      <c r="I98" s="179">
        <f>ROUND(E98*H98,2)</f>
        <v>0</v>
      </c>
      <c r="J98" s="178"/>
      <c r="K98" s="179">
        <f>ROUND(E98*J98,2)</f>
        <v>0</v>
      </c>
      <c r="L98" s="179">
        <v>21</v>
      </c>
      <c r="M98" s="179">
        <f>G98*(1+L98/100)</f>
        <v>0</v>
      </c>
      <c r="N98" s="177">
        <v>0</v>
      </c>
      <c r="O98" s="177">
        <f>ROUND(E98*N98,2)</f>
        <v>0</v>
      </c>
      <c r="P98" s="177">
        <v>0</v>
      </c>
      <c r="Q98" s="177">
        <f>ROUND(E98*P98,2)</f>
        <v>0</v>
      </c>
      <c r="R98" s="179"/>
      <c r="S98" s="179" t="s">
        <v>124</v>
      </c>
      <c r="T98" s="180" t="s">
        <v>124</v>
      </c>
      <c r="U98" s="156">
        <v>0</v>
      </c>
      <c r="V98" s="156">
        <f>ROUND(E98*U98,2)</f>
        <v>0</v>
      </c>
      <c r="W98" s="156"/>
      <c r="X98" s="156" t="s">
        <v>125</v>
      </c>
      <c r="Y98" s="156" t="s">
        <v>126</v>
      </c>
      <c r="Z98" s="146"/>
      <c r="AA98" s="146"/>
      <c r="AB98" s="146"/>
      <c r="AC98" s="146"/>
      <c r="AD98" s="146"/>
      <c r="AE98" s="146"/>
      <c r="AF98" s="146"/>
      <c r="AG98" s="146" t="s">
        <v>127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x14ac:dyDescent="0.2">
      <c r="A99" s="160" t="s">
        <v>119</v>
      </c>
      <c r="B99" s="161" t="s">
        <v>81</v>
      </c>
      <c r="C99" s="181" t="s">
        <v>82</v>
      </c>
      <c r="D99" s="162"/>
      <c r="E99" s="163"/>
      <c r="F99" s="164"/>
      <c r="G99" s="164">
        <f>SUMIF(AG100:AG100,"&lt;&gt;NOR",G100:G100)</f>
        <v>0</v>
      </c>
      <c r="H99" s="164"/>
      <c r="I99" s="164">
        <f>SUM(I100:I100)</f>
        <v>0</v>
      </c>
      <c r="J99" s="164"/>
      <c r="K99" s="164">
        <f>SUM(K100:K100)</f>
        <v>0</v>
      </c>
      <c r="L99" s="164"/>
      <c r="M99" s="164">
        <f>SUM(M100:M100)</f>
        <v>0</v>
      </c>
      <c r="N99" s="163"/>
      <c r="O99" s="163">
        <f>SUM(O100:O100)</f>
        <v>0</v>
      </c>
      <c r="P99" s="163"/>
      <c r="Q99" s="163">
        <f>SUM(Q100:Q100)</f>
        <v>0</v>
      </c>
      <c r="R99" s="164"/>
      <c r="S99" s="164"/>
      <c r="T99" s="165"/>
      <c r="U99" s="159"/>
      <c r="V99" s="159">
        <f>SUM(V100:V100)</f>
        <v>31.57</v>
      </c>
      <c r="W99" s="159"/>
      <c r="X99" s="159"/>
      <c r="Y99" s="159"/>
      <c r="AG99" t="s">
        <v>120</v>
      </c>
    </row>
    <row r="100" spans="1:60" outlineLevel="1" x14ac:dyDescent="0.2">
      <c r="A100" s="174">
        <v>18</v>
      </c>
      <c r="B100" s="175" t="s">
        <v>234</v>
      </c>
      <c r="C100" s="184" t="s">
        <v>235</v>
      </c>
      <c r="D100" s="176" t="s">
        <v>236</v>
      </c>
      <c r="E100" s="177">
        <v>12.250159999999999</v>
      </c>
      <c r="F100" s="178"/>
      <c r="G100" s="179">
        <f>ROUND(E100*F100,2)</f>
        <v>0</v>
      </c>
      <c r="H100" s="178"/>
      <c r="I100" s="179">
        <f>ROUND(E100*H100,2)</f>
        <v>0</v>
      </c>
      <c r="J100" s="178"/>
      <c r="K100" s="179">
        <f>ROUND(E100*J100,2)</f>
        <v>0</v>
      </c>
      <c r="L100" s="179">
        <v>21</v>
      </c>
      <c r="M100" s="179">
        <f>G100*(1+L100/100)</f>
        <v>0</v>
      </c>
      <c r="N100" s="177">
        <v>0</v>
      </c>
      <c r="O100" s="177">
        <f>ROUND(E100*N100,2)</f>
        <v>0</v>
      </c>
      <c r="P100" s="177">
        <v>0</v>
      </c>
      <c r="Q100" s="177">
        <f>ROUND(E100*P100,2)</f>
        <v>0</v>
      </c>
      <c r="R100" s="179"/>
      <c r="S100" s="179" t="s">
        <v>124</v>
      </c>
      <c r="T100" s="180" t="s">
        <v>124</v>
      </c>
      <c r="U100" s="156">
        <v>2.577</v>
      </c>
      <c r="V100" s="156">
        <f>ROUND(E100*U100,2)</f>
        <v>31.57</v>
      </c>
      <c r="W100" s="156"/>
      <c r="X100" s="156" t="s">
        <v>237</v>
      </c>
      <c r="Y100" s="156" t="s">
        <v>126</v>
      </c>
      <c r="Z100" s="146"/>
      <c r="AA100" s="146"/>
      <c r="AB100" s="146"/>
      <c r="AC100" s="146"/>
      <c r="AD100" s="146"/>
      <c r="AE100" s="146"/>
      <c r="AF100" s="146"/>
      <c r="AG100" s="146" t="s">
        <v>238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x14ac:dyDescent="0.2">
      <c r="A101" s="160" t="s">
        <v>119</v>
      </c>
      <c r="B101" s="161" t="s">
        <v>83</v>
      </c>
      <c r="C101" s="181" t="s">
        <v>84</v>
      </c>
      <c r="D101" s="162"/>
      <c r="E101" s="163"/>
      <c r="F101" s="164"/>
      <c r="G101" s="164">
        <f>SUMIF(AG102:AG118,"&lt;&gt;NOR",G102:G118)</f>
        <v>0</v>
      </c>
      <c r="H101" s="164"/>
      <c r="I101" s="164">
        <f>SUM(I102:I118)</f>
        <v>0</v>
      </c>
      <c r="J101" s="164"/>
      <c r="K101" s="164">
        <f>SUM(K102:K118)</f>
        <v>0</v>
      </c>
      <c r="L101" s="164"/>
      <c r="M101" s="164">
        <f>SUM(M102:M118)</f>
        <v>0</v>
      </c>
      <c r="N101" s="163"/>
      <c r="O101" s="163">
        <f>SUM(O102:O118)</f>
        <v>0.14000000000000001</v>
      </c>
      <c r="P101" s="163"/>
      <c r="Q101" s="163">
        <f>SUM(Q102:Q118)</f>
        <v>0.08</v>
      </c>
      <c r="R101" s="164"/>
      <c r="S101" s="164"/>
      <c r="T101" s="165"/>
      <c r="U101" s="159"/>
      <c r="V101" s="159">
        <f>SUM(V102:V118)</f>
        <v>35.71</v>
      </c>
      <c r="W101" s="159"/>
      <c r="X101" s="159"/>
      <c r="Y101" s="159"/>
      <c r="AG101" t="s">
        <v>120</v>
      </c>
    </row>
    <row r="102" spans="1:60" outlineLevel="1" x14ac:dyDescent="0.2">
      <c r="A102" s="167">
        <v>19</v>
      </c>
      <c r="B102" s="168" t="s">
        <v>329</v>
      </c>
      <c r="C102" s="182" t="s">
        <v>330</v>
      </c>
      <c r="D102" s="169" t="s">
        <v>219</v>
      </c>
      <c r="E102" s="170">
        <v>32</v>
      </c>
      <c r="F102" s="171"/>
      <c r="G102" s="172">
        <f>ROUND(E102*F102,2)</f>
        <v>0</v>
      </c>
      <c r="H102" s="171"/>
      <c r="I102" s="172">
        <f>ROUND(E102*H102,2)</f>
        <v>0</v>
      </c>
      <c r="J102" s="171"/>
      <c r="K102" s="172">
        <f>ROUND(E102*J102,2)</f>
        <v>0</v>
      </c>
      <c r="L102" s="172">
        <v>21</v>
      </c>
      <c r="M102" s="172">
        <f>G102*(1+L102/100)</f>
        <v>0</v>
      </c>
      <c r="N102" s="170">
        <v>0</v>
      </c>
      <c r="O102" s="170">
        <f>ROUND(E102*N102,2)</f>
        <v>0</v>
      </c>
      <c r="P102" s="170">
        <v>1.75E-3</v>
      </c>
      <c r="Q102" s="170">
        <f>ROUND(E102*P102,2)</f>
        <v>0.06</v>
      </c>
      <c r="R102" s="172"/>
      <c r="S102" s="172" t="s">
        <v>124</v>
      </c>
      <c r="T102" s="173" t="s">
        <v>124</v>
      </c>
      <c r="U102" s="156">
        <v>8.0500000000000002E-2</v>
      </c>
      <c r="V102" s="156">
        <f>ROUND(E102*U102,2)</f>
        <v>2.58</v>
      </c>
      <c r="W102" s="156"/>
      <c r="X102" s="156" t="s">
        <v>125</v>
      </c>
      <c r="Y102" s="156" t="s">
        <v>126</v>
      </c>
      <c r="Z102" s="146"/>
      <c r="AA102" s="146"/>
      <c r="AB102" s="146"/>
      <c r="AC102" s="146"/>
      <c r="AD102" s="146"/>
      <c r="AE102" s="146"/>
      <c r="AF102" s="146"/>
      <c r="AG102" s="146" t="s">
        <v>127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2" x14ac:dyDescent="0.2">
      <c r="A103" s="153"/>
      <c r="B103" s="154"/>
      <c r="C103" s="183" t="s">
        <v>321</v>
      </c>
      <c r="D103" s="157"/>
      <c r="E103" s="158"/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129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83" t="s">
        <v>331</v>
      </c>
      <c r="D104" s="157"/>
      <c r="E104" s="158">
        <v>9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129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83" t="s">
        <v>332</v>
      </c>
      <c r="D105" s="157"/>
      <c r="E105" s="158">
        <v>12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129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83" t="s">
        <v>333</v>
      </c>
      <c r="D106" s="157"/>
      <c r="E106" s="158">
        <v>11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129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1" x14ac:dyDescent="0.2">
      <c r="A107" s="167">
        <v>20</v>
      </c>
      <c r="B107" s="168" t="s">
        <v>265</v>
      </c>
      <c r="C107" s="182" t="s">
        <v>266</v>
      </c>
      <c r="D107" s="169" t="s">
        <v>219</v>
      </c>
      <c r="E107" s="170">
        <v>6.6</v>
      </c>
      <c r="F107" s="171"/>
      <c r="G107" s="172">
        <f>ROUND(E107*F107,2)</f>
        <v>0</v>
      </c>
      <c r="H107" s="171"/>
      <c r="I107" s="172">
        <f>ROUND(E107*H107,2)</f>
        <v>0</v>
      </c>
      <c r="J107" s="171"/>
      <c r="K107" s="172">
        <f>ROUND(E107*J107,2)</f>
        <v>0</v>
      </c>
      <c r="L107" s="172">
        <v>21</v>
      </c>
      <c r="M107" s="172">
        <f>G107*(1+L107/100)</f>
        <v>0</v>
      </c>
      <c r="N107" s="170">
        <v>0</v>
      </c>
      <c r="O107" s="170">
        <f>ROUND(E107*N107,2)</f>
        <v>0</v>
      </c>
      <c r="P107" s="170">
        <v>2.5200000000000001E-3</v>
      </c>
      <c r="Q107" s="170">
        <f>ROUND(E107*P107,2)</f>
        <v>0.02</v>
      </c>
      <c r="R107" s="172"/>
      <c r="S107" s="172" t="s">
        <v>124</v>
      </c>
      <c r="T107" s="173" t="s">
        <v>124</v>
      </c>
      <c r="U107" s="156">
        <v>9.1999999999999998E-2</v>
      </c>
      <c r="V107" s="156">
        <f>ROUND(E107*U107,2)</f>
        <v>0.61</v>
      </c>
      <c r="W107" s="156"/>
      <c r="X107" s="156" t="s">
        <v>125</v>
      </c>
      <c r="Y107" s="156" t="s">
        <v>126</v>
      </c>
      <c r="Z107" s="146"/>
      <c r="AA107" s="146"/>
      <c r="AB107" s="146"/>
      <c r="AC107" s="146"/>
      <c r="AD107" s="146"/>
      <c r="AE107" s="146"/>
      <c r="AF107" s="146"/>
      <c r="AG107" s="146" t="s">
        <v>127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">
      <c r="A108" s="153"/>
      <c r="B108" s="154"/>
      <c r="C108" s="183" t="s">
        <v>321</v>
      </c>
      <c r="D108" s="157"/>
      <c r="E108" s="158"/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129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3" t="s">
        <v>334</v>
      </c>
      <c r="D109" s="157"/>
      <c r="E109" s="158">
        <v>6.6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129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">
      <c r="A110" s="167">
        <v>21</v>
      </c>
      <c r="B110" s="168" t="s">
        <v>243</v>
      </c>
      <c r="C110" s="182" t="s">
        <v>244</v>
      </c>
      <c r="D110" s="169" t="s">
        <v>219</v>
      </c>
      <c r="E110" s="170">
        <v>32</v>
      </c>
      <c r="F110" s="171"/>
      <c r="G110" s="172">
        <f>ROUND(E110*F110,2)</f>
        <v>0</v>
      </c>
      <c r="H110" s="171"/>
      <c r="I110" s="172">
        <f>ROUND(E110*H110,2)</f>
        <v>0</v>
      </c>
      <c r="J110" s="171"/>
      <c r="K110" s="172">
        <f>ROUND(E110*J110,2)</f>
        <v>0</v>
      </c>
      <c r="L110" s="172">
        <v>21</v>
      </c>
      <c r="M110" s="172">
        <f>G110*(1+L110/100)</f>
        <v>0</v>
      </c>
      <c r="N110" s="170">
        <v>3.5899999999999999E-3</v>
      </c>
      <c r="O110" s="170">
        <f>ROUND(E110*N110,2)</f>
        <v>0.11</v>
      </c>
      <c r="P110" s="170">
        <v>0</v>
      </c>
      <c r="Q110" s="170">
        <f>ROUND(E110*P110,2)</f>
        <v>0</v>
      </c>
      <c r="R110" s="172"/>
      <c r="S110" s="172" t="s">
        <v>124</v>
      </c>
      <c r="T110" s="173" t="s">
        <v>124</v>
      </c>
      <c r="U110" s="156">
        <v>0.81620000000000004</v>
      </c>
      <c r="V110" s="156">
        <f>ROUND(E110*U110,2)</f>
        <v>26.12</v>
      </c>
      <c r="W110" s="156"/>
      <c r="X110" s="156" t="s">
        <v>125</v>
      </c>
      <c r="Y110" s="156" t="s">
        <v>126</v>
      </c>
      <c r="Z110" s="146"/>
      <c r="AA110" s="146"/>
      <c r="AB110" s="146"/>
      <c r="AC110" s="146"/>
      <c r="AD110" s="146"/>
      <c r="AE110" s="146"/>
      <c r="AF110" s="146"/>
      <c r="AG110" s="146" t="s">
        <v>127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2" x14ac:dyDescent="0.2">
      <c r="A111" s="153"/>
      <c r="B111" s="154"/>
      <c r="C111" s="183" t="s">
        <v>321</v>
      </c>
      <c r="D111" s="157"/>
      <c r="E111" s="158"/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129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83" t="s">
        <v>331</v>
      </c>
      <c r="D112" s="157"/>
      <c r="E112" s="158">
        <v>9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129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83" t="s">
        <v>332</v>
      </c>
      <c r="D113" s="157"/>
      <c r="E113" s="158">
        <v>12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129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83" t="s">
        <v>333</v>
      </c>
      <c r="D114" s="157"/>
      <c r="E114" s="158">
        <v>11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129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1" x14ac:dyDescent="0.2">
      <c r="A115" s="167">
        <v>22</v>
      </c>
      <c r="B115" s="168" t="s">
        <v>251</v>
      </c>
      <c r="C115" s="182" t="s">
        <v>252</v>
      </c>
      <c r="D115" s="169" t="s">
        <v>219</v>
      </c>
      <c r="E115" s="170">
        <v>6.6</v>
      </c>
      <c r="F115" s="171"/>
      <c r="G115" s="172">
        <f>ROUND(E115*F115,2)</f>
        <v>0</v>
      </c>
      <c r="H115" s="171"/>
      <c r="I115" s="172">
        <f>ROUND(E115*H115,2)</f>
        <v>0</v>
      </c>
      <c r="J115" s="171"/>
      <c r="K115" s="172">
        <f>ROUND(E115*J115,2)</f>
        <v>0</v>
      </c>
      <c r="L115" s="172">
        <v>21</v>
      </c>
      <c r="M115" s="172">
        <f>G115*(1+L115/100)</f>
        <v>0</v>
      </c>
      <c r="N115" s="170">
        <v>4.4900000000000001E-3</v>
      </c>
      <c r="O115" s="170">
        <f>ROUND(E115*N115,2)</f>
        <v>0.03</v>
      </c>
      <c r="P115" s="170">
        <v>0</v>
      </c>
      <c r="Q115" s="170">
        <f>ROUND(E115*P115,2)</f>
        <v>0</v>
      </c>
      <c r="R115" s="172"/>
      <c r="S115" s="172" t="s">
        <v>124</v>
      </c>
      <c r="T115" s="173" t="s">
        <v>124</v>
      </c>
      <c r="U115" s="156">
        <v>0.86219999999999997</v>
      </c>
      <c r="V115" s="156">
        <f>ROUND(E115*U115,2)</f>
        <v>5.69</v>
      </c>
      <c r="W115" s="156"/>
      <c r="X115" s="156" t="s">
        <v>125</v>
      </c>
      <c r="Y115" s="156" t="s">
        <v>126</v>
      </c>
      <c r="Z115" s="146"/>
      <c r="AA115" s="146"/>
      <c r="AB115" s="146"/>
      <c r="AC115" s="146"/>
      <c r="AD115" s="146"/>
      <c r="AE115" s="146"/>
      <c r="AF115" s="146"/>
      <c r="AG115" s="146" t="s">
        <v>127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2" x14ac:dyDescent="0.2">
      <c r="A116" s="153"/>
      <c r="B116" s="154"/>
      <c r="C116" s="183" t="s">
        <v>321</v>
      </c>
      <c r="D116" s="157"/>
      <c r="E116" s="158"/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129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83" t="s">
        <v>334</v>
      </c>
      <c r="D117" s="157"/>
      <c r="E117" s="158">
        <v>6.6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129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1" x14ac:dyDescent="0.2">
      <c r="A118" s="174">
        <v>23</v>
      </c>
      <c r="B118" s="175" t="s">
        <v>270</v>
      </c>
      <c r="C118" s="184" t="s">
        <v>271</v>
      </c>
      <c r="D118" s="176" t="s">
        <v>236</v>
      </c>
      <c r="E118" s="177">
        <v>0.14451</v>
      </c>
      <c r="F118" s="178"/>
      <c r="G118" s="179">
        <f>ROUND(E118*F118,2)</f>
        <v>0</v>
      </c>
      <c r="H118" s="178"/>
      <c r="I118" s="179">
        <f>ROUND(E118*H118,2)</f>
        <v>0</v>
      </c>
      <c r="J118" s="178"/>
      <c r="K118" s="179">
        <f>ROUND(E118*J118,2)</f>
        <v>0</v>
      </c>
      <c r="L118" s="179">
        <v>21</v>
      </c>
      <c r="M118" s="179">
        <f>G118*(1+L118/100)</f>
        <v>0</v>
      </c>
      <c r="N118" s="177">
        <v>0</v>
      </c>
      <c r="O118" s="177">
        <f>ROUND(E118*N118,2)</f>
        <v>0</v>
      </c>
      <c r="P118" s="177">
        <v>0</v>
      </c>
      <c r="Q118" s="177">
        <f>ROUND(E118*P118,2)</f>
        <v>0</v>
      </c>
      <c r="R118" s="179"/>
      <c r="S118" s="179" t="s">
        <v>124</v>
      </c>
      <c r="T118" s="180" t="s">
        <v>124</v>
      </c>
      <c r="U118" s="156">
        <v>4.9470000000000001</v>
      </c>
      <c r="V118" s="156">
        <f>ROUND(E118*U118,2)</f>
        <v>0.71</v>
      </c>
      <c r="W118" s="156"/>
      <c r="X118" s="156" t="s">
        <v>237</v>
      </c>
      <c r="Y118" s="156" t="s">
        <v>126</v>
      </c>
      <c r="Z118" s="146"/>
      <c r="AA118" s="146"/>
      <c r="AB118" s="146"/>
      <c r="AC118" s="146"/>
      <c r="AD118" s="146"/>
      <c r="AE118" s="146"/>
      <c r="AF118" s="146"/>
      <c r="AG118" s="146" t="s">
        <v>238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x14ac:dyDescent="0.2">
      <c r="A119" s="160" t="s">
        <v>119</v>
      </c>
      <c r="B119" s="161" t="s">
        <v>89</v>
      </c>
      <c r="C119" s="181" t="s">
        <v>80</v>
      </c>
      <c r="D119" s="162"/>
      <c r="E119" s="163"/>
      <c r="F119" s="164"/>
      <c r="G119" s="164">
        <f>SUMIF(AG120:AG128,"&lt;&gt;NOR",G120:G128)</f>
        <v>0</v>
      </c>
      <c r="H119" s="164"/>
      <c r="I119" s="164">
        <f>SUM(I120:I128)</f>
        <v>0</v>
      </c>
      <c r="J119" s="164"/>
      <c r="K119" s="164">
        <f>SUM(K120:K128)</f>
        <v>0</v>
      </c>
      <c r="L119" s="164"/>
      <c r="M119" s="164">
        <f>SUM(M120:M128)</f>
        <v>0</v>
      </c>
      <c r="N119" s="163"/>
      <c r="O119" s="163">
        <f>SUM(O120:O128)</f>
        <v>0</v>
      </c>
      <c r="P119" s="163"/>
      <c r="Q119" s="163">
        <f>SUM(Q120:Q128)</f>
        <v>0</v>
      </c>
      <c r="R119" s="164"/>
      <c r="S119" s="164"/>
      <c r="T119" s="165"/>
      <c r="U119" s="159"/>
      <c r="V119" s="159">
        <f>SUM(V120:V128)</f>
        <v>25.2</v>
      </c>
      <c r="W119" s="159"/>
      <c r="X119" s="159"/>
      <c r="Y119" s="159"/>
      <c r="AG119" t="s">
        <v>120</v>
      </c>
    </row>
    <row r="120" spans="1:60" outlineLevel="1" x14ac:dyDescent="0.2">
      <c r="A120" s="167">
        <v>24</v>
      </c>
      <c r="B120" s="168" t="s">
        <v>294</v>
      </c>
      <c r="C120" s="182" t="s">
        <v>295</v>
      </c>
      <c r="D120" s="169" t="s">
        <v>236</v>
      </c>
      <c r="E120" s="170">
        <v>27.198090000000001</v>
      </c>
      <c r="F120" s="171"/>
      <c r="G120" s="172">
        <f>ROUND(E120*F120,2)</f>
        <v>0</v>
      </c>
      <c r="H120" s="171"/>
      <c r="I120" s="172">
        <f>ROUND(E120*H120,2)</f>
        <v>0</v>
      </c>
      <c r="J120" s="171"/>
      <c r="K120" s="172">
        <f>ROUND(E120*J120,2)</f>
        <v>0</v>
      </c>
      <c r="L120" s="172">
        <v>21</v>
      </c>
      <c r="M120" s="172">
        <f>G120*(1+L120/100)</f>
        <v>0</v>
      </c>
      <c r="N120" s="170">
        <v>0</v>
      </c>
      <c r="O120" s="170">
        <f>ROUND(E120*N120,2)</f>
        <v>0</v>
      </c>
      <c r="P120" s="170">
        <v>0</v>
      </c>
      <c r="Q120" s="170">
        <f>ROUND(E120*P120,2)</f>
        <v>0</v>
      </c>
      <c r="R120" s="172"/>
      <c r="S120" s="172" t="s">
        <v>124</v>
      </c>
      <c r="T120" s="173" t="s">
        <v>124</v>
      </c>
      <c r="U120" s="156">
        <v>0.19800000000000001</v>
      </c>
      <c r="V120" s="156">
        <f>ROUND(E120*U120,2)</f>
        <v>5.39</v>
      </c>
      <c r="W120" s="156"/>
      <c r="X120" s="156" t="s">
        <v>125</v>
      </c>
      <c r="Y120" s="156" t="s">
        <v>126</v>
      </c>
      <c r="Z120" s="146"/>
      <c r="AA120" s="146"/>
      <c r="AB120" s="146"/>
      <c r="AC120" s="146"/>
      <c r="AD120" s="146"/>
      <c r="AE120" s="146"/>
      <c r="AF120" s="146"/>
      <c r="AG120" s="146" t="s">
        <v>127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2" x14ac:dyDescent="0.2">
      <c r="A121" s="153"/>
      <c r="B121" s="154"/>
      <c r="C121" s="183" t="s">
        <v>335</v>
      </c>
      <c r="D121" s="157"/>
      <c r="E121" s="158">
        <v>27.198090000000001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129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1" x14ac:dyDescent="0.2">
      <c r="A122" s="167">
        <v>25</v>
      </c>
      <c r="B122" s="168" t="s">
        <v>281</v>
      </c>
      <c r="C122" s="182" t="s">
        <v>282</v>
      </c>
      <c r="D122" s="169" t="s">
        <v>236</v>
      </c>
      <c r="E122" s="170">
        <v>90.660300000000007</v>
      </c>
      <c r="F122" s="171"/>
      <c r="G122" s="172">
        <f>ROUND(E122*F122,2)</f>
        <v>0</v>
      </c>
      <c r="H122" s="171"/>
      <c r="I122" s="172">
        <f>ROUND(E122*H122,2)</f>
        <v>0</v>
      </c>
      <c r="J122" s="171"/>
      <c r="K122" s="172">
        <f>ROUND(E122*J122,2)</f>
        <v>0</v>
      </c>
      <c r="L122" s="172">
        <v>21</v>
      </c>
      <c r="M122" s="172">
        <f>G122*(1+L122/100)</f>
        <v>0</v>
      </c>
      <c r="N122" s="170">
        <v>0</v>
      </c>
      <c r="O122" s="170">
        <f>ROUND(E122*N122,2)</f>
        <v>0</v>
      </c>
      <c r="P122" s="170">
        <v>0</v>
      </c>
      <c r="Q122" s="170">
        <f>ROUND(E122*P122,2)</f>
        <v>0</v>
      </c>
      <c r="R122" s="172"/>
      <c r="S122" s="172" t="s">
        <v>124</v>
      </c>
      <c r="T122" s="173" t="s">
        <v>124</v>
      </c>
      <c r="U122" s="156">
        <v>0</v>
      </c>
      <c r="V122" s="156">
        <f>ROUND(E122*U122,2)</f>
        <v>0</v>
      </c>
      <c r="W122" s="156"/>
      <c r="X122" s="156" t="s">
        <v>125</v>
      </c>
      <c r="Y122" s="156" t="s">
        <v>126</v>
      </c>
      <c r="Z122" s="146"/>
      <c r="AA122" s="146"/>
      <c r="AB122" s="146"/>
      <c r="AC122" s="146"/>
      <c r="AD122" s="146"/>
      <c r="AE122" s="146"/>
      <c r="AF122" s="146"/>
      <c r="AG122" s="146" t="s">
        <v>127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2" x14ac:dyDescent="0.2">
      <c r="A123" s="153"/>
      <c r="B123" s="154"/>
      <c r="C123" s="183" t="s">
        <v>336</v>
      </c>
      <c r="D123" s="157"/>
      <c r="E123" s="158">
        <v>90.660300000000007</v>
      </c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129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1" x14ac:dyDescent="0.2">
      <c r="A124" s="174">
        <v>26</v>
      </c>
      <c r="B124" s="175" t="s">
        <v>292</v>
      </c>
      <c r="C124" s="184" t="s">
        <v>293</v>
      </c>
      <c r="D124" s="176" t="s">
        <v>236</v>
      </c>
      <c r="E124" s="177">
        <v>9.0660299999999996</v>
      </c>
      <c r="F124" s="178"/>
      <c r="G124" s="179">
        <f>ROUND(E124*F124,2)</f>
        <v>0</v>
      </c>
      <c r="H124" s="178"/>
      <c r="I124" s="179">
        <f>ROUND(E124*H124,2)</f>
        <v>0</v>
      </c>
      <c r="J124" s="178"/>
      <c r="K124" s="179">
        <f>ROUND(E124*J124,2)</f>
        <v>0</v>
      </c>
      <c r="L124" s="179">
        <v>21</v>
      </c>
      <c r="M124" s="179">
        <f>G124*(1+L124/100)</f>
        <v>0</v>
      </c>
      <c r="N124" s="177">
        <v>0</v>
      </c>
      <c r="O124" s="177">
        <f>ROUND(E124*N124,2)</f>
        <v>0</v>
      </c>
      <c r="P124" s="177">
        <v>0</v>
      </c>
      <c r="Q124" s="177">
        <f>ROUND(E124*P124,2)</f>
        <v>0</v>
      </c>
      <c r="R124" s="179"/>
      <c r="S124" s="179" t="s">
        <v>124</v>
      </c>
      <c r="T124" s="180" t="s">
        <v>124</v>
      </c>
      <c r="U124" s="156">
        <v>0.64900000000000002</v>
      </c>
      <c r="V124" s="156">
        <f>ROUND(E124*U124,2)</f>
        <v>5.88</v>
      </c>
      <c r="W124" s="156"/>
      <c r="X124" s="156" t="s">
        <v>279</v>
      </c>
      <c r="Y124" s="156" t="s">
        <v>126</v>
      </c>
      <c r="Z124" s="146"/>
      <c r="AA124" s="146"/>
      <c r="AB124" s="146"/>
      <c r="AC124" s="146"/>
      <c r="AD124" s="146"/>
      <c r="AE124" s="146"/>
      <c r="AF124" s="146"/>
      <c r="AG124" s="146" t="s">
        <v>280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">
      <c r="A125" s="174">
        <v>27</v>
      </c>
      <c r="B125" s="175" t="s">
        <v>277</v>
      </c>
      <c r="C125" s="184" t="s">
        <v>278</v>
      </c>
      <c r="D125" s="176" t="s">
        <v>236</v>
      </c>
      <c r="E125" s="177">
        <v>9.0660299999999996</v>
      </c>
      <c r="F125" s="178"/>
      <c r="G125" s="179">
        <f>ROUND(E125*F125,2)</f>
        <v>0</v>
      </c>
      <c r="H125" s="178"/>
      <c r="I125" s="179">
        <f>ROUND(E125*H125,2)</f>
        <v>0</v>
      </c>
      <c r="J125" s="178"/>
      <c r="K125" s="179">
        <f>ROUND(E125*J125,2)</f>
        <v>0</v>
      </c>
      <c r="L125" s="179">
        <v>21</v>
      </c>
      <c r="M125" s="179">
        <f>G125*(1+L125/100)</f>
        <v>0</v>
      </c>
      <c r="N125" s="177">
        <v>0</v>
      </c>
      <c r="O125" s="177">
        <f>ROUND(E125*N125,2)</f>
        <v>0</v>
      </c>
      <c r="P125" s="177">
        <v>0</v>
      </c>
      <c r="Q125" s="177">
        <f>ROUND(E125*P125,2)</f>
        <v>0</v>
      </c>
      <c r="R125" s="179"/>
      <c r="S125" s="179" t="s">
        <v>124</v>
      </c>
      <c r="T125" s="180" t="s">
        <v>124</v>
      </c>
      <c r="U125" s="156">
        <v>0.49</v>
      </c>
      <c r="V125" s="156">
        <f>ROUND(E125*U125,2)</f>
        <v>4.4400000000000004</v>
      </c>
      <c r="W125" s="156"/>
      <c r="X125" s="156" t="s">
        <v>279</v>
      </c>
      <c r="Y125" s="156" t="s">
        <v>126</v>
      </c>
      <c r="Z125" s="146"/>
      <c r="AA125" s="146"/>
      <c r="AB125" s="146"/>
      <c r="AC125" s="146"/>
      <c r="AD125" s="146"/>
      <c r="AE125" s="146"/>
      <c r="AF125" s="146"/>
      <c r="AG125" s="146" t="s">
        <v>280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1" x14ac:dyDescent="0.2">
      <c r="A126" s="174">
        <v>28</v>
      </c>
      <c r="B126" s="175" t="s">
        <v>284</v>
      </c>
      <c r="C126" s="184" t="s">
        <v>285</v>
      </c>
      <c r="D126" s="176" t="s">
        <v>236</v>
      </c>
      <c r="E126" s="177">
        <v>9.0660299999999996</v>
      </c>
      <c r="F126" s="178"/>
      <c r="G126" s="179">
        <f>ROUND(E126*F126,2)</f>
        <v>0</v>
      </c>
      <c r="H126" s="178"/>
      <c r="I126" s="179">
        <f>ROUND(E126*H126,2)</f>
        <v>0</v>
      </c>
      <c r="J126" s="178"/>
      <c r="K126" s="179">
        <f>ROUND(E126*J126,2)</f>
        <v>0</v>
      </c>
      <c r="L126" s="179">
        <v>21</v>
      </c>
      <c r="M126" s="179">
        <f>G126*(1+L126/100)</f>
        <v>0</v>
      </c>
      <c r="N126" s="177">
        <v>0</v>
      </c>
      <c r="O126" s="177">
        <f>ROUND(E126*N126,2)</f>
        <v>0</v>
      </c>
      <c r="P126" s="177">
        <v>0</v>
      </c>
      <c r="Q126" s="177">
        <f>ROUND(E126*P126,2)</f>
        <v>0</v>
      </c>
      <c r="R126" s="179"/>
      <c r="S126" s="179" t="s">
        <v>124</v>
      </c>
      <c r="T126" s="180" t="s">
        <v>124</v>
      </c>
      <c r="U126" s="156">
        <v>0.94199999999999995</v>
      </c>
      <c r="V126" s="156">
        <f>ROUND(E126*U126,2)</f>
        <v>8.5399999999999991</v>
      </c>
      <c r="W126" s="156"/>
      <c r="X126" s="156" t="s">
        <v>279</v>
      </c>
      <c r="Y126" s="156" t="s">
        <v>126</v>
      </c>
      <c r="Z126" s="146"/>
      <c r="AA126" s="146"/>
      <c r="AB126" s="146"/>
      <c r="AC126" s="146"/>
      <c r="AD126" s="146"/>
      <c r="AE126" s="146"/>
      <c r="AF126" s="146"/>
      <c r="AG126" s="146" t="s">
        <v>280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74">
        <v>29</v>
      </c>
      <c r="B127" s="175" t="s">
        <v>288</v>
      </c>
      <c r="C127" s="184" t="s">
        <v>289</v>
      </c>
      <c r="D127" s="176" t="s">
        <v>236</v>
      </c>
      <c r="E127" s="177">
        <v>9.0660299999999996</v>
      </c>
      <c r="F127" s="178"/>
      <c r="G127" s="179">
        <f>ROUND(E127*F127,2)</f>
        <v>0</v>
      </c>
      <c r="H127" s="178"/>
      <c r="I127" s="179">
        <f>ROUND(E127*H127,2)</f>
        <v>0</v>
      </c>
      <c r="J127" s="178"/>
      <c r="K127" s="179">
        <f>ROUND(E127*J127,2)</f>
        <v>0</v>
      </c>
      <c r="L127" s="179">
        <v>21</v>
      </c>
      <c r="M127" s="179">
        <f>G127*(1+L127/100)</f>
        <v>0</v>
      </c>
      <c r="N127" s="177">
        <v>0</v>
      </c>
      <c r="O127" s="177">
        <f>ROUND(E127*N127,2)</f>
        <v>0</v>
      </c>
      <c r="P127" s="177">
        <v>0</v>
      </c>
      <c r="Q127" s="177">
        <f>ROUND(E127*P127,2)</f>
        <v>0</v>
      </c>
      <c r="R127" s="179"/>
      <c r="S127" s="179" t="s">
        <v>124</v>
      </c>
      <c r="T127" s="180" t="s">
        <v>124</v>
      </c>
      <c r="U127" s="156">
        <v>0.105</v>
      </c>
      <c r="V127" s="156">
        <f>ROUND(E127*U127,2)</f>
        <v>0.95</v>
      </c>
      <c r="W127" s="156"/>
      <c r="X127" s="156" t="s">
        <v>279</v>
      </c>
      <c r="Y127" s="156" t="s">
        <v>126</v>
      </c>
      <c r="Z127" s="146"/>
      <c r="AA127" s="146"/>
      <c r="AB127" s="146"/>
      <c r="AC127" s="146"/>
      <c r="AD127" s="146"/>
      <c r="AE127" s="146"/>
      <c r="AF127" s="146"/>
      <c r="AG127" s="146" t="s">
        <v>280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ht="22.5" outlineLevel="1" x14ac:dyDescent="0.2">
      <c r="A128" s="167">
        <v>30</v>
      </c>
      <c r="B128" s="168" t="s">
        <v>290</v>
      </c>
      <c r="C128" s="182" t="s">
        <v>291</v>
      </c>
      <c r="D128" s="169" t="s">
        <v>236</v>
      </c>
      <c r="E128" s="170">
        <v>9.0660299999999996</v>
      </c>
      <c r="F128" s="171"/>
      <c r="G128" s="172">
        <f>ROUND(E128*F128,2)</f>
        <v>0</v>
      </c>
      <c r="H128" s="171"/>
      <c r="I128" s="172">
        <f>ROUND(E128*H128,2)</f>
        <v>0</v>
      </c>
      <c r="J128" s="171"/>
      <c r="K128" s="172">
        <f>ROUND(E128*J128,2)</f>
        <v>0</v>
      </c>
      <c r="L128" s="172">
        <v>21</v>
      </c>
      <c r="M128" s="172">
        <f>G128*(1+L128/100)</f>
        <v>0</v>
      </c>
      <c r="N128" s="170">
        <v>0</v>
      </c>
      <c r="O128" s="170">
        <f>ROUND(E128*N128,2)</f>
        <v>0</v>
      </c>
      <c r="P128" s="170">
        <v>0</v>
      </c>
      <c r="Q128" s="170">
        <f>ROUND(E128*P128,2)</f>
        <v>0</v>
      </c>
      <c r="R128" s="172"/>
      <c r="S128" s="172" t="s">
        <v>124</v>
      </c>
      <c r="T128" s="173" t="s">
        <v>124</v>
      </c>
      <c r="U128" s="156">
        <v>0</v>
      </c>
      <c r="V128" s="156">
        <f>ROUND(E128*U128,2)</f>
        <v>0</v>
      </c>
      <c r="W128" s="156"/>
      <c r="X128" s="156" t="s">
        <v>279</v>
      </c>
      <c r="Y128" s="156" t="s">
        <v>126</v>
      </c>
      <c r="Z128" s="146"/>
      <c r="AA128" s="146"/>
      <c r="AB128" s="146"/>
      <c r="AC128" s="146"/>
      <c r="AD128" s="146"/>
      <c r="AE128" s="146"/>
      <c r="AF128" s="146"/>
      <c r="AG128" s="146" t="s">
        <v>280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33" x14ac:dyDescent="0.2">
      <c r="A129" s="3"/>
      <c r="B129" s="4"/>
      <c r="C129" s="18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12</v>
      </c>
      <c r="AF129">
        <v>21</v>
      </c>
      <c r="AG129" t="s">
        <v>105</v>
      </c>
    </row>
    <row r="130" spans="1:33" x14ac:dyDescent="0.2">
      <c r="A130" s="149"/>
      <c r="B130" s="150" t="s">
        <v>31</v>
      </c>
      <c r="C130" s="186"/>
      <c r="D130" s="151"/>
      <c r="E130" s="152"/>
      <c r="F130" s="152"/>
      <c r="G130" s="166">
        <f>G8+G29+G74+G82+G84+G97+G99+G101+G119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297</v>
      </c>
    </row>
    <row r="131" spans="1:33" x14ac:dyDescent="0.2">
      <c r="A131" s="3"/>
      <c r="B131" s="4"/>
      <c r="C131" s="185"/>
      <c r="D131" s="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">
      <c r="A132" s="3"/>
      <c r="B132" s="4"/>
      <c r="C132" s="185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">
      <c r="A133" s="263" t="s">
        <v>298</v>
      </c>
      <c r="B133" s="263"/>
      <c r="C133" s="264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33" x14ac:dyDescent="0.2">
      <c r="A134" s="244"/>
      <c r="B134" s="245"/>
      <c r="C134" s="246"/>
      <c r="D134" s="245"/>
      <c r="E134" s="245"/>
      <c r="F134" s="245"/>
      <c r="G134" s="24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G134" t="s">
        <v>299</v>
      </c>
    </row>
    <row r="135" spans="1:33" x14ac:dyDescent="0.2">
      <c r="A135" s="248"/>
      <c r="B135" s="249"/>
      <c r="C135" s="250"/>
      <c r="D135" s="249"/>
      <c r="E135" s="249"/>
      <c r="F135" s="249"/>
      <c r="G135" s="25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33" x14ac:dyDescent="0.2">
      <c r="A136" s="248"/>
      <c r="B136" s="249"/>
      <c r="C136" s="250"/>
      <c r="D136" s="249"/>
      <c r="E136" s="249"/>
      <c r="F136" s="249"/>
      <c r="G136" s="25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33" x14ac:dyDescent="0.2">
      <c r="A137" s="248"/>
      <c r="B137" s="249"/>
      <c r="C137" s="250"/>
      <c r="D137" s="249"/>
      <c r="E137" s="249"/>
      <c r="F137" s="249"/>
      <c r="G137" s="25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33" x14ac:dyDescent="0.2">
      <c r="A138" s="252"/>
      <c r="B138" s="253"/>
      <c r="C138" s="254"/>
      <c r="D138" s="253"/>
      <c r="E138" s="253"/>
      <c r="F138" s="253"/>
      <c r="G138" s="25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33" x14ac:dyDescent="0.2">
      <c r="A139" s="3"/>
      <c r="B139" s="4"/>
      <c r="C139" s="185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33" x14ac:dyDescent="0.2">
      <c r="C140" s="187"/>
      <c r="D140" s="10"/>
      <c r="AG140" t="s">
        <v>300</v>
      </c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RaI8pyOqbz1LSDz2jpAGs+ayo5doDdT5ZvI6ZFvYLedhcAdhvk3XpHHmK40WcXB7RWQtDkQgVAqBBUNnY+Rd1w==" saltValue="xuZ+mwzffbsntn53/YIFzg==" spinCount="100000" sheet="1" formatRows="0"/>
  <mergeCells count="6">
    <mergeCell ref="A134:G138"/>
    <mergeCell ref="A1:G1"/>
    <mergeCell ref="C2:G2"/>
    <mergeCell ref="C3:G3"/>
    <mergeCell ref="C4:G4"/>
    <mergeCell ref="A133:C133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0F0E-921B-4575-B355-D70C6273D11E}">
  <sheetPr>
    <outlinePr summaryBelow="0"/>
  </sheetPr>
  <dimension ref="A1:BH5000"/>
  <sheetViews>
    <sheetView workbookViewId="0">
      <pane ySplit="7" topLeftCell="A8" activePane="bottomLeft" state="frozen"/>
      <selection pane="bottomLeft" activeCell="AB6" sqref="AA6:AB6"/>
    </sheetView>
  </sheetViews>
  <sheetFormatPr defaultRowHeight="12.75" outlineLevelRow="1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6" t="s">
        <v>7</v>
      </c>
      <c r="B1" s="256"/>
      <c r="C1" s="256"/>
      <c r="D1" s="256"/>
      <c r="E1" s="256"/>
      <c r="F1" s="256"/>
      <c r="G1" s="256"/>
      <c r="AG1" t="s">
        <v>93</v>
      </c>
    </row>
    <row r="2" spans="1:60" ht="25.15" customHeight="1" x14ac:dyDescent="0.2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94</v>
      </c>
    </row>
    <row r="3" spans="1:60" ht="25.15" customHeight="1" x14ac:dyDescent="0.2">
      <c r="A3" s="50" t="s">
        <v>9</v>
      </c>
      <c r="B3" s="49" t="s">
        <v>52</v>
      </c>
      <c r="C3" s="257" t="s">
        <v>53</v>
      </c>
      <c r="D3" s="258"/>
      <c r="E3" s="258"/>
      <c r="F3" s="258"/>
      <c r="G3" s="259"/>
      <c r="AC3" s="120" t="s">
        <v>94</v>
      </c>
      <c r="AG3" t="s">
        <v>95</v>
      </c>
    </row>
    <row r="4" spans="1:60" ht="25.15" customHeight="1" x14ac:dyDescent="0.2">
      <c r="A4" s="139" t="s">
        <v>10</v>
      </c>
      <c r="B4" s="140" t="s">
        <v>54</v>
      </c>
      <c r="C4" s="260" t="s">
        <v>53</v>
      </c>
      <c r="D4" s="261"/>
      <c r="E4" s="261"/>
      <c r="F4" s="261"/>
      <c r="G4" s="262"/>
      <c r="AG4" t="s">
        <v>96</v>
      </c>
    </row>
    <row r="5" spans="1:60" x14ac:dyDescent="0.2">
      <c r="D5" s="10"/>
    </row>
    <row r="6" spans="1:60" ht="38.25" x14ac:dyDescent="0.2">
      <c r="A6" s="142" t="s">
        <v>97</v>
      </c>
      <c r="B6" s="144" t="s">
        <v>98</v>
      </c>
      <c r="C6" s="144" t="s">
        <v>99</v>
      </c>
      <c r="D6" s="143" t="s">
        <v>100</v>
      </c>
      <c r="E6" s="142" t="s">
        <v>101</v>
      </c>
      <c r="F6" s="141" t="s">
        <v>102</v>
      </c>
      <c r="G6" s="142" t="s">
        <v>31</v>
      </c>
      <c r="H6" s="145" t="s">
        <v>32</v>
      </c>
      <c r="I6" s="145" t="s">
        <v>103</v>
      </c>
      <c r="J6" s="145" t="s">
        <v>33</v>
      </c>
      <c r="K6" s="145" t="s">
        <v>104</v>
      </c>
      <c r="L6" s="145" t="s">
        <v>105</v>
      </c>
      <c r="M6" s="145" t="s">
        <v>106</v>
      </c>
      <c r="N6" s="145" t="s">
        <v>107</v>
      </c>
      <c r="O6" s="145" t="s">
        <v>108</v>
      </c>
      <c r="P6" s="145" t="s">
        <v>109</v>
      </c>
      <c r="Q6" s="145" t="s">
        <v>110</v>
      </c>
      <c r="R6" s="145" t="s">
        <v>111</v>
      </c>
      <c r="S6" s="145" t="s">
        <v>112</v>
      </c>
      <c r="T6" s="145" t="s">
        <v>113</v>
      </c>
      <c r="U6" s="145" t="s">
        <v>114</v>
      </c>
      <c r="V6" s="145" t="s">
        <v>115</v>
      </c>
      <c r="W6" s="145" t="s">
        <v>116</v>
      </c>
      <c r="X6" s="145" t="s">
        <v>117</v>
      </c>
      <c r="Y6" s="145" t="s">
        <v>118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119</v>
      </c>
      <c r="B8" s="161" t="s">
        <v>91</v>
      </c>
      <c r="C8" s="181" t="s">
        <v>29</v>
      </c>
      <c r="D8" s="162"/>
      <c r="E8" s="163"/>
      <c r="F8" s="164"/>
      <c r="G8" s="164">
        <f>SUMIF(AG9:AG12,"&lt;&gt;NOR",G9:G12)</f>
        <v>0</v>
      </c>
      <c r="H8" s="164"/>
      <c r="I8" s="164">
        <f>SUM(I9:I12)</f>
        <v>0</v>
      </c>
      <c r="J8" s="164"/>
      <c r="K8" s="164">
        <f>SUM(K9:K12)</f>
        <v>0</v>
      </c>
      <c r="L8" s="164"/>
      <c r="M8" s="164">
        <f>SUM(M9:M12)</f>
        <v>0</v>
      </c>
      <c r="N8" s="163"/>
      <c r="O8" s="163">
        <f>SUM(O9:O12)</f>
        <v>0</v>
      </c>
      <c r="P8" s="163"/>
      <c r="Q8" s="163">
        <f>SUM(Q9:Q12)</f>
        <v>0</v>
      </c>
      <c r="R8" s="164"/>
      <c r="S8" s="164"/>
      <c r="T8" s="165"/>
      <c r="U8" s="159"/>
      <c r="V8" s="159">
        <f>SUM(V9:V12)</f>
        <v>0</v>
      </c>
      <c r="W8" s="159"/>
      <c r="X8" s="159"/>
      <c r="Y8" s="159"/>
      <c r="AG8" t="s">
        <v>120</v>
      </c>
    </row>
    <row r="9" spans="1:60" outlineLevel="1" x14ac:dyDescent="0.2">
      <c r="A9" s="174">
        <v>1</v>
      </c>
      <c r="B9" s="175" t="s">
        <v>337</v>
      </c>
      <c r="C9" s="184" t="s">
        <v>338</v>
      </c>
      <c r="D9" s="176" t="s">
        <v>339</v>
      </c>
      <c r="E9" s="177">
        <v>1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/>
      <c r="S9" s="179" t="s">
        <v>124</v>
      </c>
      <c r="T9" s="180" t="s">
        <v>206</v>
      </c>
      <c r="U9" s="156">
        <v>0</v>
      </c>
      <c r="V9" s="156">
        <f>ROUND(E9*U9,2)</f>
        <v>0</v>
      </c>
      <c r="W9" s="156"/>
      <c r="X9" s="156" t="s">
        <v>53</v>
      </c>
      <c r="Y9" s="156" t="s">
        <v>126</v>
      </c>
      <c r="Z9" s="146"/>
      <c r="AA9" s="146"/>
      <c r="AB9" s="146"/>
      <c r="AC9" s="146"/>
      <c r="AD9" s="146"/>
      <c r="AE9" s="146"/>
      <c r="AF9" s="146"/>
      <c r="AG9" s="146" t="s">
        <v>340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4">
        <v>2</v>
      </c>
      <c r="B10" s="175" t="s">
        <v>341</v>
      </c>
      <c r="C10" s="184" t="s">
        <v>342</v>
      </c>
      <c r="D10" s="176" t="s">
        <v>339</v>
      </c>
      <c r="E10" s="177">
        <v>1</v>
      </c>
      <c r="F10" s="178"/>
      <c r="G10" s="179">
        <f>ROUND(E10*F10,2)</f>
        <v>0</v>
      </c>
      <c r="H10" s="178"/>
      <c r="I10" s="179">
        <f>ROUND(E10*H10,2)</f>
        <v>0</v>
      </c>
      <c r="J10" s="178"/>
      <c r="K10" s="179">
        <f>ROUND(E10*J10,2)</f>
        <v>0</v>
      </c>
      <c r="L10" s="179">
        <v>21</v>
      </c>
      <c r="M10" s="179">
        <f>G10*(1+L10/100)</f>
        <v>0</v>
      </c>
      <c r="N10" s="177">
        <v>0</v>
      </c>
      <c r="O10" s="177">
        <f>ROUND(E10*N10,2)</f>
        <v>0</v>
      </c>
      <c r="P10" s="177">
        <v>0</v>
      </c>
      <c r="Q10" s="177">
        <f>ROUND(E10*P10,2)</f>
        <v>0</v>
      </c>
      <c r="R10" s="179"/>
      <c r="S10" s="179" t="s">
        <v>124</v>
      </c>
      <c r="T10" s="180" t="s">
        <v>206</v>
      </c>
      <c r="U10" s="156">
        <v>0</v>
      </c>
      <c r="V10" s="156">
        <f>ROUND(E10*U10,2)</f>
        <v>0</v>
      </c>
      <c r="W10" s="156"/>
      <c r="X10" s="156" t="s">
        <v>53</v>
      </c>
      <c r="Y10" s="156" t="s">
        <v>126</v>
      </c>
      <c r="Z10" s="146"/>
      <c r="AA10" s="146"/>
      <c r="AB10" s="146"/>
      <c r="AC10" s="146"/>
      <c r="AD10" s="146"/>
      <c r="AE10" s="146"/>
      <c r="AF10" s="146"/>
      <c r="AG10" s="146" t="s">
        <v>340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4">
        <v>3</v>
      </c>
      <c r="B11" s="175" t="s">
        <v>343</v>
      </c>
      <c r="C11" s="184" t="s">
        <v>344</v>
      </c>
      <c r="D11" s="176" t="s">
        <v>339</v>
      </c>
      <c r="E11" s="177">
        <v>1</v>
      </c>
      <c r="F11" s="178"/>
      <c r="G11" s="179">
        <f>ROUND(E11*F11,2)</f>
        <v>0</v>
      </c>
      <c r="H11" s="178"/>
      <c r="I11" s="179">
        <f>ROUND(E11*H11,2)</f>
        <v>0</v>
      </c>
      <c r="J11" s="178"/>
      <c r="K11" s="179">
        <f>ROUND(E11*J11,2)</f>
        <v>0</v>
      </c>
      <c r="L11" s="179">
        <v>21</v>
      </c>
      <c r="M11" s="179">
        <f>G11*(1+L11/100)</f>
        <v>0</v>
      </c>
      <c r="N11" s="177">
        <v>0</v>
      </c>
      <c r="O11" s="177">
        <f>ROUND(E11*N11,2)</f>
        <v>0</v>
      </c>
      <c r="P11" s="177">
        <v>0</v>
      </c>
      <c r="Q11" s="177">
        <f>ROUND(E11*P11,2)</f>
        <v>0</v>
      </c>
      <c r="R11" s="179"/>
      <c r="S11" s="179" t="s">
        <v>124</v>
      </c>
      <c r="T11" s="180" t="s">
        <v>206</v>
      </c>
      <c r="U11" s="156">
        <v>0</v>
      </c>
      <c r="V11" s="156">
        <f>ROUND(E11*U11,2)</f>
        <v>0</v>
      </c>
      <c r="W11" s="156"/>
      <c r="X11" s="156" t="s">
        <v>53</v>
      </c>
      <c r="Y11" s="156" t="s">
        <v>126</v>
      </c>
      <c r="Z11" s="146"/>
      <c r="AA11" s="146"/>
      <c r="AB11" s="146"/>
      <c r="AC11" s="146"/>
      <c r="AD11" s="146"/>
      <c r="AE11" s="146"/>
      <c r="AF11" s="146"/>
      <c r="AG11" s="146" t="s">
        <v>340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4">
        <v>4</v>
      </c>
      <c r="B12" s="175" t="s">
        <v>345</v>
      </c>
      <c r="C12" s="184" t="s">
        <v>346</v>
      </c>
      <c r="D12" s="176" t="s">
        <v>339</v>
      </c>
      <c r="E12" s="177">
        <v>1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0</v>
      </c>
      <c r="O12" s="177">
        <f>ROUND(E12*N12,2)</f>
        <v>0</v>
      </c>
      <c r="P12" s="177">
        <v>0</v>
      </c>
      <c r="Q12" s="177">
        <f>ROUND(E12*P12,2)</f>
        <v>0</v>
      </c>
      <c r="R12" s="179"/>
      <c r="S12" s="179" t="s">
        <v>124</v>
      </c>
      <c r="T12" s="180" t="s">
        <v>206</v>
      </c>
      <c r="U12" s="156">
        <v>0</v>
      </c>
      <c r="V12" s="156">
        <f>ROUND(E12*U12,2)</f>
        <v>0</v>
      </c>
      <c r="W12" s="156"/>
      <c r="X12" s="156" t="s">
        <v>53</v>
      </c>
      <c r="Y12" s="156" t="s">
        <v>126</v>
      </c>
      <c r="Z12" s="146"/>
      <c r="AA12" s="146"/>
      <c r="AB12" s="146"/>
      <c r="AC12" s="146"/>
      <c r="AD12" s="146"/>
      <c r="AE12" s="146"/>
      <c r="AF12" s="146"/>
      <c r="AG12" s="146" t="s">
        <v>340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0" t="s">
        <v>119</v>
      </c>
      <c r="B13" s="161" t="s">
        <v>92</v>
      </c>
      <c r="C13" s="181" t="s">
        <v>30</v>
      </c>
      <c r="D13" s="162"/>
      <c r="E13" s="163"/>
      <c r="F13" s="164"/>
      <c r="G13" s="164">
        <f>SUMIF(AG14:AG16,"&lt;&gt;NOR",G14:G16)</f>
        <v>0</v>
      </c>
      <c r="H13" s="164"/>
      <c r="I13" s="164">
        <f>SUM(I14:I16)</f>
        <v>0</v>
      </c>
      <c r="J13" s="164"/>
      <c r="K13" s="164">
        <f>SUM(K14:K16)</f>
        <v>0</v>
      </c>
      <c r="L13" s="164"/>
      <c r="M13" s="164">
        <f>SUM(M14:M16)</f>
        <v>0</v>
      </c>
      <c r="N13" s="163"/>
      <c r="O13" s="163">
        <f>SUM(O14:O16)</f>
        <v>0</v>
      </c>
      <c r="P13" s="163"/>
      <c r="Q13" s="163">
        <f>SUM(Q14:Q16)</f>
        <v>0</v>
      </c>
      <c r="R13" s="164"/>
      <c r="S13" s="164"/>
      <c r="T13" s="165"/>
      <c r="U13" s="159"/>
      <c r="V13" s="159">
        <f>SUM(V14:V16)</f>
        <v>0</v>
      </c>
      <c r="W13" s="159"/>
      <c r="X13" s="159"/>
      <c r="Y13" s="159"/>
      <c r="AG13" t="s">
        <v>120</v>
      </c>
    </row>
    <row r="14" spans="1:60" outlineLevel="1" x14ac:dyDescent="0.2">
      <c r="A14" s="174">
        <v>5</v>
      </c>
      <c r="B14" s="175" t="s">
        <v>347</v>
      </c>
      <c r="C14" s="184" t="s">
        <v>348</v>
      </c>
      <c r="D14" s="176" t="s">
        <v>339</v>
      </c>
      <c r="E14" s="177">
        <v>1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0</v>
      </c>
      <c r="O14" s="177">
        <f>ROUND(E14*N14,2)</f>
        <v>0</v>
      </c>
      <c r="P14" s="177">
        <v>0</v>
      </c>
      <c r="Q14" s="177">
        <f>ROUND(E14*P14,2)</f>
        <v>0</v>
      </c>
      <c r="R14" s="179"/>
      <c r="S14" s="179" t="s">
        <v>124</v>
      </c>
      <c r="T14" s="180" t="s">
        <v>206</v>
      </c>
      <c r="U14" s="156">
        <v>0</v>
      </c>
      <c r="V14" s="156">
        <f>ROUND(E14*U14,2)</f>
        <v>0</v>
      </c>
      <c r="W14" s="156"/>
      <c r="X14" s="156" t="s">
        <v>53</v>
      </c>
      <c r="Y14" s="156" t="s">
        <v>126</v>
      </c>
      <c r="Z14" s="146"/>
      <c r="AA14" s="146"/>
      <c r="AB14" s="146"/>
      <c r="AC14" s="146"/>
      <c r="AD14" s="146"/>
      <c r="AE14" s="146"/>
      <c r="AF14" s="146"/>
      <c r="AG14" s="146" t="s">
        <v>340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4">
        <v>6</v>
      </c>
      <c r="B15" s="175" t="s">
        <v>349</v>
      </c>
      <c r="C15" s="184" t="s">
        <v>350</v>
      </c>
      <c r="D15" s="176" t="s">
        <v>339</v>
      </c>
      <c r="E15" s="177">
        <v>1</v>
      </c>
      <c r="F15" s="178"/>
      <c r="G15" s="179">
        <f>ROUND(E15*F15,2)</f>
        <v>0</v>
      </c>
      <c r="H15" s="178"/>
      <c r="I15" s="179">
        <f>ROUND(E15*H15,2)</f>
        <v>0</v>
      </c>
      <c r="J15" s="178"/>
      <c r="K15" s="179">
        <f>ROUND(E15*J15,2)</f>
        <v>0</v>
      </c>
      <c r="L15" s="179">
        <v>21</v>
      </c>
      <c r="M15" s="179">
        <f>G15*(1+L15/100)</f>
        <v>0</v>
      </c>
      <c r="N15" s="177">
        <v>0</v>
      </c>
      <c r="O15" s="177">
        <f>ROUND(E15*N15,2)</f>
        <v>0</v>
      </c>
      <c r="P15" s="177">
        <v>0</v>
      </c>
      <c r="Q15" s="177">
        <f>ROUND(E15*P15,2)</f>
        <v>0</v>
      </c>
      <c r="R15" s="179"/>
      <c r="S15" s="179" t="s">
        <v>124</v>
      </c>
      <c r="T15" s="180" t="s">
        <v>206</v>
      </c>
      <c r="U15" s="156">
        <v>0</v>
      </c>
      <c r="V15" s="156">
        <f>ROUND(E15*U15,2)</f>
        <v>0</v>
      </c>
      <c r="W15" s="156"/>
      <c r="X15" s="156" t="s">
        <v>53</v>
      </c>
      <c r="Y15" s="156" t="s">
        <v>126</v>
      </c>
      <c r="Z15" s="146"/>
      <c r="AA15" s="146"/>
      <c r="AB15" s="146"/>
      <c r="AC15" s="146"/>
      <c r="AD15" s="146"/>
      <c r="AE15" s="146"/>
      <c r="AF15" s="146"/>
      <c r="AG15" s="146" t="s">
        <v>340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7">
        <v>7</v>
      </c>
      <c r="B16" s="168" t="s">
        <v>351</v>
      </c>
      <c r="C16" s="182" t="s">
        <v>352</v>
      </c>
      <c r="D16" s="169" t="s">
        <v>339</v>
      </c>
      <c r="E16" s="170">
        <v>1</v>
      </c>
      <c r="F16" s="171"/>
      <c r="G16" s="172">
        <f>ROUND(E16*F16,2)</f>
        <v>0</v>
      </c>
      <c r="H16" s="171"/>
      <c r="I16" s="172">
        <f>ROUND(E16*H16,2)</f>
        <v>0</v>
      </c>
      <c r="J16" s="171"/>
      <c r="K16" s="172">
        <f>ROUND(E16*J16,2)</f>
        <v>0</v>
      </c>
      <c r="L16" s="172">
        <v>21</v>
      </c>
      <c r="M16" s="172">
        <f>G16*(1+L16/100)</f>
        <v>0</v>
      </c>
      <c r="N16" s="170">
        <v>0</v>
      </c>
      <c r="O16" s="170">
        <f>ROUND(E16*N16,2)</f>
        <v>0</v>
      </c>
      <c r="P16" s="170">
        <v>0</v>
      </c>
      <c r="Q16" s="170">
        <f>ROUND(E16*P16,2)</f>
        <v>0</v>
      </c>
      <c r="R16" s="172"/>
      <c r="S16" s="172" t="s">
        <v>124</v>
      </c>
      <c r="T16" s="173" t="s">
        <v>206</v>
      </c>
      <c r="U16" s="156">
        <v>0</v>
      </c>
      <c r="V16" s="156">
        <f>ROUND(E16*U16,2)</f>
        <v>0</v>
      </c>
      <c r="W16" s="156"/>
      <c r="X16" s="156" t="s">
        <v>53</v>
      </c>
      <c r="Y16" s="156" t="s">
        <v>126</v>
      </c>
      <c r="Z16" s="146"/>
      <c r="AA16" s="146"/>
      <c r="AB16" s="146"/>
      <c r="AC16" s="146"/>
      <c r="AD16" s="146"/>
      <c r="AE16" s="146"/>
      <c r="AF16" s="146"/>
      <c r="AG16" s="146" t="s">
        <v>340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33" x14ac:dyDescent="0.2">
      <c r="A17" s="3"/>
      <c r="B17" s="4"/>
      <c r="C17" s="18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105</v>
      </c>
    </row>
    <row r="18" spans="1:33" x14ac:dyDescent="0.2">
      <c r="A18" s="149"/>
      <c r="B18" s="150" t="s">
        <v>31</v>
      </c>
      <c r="C18" s="186"/>
      <c r="D18" s="151"/>
      <c r="E18" s="152"/>
      <c r="F18" s="152"/>
      <c r="G18" s="166">
        <f>G8+G13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297</v>
      </c>
    </row>
    <row r="19" spans="1:33" x14ac:dyDescent="0.2">
      <c r="A19" s="3"/>
      <c r="B19" s="4"/>
      <c r="C19" s="18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3"/>
      <c r="B20" s="4"/>
      <c r="C20" s="18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63" t="s">
        <v>298</v>
      </c>
      <c r="B21" s="263"/>
      <c r="C21" s="264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244"/>
      <c r="B22" s="245"/>
      <c r="C22" s="246"/>
      <c r="D22" s="245"/>
      <c r="E22" s="245"/>
      <c r="F22" s="245"/>
      <c r="G22" s="24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299</v>
      </c>
    </row>
    <row r="23" spans="1:33" x14ac:dyDescent="0.2">
      <c r="A23" s="248"/>
      <c r="B23" s="249"/>
      <c r="C23" s="250"/>
      <c r="D23" s="249"/>
      <c r="E23" s="249"/>
      <c r="F23" s="249"/>
      <c r="G23" s="25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48"/>
      <c r="B24" s="249"/>
      <c r="C24" s="250"/>
      <c r="D24" s="249"/>
      <c r="E24" s="249"/>
      <c r="F24" s="249"/>
      <c r="G24" s="25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248"/>
      <c r="B25" s="249"/>
      <c r="C25" s="250"/>
      <c r="D25" s="249"/>
      <c r="E25" s="249"/>
      <c r="F25" s="249"/>
      <c r="G25" s="25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A26" s="252"/>
      <c r="B26" s="253"/>
      <c r="C26" s="254"/>
      <c r="D26" s="253"/>
      <c r="E26" s="253"/>
      <c r="F26" s="253"/>
      <c r="G26" s="25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">
      <c r="A27" s="3"/>
      <c r="B27" s="4"/>
      <c r="C27" s="18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 x14ac:dyDescent="0.2">
      <c r="C28" s="187"/>
      <c r="D28" s="10"/>
      <c r="AG28" t="s">
        <v>300</v>
      </c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kLAB8Wr6zlkI+DK78k6OpiMC1c8IsS5u345ukNIfeIoQA/Li1rrmivM//ioLXu0B7mZMNtLfTu5sAIPX6sqXw==" saltValue="7pw/Yc1GKRwsiRp7xiBcaA==" spinCount="100000" sheet="1" formatRows="0"/>
  <mergeCells count="6">
    <mergeCell ref="A22:G26"/>
    <mergeCell ref="A1:G1"/>
    <mergeCell ref="C2:G2"/>
    <mergeCell ref="C3:G3"/>
    <mergeCell ref="C4:G4"/>
    <mergeCell ref="A21:C21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SO01 01 Pol</vt:lpstr>
      <vt:lpstr>SO02 02 Pol</vt:lpstr>
      <vt:lpstr>SO03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'SO02 02 Pol'!Názvy_tisku</vt:lpstr>
      <vt:lpstr>'SO03 03 Pol'!Názvy_tisku</vt:lpstr>
      <vt:lpstr>oadresa</vt:lpstr>
      <vt:lpstr>Stavba!Objednatel</vt:lpstr>
      <vt:lpstr>Stavba!Objekt</vt:lpstr>
      <vt:lpstr>'SO01 01 Pol'!Oblast_tisku</vt:lpstr>
      <vt:lpstr>'SO02 02 Pol'!Oblast_tisku</vt:lpstr>
      <vt:lpstr>'SO03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Jitra Jitra</dc:creator>
  <cp:lastModifiedBy>Dalibor Soustal</cp:lastModifiedBy>
  <cp:lastPrinted>2019-03-19T12:27:02Z</cp:lastPrinted>
  <dcterms:created xsi:type="dcterms:W3CDTF">2009-04-08T07:15:50Z</dcterms:created>
  <dcterms:modified xsi:type="dcterms:W3CDTF">2025-04-14T12:34:57Z</dcterms:modified>
</cp:coreProperties>
</file>