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5.xml" ContentType="application/vnd.openxmlformats-officedocument.spreadsheetml.worksheet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0" windowWidth="22455" windowHeight="8355"/>
  </bookViews>
  <sheets>
    <sheet name="Rekapitulace stavby" sheetId="1" r:id="rId1"/>
    <sheet name="01_1 - Architektonicko-st..." sheetId="2" r:id="rId2"/>
    <sheet name="02_1 - ZTI-Vnitřní kanali..." sheetId="3" r:id="rId3"/>
    <sheet name="03_1 - Vytápění" sheetId="4" r:id="rId4"/>
    <sheet name="04_1 - VZT" sheetId="5" r:id="rId5"/>
    <sheet name="05_1 - Elektro NN" sheetId="6" r:id="rId6"/>
    <sheet name="01_2 - Architektonicko-st..." sheetId="7" r:id="rId7"/>
    <sheet name="02_2 - ZTI-Vnitřní kanali..." sheetId="8" r:id="rId8"/>
    <sheet name="03_2 - Vytápění" sheetId="9" r:id="rId9"/>
    <sheet name="04_2 - VZT" sheetId="10" r:id="rId10"/>
    <sheet name="05_2 - Elektro NN" sheetId="11" r:id="rId11"/>
    <sheet name="IO-01 - Venkovní vodovod" sheetId="12" r:id="rId12"/>
    <sheet name="IO-02 - Venkovní kanalizace" sheetId="13" r:id="rId13"/>
    <sheet name="IO-03 - Zpevněné plochy" sheetId="14" r:id="rId14"/>
    <sheet name="Pokyny pro vyplnění" sheetId="15" r:id="rId15"/>
  </sheets>
  <definedNames>
    <definedName name="_xlnm._FilterDatabase" localSheetId="1" hidden="1">'01_1 - Architektonicko-st...'!$C$110:$K$1047</definedName>
    <definedName name="_xlnm._FilterDatabase" localSheetId="6" hidden="1">'01_2 - Architektonicko-st...'!$C$110:$K$1076</definedName>
    <definedName name="_xlnm._FilterDatabase" localSheetId="2" hidden="1">'02_1 - ZTI-Vnitřní kanali...'!$C$88:$K$233</definedName>
    <definedName name="_xlnm._FilterDatabase" localSheetId="7" hidden="1">'02_2 - ZTI-Vnitřní kanali...'!$C$88:$K$183</definedName>
    <definedName name="_xlnm._FilterDatabase" localSheetId="3" hidden="1">'03_1 - Vytápění'!$C$92:$K$230</definedName>
    <definedName name="_xlnm._FilterDatabase" localSheetId="8" hidden="1">'03_2 - Vytápění'!$C$92:$K$228</definedName>
    <definedName name="_xlnm._FilterDatabase" localSheetId="4" hidden="1">'04_1 - VZT'!$C$88:$K$128</definedName>
    <definedName name="_xlnm._FilterDatabase" localSheetId="9" hidden="1">'04_2 - VZT'!$C$90:$K$120</definedName>
    <definedName name="_xlnm._FilterDatabase" localSheetId="5" hidden="1">'05_1 - Elektro NN'!$C$90:$K$189</definedName>
    <definedName name="_xlnm._FilterDatabase" localSheetId="10" hidden="1">'05_2 - Elektro NN'!$C$90:$K$187</definedName>
    <definedName name="_xlnm._FilterDatabase" localSheetId="11" hidden="1">'IO-01 - Venkovní vodovod'!$C$83:$K$132</definedName>
    <definedName name="_xlnm._FilterDatabase" localSheetId="12" hidden="1">'IO-02 - Venkovní kanalizace'!$C$83:$K$121</definedName>
    <definedName name="_xlnm._FilterDatabase" localSheetId="13" hidden="1">'IO-03 - Zpevněné plochy'!$C$85:$K$186</definedName>
    <definedName name="_xlnm.Print_Titles" localSheetId="1">'01_1 - Architektonicko-st...'!$110:$110</definedName>
    <definedName name="_xlnm.Print_Titles" localSheetId="6">'01_2 - Architektonicko-st...'!$110:$110</definedName>
    <definedName name="_xlnm.Print_Titles" localSheetId="2">'02_1 - ZTI-Vnitřní kanali...'!$88:$88</definedName>
    <definedName name="_xlnm.Print_Titles" localSheetId="7">'02_2 - ZTI-Vnitřní kanali...'!$88:$88</definedName>
    <definedName name="_xlnm.Print_Titles" localSheetId="3">'03_1 - Vytápění'!$92:$92</definedName>
    <definedName name="_xlnm.Print_Titles" localSheetId="8">'03_2 - Vytápění'!$92:$92</definedName>
    <definedName name="_xlnm.Print_Titles" localSheetId="4">'04_1 - VZT'!$88:$88</definedName>
    <definedName name="_xlnm.Print_Titles" localSheetId="9">'04_2 - VZT'!$90:$90</definedName>
    <definedName name="_xlnm.Print_Titles" localSheetId="5">'05_1 - Elektro NN'!$90:$90</definedName>
    <definedName name="_xlnm.Print_Titles" localSheetId="10">'05_2 - Elektro NN'!$90:$90</definedName>
    <definedName name="_xlnm.Print_Titles" localSheetId="11">'IO-01 - Venkovní vodovod'!$83:$83</definedName>
    <definedName name="_xlnm.Print_Titles" localSheetId="12">'IO-02 - Venkovní kanalizace'!$83:$83</definedName>
    <definedName name="_xlnm.Print_Titles" localSheetId="13">'IO-03 - Zpevněné plochy'!$85:$85</definedName>
    <definedName name="_xlnm.Print_Titles" localSheetId="0">'Rekapitulace stavby'!$52:$52</definedName>
    <definedName name="_xlnm.Print_Area" localSheetId="1">'01_1 - Architektonicko-st...'!$C$4:$J$41,'01_1 - Architektonicko-st...'!$C$47:$J$90,'01_1 - Architektonicko-st...'!$C$96:$K$1047</definedName>
    <definedName name="_xlnm.Print_Area" localSheetId="6">'01_2 - Architektonicko-st...'!$C$4:$J$41,'01_2 - Architektonicko-st...'!$C$47:$J$90,'01_2 - Architektonicko-st...'!$C$96:$K$1076</definedName>
    <definedName name="_xlnm.Print_Area" localSheetId="2">'02_1 - ZTI-Vnitřní kanali...'!$C$4:$J$41,'02_1 - ZTI-Vnitřní kanali...'!$C$47:$J$68,'02_1 - ZTI-Vnitřní kanali...'!$C$74:$K$233</definedName>
    <definedName name="_xlnm.Print_Area" localSheetId="7">'02_2 - ZTI-Vnitřní kanali...'!$C$4:$J$41,'02_2 - ZTI-Vnitřní kanali...'!$C$47:$J$68,'02_2 - ZTI-Vnitřní kanali...'!$C$74:$K$183</definedName>
    <definedName name="_xlnm.Print_Area" localSheetId="3">'03_1 - Vytápění'!$C$4:$J$41,'03_1 - Vytápění'!$C$47:$J$72,'03_1 - Vytápění'!$C$78:$K$230</definedName>
    <definedName name="_xlnm.Print_Area" localSheetId="8">'03_2 - Vytápění'!$C$4:$J$41,'03_2 - Vytápění'!$C$47:$J$72,'03_2 - Vytápění'!$C$78:$K$228</definedName>
    <definedName name="_xlnm.Print_Area" localSheetId="4">'04_1 - VZT'!$C$4:$J$41,'04_1 - VZT'!$C$47:$J$68,'04_1 - VZT'!$C$74:$K$128</definedName>
    <definedName name="_xlnm.Print_Area" localSheetId="9">'04_2 - VZT'!$C$4:$J$41,'04_2 - VZT'!$C$47:$J$70,'04_2 - VZT'!$C$76:$K$120</definedName>
    <definedName name="_xlnm.Print_Area" localSheetId="5">'05_1 - Elektro NN'!$C$4:$J$41,'05_1 - Elektro NN'!$C$47:$J$70,'05_1 - Elektro NN'!$C$76:$K$189</definedName>
    <definedName name="_xlnm.Print_Area" localSheetId="10">'05_2 - Elektro NN'!$C$4:$J$41,'05_2 - Elektro NN'!$C$47:$J$70,'05_2 - Elektro NN'!$C$76:$K$187</definedName>
    <definedName name="_xlnm.Print_Area" localSheetId="11">'IO-01 - Venkovní vodovod'!$C$4:$J$39,'IO-01 - Venkovní vodovod'!$C$45:$J$65,'IO-01 - Venkovní vodovod'!$C$71:$K$132</definedName>
    <definedName name="_xlnm.Print_Area" localSheetId="12">'IO-02 - Venkovní kanalizace'!$C$4:$J$39,'IO-02 - Venkovní kanalizace'!$C$45:$J$65,'IO-02 - Venkovní kanalizace'!$C$71:$K$121</definedName>
    <definedName name="_xlnm.Print_Area" localSheetId="13">'IO-03 - Zpevněné plochy'!$C$4:$J$39,'IO-03 - Zpevněné plochy'!$C$45:$J$67,'IO-03 - Zpevněné plochy'!$C$73:$K$186</definedName>
    <definedName name="_xlnm.Print_Area" localSheetId="14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stavby'!$C$42:$AQ$70</definedName>
  </definedNames>
  <calcPr calcId="124519"/>
</workbook>
</file>

<file path=xl/calcChain.xml><?xml version="1.0" encoding="utf-8"?>
<calcChain xmlns="http://schemas.openxmlformats.org/spreadsheetml/2006/main">
  <c r="J37" i="14"/>
  <c r="J36"/>
  <c r="AY69" i="1"/>
  <c r="J35" i="14"/>
  <c r="AX69" i="1"/>
  <c r="BI186" i="14"/>
  <c r="BH186"/>
  <c r="BG186"/>
  <c r="BF186"/>
  <c r="T186"/>
  <c r="T185"/>
  <c r="R186"/>
  <c r="R185" s="1"/>
  <c r="P186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T122"/>
  <c r="R123"/>
  <c r="R122" s="1"/>
  <c r="P123"/>
  <c r="P122"/>
  <c r="BI120"/>
  <c r="BH120"/>
  <c r="BG120"/>
  <c r="BF120"/>
  <c r="T120"/>
  <c r="T119"/>
  <c r="R120"/>
  <c r="R119"/>
  <c r="P120"/>
  <c r="P119" s="1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2"/>
  <c r="F80"/>
  <c r="E78"/>
  <c r="J54"/>
  <c r="F52"/>
  <c r="E50"/>
  <c r="J24"/>
  <c r="E24"/>
  <c r="J83" s="1"/>
  <c r="J23"/>
  <c r="J18"/>
  <c r="E18"/>
  <c r="F55"/>
  <c r="J17"/>
  <c r="J15"/>
  <c r="E15"/>
  <c r="F54"/>
  <c r="J14"/>
  <c r="J12"/>
  <c r="J52" s="1"/>
  <c r="E7"/>
  <c r="E48"/>
  <c r="J37" i="13"/>
  <c r="J36"/>
  <c r="AY68" i="1"/>
  <c r="J35" i="13"/>
  <c r="AX68" i="1" s="1"/>
  <c r="BI121" i="13"/>
  <c r="BH121"/>
  <c r="BG121"/>
  <c r="BE121"/>
  <c r="T121"/>
  <c r="T120" s="1"/>
  <c r="R121"/>
  <c r="R120"/>
  <c r="P121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4"/>
  <c r="BH104"/>
  <c r="BG104"/>
  <c r="BE104"/>
  <c r="T104"/>
  <c r="T103" s="1"/>
  <c r="R104"/>
  <c r="R103"/>
  <c r="P104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BI91"/>
  <c r="BH91"/>
  <c r="BG91"/>
  <c r="BE91"/>
  <c r="T91"/>
  <c r="R91"/>
  <c r="P91"/>
  <c r="BI90"/>
  <c r="BH90"/>
  <c r="BG90"/>
  <c r="BE90"/>
  <c r="T90"/>
  <c r="R90"/>
  <c r="P90"/>
  <c r="BI89"/>
  <c r="BH89"/>
  <c r="BG89"/>
  <c r="BE89"/>
  <c r="T89"/>
  <c r="R89"/>
  <c r="P89"/>
  <c r="BI88"/>
  <c r="BH88"/>
  <c r="BG88"/>
  <c r="BE88"/>
  <c r="T88"/>
  <c r="R88"/>
  <c r="P88"/>
  <c r="BI87"/>
  <c r="BH87"/>
  <c r="BG87"/>
  <c r="BE87"/>
  <c r="T87"/>
  <c r="R87"/>
  <c r="P87"/>
  <c r="F78"/>
  <c r="E76"/>
  <c r="F52"/>
  <c r="E50"/>
  <c r="J24"/>
  <c r="E24"/>
  <c r="J81" s="1"/>
  <c r="J23"/>
  <c r="J21"/>
  <c r="E21"/>
  <c r="J80"/>
  <c r="J20"/>
  <c r="J18"/>
  <c r="E18"/>
  <c r="F81" s="1"/>
  <c r="J17"/>
  <c r="J15"/>
  <c r="E15"/>
  <c r="F80" s="1"/>
  <c r="J14"/>
  <c r="J12"/>
  <c r="J52" s="1"/>
  <c r="E7"/>
  <c r="E74"/>
  <c r="J37" i="12"/>
  <c r="J36"/>
  <c r="AY67" i="1" s="1"/>
  <c r="J35" i="12"/>
  <c r="AX67" i="1"/>
  <c r="BI132" i="1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2"/>
  <c r="BH102"/>
  <c r="BG102"/>
  <c r="BE102"/>
  <c r="T102"/>
  <c r="T101" s="1"/>
  <c r="R102"/>
  <c r="R101"/>
  <c r="P102"/>
  <c r="P101" s="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BI91"/>
  <c r="BH91"/>
  <c r="BG91"/>
  <c r="BE91"/>
  <c r="T91"/>
  <c r="R91"/>
  <c r="P91"/>
  <c r="BI90"/>
  <c r="BH90"/>
  <c r="BG90"/>
  <c r="BE90"/>
  <c r="T90"/>
  <c r="R90"/>
  <c r="P90"/>
  <c r="BI89"/>
  <c r="BH89"/>
  <c r="BG89"/>
  <c r="BE89"/>
  <c r="T89"/>
  <c r="R89"/>
  <c r="P89"/>
  <c r="BI88"/>
  <c r="BH88"/>
  <c r="BG88"/>
  <c r="BE88"/>
  <c r="T88"/>
  <c r="R88"/>
  <c r="P88"/>
  <c r="BI87"/>
  <c r="BH87"/>
  <c r="BG87"/>
  <c r="BE87"/>
  <c r="T87"/>
  <c r="R87"/>
  <c r="P87"/>
  <c r="F78"/>
  <c r="E76"/>
  <c r="F52"/>
  <c r="E50"/>
  <c r="J24"/>
  <c r="E24"/>
  <c r="J55" s="1"/>
  <c r="J23"/>
  <c r="J21"/>
  <c r="E21"/>
  <c r="J80"/>
  <c r="J20"/>
  <c r="J18"/>
  <c r="E18"/>
  <c r="F81"/>
  <c r="J17"/>
  <c r="J15"/>
  <c r="E15"/>
  <c r="F80" s="1"/>
  <c r="J14"/>
  <c r="J12"/>
  <c r="J52" s="1"/>
  <c r="E7"/>
  <c r="E74" s="1"/>
  <c r="J39" i="11"/>
  <c r="J38"/>
  <c r="AY66" i="1"/>
  <c r="J37" i="11"/>
  <c r="AX66" i="1"/>
  <c r="BI187" i="11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6"/>
  <c r="BH96"/>
  <c r="BG96"/>
  <c r="BE96"/>
  <c r="T96"/>
  <c r="T95"/>
  <c r="R96"/>
  <c r="R95"/>
  <c r="P96"/>
  <c r="P95" s="1"/>
  <c r="BI94"/>
  <c r="BH94"/>
  <c r="BG94"/>
  <c r="BE94"/>
  <c r="T94"/>
  <c r="T93" s="1"/>
  <c r="T92" s="1"/>
  <c r="R94"/>
  <c r="R93" s="1"/>
  <c r="R92" s="1"/>
  <c r="P94"/>
  <c r="P93" s="1"/>
  <c r="P92" s="1"/>
  <c r="F85"/>
  <c r="E83"/>
  <c r="F56"/>
  <c r="E54"/>
  <c r="J26"/>
  <c r="E26"/>
  <c r="J88" s="1"/>
  <c r="J25"/>
  <c r="J23"/>
  <c r="E23"/>
  <c r="J87" s="1"/>
  <c r="J22"/>
  <c r="J20"/>
  <c r="E20"/>
  <c r="F59"/>
  <c r="J19"/>
  <c r="J17"/>
  <c r="E17"/>
  <c r="F58" s="1"/>
  <c r="J16"/>
  <c r="J14"/>
  <c r="J56" s="1"/>
  <c r="E7"/>
  <c r="E79"/>
  <c r="J39" i="10"/>
  <c r="J38"/>
  <c r="AY65" i="1"/>
  <c r="J37" i="10"/>
  <c r="AX65" i="1" s="1"/>
  <c r="BI120" i="10"/>
  <c r="BH120"/>
  <c r="BG120"/>
  <c r="BE120"/>
  <c r="T120"/>
  <c r="T119" s="1"/>
  <c r="R120"/>
  <c r="R119" s="1"/>
  <c r="P120"/>
  <c r="P119"/>
  <c r="BI118"/>
  <c r="BH118"/>
  <c r="BG118"/>
  <c r="BE118"/>
  <c r="T118"/>
  <c r="T117"/>
  <c r="R118"/>
  <c r="R117" s="1"/>
  <c r="P118"/>
  <c r="P117" s="1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F85"/>
  <c r="E83"/>
  <c r="F56"/>
  <c r="E54"/>
  <c r="J26"/>
  <c r="E26"/>
  <c r="J88" s="1"/>
  <c r="J25"/>
  <c r="J23"/>
  <c r="E23"/>
  <c r="J58"/>
  <c r="J22"/>
  <c r="J20"/>
  <c r="E20"/>
  <c r="F59" s="1"/>
  <c r="J19"/>
  <c r="J17"/>
  <c r="E17"/>
  <c r="F87" s="1"/>
  <c r="J16"/>
  <c r="J14"/>
  <c r="J85" s="1"/>
  <c r="E7"/>
  <c r="E79" s="1"/>
  <c r="J39" i="9"/>
  <c r="J38"/>
  <c r="AY64" i="1" s="1"/>
  <c r="J37" i="9"/>
  <c r="AX64" i="1"/>
  <c r="BI227" i="9"/>
  <c r="BH227"/>
  <c r="BG227"/>
  <c r="BE227"/>
  <c r="T227"/>
  <c r="R227"/>
  <c r="P227"/>
  <c r="BI224"/>
  <c r="BH224"/>
  <c r="BG224"/>
  <c r="BE224"/>
  <c r="T224"/>
  <c r="R224"/>
  <c r="P224"/>
  <c r="BI221"/>
  <c r="BH221"/>
  <c r="BG221"/>
  <c r="BE221"/>
  <c r="T221"/>
  <c r="T220" s="1"/>
  <c r="R221"/>
  <c r="R220" s="1"/>
  <c r="P221"/>
  <c r="P220"/>
  <c r="BI219"/>
  <c r="BH219"/>
  <c r="BG219"/>
  <c r="BE219"/>
  <c r="T219"/>
  <c r="R219"/>
  <c r="P219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6"/>
  <c r="BH116"/>
  <c r="BG116"/>
  <c r="BE116"/>
  <c r="T116"/>
  <c r="R116"/>
  <c r="P116"/>
  <c r="BI114"/>
  <c r="BH114"/>
  <c r="BG114"/>
  <c r="BE114"/>
  <c r="T114"/>
  <c r="R114"/>
  <c r="P114"/>
  <c r="BI113"/>
  <c r="BH113"/>
  <c r="BG113"/>
  <c r="BE113"/>
  <c r="T113"/>
  <c r="R113"/>
  <c r="P113"/>
  <c r="BI111"/>
  <c r="BH111"/>
  <c r="BG111"/>
  <c r="BE111"/>
  <c r="T111"/>
  <c r="R111"/>
  <c r="P111"/>
  <c r="BI109"/>
  <c r="BH109"/>
  <c r="BG109"/>
  <c r="BE109"/>
  <c r="T109"/>
  <c r="R109"/>
  <c r="P109"/>
  <c r="BI107"/>
  <c r="BH107"/>
  <c r="BG107"/>
  <c r="BE107"/>
  <c r="T107"/>
  <c r="R107"/>
  <c r="P107"/>
  <c r="BI105"/>
  <c r="BH105"/>
  <c r="BG105"/>
  <c r="BE105"/>
  <c r="T105"/>
  <c r="R105"/>
  <c r="P105"/>
  <c r="BI103"/>
  <c r="BH103"/>
  <c r="BG103"/>
  <c r="BE103"/>
  <c r="T103"/>
  <c r="R103"/>
  <c r="P103"/>
  <c r="BI101"/>
  <c r="BH101"/>
  <c r="BG101"/>
  <c r="BE101"/>
  <c r="T101"/>
  <c r="R101"/>
  <c r="P101"/>
  <c r="BI98"/>
  <c r="BH98"/>
  <c r="BG98"/>
  <c r="BE98"/>
  <c r="T98"/>
  <c r="R98"/>
  <c r="P98"/>
  <c r="BI96"/>
  <c r="BH96"/>
  <c r="BG96"/>
  <c r="BE96"/>
  <c r="T96"/>
  <c r="R96"/>
  <c r="P96"/>
  <c r="F87"/>
  <c r="E85"/>
  <c r="F56"/>
  <c r="E54"/>
  <c r="J26"/>
  <c r="E26"/>
  <c r="J90" s="1"/>
  <c r="J25"/>
  <c r="J23"/>
  <c r="E23"/>
  <c r="J89"/>
  <c r="J22"/>
  <c r="J20"/>
  <c r="E20"/>
  <c r="F90" s="1"/>
  <c r="J19"/>
  <c r="J17"/>
  <c r="E17"/>
  <c r="F58" s="1"/>
  <c r="J16"/>
  <c r="J14"/>
  <c r="J87" s="1"/>
  <c r="E7"/>
  <c r="E81" s="1"/>
  <c r="J39" i="8"/>
  <c r="J38"/>
  <c r="AY63" i="1" s="1"/>
  <c r="J37" i="8"/>
  <c r="AX63" i="1"/>
  <c r="BI183" i="8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F83"/>
  <c r="E81"/>
  <c r="F56"/>
  <c r="E54"/>
  <c r="J26"/>
  <c r="E26"/>
  <c r="J86" s="1"/>
  <c r="J25"/>
  <c r="J23"/>
  <c r="E23"/>
  <c r="J85" s="1"/>
  <c r="J22"/>
  <c r="J20"/>
  <c r="E20"/>
  <c r="F86"/>
  <c r="J19"/>
  <c r="J17"/>
  <c r="E17"/>
  <c r="F85" s="1"/>
  <c r="J16"/>
  <c r="J14"/>
  <c r="J83" s="1"/>
  <c r="E7"/>
  <c r="E77"/>
  <c r="J39" i="7"/>
  <c r="J38"/>
  <c r="AY62" i="1"/>
  <c r="J37" i="7"/>
  <c r="AX62" i="1" s="1"/>
  <c r="BI1076" i="7"/>
  <c r="BH1076"/>
  <c r="BG1076"/>
  <c r="BE1076"/>
  <c r="T1076"/>
  <c r="T1075" s="1"/>
  <c r="R1076"/>
  <c r="R1075" s="1"/>
  <c r="P1076"/>
  <c r="P1075"/>
  <c r="BI1071"/>
  <c r="BH1071"/>
  <c r="BG1071"/>
  <c r="BE1071"/>
  <c r="T1071"/>
  <c r="T1070"/>
  <c r="R1071"/>
  <c r="R1070" s="1"/>
  <c r="P1071"/>
  <c r="P1070" s="1"/>
  <c r="BI1066"/>
  <c r="BH1066"/>
  <c r="BG1066"/>
  <c r="BE1066"/>
  <c r="T1066"/>
  <c r="T1065" s="1"/>
  <c r="R1066"/>
  <c r="R1065"/>
  <c r="P1066"/>
  <c r="P1065" s="1"/>
  <c r="BI1063"/>
  <c r="BH1063"/>
  <c r="BG1063"/>
  <c r="BE1063"/>
  <c r="T1063"/>
  <c r="R1063"/>
  <c r="P1063"/>
  <c r="BI1057"/>
  <c r="BH1057"/>
  <c r="BG1057"/>
  <c r="BE1057"/>
  <c r="T1057"/>
  <c r="R1057"/>
  <c r="P1057"/>
  <c r="BI1055"/>
  <c r="BH1055"/>
  <c r="BG1055"/>
  <c r="BE1055"/>
  <c r="T1055"/>
  <c r="R1055"/>
  <c r="P1055"/>
  <c r="BI1052"/>
  <c r="BH1052"/>
  <c r="BG1052"/>
  <c r="BE1052"/>
  <c r="T1052"/>
  <c r="R1052"/>
  <c r="P1052"/>
  <c r="BI1048"/>
  <c r="BH1048"/>
  <c r="BG1048"/>
  <c r="BE1048"/>
  <c r="T1048"/>
  <c r="R1048"/>
  <c r="P1048"/>
  <c r="BI1047"/>
  <c r="BH1047"/>
  <c r="BG1047"/>
  <c r="BE1047"/>
  <c r="T1047"/>
  <c r="R1047"/>
  <c r="P1047"/>
  <c r="BI1042"/>
  <c r="BH1042"/>
  <c r="BG1042"/>
  <c r="BE1042"/>
  <c r="T1042"/>
  <c r="R1042"/>
  <c r="P1042"/>
  <c r="BI1040"/>
  <c r="BH1040"/>
  <c r="BG1040"/>
  <c r="BE1040"/>
  <c r="T1040"/>
  <c r="R1040"/>
  <c r="P1040"/>
  <c r="BI1035"/>
  <c r="BH1035"/>
  <c r="BG1035"/>
  <c r="BE1035"/>
  <c r="T1035"/>
  <c r="R1035"/>
  <c r="P1035"/>
  <c r="BI1030"/>
  <c r="BH1030"/>
  <c r="BG1030"/>
  <c r="BE1030"/>
  <c r="T1030"/>
  <c r="R1030"/>
  <c r="P1030"/>
  <c r="BI1027"/>
  <c r="BH1027"/>
  <c r="BG1027"/>
  <c r="BE1027"/>
  <c r="T1027"/>
  <c r="R1027"/>
  <c r="P1027"/>
  <c r="BI1021"/>
  <c r="BH1021"/>
  <c r="BG1021"/>
  <c r="BE1021"/>
  <c r="T1021"/>
  <c r="R1021"/>
  <c r="P1021"/>
  <c r="BI1017"/>
  <c r="BH1017"/>
  <c r="BG1017"/>
  <c r="BE1017"/>
  <c r="T1017"/>
  <c r="R1017"/>
  <c r="P1017"/>
  <c r="BI1014"/>
  <c r="BH1014"/>
  <c r="BG1014"/>
  <c r="BE1014"/>
  <c r="T1014"/>
  <c r="R1014"/>
  <c r="P1014"/>
  <c r="BI1012"/>
  <c r="BH1012"/>
  <c r="BG1012"/>
  <c r="BE1012"/>
  <c r="T1012"/>
  <c r="R1012"/>
  <c r="P1012"/>
  <c r="BI1011"/>
  <c r="BH1011"/>
  <c r="BG1011"/>
  <c r="BE1011"/>
  <c r="T1011"/>
  <c r="R1011"/>
  <c r="P1011"/>
  <c r="BI1007"/>
  <c r="BH1007"/>
  <c r="BG1007"/>
  <c r="BE1007"/>
  <c r="T1007"/>
  <c r="R1007"/>
  <c r="P1007"/>
  <c r="BI1004"/>
  <c r="BH1004"/>
  <c r="BG1004"/>
  <c r="BE1004"/>
  <c r="T1004"/>
  <c r="R1004"/>
  <c r="P1004"/>
  <c r="BI1002"/>
  <c r="BH1002"/>
  <c r="BG1002"/>
  <c r="BE1002"/>
  <c r="T1002"/>
  <c r="R1002"/>
  <c r="P1002"/>
  <c r="BI999"/>
  <c r="BH999"/>
  <c r="BG999"/>
  <c r="BE999"/>
  <c r="T999"/>
  <c r="R999"/>
  <c r="P999"/>
  <c r="BI995"/>
  <c r="BH995"/>
  <c r="BG995"/>
  <c r="BE995"/>
  <c r="T995"/>
  <c r="R995"/>
  <c r="P995"/>
  <c r="BI992"/>
  <c r="BH992"/>
  <c r="BG992"/>
  <c r="BE992"/>
  <c r="T992"/>
  <c r="R992"/>
  <c r="P992"/>
  <c r="BI990"/>
  <c r="BH990"/>
  <c r="BG990"/>
  <c r="BE990"/>
  <c r="T990"/>
  <c r="R990"/>
  <c r="P990"/>
  <c r="BI987"/>
  <c r="BH987"/>
  <c r="BG987"/>
  <c r="BE987"/>
  <c r="T987"/>
  <c r="R987"/>
  <c r="P987"/>
  <c r="BI985"/>
  <c r="BH985"/>
  <c r="BG985"/>
  <c r="BE985"/>
  <c r="T985"/>
  <c r="R985"/>
  <c r="P985"/>
  <c r="BI983"/>
  <c r="BH983"/>
  <c r="BG983"/>
  <c r="BE983"/>
  <c r="T983"/>
  <c r="R983"/>
  <c r="P983"/>
  <c r="BI980"/>
  <c r="BH980"/>
  <c r="BG980"/>
  <c r="BE980"/>
  <c r="T980"/>
  <c r="R980"/>
  <c r="P980"/>
  <c r="BI976"/>
  <c r="BH976"/>
  <c r="BG976"/>
  <c r="BE976"/>
  <c r="T976"/>
  <c r="R976"/>
  <c r="P976"/>
  <c r="BI972"/>
  <c r="BH972"/>
  <c r="BG972"/>
  <c r="BE972"/>
  <c r="T972"/>
  <c r="R972"/>
  <c r="P972"/>
  <c r="BI968"/>
  <c r="BH968"/>
  <c r="BG968"/>
  <c r="BE968"/>
  <c r="T968"/>
  <c r="R968"/>
  <c r="P968"/>
  <c r="BI965"/>
  <c r="BH965"/>
  <c r="BG965"/>
  <c r="BE965"/>
  <c r="T965"/>
  <c r="R965"/>
  <c r="P965"/>
  <c r="BI963"/>
  <c r="BH963"/>
  <c r="BG963"/>
  <c r="BE963"/>
  <c r="T963"/>
  <c r="R963"/>
  <c r="P963"/>
  <c r="BI961"/>
  <c r="BH961"/>
  <c r="BG961"/>
  <c r="BE961"/>
  <c r="T961"/>
  <c r="R961"/>
  <c r="P961"/>
  <c r="BI958"/>
  <c r="BH958"/>
  <c r="BG958"/>
  <c r="BE958"/>
  <c r="T958"/>
  <c r="R958"/>
  <c r="P958"/>
  <c r="BI956"/>
  <c r="BH956"/>
  <c r="BG956"/>
  <c r="BE956"/>
  <c r="T956"/>
  <c r="R956"/>
  <c r="P956"/>
  <c r="BI948"/>
  <c r="BH948"/>
  <c r="BG948"/>
  <c r="BE948"/>
  <c r="T948"/>
  <c r="R948"/>
  <c r="P948"/>
  <c r="BI946"/>
  <c r="BH946"/>
  <c r="BG946"/>
  <c r="BE946"/>
  <c r="T946"/>
  <c r="R946"/>
  <c r="P946"/>
  <c r="BI942"/>
  <c r="BH942"/>
  <c r="BG942"/>
  <c r="BE942"/>
  <c r="T942"/>
  <c r="R942"/>
  <c r="P942"/>
  <c r="BI937"/>
  <c r="BH937"/>
  <c r="BG937"/>
  <c r="BE937"/>
  <c r="T937"/>
  <c r="R937"/>
  <c r="P937"/>
  <c r="BI935"/>
  <c r="BH935"/>
  <c r="BG935"/>
  <c r="BE935"/>
  <c r="T935"/>
  <c r="R935"/>
  <c r="P935"/>
  <c r="BI932"/>
  <c r="BH932"/>
  <c r="BG932"/>
  <c r="BE932"/>
  <c r="T932"/>
  <c r="R932"/>
  <c r="P932"/>
  <c r="BI928"/>
  <c r="BH928"/>
  <c r="BG928"/>
  <c r="BE928"/>
  <c r="T928"/>
  <c r="R928"/>
  <c r="P928"/>
  <c r="BI926"/>
  <c r="BH926"/>
  <c r="BG926"/>
  <c r="BE926"/>
  <c r="T926"/>
  <c r="R926"/>
  <c r="P926"/>
  <c r="BI922"/>
  <c r="BH922"/>
  <c r="BG922"/>
  <c r="BE922"/>
  <c r="T922"/>
  <c r="R922"/>
  <c r="P922"/>
  <c r="BI919"/>
  <c r="BH919"/>
  <c r="BG919"/>
  <c r="BE919"/>
  <c r="T919"/>
  <c r="R919"/>
  <c r="P919"/>
  <c r="BI915"/>
  <c r="BH915"/>
  <c r="BG915"/>
  <c r="BE915"/>
  <c r="T915"/>
  <c r="R915"/>
  <c r="P915"/>
  <c r="BI912"/>
  <c r="BH912"/>
  <c r="BG912"/>
  <c r="BE912"/>
  <c r="T912"/>
  <c r="R912"/>
  <c r="P912"/>
  <c r="BI909"/>
  <c r="BH909"/>
  <c r="BG909"/>
  <c r="BE909"/>
  <c r="T909"/>
  <c r="R909"/>
  <c r="P909"/>
  <c r="BI907"/>
  <c r="BH907"/>
  <c r="BG907"/>
  <c r="BE907"/>
  <c r="T907"/>
  <c r="R907"/>
  <c r="P907"/>
  <c r="BI906"/>
  <c r="BH906"/>
  <c r="BG906"/>
  <c r="BE906"/>
  <c r="T906"/>
  <c r="R906"/>
  <c r="P906"/>
  <c r="BI904"/>
  <c r="BH904"/>
  <c r="BG904"/>
  <c r="BE904"/>
  <c r="T904"/>
  <c r="R904"/>
  <c r="P904"/>
  <c r="BI901"/>
  <c r="BH901"/>
  <c r="BG901"/>
  <c r="BE901"/>
  <c r="T901"/>
  <c r="R901"/>
  <c r="P901"/>
  <c r="BI898"/>
  <c r="BH898"/>
  <c r="BG898"/>
  <c r="BE898"/>
  <c r="T898"/>
  <c r="R898"/>
  <c r="P898"/>
  <c r="BI895"/>
  <c r="BH895"/>
  <c r="BG895"/>
  <c r="BE895"/>
  <c r="T895"/>
  <c r="R895"/>
  <c r="P895"/>
  <c r="BI892"/>
  <c r="BH892"/>
  <c r="BG892"/>
  <c r="BE892"/>
  <c r="T892"/>
  <c r="R892"/>
  <c r="P892"/>
  <c r="BI889"/>
  <c r="BH889"/>
  <c r="BG889"/>
  <c r="BE889"/>
  <c r="T889"/>
  <c r="R889"/>
  <c r="P889"/>
  <c r="BI887"/>
  <c r="BH887"/>
  <c r="BG887"/>
  <c r="BE887"/>
  <c r="T887"/>
  <c r="R887"/>
  <c r="P887"/>
  <c r="BI885"/>
  <c r="BH885"/>
  <c r="BG885"/>
  <c r="BE885"/>
  <c r="T885"/>
  <c r="R885"/>
  <c r="P885"/>
  <c r="BI882"/>
  <c r="BH882"/>
  <c r="BG882"/>
  <c r="BE882"/>
  <c r="T882"/>
  <c r="R882"/>
  <c r="P882"/>
  <c r="BI880"/>
  <c r="BH880"/>
  <c r="BG880"/>
  <c r="BE880"/>
  <c r="T880"/>
  <c r="R880"/>
  <c r="P880"/>
  <c r="BI876"/>
  <c r="BH876"/>
  <c r="BG876"/>
  <c r="BE876"/>
  <c r="T876"/>
  <c r="R876"/>
  <c r="P876"/>
  <c r="BI873"/>
  <c r="BH873"/>
  <c r="BG873"/>
  <c r="BE873"/>
  <c r="T873"/>
  <c r="R873"/>
  <c r="P873"/>
  <c r="BI869"/>
  <c r="BH869"/>
  <c r="BG869"/>
  <c r="BE869"/>
  <c r="T869"/>
  <c r="R869"/>
  <c r="P869"/>
  <c r="BI867"/>
  <c r="BH867"/>
  <c r="BG867"/>
  <c r="BE867"/>
  <c r="T867"/>
  <c r="R867"/>
  <c r="P867"/>
  <c r="BI865"/>
  <c r="BH865"/>
  <c r="BG865"/>
  <c r="BE865"/>
  <c r="T865"/>
  <c r="R865"/>
  <c r="P865"/>
  <c r="BI863"/>
  <c r="BH863"/>
  <c r="BG863"/>
  <c r="BE863"/>
  <c r="T863"/>
  <c r="R863"/>
  <c r="P863"/>
  <c r="BI861"/>
  <c r="BH861"/>
  <c r="BG861"/>
  <c r="BE861"/>
  <c r="T861"/>
  <c r="R861"/>
  <c r="P861"/>
  <c r="BI859"/>
  <c r="BH859"/>
  <c r="BG859"/>
  <c r="BE859"/>
  <c r="T859"/>
  <c r="R859"/>
  <c r="P859"/>
  <c r="BI857"/>
  <c r="BH857"/>
  <c r="BG857"/>
  <c r="BE857"/>
  <c r="T857"/>
  <c r="R857"/>
  <c r="P857"/>
  <c r="BI855"/>
  <c r="BH855"/>
  <c r="BG855"/>
  <c r="BE855"/>
  <c r="T855"/>
  <c r="R855"/>
  <c r="P855"/>
  <c r="BI853"/>
  <c r="BH853"/>
  <c r="BG853"/>
  <c r="BE853"/>
  <c r="T853"/>
  <c r="R853"/>
  <c r="P853"/>
  <c r="BI851"/>
  <c r="BH851"/>
  <c r="BG851"/>
  <c r="BE851"/>
  <c r="T851"/>
  <c r="R851"/>
  <c r="P851"/>
  <c r="BI849"/>
  <c r="BH849"/>
  <c r="BG849"/>
  <c r="BE849"/>
  <c r="T849"/>
  <c r="R849"/>
  <c r="P849"/>
  <c r="BI846"/>
  <c r="BH846"/>
  <c r="BG846"/>
  <c r="BE846"/>
  <c r="T846"/>
  <c r="R846"/>
  <c r="P846"/>
  <c r="BI844"/>
  <c r="BH844"/>
  <c r="BG844"/>
  <c r="BE844"/>
  <c r="T844"/>
  <c r="R844"/>
  <c r="P844"/>
  <c r="BI842"/>
  <c r="BH842"/>
  <c r="BG842"/>
  <c r="BE842"/>
  <c r="T842"/>
  <c r="R842"/>
  <c r="P842"/>
  <c r="BI840"/>
  <c r="BH840"/>
  <c r="BG840"/>
  <c r="BE840"/>
  <c r="T840"/>
  <c r="R840"/>
  <c r="P840"/>
  <c r="BI838"/>
  <c r="BH838"/>
  <c r="BG838"/>
  <c r="BE838"/>
  <c r="T838"/>
  <c r="R838"/>
  <c r="P838"/>
  <c r="BI836"/>
  <c r="BH836"/>
  <c r="BG836"/>
  <c r="BE836"/>
  <c r="T836"/>
  <c r="R836"/>
  <c r="P836"/>
  <c r="BI834"/>
  <c r="BH834"/>
  <c r="BG834"/>
  <c r="BE834"/>
  <c r="T834"/>
  <c r="R834"/>
  <c r="P834"/>
  <c r="BI831"/>
  <c r="BH831"/>
  <c r="BG831"/>
  <c r="BE831"/>
  <c r="T831"/>
  <c r="R831"/>
  <c r="P831"/>
  <c r="BI828"/>
  <c r="BH828"/>
  <c r="BG828"/>
  <c r="BE828"/>
  <c r="T828"/>
  <c r="R828"/>
  <c r="P828"/>
  <c r="BI827"/>
  <c r="BH827"/>
  <c r="BG827"/>
  <c r="BE827"/>
  <c r="T827"/>
  <c r="R827"/>
  <c r="P827"/>
  <c r="BI826"/>
  <c r="BH826"/>
  <c r="BG826"/>
  <c r="BE826"/>
  <c r="T826"/>
  <c r="R826"/>
  <c r="P826"/>
  <c r="BI825"/>
  <c r="BH825"/>
  <c r="BG825"/>
  <c r="BE825"/>
  <c r="T825"/>
  <c r="R825"/>
  <c r="P825"/>
  <c r="BI823"/>
  <c r="BH823"/>
  <c r="BG823"/>
  <c r="BE823"/>
  <c r="T823"/>
  <c r="R823"/>
  <c r="P823"/>
  <c r="BI821"/>
  <c r="BH821"/>
  <c r="BG821"/>
  <c r="BE821"/>
  <c r="T821"/>
  <c r="R821"/>
  <c r="P821"/>
  <c r="BI817"/>
  <c r="BH817"/>
  <c r="BG817"/>
  <c r="BE817"/>
  <c r="T817"/>
  <c r="R817"/>
  <c r="P817"/>
  <c r="BI814"/>
  <c r="BH814"/>
  <c r="BG814"/>
  <c r="BE814"/>
  <c r="T814"/>
  <c r="R814"/>
  <c r="P814"/>
  <c r="BI812"/>
  <c r="BH812"/>
  <c r="BG812"/>
  <c r="BE812"/>
  <c r="T812"/>
  <c r="R812"/>
  <c r="P812"/>
  <c r="BI810"/>
  <c r="BH810"/>
  <c r="BG810"/>
  <c r="BE810"/>
  <c r="T810"/>
  <c r="R810"/>
  <c r="P810"/>
  <c r="BI807"/>
  <c r="BH807"/>
  <c r="BG807"/>
  <c r="BE807"/>
  <c r="T807"/>
  <c r="R807"/>
  <c r="P807"/>
  <c r="BI804"/>
  <c r="BH804"/>
  <c r="BG804"/>
  <c r="BE804"/>
  <c r="T804"/>
  <c r="R804"/>
  <c r="P804"/>
  <c r="BI801"/>
  <c r="BH801"/>
  <c r="BG801"/>
  <c r="BE801"/>
  <c r="T801"/>
  <c r="R801"/>
  <c r="P801"/>
  <c r="BI799"/>
  <c r="BH799"/>
  <c r="BG799"/>
  <c r="BE799"/>
  <c r="T799"/>
  <c r="R799"/>
  <c r="P799"/>
  <c r="BI797"/>
  <c r="BH797"/>
  <c r="BG797"/>
  <c r="BE797"/>
  <c r="T797"/>
  <c r="R797"/>
  <c r="P797"/>
  <c r="BI795"/>
  <c r="BH795"/>
  <c r="BG795"/>
  <c r="BE795"/>
  <c r="T795"/>
  <c r="R795"/>
  <c r="P795"/>
  <c r="BI793"/>
  <c r="BH793"/>
  <c r="BG793"/>
  <c r="BE793"/>
  <c r="T793"/>
  <c r="R793"/>
  <c r="P793"/>
  <c r="BI791"/>
  <c r="BH791"/>
  <c r="BG791"/>
  <c r="BE791"/>
  <c r="T791"/>
  <c r="R791"/>
  <c r="P791"/>
  <c r="BI789"/>
  <c r="BH789"/>
  <c r="BG789"/>
  <c r="BE789"/>
  <c r="T789"/>
  <c r="R789"/>
  <c r="P789"/>
  <c r="BI786"/>
  <c r="BH786"/>
  <c r="BG786"/>
  <c r="BE786"/>
  <c r="T786"/>
  <c r="R786"/>
  <c r="P786"/>
  <c r="BI784"/>
  <c r="BH784"/>
  <c r="BG784"/>
  <c r="BE784"/>
  <c r="T784"/>
  <c r="R784"/>
  <c r="P784"/>
  <c r="BI782"/>
  <c r="BH782"/>
  <c r="BG782"/>
  <c r="BE782"/>
  <c r="T782"/>
  <c r="R782"/>
  <c r="P782"/>
  <c r="BI780"/>
  <c r="BH780"/>
  <c r="BG780"/>
  <c r="BE780"/>
  <c r="T780"/>
  <c r="R780"/>
  <c r="P780"/>
  <c r="BI778"/>
  <c r="BH778"/>
  <c r="BG778"/>
  <c r="BE778"/>
  <c r="T778"/>
  <c r="R778"/>
  <c r="P778"/>
  <c r="BI776"/>
  <c r="BH776"/>
  <c r="BG776"/>
  <c r="BE776"/>
  <c r="T776"/>
  <c r="R776"/>
  <c r="P776"/>
  <c r="BI774"/>
  <c r="BH774"/>
  <c r="BG774"/>
  <c r="BE774"/>
  <c r="T774"/>
  <c r="R774"/>
  <c r="P774"/>
  <c r="BI769"/>
  <c r="BH769"/>
  <c r="BG769"/>
  <c r="BE769"/>
  <c r="T769"/>
  <c r="R769"/>
  <c r="P769"/>
  <c r="BI767"/>
  <c r="BH767"/>
  <c r="BG767"/>
  <c r="BE767"/>
  <c r="T767"/>
  <c r="R767"/>
  <c r="P767"/>
  <c r="BI765"/>
  <c r="BH765"/>
  <c r="BG765"/>
  <c r="BE765"/>
  <c r="T765"/>
  <c r="R765"/>
  <c r="P765"/>
  <c r="BI764"/>
  <c r="BH764"/>
  <c r="BG764"/>
  <c r="BE764"/>
  <c r="T764"/>
  <c r="R764"/>
  <c r="P764"/>
  <c r="BI762"/>
  <c r="BH762"/>
  <c r="BG762"/>
  <c r="BE762"/>
  <c r="T762"/>
  <c r="R762"/>
  <c r="P762"/>
  <c r="BI760"/>
  <c r="BH760"/>
  <c r="BG760"/>
  <c r="BE760"/>
  <c r="T760"/>
  <c r="R760"/>
  <c r="P760"/>
  <c r="BI758"/>
  <c r="BH758"/>
  <c r="BG758"/>
  <c r="BE758"/>
  <c r="T758"/>
  <c r="R758"/>
  <c r="P758"/>
  <c r="BI756"/>
  <c r="BH756"/>
  <c r="BG756"/>
  <c r="BE756"/>
  <c r="T756"/>
  <c r="R756"/>
  <c r="P756"/>
  <c r="BI754"/>
  <c r="BH754"/>
  <c r="BG754"/>
  <c r="BE754"/>
  <c r="T754"/>
  <c r="R754"/>
  <c r="P754"/>
  <c r="BI752"/>
  <c r="BH752"/>
  <c r="BG752"/>
  <c r="BE752"/>
  <c r="T752"/>
  <c r="R752"/>
  <c r="P752"/>
  <c r="BI749"/>
  <c r="BH749"/>
  <c r="BG749"/>
  <c r="BE749"/>
  <c r="T749"/>
  <c r="R749"/>
  <c r="P749"/>
  <c r="BI746"/>
  <c r="BH746"/>
  <c r="BG746"/>
  <c r="BE746"/>
  <c r="T746"/>
  <c r="R746"/>
  <c r="P746"/>
  <c r="BI743"/>
  <c r="BH743"/>
  <c r="BG743"/>
  <c r="BE743"/>
  <c r="T743"/>
  <c r="R743"/>
  <c r="P743"/>
  <c r="BI740"/>
  <c r="BH740"/>
  <c r="BG740"/>
  <c r="BE740"/>
  <c r="T740"/>
  <c r="R740"/>
  <c r="P740"/>
  <c r="BI736"/>
  <c r="BH736"/>
  <c r="BG736"/>
  <c r="BE736"/>
  <c r="T736"/>
  <c r="R736"/>
  <c r="P736"/>
  <c r="BI735"/>
  <c r="BH735"/>
  <c r="BG735"/>
  <c r="BE735"/>
  <c r="T735"/>
  <c r="R735"/>
  <c r="P735"/>
  <c r="BI733"/>
  <c r="BH733"/>
  <c r="BG733"/>
  <c r="BE733"/>
  <c r="T733"/>
  <c r="R733"/>
  <c r="P733"/>
  <c r="BI730"/>
  <c r="BH730"/>
  <c r="BG730"/>
  <c r="BE730"/>
  <c r="T730"/>
  <c r="R730"/>
  <c r="P730"/>
  <c r="BI727"/>
  <c r="BH727"/>
  <c r="BG727"/>
  <c r="BE727"/>
  <c r="T727"/>
  <c r="R727"/>
  <c r="P727"/>
  <c r="BI725"/>
  <c r="BH725"/>
  <c r="BG725"/>
  <c r="BE725"/>
  <c r="T725"/>
  <c r="R725"/>
  <c r="P725"/>
  <c r="BI723"/>
  <c r="BH723"/>
  <c r="BG723"/>
  <c r="BE723"/>
  <c r="T723"/>
  <c r="R723"/>
  <c r="P723"/>
  <c r="BI721"/>
  <c r="BH721"/>
  <c r="BG721"/>
  <c r="BE721"/>
  <c r="T721"/>
  <c r="R721"/>
  <c r="P721"/>
  <c r="BI717"/>
  <c r="BH717"/>
  <c r="BG717"/>
  <c r="BE717"/>
  <c r="T717"/>
  <c r="R717"/>
  <c r="P717"/>
  <c r="BI715"/>
  <c r="BH715"/>
  <c r="BG715"/>
  <c r="BE715"/>
  <c r="T715"/>
  <c r="R715"/>
  <c r="P715"/>
  <c r="BI713"/>
  <c r="BH713"/>
  <c r="BG713"/>
  <c r="BE713"/>
  <c r="T713"/>
  <c r="R713"/>
  <c r="P713"/>
  <c r="BI711"/>
  <c r="BH711"/>
  <c r="BG711"/>
  <c r="BE711"/>
  <c r="T711"/>
  <c r="R711"/>
  <c r="P711"/>
  <c r="BI709"/>
  <c r="BH709"/>
  <c r="BG709"/>
  <c r="BE709"/>
  <c r="T709"/>
  <c r="R709"/>
  <c r="P709"/>
  <c r="BI705"/>
  <c r="BH705"/>
  <c r="BG705"/>
  <c r="BE705"/>
  <c r="T705"/>
  <c r="R705"/>
  <c r="P705"/>
  <c r="BI703"/>
  <c r="BH703"/>
  <c r="BG703"/>
  <c r="BE703"/>
  <c r="T703"/>
  <c r="R703"/>
  <c r="P703"/>
  <c r="BI701"/>
  <c r="BH701"/>
  <c r="BG701"/>
  <c r="BE701"/>
  <c r="T701"/>
  <c r="R701"/>
  <c r="P701"/>
  <c r="BI696"/>
  <c r="BH696"/>
  <c r="BG696"/>
  <c r="BE696"/>
  <c r="T696"/>
  <c r="R696"/>
  <c r="P696"/>
  <c r="BI694"/>
  <c r="BH694"/>
  <c r="BG694"/>
  <c r="BE694"/>
  <c r="T694"/>
  <c r="R694"/>
  <c r="P694"/>
  <c r="BI692"/>
  <c r="BH692"/>
  <c r="BG692"/>
  <c r="BE692"/>
  <c r="T692"/>
  <c r="R692"/>
  <c r="P692"/>
  <c r="BI688"/>
  <c r="BH688"/>
  <c r="BG688"/>
  <c r="BE688"/>
  <c r="T688"/>
  <c r="R688"/>
  <c r="P688"/>
  <c r="BI685"/>
  <c r="BH685"/>
  <c r="BG685"/>
  <c r="BE685"/>
  <c r="T685"/>
  <c r="R685"/>
  <c r="P685"/>
  <c r="BI682"/>
  <c r="BH682"/>
  <c r="BG682"/>
  <c r="BE682"/>
  <c r="T682"/>
  <c r="R682"/>
  <c r="P682"/>
  <c r="BI677"/>
  <c r="BH677"/>
  <c r="BG677"/>
  <c r="BE677"/>
  <c r="T677"/>
  <c r="R677"/>
  <c r="P677"/>
  <c r="BI675"/>
  <c r="BH675"/>
  <c r="BG675"/>
  <c r="BE675"/>
  <c r="T675"/>
  <c r="R675"/>
  <c r="P675"/>
  <c r="BI673"/>
  <c r="BH673"/>
  <c r="BG673"/>
  <c r="BE673"/>
  <c r="T673"/>
  <c r="R673"/>
  <c r="P673"/>
  <c r="BI670"/>
  <c r="BH670"/>
  <c r="BG670"/>
  <c r="BE670"/>
  <c r="T670"/>
  <c r="R670"/>
  <c r="P670"/>
  <c r="BI668"/>
  <c r="BH668"/>
  <c r="BG668"/>
  <c r="BE668"/>
  <c r="T668"/>
  <c r="R668"/>
  <c r="P668"/>
  <c r="BI665"/>
  <c r="BH665"/>
  <c r="BG665"/>
  <c r="BE665"/>
  <c r="T665"/>
  <c r="R665"/>
  <c r="P665"/>
  <c r="BI663"/>
  <c r="BH663"/>
  <c r="BG663"/>
  <c r="BE663"/>
  <c r="T663"/>
  <c r="R663"/>
  <c r="P663"/>
  <c r="BI660"/>
  <c r="BH660"/>
  <c r="BG660"/>
  <c r="BE660"/>
  <c r="T660"/>
  <c r="R660"/>
  <c r="P660"/>
  <c r="BI656"/>
  <c r="BH656"/>
  <c r="BG656"/>
  <c r="BE656"/>
  <c r="T656"/>
  <c r="R656"/>
  <c r="P656"/>
  <c r="BI654"/>
  <c r="BH654"/>
  <c r="BG654"/>
  <c r="BE654"/>
  <c r="T654"/>
  <c r="R654"/>
  <c r="P654"/>
  <c r="BI652"/>
  <c r="BH652"/>
  <c r="BG652"/>
  <c r="BE652"/>
  <c r="T652"/>
  <c r="R652"/>
  <c r="P652"/>
  <c r="BI649"/>
  <c r="BH649"/>
  <c r="BG649"/>
  <c r="BE649"/>
  <c r="T649"/>
  <c r="R649"/>
  <c r="P649"/>
  <c r="BI645"/>
  <c r="BH645"/>
  <c r="BG645"/>
  <c r="BE645"/>
  <c r="T645"/>
  <c r="R645"/>
  <c r="P645"/>
  <c r="BI643"/>
  <c r="BH643"/>
  <c r="BG643"/>
  <c r="BE643"/>
  <c r="T643"/>
  <c r="R643"/>
  <c r="P643"/>
  <c r="BI640"/>
  <c r="BH640"/>
  <c r="BG640"/>
  <c r="BE640"/>
  <c r="T640"/>
  <c r="R640"/>
  <c r="P640"/>
  <c r="BI638"/>
  <c r="BH638"/>
  <c r="BG638"/>
  <c r="BE638"/>
  <c r="T638"/>
  <c r="R638"/>
  <c r="P638"/>
  <c r="BI635"/>
  <c r="BH635"/>
  <c r="BG635"/>
  <c r="BE635"/>
  <c r="T635"/>
  <c r="R635"/>
  <c r="P635"/>
  <c r="BI632"/>
  <c r="BH632"/>
  <c r="BG632"/>
  <c r="BE632"/>
  <c r="T632"/>
  <c r="R632"/>
  <c r="P632"/>
  <c r="BI630"/>
  <c r="BH630"/>
  <c r="BG630"/>
  <c r="BE630"/>
  <c r="T630"/>
  <c r="R630"/>
  <c r="P630"/>
  <c r="BI626"/>
  <c r="BH626"/>
  <c r="BG626"/>
  <c r="BE626"/>
  <c r="T626"/>
  <c r="R626"/>
  <c r="P626"/>
  <c r="BI622"/>
  <c r="BH622"/>
  <c r="BG622"/>
  <c r="BE622"/>
  <c r="T622"/>
  <c r="R622"/>
  <c r="P622"/>
  <c r="BI618"/>
  <c r="BH618"/>
  <c r="BG618"/>
  <c r="BE618"/>
  <c r="T618"/>
  <c r="R618"/>
  <c r="P618"/>
  <c r="BI610"/>
  <c r="BH610"/>
  <c r="BG610"/>
  <c r="BE610"/>
  <c r="T610"/>
  <c r="R610"/>
  <c r="P610"/>
  <c r="BI603"/>
  <c r="BH603"/>
  <c r="BG603"/>
  <c r="BE603"/>
  <c r="T603"/>
  <c r="R603"/>
  <c r="P603"/>
  <c r="BI597"/>
  <c r="BH597"/>
  <c r="BG597"/>
  <c r="BE597"/>
  <c r="T597"/>
  <c r="R597"/>
  <c r="P597"/>
  <c r="BI592"/>
  <c r="BH592"/>
  <c r="BG592"/>
  <c r="BE592"/>
  <c r="T592"/>
  <c r="R592"/>
  <c r="P592"/>
  <c r="BI589"/>
  <c r="BH589"/>
  <c r="BG589"/>
  <c r="BE589"/>
  <c r="T589"/>
  <c r="R589"/>
  <c r="P589"/>
  <c r="BI587"/>
  <c r="BH587"/>
  <c r="BG587"/>
  <c r="BE587"/>
  <c r="T587"/>
  <c r="R587"/>
  <c r="P587"/>
  <c r="BI585"/>
  <c r="BH585"/>
  <c r="BG585"/>
  <c r="BE585"/>
  <c r="T585"/>
  <c r="R585"/>
  <c r="P585"/>
  <c r="BI583"/>
  <c r="BH583"/>
  <c r="BG583"/>
  <c r="BE583"/>
  <c r="T583"/>
  <c r="R583"/>
  <c r="P583"/>
  <c r="BI581"/>
  <c r="BH581"/>
  <c r="BG581"/>
  <c r="BE581"/>
  <c r="T581"/>
  <c r="R581"/>
  <c r="P581"/>
  <c r="BI576"/>
  <c r="BH576"/>
  <c r="BG576"/>
  <c r="BE576"/>
  <c r="T576"/>
  <c r="R576"/>
  <c r="P576"/>
  <c r="BI574"/>
  <c r="BH574"/>
  <c r="BG574"/>
  <c r="BE574"/>
  <c r="T574"/>
  <c r="R574"/>
  <c r="P574"/>
  <c r="BI570"/>
  <c r="BH570"/>
  <c r="BG570"/>
  <c r="BE570"/>
  <c r="T570"/>
  <c r="R570"/>
  <c r="P570"/>
  <c r="BI567"/>
  <c r="BH567"/>
  <c r="BG567"/>
  <c r="BE567"/>
  <c r="T567"/>
  <c r="R567"/>
  <c r="P567"/>
  <c r="BI563"/>
  <c r="BH563"/>
  <c r="BG563"/>
  <c r="BE563"/>
  <c r="T563"/>
  <c r="R563"/>
  <c r="P563"/>
  <c r="BI560"/>
  <c r="BH560"/>
  <c r="BG560"/>
  <c r="BE560"/>
  <c r="T560"/>
  <c r="R560"/>
  <c r="P560"/>
  <c r="BI558"/>
  <c r="BH558"/>
  <c r="BG558"/>
  <c r="BE558"/>
  <c r="T558"/>
  <c r="R558"/>
  <c r="P558"/>
  <c r="BI555"/>
  <c r="BH555"/>
  <c r="BG555"/>
  <c r="BE555"/>
  <c r="T555"/>
  <c r="R555"/>
  <c r="P555"/>
  <c r="BI552"/>
  <c r="BH552"/>
  <c r="BG552"/>
  <c r="BE552"/>
  <c r="T552"/>
  <c r="R552"/>
  <c r="P552"/>
  <c r="BI550"/>
  <c r="BH550"/>
  <c r="BG550"/>
  <c r="BE550"/>
  <c r="T550"/>
  <c r="R550"/>
  <c r="P550"/>
  <c r="BI543"/>
  <c r="BH543"/>
  <c r="BG543"/>
  <c r="BE543"/>
  <c r="T543"/>
  <c r="R543"/>
  <c r="P543"/>
  <c r="BI541"/>
  <c r="BH541"/>
  <c r="BG541"/>
  <c r="BE541"/>
  <c r="T541"/>
  <c r="R541"/>
  <c r="P541"/>
  <c r="BI538"/>
  <c r="BH538"/>
  <c r="BG538"/>
  <c r="BE538"/>
  <c r="T538"/>
  <c r="R538"/>
  <c r="P538"/>
  <c r="BI535"/>
  <c r="BH535"/>
  <c r="BG535"/>
  <c r="BE535"/>
  <c r="T535"/>
  <c r="R535"/>
  <c r="P535"/>
  <c r="BI533"/>
  <c r="BH533"/>
  <c r="BG533"/>
  <c r="BE533"/>
  <c r="T533"/>
  <c r="R533"/>
  <c r="P533"/>
  <c r="BI530"/>
  <c r="BH530"/>
  <c r="BG530"/>
  <c r="BE530"/>
  <c r="T530"/>
  <c r="R530"/>
  <c r="P530"/>
  <c r="BI527"/>
  <c r="BH527"/>
  <c r="BG527"/>
  <c r="BE527"/>
  <c r="T527"/>
  <c r="R527"/>
  <c r="P527"/>
  <c r="BI524"/>
  <c r="BH524"/>
  <c r="BG524"/>
  <c r="BE524"/>
  <c r="T524"/>
  <c r="R524"/>
  <c r="P524"/>
  <c r="BI522"/>
  <c r="BH522"/>
  <c r="BG522"/>
  <c r="BE522"/>
  <c r="T522"/>
  <c r="R522"/>
  <c r="P522"/>
  <c r="BI519"/>
  <c r="BH519"/>
  <c r="BG519"/>
  <c r="BE519"/>
  <c r="T519"/>
  <c r="R519"/>
  <c r="P519"/>
  <c r="BI517"/>
  <c r="BH517"/>
  <c r="BG517"/>
  <c r="BE517"/>
  <c r="T517"/>
  <c r="R517"/>
  <c r="P517"/>
  <c r="BI514"/>
  <c r="BH514"/>
  <c r="BG514"/>
  <c r="BE514"/>
  <c r="T514"/>
  <c r="R514"/>
  <c r="P514"/>
  <c r="BI509"/>
  <c r="BH509"/>
  <c r="BG509"/>
  <c r="BE509"/>
  <c r="T509"/>
  <c r="R509"/>
  <c r="P509"/>
  <c r="BI506"/>
  <c r="BH506"/>
  <c r="BG506"/>
  <c r="BE506"/>
  <c r="T506"/>
  <c r="R506"/>
  <c r="P506"/>
  <c r="BI501"/>
  <c r="BH501"/>
  <c r="BG501"/>
  <c r="BE501"/>
  <c r="T501"/>
  <c r="R501"/>
  <c r="P501"/>
  <c r="BI499"/>
  <c r="BH499"/>
  <c r="BG499"/>
  <c r="BE499"/>
  <c r="T499"/>
  <c r="R499"/>
  <c r="P499"/>
  <c r="BI495"/>
  <c r="BH495"/>
  <c r="BG495"/>
  <c r="BE495"/>
  <c r="T495"/>
  <c r="R495"/>
  <c r="P495"/>
  <c r="BI492"/>
  <c r="BH492"/>
  <c r="BG492"/>
  <c r="BE492"/>
  <c r="T492"/>
  <c r="R492"/>
  <c r="P492"/>
  <c r="BI490"/>
  <c r="BH490"/>
  <c r="BG490"/>
  <c r="BE490"/>
  <c r="T490"/>
  <c r="R490"/>
  <c r="P490"/>
  <c r="BI486"/>
  <c r="BH486"/>
  <c r="BG486"/>
  <c r="BE486"/>
  <c r="T486"/>
  <c r="R486"/>
  <c r="P486"/>
  <c r="BI483"/>
  <c r="BH483"/>
  <c r="BG483"/>
  <c r="BE483"/>
  <c r="T483"/>
  <c r="R483"/>
  <c r="P483"/>
  <c r="BI481"/>
  <c r="BH481"/>
  <c r="BG481"/>
  <c r="BE481"/>
  <c r="T481"/>
  <c r="R481"/>
  <c r="P481"/>
  <c r="BI479"/>
  <c r="BH479"/>
  <c r="BG479"/>
  <c r="BE479"/>
  <c r="T479"/>
  <c r="R479"/>
  <c r="P479"/>
  <c r="BI476"/>
  <c r="BH476"/>
  <c r="BG476"/>
  <c r="BE476"/>
  <c r="T476"/>
  <c r="R476"/>
  <c r="P476"/>
  <c r="BI474"/>
  <c r="BH474"/>
  <c r="BG474"/>
  <c r="BE474"/>
  <c r="T474"/>
  <c r="R474"/>
  <c r="P474"/>
  <c r="BI471"/>
  <c r="BH471"/>
  <c r="BG471"/>
  <c r="BE471"/>
  <c r="T471"/>
  <c r="R471"/>
  <c r="P471"/>
  <c r="BI469"/>
  <c r="BH469"/>
  <c r="BG469"/>
  <c r="BE469"/>
  <c r="T469"/>
  <c r="R469"/>
  <c r="P469"/>
  <c r="BI466"/>
  <c r="BH466"/>
  <c r="BG466"/>
  <c r="BE466"/>
  <c r="T466"/>
  <c r="T465"/>
  <c r="R466"/>
  <c r="R465" s="1"/>
  <c r="P466"/>
  <c r="P465" s="1"/>
  <c r="BI463"/>
  <c r="BH463"/>
  <c r="BG463"/>
  <c r="BE463"/>
  <c r="T463"/>
  <c r="R463"/>
  <c r="P463"/>
  <c r="BI460"/>
  <c r="BH460"/>
  <c r="BG460"/>
  <c r="BE460"/>
  <c r="T460"/>
  <c r="R460"/>
  <c r="P460"/>
  <c r="BI458"/>
  <c r="BH458"/>
  <c r="BG458"/>
  <c r="BE458"/>
  <c r="T458"/>
  <c r="R458"/>
  <c r="P458"/>
  <c r="BI455"/>
  <c r="BH455"/>
  <c r="BG455"/>
  <c r="BE455"/>
  <c r="T455"/>
  <c r="R455"/>
  <c r="P455"/>
  <c r="BI452"/>
  <c r="BH452"/>
  <c r="BG452"/>
  <c r="BE452"/>
  <c r="T452"/>
  <c r="R452"/>
  <c r="P452"/>
  <c r="BI451"/>
  <c r="BH451"/>
  <c r="BG451"/>
  <c r="BE451"/>
  <c r="T451"/>
  <c r="R451"/>
  <c r="P451"/>
  <c r="BI446"/>
  <c r="BH446"/>
  <c r="BG446"/>
  <c r="BE446"/>
  <c r="T446"/>
  <c r="T445" s="1"/>
  <c r="R446"/>
  <c r="R445"/>
  <c r="P446"/>
  <c r="P445" s="1"/>
  <c r="BI443"/>
  <c r="BH443"/>
  <c r="BG443"/>
  <c r="BE443"/>
  <c r="T443"/>
  <c r="R443"/>
  <c r="P443"/>
  <c r="BI441"/>
  <c r="BH441"/>
  <c r="BG441"/>
  <c r="BE441"/>
  <c r="T441"/>
  <c r="R441"/>
  <c r="P441"/>
  <c r="BI439"/>
  <c r="BH439"/>
  <c r="BG439"/>
  <c r="BE439"/>
  <c r="T439"/>
  <c r="R439"/>
  <c r="P439"/>
  <c r="BI436"/>
  <c r="BH436"/>
  <c r="BG436"/>
  <c r="BE436"/>
  <c r="T436"/>
  <c r="R436"/>
  <c r="P436"/>
  <c r="BI433"/>
  <c r="BH433"/>
  <c r="BG433"/>
  <c r="BE433"/>
  <c r="T433"/>
  <c r="R433"/>
  <c r="P433"/>
  <c r="BI431"/>
  <c r="BH431"/>
  <c r="BG431"/>
  <c r="BE431"/>
  <c r="T431"/>
  <c r="R431"/>
  <c r="P431"/>
  <c r="BI429"/>
  <c r="BH429"/>
  <c r="BG429"/>
  <c r="BE429"/>
  <c r="T429"/>
  <c r="R429"/>
  <c r="P429"/>
  <c r="BI425"/>
  <c r="BH425"/>
  <c r="BG425"/>
  <c r="BE425"/>
  <c r="T425"/>
  <c r="R425"/>
  <c r="P425"/>
  <c r="BI423"/>
  <c r="BH423"/>
  <c r="BG423"/>
  <c r="BE423"/>
  <c r="T423"/>
  <c r="R423"/>
  <c r="P423"/>
  <c r="BI421"/>
  <c r="BH421"/>
  <c r="BG421"/>
  <c r="BE421"/>
  <c r="T421"/>
  <c r="R421"/>
  <c r="P421"/>
  <c r="BI419"/>
  <c r="BH419"/>
  <c r="BG419"/>
  <c r="BE419"/>
  <c r="T419"/>
  <c r="R419"/>
  <c r="P419"/>
  <c r="BI417"/>
  <c r="BH417"/>
  <c r="BG417"/>
  <c r="BE417"/>
  <c r="T417"/>
  <c r="R417"/>
  <c r="P417"/>
  <c r="BI415"/>
  <c r="BH415"/>
  <c r="BG415"/>
  <c r="BE415"/>
  <c r="T415"/>
  <c r="R415"/>
  <c r="P415"/>
  <c r="BI413"/>
  <c r="BH413"/>
  <c r="BG413"/>
  <c r="BE413"/>
  <c r="T413"/>
  <c r="R413"/>
  <c r="P413"/>
  <c r="BI411"/>
  <c r="BH411"/>
  <c r="BG411"/>
  <c r="BE411"/>
  <c r="T411"/>
  <c r="R411"/>
  <c r="P411"/>
  <c r="BI409"/>
  <c r="BH409"/>
  <c r="BG409"/>
  <c r="BE409"/>
  <c r="T409"/>
  <c r="R409"/>
  <c r="P409"/>
  <c r="BI407"/>
  <c r="BH407"/>
  <c r="BG407"/>
  <c r="BE407"/>
  <c r="T407"/>
  <c r="R407"/>
  <c r="P407"/>
  <c r="BI404"/>
  <c r="BH404"/>
  <c r="BG404"/>
  <c r="BE404"/>
  <c r="T404"/>
  <c r="R404"/>
  <c r="P404"/>
  <c r="BI401"/>
  <c r="BH401"/>
  <c r="BG401"/>
  <c r="BE401"/>
  <c r="T401"/>
  <c r="R401"/>
  <c r="P401"/>
  <c r="BI398"/>
  <c r="BH398"/>
  <c r="BG398"/>
  <c r="BE398"/>
  <c r="T398"/>
  <c r="R398"/>
  <c r="P398"/>
  <c r="BI395"/>
  <c r="BH395"/>
  <c r="BG395"/>
  <c r="BE395"/>
  <c r="T395"/>
  <c r="R395"/>
  <c r="P395"/>
  <c r="BI392"/>
  <c r="BH392"/>
  <c r="BG392"/>
  <c r="BE392"/>
  <c r="T392"/>
  <c r="R392"/>
  <c r="P392"/>
  <c r="BI389"/>
  <c r="BH389"/>
  <c r="BG389"/>
  <c r="BE389"/>
  <c r="T389"/>
  <c r="R389"/>
  <c r="P389"/>
  <c r="BI386"/>
  <c r="BH386"/>
  <c r="BG386"/>
  <c r="BE386"/>
  <c r="T386"/>
  <c r="R386"/>
  <c r="P386"/>
  <c r="BI383"/>
  <c r="BH383"/>
  <c r="BG383"/>
  <c r="BE383"/>
  <c r="T383"/>
  <c r="R383"/>
  <c r="P383"/>
  <c r="BI380"/>
  <c r="BH380"/>
  <c r="BG380"/>
  <c r="BE380"/>
  <c r="T380"/>
  <c r="R380"/>
  <c r="P380"/>
  <c r="BI377"/>
  <c r="BH377"/>
  <c r="BG377"/>
  <c r="BE377"/>
  <c r="T377"/>
  <c r="R377"/>
  <c r="P377"/>
  <c r="BI374"/>
  <c r="BH374"/>
  <c r="BG374"/>
  <c r="BE374"/>
  <c r="T374"/>
  <c r="R374"/>
  <c r="P374"/>
  <c r="BI371"/>
  <c r="BH371"/>
  <c r="BG371"/>
  <c r="BE371"/>
  <c r="T371"/>
  <c r="R371"/>
  <c r="P371"/>
  <c r="BI367"/>
  <c r="BH367"/>
  <c r="BG367"/>
  <c r="BE367"/>
  <c r="T367"/>
  <c r="R367"/>
  <c r="P367"/>
  <c r="BI361"/>
  <c r="BH361"/>
  <c r="BG361"/>
  <c r="BE361"/>
  <c r="T361"/>
  <c r="R361"/>
  <c r="P361"/>
  <c r="BI359"/>
  <c r="BH359"/>
  <c r="BG359"/>
  <c r="BE359"/>
  <c r="T359"/>
  <c r="R359"/>
  <c r="P359"/>
  <c r="BI351"/>
  <c r="BH351"/>
  <c r="BG351"/>
  <c r="BE351"/>
  <c r="T351"/>
  <c r="R351"/>
  <c r="P351"/>
  <c r="BI349"/>
  <c r="BH349"/>
  <c r="BG349"/>
  <c r="BE349"/>
  <c r="T349"/>
  <c r="R349"/>
  <c r="P349"/>
  <c r="BI347"/>
  <c r="BH347"/>
  <c r="BG347"/>
  <c r="BE347"/>
  <c r="T347"/>
  <c r="R347"/>
  <c r="P347"/>
  <c r="BI345"/>
  <c r="BH345"/>
  <c r="BG345"/>
  <c r="BE345"/>
  <c r="T345"/>
  <c r="R345"/>
  <c r="P345"/>
  <c r="BI339"/>
  <c r="BH339"/>
  <c r="BG339"/>
  <c r="BE339"/>
  <c r="T339"/>
  <c r="R339"/>
  <c r="P339"/>
  <c r="BI336"/>
  <c r="BH336"/>
  <c r="BG336"/>
  <c r="BE336"/>
  <c r="T336"/>
  <c r="R336"/>
  <c r="P336"/>
  <c r="BI334"/>
  <c r="BH334"/>
  <c r="BG334"/>
  <c r="BE334"/>
  <c r="T334"/>
  <c r="R334"/>
  <c r="P334"/>
  <c r="BI331"/>
  <c r="BH331"/>
  <c r="BG331"/>
  <c r="BE331"/>
  <c r="T331"/>
  <c r="R331"/>
  <c r="P331"/>
  <c r="BI328"/>
  <c r="BH328"/>
  <c r="BG328"/>
  <c r="BE328"/>
  <c r="T328"/>
  <c r="R328"/>
  <c r="P328"/>
  <c r="BI325"/>
  <c r="BH325"/>
  <c r="BG325"/>
  <c r="BE325"/>
  <c r="T325"/>
  <c r="R325"/>
  <c r="P325"/>
  <c r="BI322"/>
  <c r="BH322"/>
  <c r="BG322"/>
  <c r="BE322"/>
  <c r="T322"/>
  <c r="R322"/>
  <c r="P322"/>
  <c r="BI319"/>
  <c r="BH319"/>
  <c r="BG319"/>
  <c r="BE319"/>
  <c r="T319"/>
  <c r="R319"/>
  <c r="P319"/>
  <c r="BI317"/>
  <c r="BH317"/>
  <c r="BG317"/>
  <c r="BE317"/>
  <c r="T317"/>
  <c r="R317"/>
  <c r="P317"/>
  <c r="BI314"/>
  <c r="BH314"/>
  <c r="BG314"/>
  <c r="BE314"/>
  <c r="T314"/>
  <c r="R314"/>
  <c r="P314"/>
  <c r="BI312"/>
  <c r="BH312"/>
  <c r="BG312"/>
  <c r="BE312"/>
  <c r="T312"/>
  <c r="R312"/>
  <c r="P312"/>
  <c r="BI309"/>
  <c r="BH309"/>
  <c r="BG309"/>
  <c r="BE309"/>
  <c r="T309"/>
  <c r="R309"/>
  <c r="P309"/>
  <c r="BI306"/>
  <c r="BH306"/>
  <c r="BG306"/>
  <c r="BE306"/>
  <c r="T306"/>
  <c r="R306"/>
  <c r="P306"/>
  <c r="BI303"/>
  <c r="BH303"/>
  <c r="BG303"/>
  <c r="BE303"/>
  <c r="T303"/>
  <c r="R303"/>
  <c r="P303"/>
  <c r="BI300"/>
  <c r="BH300"/>
  <c r="BG300"/>
  <c r="BE300"/>
  <c r="T300"/>
  <c r="R300"/>
  <c r="P300"/>
  <c r="BI297"/>
  <c r="BH297"/>
  <c r="BG297"/>
  <c r="BE297"/>
  <c r="T297"/>
  <c r="R297"/>
  <c r="P297"/>
  <c r="BI294"/>
  <c r="BH294"/>
  <c r="BG294"/>
  <c r="BE294"/>
  <c r="T294"/>
  <c r="R294"/>
  <c r="P294"/>
  <c r="BI292"/>
  <c r="BH292"/>
  <c r="BG292"/>
  <c r="BE292"/>
  <c r="T292"/>
  <c r="R292"/>
  <c r="P292"/>
  <c r="BI288"/>
  <c r="BH288"/>
  <c r="BG288"/>
  <c r="BE288"/>
  <c r="T288"/>
  <c r="R288"/>
  <c r="P288"/>
  <c r="BI286"/>
  <c r="BH286"/>
  <c r="BG286"/>
  <c r="BE286"/>
  <c r="T286"/>
  <c r="R286"/>
  <c r="P286"/>
  <c r="BI267"/>
  <c r="BH267"/>
  <c r="BG267"/>
  <c r="BE267"/>
  <c r="T267"/>
  <c r="R267"/>
  <c r="P267"/>
  <c r="BI265"/>
  <c r="BH265"/>
  <c r="BG265"/>
  <c r="BE265"/>
  <c r="T265"/>
  <c r="R265"/>
  <c r="P265"/>
  <c r="BI262"/>
  <c r="BH262"/>
  <c r="BG262"/>
  <c r="BE262"/>
  <c r="T262"/>
  <c r="R262"/>
  <c r="P262"/>
  <c r="BI244"/>
  <c r="BH244"/>
  <c r="BG244"/>
  <c r="BE244"/>
  <c r="T244"/>
  <c r="R244"/>
  <c r="P244"/>
  <c r="BI241"/>
  <c r="BH241"/>
  <c r="BG241"/>
  <c r="BE241"/>
  <c r="T241"/>
  <c r="R241"/>
  <c r="P241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R220"/>
  <c r="P220"/>
  <c r="BI218"/>
  <c r="BH218"/>
  <c r="BG218"/>
  <c r="BE218"/>
  <c r="T218"/>
  <c r="R218"/>
  <c r="P218"/>
  <c r="BI215"/>
  <c r="BH215"/>
  <c r="BG215"/>
  <c r="BE215"/>
  <c r="T215"/>
  <c r="R215"/>
  <c r="P215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2"/>
  <c r="BH202"/>
  <c r="BG202"/>
  <c r="BE202"/>
  <c r="T202"/>
  <c r="R202"/>
  <c r="P202"/>
  <c r="BI200"/>
  <c r="BH200"/>
  <c r="BG200"/>
  <c r="BE200"/>
  <c r="T200"/>
  <c r="R200"/>
  <c r="P200"/>
  <c r="BI193"/>
  <c r="BH193"/>
  <c r="BG193"/>
  <c r="BE193"/>
  <c r="T193"/>
  <c r="R193"/>
  <c r="P193"/>
  <c r="BI187"/>
  <c r="BH187"/>
  <c r="BG187"/>
  <c r="BE187"/>
  <c r="T187"/>
  <c r="R187"/>
  <c r="P187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5"/>
  <c r="BH145"/>
  <c r="BG145"/>
  <c r="BE145"/>
  <c r="T145"/>
  <c r="R145"/>
  <c r="P145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1"/>
  <c r="BH131"/>
  <c r="BG131"/>
  <c r="BE131"/>
  <c r="T131"/>
  <c r="R131"/>
  <c r="P131"/>
  <c r="BI129"/>
  <c r="BH129"/>
  <c r="BG129"/>
  <c r="BE129"/>
  <c r="T129"/>
  <c r="R129"/>
  <c r="P129"/>
  <c r="BI125"/>
  <c r="BH125"/>
  <c r="BG125"/>
  <c r="BE125"/>
  <c r="T125"/>
  <c r="R125"/>
  <c r="P125"/>
  <c r="BI119"/>
  <c r="BH119"/>
  <c r="BG119"/>
  <c r="BE119"/>
  <c r="T119"/>
  <c r="R119"/>
  <c r="P119"/>
  <c r="BI116"/>
  <c r="BH116"/>
  <c r="BG116"/>
  <c r="BE116"/>
  <c r="T116"/>
  <c r="R116"/>
  <c r="P116"/>
  <c r="BI114"/>
  <c r="BH114"/>
  <c r="BG114"/>
  <c r="BE114"/>
  <c r="T114"/>
  <c r="R114"/>
  <c r="P114"/>
  <c r="J107"/>
  <c r="F105"/>
  <c r="E103"/>
  <c r="J58"/>
  <c r="F56"/>
  <c r="E54"/>
  <c r="J26"/>
  <c r="E26"/>
  <c r="J59" s="1"/>
  <c r="J25"/>
  <c r="J20"/>
  <c r="E20"/>
  <c r="F108"/>
  <c r="J19"/>
  <c r="J17"/>
  <c r="E17"/>
  <c r="F107" s="1"/>
  <c r="J16"/>
  <c r="J14"/>
  <c r="J105" s="1"/>
  <c r="E7"/>
  <c r="E50"/>
  <c r="J39" i="6"/>
  <c r="J38"/>
  <c r="AY60" i="1"/>
  <c r="J37" i="6"/>
  <c r="AX60" i="1" s="1"/>
  <c r="BI189" i="6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6"/>
  <c r="BH96"/>
  <c r="BG96"/>
  <c r="BE96"/>
  <c r="T96"/>
  <c r="T95" s="1"/>
  <c r="R96"/>
  <c r="R95"/>
  <c r="P96"/>
  <c r="P95" s="1"/>
  <c r="BI94"/>
  <c r="BH94"/>
  <c r="BG94"/>
  <c r="BE94"/>
  <c r="T94"/>
  <c r="T93" s="1"/>
  <c r="T92" s="1"/>
  <c r="R94"/>
  <c r="R93" s="1"/>
  <c r="R92" s="1"/>
  <c r="P94"/>
  <c r="P93" s="1"/>
  <c r="P92" s="1"/>
  <c r="F85"/>
  <c r="E83"/>
  <c r="F56"/>
  <c r="E54"/>
  <c r="J26"/>
  <c r="E26"/>
  <c r="J88" s="1"/>
  <c r="J25"/>
  <c r="J23"/>
  <c r="E23"/>
  <c r="J87" s="1"/>
  <c r="J22"/>
  <c r="J20"/>
  <c r="E20"/>
  <c r="F88"/>
  <c r="J19"/>
  <c r="J17"/>
  <c r="E17"/>
  <c r="F58" s="1"/>
  <c r="J16"/>
  <c r="J14"/>
  <c r="J85" s="1"/>
  <c r="E7"/>
  <c r="E50"/>
  <c r="J39" i="5"/>
  <c r="J38"/>
  <c r="AY59" i="1"/>
  <c r="J37" i="5"/>
  <c r="AX59" i="1" s="1"/>
  <c r="BI128" i="5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F83"/>
  <c r="E81"/>
  <c r="F56"/>
  <c r="E54"/>
  <c r="J26"/>
  <c r="E26"/>
  <c r="J86" s="1"/>
  <c r="J25"/>
  <c r="J23"/>
  <c r="E23"/>
  <c r="J85"/>
  <c r="J22"/>
  <c r="J20"/>
  <c r="E20"/>
  <c r="F59" s="1"/>
  <c r="J19"/>
  <c r="J17"/>
  <c r="E17"/>
  <c r="F85" s="1"/>
  <c r="J16"/>
  <c r="J14"/>
  <c r="J83" s="1"/>
  <c r="E7"/>
  <c r="E77"/>
  <c r="J39" i="4"/>
  <c r="J38"/>
  <c r="AY58" i="1" s="1"/>
  <c r="J37" i="4"/>
  <c r="AX58" i="1"/>
  <c r="BI229" i="4"/>
  <c r="BH229"/>
  <c r="BG229"/>
  <c r="BE229"/>
  <c r="T229"/>
  <c r="R229"/>
  <c r="P229"/>
  <c r="BI226"/>
  <c r="BH226"/>
  <c r="BG226"/>
  <c r="BE226"/>
  <c r="T226"/>
  <c r="R226"/>
  <c r="P226"/>
  <c r="BI223"/>
  <c r="BH223"/>
  <c r="BG223"/>
  <c r="BE223"/>
  <c r="T223"/>
  <c r="T222" s="1"/>
  <c r="R223"/>
  <c r="R222" s="1"/>
  <c r="P223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28"/>
  <c r="BH128"/>
  <c r="BG128"/>
  <c r="BE128"/>
  <c r="T128"/>
  <c r="R128"/>
  <c r="P128"/>
  <c r="BI124"/>
  <c r="BH124"/>
  <c r="BG124"/>
  <c r="BE124"/>
  <c r="T124"/>
  <c r="R124"/>
  <c r="P124"/>
  <c r="BI122"/>
  <c r="BH122"/>
  <c r="BG122"/>
  <c r="BE122"/>
  <c r="T122"/>
  <c r="R122"/>
  <c r="P122"/>
  <c r="BI118"/>
  <c r="BH118"/>
  <c r="BG118"/>
  <c r="BE118"/>
  <c r="T118"/>
  <c r="R118"/>
  <c r="P118"/>
  <c r="BI116"/>
  <c r="BH116"/>
  <c r="BG116"/>
  <c r="BE116"/>
  <c r="T116"/>
  <c r="R116"/>
  <c r="P116"/>
  <c r="BI114"/>
  <c r="BH114"/>
  <c r="BG114"/>
  <c r="BE114"/>
  <c r="T114"/>
  <c r="R114"/>
  <c r="P114"/>
  <c r="BI113"/>
  <c r="BH113"/>
  <c r="BG113"/>
  <c r="BE113"/>
  <c r="T113"/>
  <c r="R113"/>
  <c r="P113"/>
  <c r="BI111"/>
  <c r="BH111"/>
  <c r="BG111"/>
  <c r="BE111"/>
  <c r="T111"/>
  <c r="R111"/>
  <c r="P111"/>
  <c r="BI109"/>
  <c r="BH109"/>
  <c r="BG109"/>
  <c r="BE109"/>
  <c r="T109"/>
  <c r="R109"/>
  <c r="P109"/>
  <c r="BI107"/>
  <c r="BH107"/>
  <c r="BG107"/>
  <c r="BE107"/>
  <c r="T107"/>
  <c r="R107"/>
  <c r="P107"/>
  <c r="BI105"/>
  <c r="BH105"/>
  <c r="BG105"/>
  <c r="BE105"/>
  <c r="T105"/>
  <c r="R105"/>
  <c r="P105"/>
  <c r="BI103"/>
  <c r="BH103"/>
  <c r="BG103"/>
  <c r="BE103"/>
  <c r="T103"/>
  <c r="R103"/>
  <c r="P103"/>
  <c r="BI101"/>
  <c r="BH101"/>
  <c r="BG101"/>
  <c r="BE101"/>
  <c r="T101"/>
  <c r="R101"/>
  <c r="P101"/>
  <c r="BI98"/>
  <c r="BH98"/>
  <c r="BG98"/>
  <c r="BE98"/>
  <c r="T98"/>
  <c r="R98"/>
  <c r="P98"/>
  <c r="BI96"/>
  <c r="BH96"/>
  <c r="BG96"/>
  <c r="BE96"/>
  <c r="T96"/>
  <c r="R96"/>
  <c r="P96"/>
  <c r="F87"/>
  <c r="E85"/>
  <c r="F56"/>
  <c r="E54"/>
  <c r="J26"/>
  <c r="E26"/>
  <c r="J90"/>
  <c r="J25"/>
  <c r="J23"/>
  <c r="E23"/>
  <c r="J89" s="1"/>
  <c r="J22"/>
  <c r="J20"/>
  <c r="E20"/>
  <c r="F90" s="1"/>
  <c r="J19"/>
  <c r="J17"/>
  <c r="E17"/>
  <c r="F58"/>
  <c r="J16"/>
  <c r="J14"/>
  <c r="J87"/>
  <c r="E7"/>
  <c r="E50" s="1"/>
  <c r="J39" i="3"/>
  <c r="J38"/>
  <c r="AY57" i="1" s="1"/>
  <c r="J37" i="3"/>
  <c r="AX57" i="1"/>
  <c r="BI233" i="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F83"/>
  <c r="E81"/>
  <c r="F56"/>
  <c r="E54"/>
  <c r="J26"/>
  <c r="E26"/>
  <c r="J86" s="1"/>
  <c r="J25"/>
  <c r="J23"/>
  <c r="E23"/>
  <c r="J85" s="1"/>
  <c r="J22"/>
  <c r="J20"/>
  <c r="E20"/>
  <c r="F86"/>
  <c r="J19"/>
  <c r="J17"/>
  <c r="E17"/>
  <c r="F58" s="1"/>
  <c r="J16"/>
  <c r="J14"/>
  <c r="J56" s="1"/>
  <c r="E7"/>
  <c r="E77"/>
  <c r="J39" i="2"/>
  <c r="J38"/>
  <c r="AY56" i="1"/>
  <c r="J37" i="2"/>
  <c r="AX56" i="1" s="1"/>
  <c r="BI1047" i="2"/>
  <c r="BH1047"/>
  <c r="BG1047"/>
  <c r="BE1047"/>
  <c r="T1047"/>
  <c r="T1046" s="1"/>
  <c r="R1047"/>
  <c r="R1046" s="1"/>
  <c r="P1047"/>
  <c r="P1046"/>
  <c r="BI1042"/>
  <c r="BH1042"/>
  <c r="BG1042"/>
  <c r="BE1042"/>
  <c r="T1042"/>
  <c r="T1041"/>
  <c r="R1042"/>
  <c r="R1041" s="1"/>
  <c r="P1042"/>
  <c r="P1041" s="1"/>
  <c r="BI1039"/>
  <c r="BH1039"/>
  <c r="BG1039"/>
  <c r="BE1039"/>
  <c r="T1039"/>
  <c r="R1039"/>
  <c r="P1039"/>
  <c r="BI1033"/>
  <c r="BH1033"/>
  <c r="BG1033"/>
  <c r="BE1033"/>
  <c r="T1033"/>
  <c r="R1033"/>
  <c r="P1033"/>
  <c r="BI1031"/>
  <c r="BH1031"/>
  <c r="BG1031"/>
  <c r="BE1031"/>
  <c r="T1031"/>
  <c r="R1031"/>
  <c r="P1031"/>
  <c r="BI1028"/>
  <c r="BH1028"/>
  <c r="BG1028"/>
  <c r="BE1028"/>
  <c r="T1028"/>
  <c r="R1028"/>
  <c r="P1028"/>
  <c r="BI1023"/>
  <c r="BH1023"/>
  <c r="BG1023"/>
  <c r="BE1023"/>
  <c r="T1023"/>
  <c r="T1022" s="1"/>
  <c r="R1023"/>
  <c r="R1022" s="1"/>
  <c r="P1023"/>
  <c r="P1022"/>
  <c r="BI1019"/>
  <c r="BH1019"/>
  <c r="BG1019"/>
  <c r="BE1019"/>
  <c r="T1019"/>
  <c r="R1019"/>
  <c r="P1019"/>
  <c r="BI1018"/>
  <c r="BH1018"/>
  <c r="BG1018"/>
  <c r="BE1018"/>
  <c r="T1018"/>
  <c r="R1018"/>
  <c r="P1018"/>
  <c r="BI1013"/>
  <c r="BH1013"/>
  <c r="BG1013"/>
  <c r="BE1013"/>
  <c r="T1013"/>
  <c r="R1013"/>
  <c r="P1013"/>
  <c r="BI1011"/>
  <c r="BH1011"/>
  <c r="BG1011"/>
  <c r="BE1011"/>
  <c r="T1011"/>
  <c r="R1011"/>
  <c r="P1011"/>
  <c r="BI1005"/>
  <c r="BH1005"/>
  <c r="BG1005"/>
  <c r="BE1005"/>
  <c r="T1005"/>
  <c r="R1005"/>
  <c r="P1005"/>
  <c r="BI1000"/>
  <c r="BH1000"/>
  <c r="BG1000"/>
  <c r="BE1000"/>
  <c r="T1000"/>
  <c r="R1000"/>
  <c r="P1000"/>
  <c r="BI997"/>
  <c r="BH997"/>
  <c r="BG997"/>
  <c r="BE997"/>
  <c r="T997"/>
  <c r="R997"/>
  <c r="P997"/>
  <c r="BI994"/>
  <c r="BH994"/>
  <c r="BG994"/>
  <c r="BE994"/>
  <c r="T994"/>
  <c r="R994"/>
  <c r="P994"/>
  <c r="BI990"/>
  <c r="BH990"/>
  <c r="BG990"/>
  <c r="BE990"/>
  <c r="T990"/>
  <c r="R990"/>
  <c r="P990"/>
  <c r="BI987"/>
  <c r="BH987"/>
  <c r="BG987"/>
  <c r="BE987"/>
  <c r="T987"/>
  <c r="R987"/>
  <c r="P987"/>
  <c r="BI985"/>
  <c r="BH985"/>
  <c r="BG985"/>
  <c r="BE985"/>
  <c r="T985"/>
  <c r="R985"/>
  <c r="P985"/>
  <c r="BI984"/>
  <c r="BH984"/>
  <c r="BG984"/>
  <c r="BE984"/>
  <c r="T984"/>
  <c r="R984"/>
  <c r="P984"/>
  <c r="BI982"/>
  <c r="BH982"/>
  <c r="BG982"/>
  <c r="BE982"/>
  <c r="T982"/>
  <c r="R982"/>
  <c r="P982"/>
  <c r="BI979"/>
  <c r="BH979"/>
  <c r="BG979"/>
  <c r="BE979"/>
  <c r="T979"/>
  <c r="R979"/>
  <c r="P979"/>
  <c r="BI977"/>
  <c r="BH977"/>
  <c r="BG977"/>
  <c r="BE977"/>
  <c r="T977"/>
  <c r="R977"/>
  <c r="P977"/>
  <c r="BI974"/>
  <c r="BH974"/>
  <c r="BG974"/>
  <c r="BE974"/>
  <c r="T974"/>
  <c r="R974"/>
  <c r="P974"/>
  <c r="BI970"/>
  <c r="BH970"/>
  <c r="BG970"/>
  <c r="BE970"/>
  <c r="T970"/>
  <c r="R970"/>
  <c r="P970"/>
  <c r="BI967"/>
  <c r="BH967"/>
  <c r="BG967"/>
  <c r="BE967"/>
  <c r="T967"/>
  <c r="R967"/>
  <c r="P967"/>
  <c r="BI965"/>
  <c r="BH965"/>
  <c r="BG965"/>
  <c r="BE965"/>
  <c r="T965"/>
  <c r="R965"/>
  <c r="P965"/>
  <c r="BI962"/>
  <c r="BH962"/>
  <c r="BG962"/>
  <c r="BE962"/>
  <c r="T962"/>
  <c r="R962"/>
  <c r="P962"/>
  <c r="BI960"/>
  <c r="BH960"/>
  <c r="BG960"/>
  <c r="BE960"/>
  <c r="T960"/>
  <c r="R960"/>
  <c r="P960"/>
  <c r="BI958"/>
  <c r="BH958"/>
  <c r="BG958"/>
  <c r="BE958"/>
  <c r="T958"/>
  <c r="R958"/>
  <c r="P958"/>
  <c r="BI955"/>
  <c r="BH955"/>
  <c r="BG955"/>
  <c r="BE955"/>
  <c r="T955"/>
  <c r="R955"/>
  <c r="P955"/>
  <c r="BI951"/>
  <c r="BH951"/>
  <c r="BG951"/>
  <c r="BE951"/>
  <c r="T951"/>
  <c r="R951"/>
  <c r="P951"/>
  <c r="BI946"/>
  <c r="BH946"/>
  <c r="BG946"/>
  <c r="BE946"/>
  <c r="T946"/>
  <c r="R946"/>
  <c r="P946"/>
  <c r="BI941"/>
  <c r="BH941"/>
  <c r="BG941"/>
  <c r="BE941"/>
  <c r="T941"/>
  <c r="R941"/>
  <c r="P941"/>
  <c r="BI938"/>
  <c r="BH938"/>
  <c r="BG938"/>
  <c r="BE938"/>
  <c r="T938"/>
  <c r="R938"/>
  <c r="P938"/>
  <c r="BI933"/>
  <c r="BH933"/>
  <c r="BG933"/>
  <c r="BE933"/>
  <c r="T933"/>
  <c r="R933"/>
  <c r="P933"/>
  <c r="BI931"/>
  <c r="BH931"/>
  <c r="BG931"/>
  <c r="BE931"/>
  <c r="T931"/>
  <c r="R931"/>
  <c r="P931"/>
  <c r="BI926"/>
  <c r="BH926"/>
  <c r="BG926"/>
  <c r="BE926"/>
  <c r="T926"/>
  <c r="R926"/>
  <c r="P926"/>
  <c r="BI922"/>
  <c r="BH922"/>
  <c r="BG922"/>
  <c r="BE922"/>
  <c r="T922"/>
  <c r="R922"/>
  <c r="P922"/>
  <c r="BI916"/>
  <c r="BH916"/>
  <c r="BG916"/>
  <c r="BE916"/>
  <c r="T916"/>
  <c r="R916"/>
  <c r="P916"/>
  <c r="BI913"/>
  <c r="BH913"/>
  <c r="BG913"/>
  <c r="BE913"/>
  <c r="T913"/>
  <c r="R913"/>
  <c r="P913"/>
  <c r="BI909"/>
  <c r="BH909"/>
  <c r="BG909"/>
  <c r="BE909"/>
  <c r="T909"/>
  <c r="R909"/>
  <c r="P909"/>
  <c r="BI906"/>
  <c r="BH906"/>
  <c r="BG906"/>
  <c r="BE906"/>
  <c r="T906"/>
  <c r="R906"/>
  <c r="P906"/>
  <c r="BI902"/>
  <c r="BH902"/>
  <c r="BG902"/>
  <c r="BE902"/>
  <c r="T902"/>
  <c r="R902"/>
  <c r="P902"/>
  <c r="BI899"/>
  <c r="BH899"/>
  <c r="BG899"/>
  <c r="BE899"/>
  <c r="T899"/>
  <c r="R899"/>
  <c r="P899"/>
  <c r="BI896"/>
  <c r="BH896"/>
  <c r="BG896"/>
  <c r="BE896"/>
  <c r="T896"/>
  <c r="R896"/>
  <c r="P896"/>
  <c r="BI894"/>
  <c r="BH894"/>
  <c r="BG894"/>
  <c r="BE894"/>
  <c r="T894"/>
  <c r="R894"/>
  <c r="P894"/>
  <c r="BI891"/>
  <c r="BH891"/>
  <c r="BG891"/>
  <c r="BE891"/>
  <c r="T891"/>
  <c r="R891"/>
  <c r="P891"/>
  <c r="BI887"/>
  <c r="BH887"/>
  <c r="BG887"/>
  <c r="BE887"/>
  <c r="T887"/>
  <c r="R887"/>
  <c r="P887"/>
  <c r="BI885"/>
  <c r="BH885"/>
  <c r="BG885"/>
  <c r="BE885"/>
  <c r="T885"/>
  <c r="R885"/>
  <c r="P885"/>
  <c r="BI881"/>
  <c r="BH881"/>
  <c r="BG881"/>
  <c r="BE881"/>
  <c r="T881"/>
  <c r="R881"/>
  <c r="P881"/>
  <c r="BI878"/>
  <c r="BH878"/>
  <c r="BG878"/>
  <c r="BE878"/>
  <c r="T878"/>
  <c r="R878"/>
  <c r="P878"/>
  <c r="BI874"/>
  <c r="BH874"/>
  <c r="BG874"/>
  <c r="BE874"/>
  <c r="T874"/>
  <c r="R874"/>
  <c r="P874"/>
  <c r="BI871"/>
  <c r="BH871"/>
  <c r="BG871"/>
  <c r="BE871"/>
  <c r="T871"/>
  <c r="R871"/>
  <c r="P871"/>
  <c r="BI868"/>
  <c r="BH868"/>
  <c r="BG868"/>
  <c r="BE868"/>
  <c r="T868"/>
  <c r="R868"/>
  <c r="P868"/>
  <c r="BI865"/>
  <c r="BH865"/>
  <c r="BG865"/>
  <c r="BE865"/>
  <c r="T865"/>
  <c r="R865"/>
  <c r="P865"/>
  <c r="BI862"/>
  <c r="BH862"/>
  <c r="BG862"/>
  <c r="BE862"/>
  <c r="T862"/>
  <c r="R862"/>
  <c r="P862"/>
  <c r="BI860"/>
  <c r="BH860"/>
  <c r="BG860"/>
  <c r="BE860"/>
  <c r="T860"/>
  <c r="R860"/>
  <c r="P860"/>
  <c r="BI859"/>
  <c r="BH859"/>
  <c r="BG859"/>
  <c r="BE859"/>
  <c r="T859"/>
  <c r="R859"/>
  <c r="P859"/>
  <c r="BI857"/>
  <c r="BH857"/>
  <c r="BG857"/>
  <c r="BE857"/>
  <c r="T857"/>
  <c r="R857"/>
  <c r="P857"/>
  <c r="BI854"/>
  <c r="BH854"/>
  <c r="BG854"/>
  <c r="BE854"/>
  <c r="T854"/>
  <c r="R854"/>
  <c r="P854"/>
  <c r="BI851"/>
  <c r="BH851"/>
  <c r="BG851"/>
  <c r="BE851"/>
  <c r="T851"/>
  <c r="R851"/>
  <c r="P851"/>
  <c r="BI848"/>
  <c r="BH848"/>
  <c r="BG848"/>
  <c r="BE848"/>
  <c r="T848"/>
  <c r="R848"/>
  <c r="P848"/>
  <c r="BI845"/>
  <c r="BH845"/>
  <c r="BG845"/>
  <c r="BE845"/>
  <c r="T845"/>
  <c r="R845"/>
  <c r="P845"/>
  <c r="BI842"/>
  <c r="BH842"/>
  <c r="BG842"/>
  <c r="BE842"/>
  <c r="T842"/>
  <c r="R842"/>
  <c r="P842"/>
  <c r="BI839"/>
  <c r="BH839"/>
  <c r="BG839"/>
  <c r="BE839"/>
  <c r="T839"/>
  <c r="R839"/>
  <c r="P839"/>
  <c r="BI836"/>
  <c r="BH836"/>
  <c r="BG836"/>
  <c r="BE836"/>
  <c r="T836"/>
  <c r="R836"/>
  <c r="P836"/>
  <c r="BI834"/>
  <c r="BH834"/>
  <c r="BG834"/>
  <c r="BE834"/>
  <c r="T834"/>
  <c r="R834"/>
  <c r="P834"/>
  <c r="BI833"/>
  <c r="BH833"/>
  <c r="BG833"/>
  <c r="BE833"/>
  <c r="T833"/>
  <c r="R833"/>
  <c r="P833"/>
  <c r="BI831"/>
  <c r="BH831"/>
  <c r="BG831"/>
  <c r="BE831"/>
  <c r="T831"/>
  <c r="R831"/>
  <c r="P831"/>
  <c r="BI828"/>
  <c r="BH828"/>
  <c r="BG828"/>
  <c r="BE828"/>
  <c r="T828"/>
  <c r="R828"/>
  <c r="P828"/>
  <c r="BI826"/>
  <c r="BH826"/>
  <c r="BG826"/>
  <c r="BE826"/>
  <c r="T826"/>
  <c r="R826"/>
  <c r="P826"/>
  <c r="BI822"/>
  <c r="BH822"/>
  <c r="BG822"/>
  <c r="BE822"/>
  <c r="T822"/>
  <c r="R822"/>
  <c r="P822"/>
  <c r="BI819"/>
  <c r="BH819"/>
  <c r="BG819"/>
  <c r="BE819"/>
  <c r="T819"/>
  <c r="R819"/>
  <c r="P819"/>
  <c r="BI815"/>
  <c r="BH815"/>
  <c r="BG815"/>
  <c r="BE815"/>
  <c r="T815"/>
  <c r="R815"/>
  <c r="P815"/>
  <c r="BI813"/>
  <c r="BH813"/>
  <c r="BG813"/>
  <c r="BE813"/>
  <c r="T813"/>
  <c r="R813"/>
  <c r="P813"/>
  <c r="BI811"/>
  <c r="BH811"/>
  <c r="BG811"/>
  <c r="BE811"/>
  <c r="T811"/>
  <c r="R811"/>
  <c r="P811"/>
  <c r="BI809"/>
  <c r="BH809"/>
  <c r="BG809"/>
  <c r="BE809"/>
  <c r="T809"/>
  <c r="R809"/>
  <c r="P809"/>
  <c r="BI807"/>
  <c r="BH807"/>
  <c r="BG807"/>
  <c r="BE807"/>
  <c r="T807"/>
  <c r="R807"/>
  <c r="P807"/>
  <c r="BI805"/>
  <c r="BH805"/>
  <c r="BG805"/>
  <c r="BE805"/>
  <c r="T805"/>
  <c r="R805"/>
  <c r="P805"/>
  <c r="BI803"/>
  <c r="BH803"/>
  <c r="BG803"/>
  <c r="BE803"/>
  <c r="T803"/>
  <c r="R803"/>
  <c r="P803"/>
  <c r="BI801"/>
  <c r="BH801"/>
  <c r="BG801"/>
  <c r="BE801"/>
  <c r="T801"/>
  <c r="R801"/>
  <c r="P801"/>
  <c r="BI799"/>
  <c r="BH799"/>
  <c r="BG799"/>
  <c r="BE799"/>
  <c r="T799"/>
  <c r="R799"/>
  <c r="P799"/>
  <c r="BI797"/>
  <c r="BH797"/>
  <c r="BG797"/>
  <c r="BE797"/>
  <c r="T797"/>
  <c r="R797"/>
  <c r="P797"/>
  <c r="BI795"/>
  <c r="BH795"/>
  <c r="BG795"/>
  <c r="BE795"/>
  <c r="T795"/>
  <c r="R795"/>
  <c r="P795"/>
  <c r="BI794"/>
  <c r="BH794"/>
  <c r="BG794"/>
  <c r="BE794"/>
  <c r="T794"/>
  <c r="R794"/>
  <c r="P794"/>
  <c r="BI792"/>
  <c r="BH792"/>
  <c r="BG792"/>
  <c r="BE792"/>
  <c r="T792"/>
  <c r="R792"/>
  <c r="P792"/>
  <c r="BI790"/>
  <c r="BH790"/>
  <c r="BG790"/>
  <c r="BE790"/>
  <c r="T790"/>
  <c r="R790"/>
  <c r="P790"/>
  <c r="BI787"/>
  <c r="BH787"/>
  <c r="BG787"/>
  <c r="BE787"/>
  <c r="T787"/>
  <c r="R787"/>
  <c r="P787"/>
  <c r="BI785"/>
  <c r="BH785"/>
  <c r="BG785"/>
  <c r="BE785"/>
  <c r="T785"/>
  <c r="R785"/>
  <c r="P785"/>
  <c r="BI783"/>
  <c r="BH783"/>
  <c r="BG783"/>
  <c r="BE783"/>
  <c r="T783"/>
  <c r="R783"/>
  <c r="P783"/>
  <c r="BI781"/>
  <c r="BH781"/>
  <c r="BG781"/>
  <c r="BE781"/>
  <c r="T781"/>
  <c r="R781"/>
  <c r="P781"/>
  <c r="BI777"/>
  <c r="BH777"/>
  <c r="BG777"/>
  <c r="BE777"/>
  <c r="T777"/>
  <c r="R777"/>
  <c r="P777"/>
  <c r="BI775"/>
  <c r="BH775"/>
  <c r="BG775"/>
  <c r="BE775"/>
  <c r="T775"/>
  <c r="R775"/>
  <c r="P775"/>
  <c r="BI773"/>
  <c r="BH773"/>
  <c r="BG773"/>
  <c r="BE773"/>
  <c r="T773"/>
  <c r="R773"/>
  <c r="P773"/>
  <c r="BI770"/>
  <c r="BH770"/>
  <c r="BG770"/>
  <c r="BE770"/>
  <c r="T770"/>
  <c r="R770"/>
  <c r="P770"/>
  <c r="BI767"/>
  <c r="BH767"/>
  <c r="BG767"/>
  <c r="BE767"/>
  <c r="T767"/>
  <c r="R767"/>
  <c r="P767"/>
  <c r="BI764"/>
  <c r="BH764"/>
  <c r="BG764"/>
  <c r="BE764"/>
  <c r="T764"/>
  <c r="R764"/>
  <c r="P764"/>
  <c r="BI762"/>
  <c r="BH762"/>
  <c r="BG762"/>
  <c r="BE762"/>
  <c r="T762"/>
  <c r="R762"/>
  <c r="P762"/>
  <c r="BI759"/>
  <c r="BH759"/>
  <c r="BG759"/>
  <c r="BE759"/>
  <c r="T759"/>
  <c r="R759"/>
  <c r="P759"/>
  <c r="BI757"/>
  <c r="BH757"/>
  <c r="BG757"/>
  <c r="BE757"/>
  <c r="T757"/>
  <c r="R757"/>
  <c r="P757"/>
  <c r="BI756"/>
  <c r="BH756"/>
  <c r="BG756"/>
  <c r="BE756"/>
  <c r="T756"/>
  <c r="R756"/>
  <c r="P756"/>
  <c r="BI755"/>
  <c r="BH755"/>
  <c r="BG755"/>
  <c r="BE755"/>
  <c r="T755"/>
  <c r="R755"/>
  <c r="P755"/>
  <c r="BI754"/>
  <c r="BH754"/>
  <c r="BG754"/>
  <c r="BE754"/>
  <c r="T754"/>
  <c r="R754"/>
  <c r="P754"/>
  <c r="BI750"/>
  <c r="BH750"/>
  <c r="BG750"/>
  <c r="BE750"/>
  <c r="T750"/>
  <c r="R750"/>
  <c r="P750"/>
  <c r="BI747"/>
  <c r="BH747"/>
  <c r="BG747"/>
  <c r="BE747"/>
  <c r="T747"/>
  <c r="R747"/>
  <c r="P747"/>
  <c r="BI745"/>
  <c r="BH745"/>
  <c r="BG745"/>
  <c r="BE745"/>
  <c r="T745"/>
  <c r="R745"/>
  <c r="P745"/>
  <c r="BI743"/>
  <c r="BH743"/>
  <c r="BG743"/>
  <c r="BE743"/>
  <c r="T743"/>
  <c r="R743"/>
  <c r="P743"/>
  <c r="BI740"/>
  <c r="BH740"/>
  <c r="BG740"/>
  <c r="BE740"/>
  <c r="T740"/>
  <c r="R740"/>
  <c r="P740"/>
  <c r="BI737"/>
  <c r="BH737"/>
  <c r="BG737"/>
  <c r="BE737"/>
  <c r="T737"/>
  <c r="R737"/>
  <c r="P737"/>
  <c r="BI734"/>
  <c r="BH734"/>
  <c r="BG734"/>
  <c r="BE734"/>
  <c r="T734"/>
  <c r="R734"/>
  <c r="P734"/>
  <c r="BI732"/>
  <c r="BH732"/>
  <c r="BG732"/>
  <c r="BE732"/>
  <c r="T732"/>
  <c r="R732"/>
  <c r="P732"/>
  <c r="BI730"/>
  <c r="BH730"/>
  <c r="BG730"/>
  <c r="BE730"/>
  <c r="T730"/>
  <c r="R730"/>
  <c r="P730"/>
  <c r="BI728"/>
  <c r="BH728"/>
  <c r="BG728"/>
  <c r="BE728"/>
  <c r="T728"/>
  <c r="R728"/>
  <c r="P728"/>
  <c r="BI726"/>
  <c r="BH726"/>
  <c r="BG726"/>
  <c r="BE726"/>
  <c r="T726"/>
  <c r="R726"/>
  <c r="P726"/>
  <c r="BI724"/>
  <c r="BH724"/>
  <c r="BG724"/>
  <c r="BE724"/>
  <c r="T724"/>
  <c r="R724"/>
  <c r="P724"/>
  <c r="BI722"/>
  <c r="BH722"/>
  <c r="BG722"/>
  <c r="BE722"/>
  <c r="T722"/>
  <c r="R722"/>
  <c r="P722"/>
  <c r="BI719"/>
  <c r="BH719"/>
  <c r="BG719"/>
  <c r="BE719"/>
  <c r="T719"/>
  <c r="R719"/>
  <c r="P719"/>
  <c r="BI717"/>
  <c r="BH717"/>
  <c r="BG717"/>
  <c r="BE717"/>
  <c r="T717"/>
  <c r="R717"/>
  <c r="P717"/>
  <c r="BI715"/>
  <c r="BH715"/>
  <c r="BG715"/>
  <c r="BE715"/>
  <c r="T715"/>
  <c r="R715"/>
  <c r="P715"/>
  <c r="BI713"/>
  <c r="BH713"/>
  <c r="BG713"/>
  <c r="BE713"/>
  <c r="T713"/>
  <c r="R713"/>
  <c r="P713"/>
  <c r="BI711"/>
  <c r="BH711"/>
  <c r="BG711"/>
  <c r="BE711"/>
  <c r="T711"/>
  <c r="R711"/>
  <c r="P711"/>
  <c r="BI709"/>
  <c r="BH709"/>
  <c r="BG709"/>
  <c r="BE709"/>
  <c r="T709"/>
  <c r="R709"/>
  <c r="P709"/>
  <c r="BI707"/>
  <c r="BH707"/>
  <c r="BG707"/>
  <c r="BE707"/>
  <c r="T707"/>
  <c r="R707"/>
  <c r="P707"/>
  <c r="BI705"/>
  <c r="BH705"/>
  <c r="BG705"/>
  <c r="BE705"/>
  <c r="T705"/>
  <c r="R705"/>
  <c r="P705"/>
  <c r="BI699"/>
  <c r="BH699"/>
  <c r="BG699"/>
  <c r="BE699"/>
  <c r="T699"/>
  <c r="R699"/>
  <c r="P699"/>
  <c r="BI697"/>
  <c r="BH697"/>
  <c r="BG697"/>
  <c r="BE697"/>
  <c r="T697"/>
  <c r="R697"/>
  <c r="P697"/>
  <c r="BI695"/>
  <c r="BH695"/>
  <c r="BG695"/>
  <c r="BE695"/>
  <c r="T695"/>
  <c r="R695"/>
  <c r="P695"/>
  <c r="BI694"/>
  <c r="BH694"/>
  <c r="BG694"/>
  <c r="BE694"/>
  <c r="T694"/>
  <c r="R694"/>
  <c r="P694"/>
  <c r="BI692"/>
  <c r="BH692"/>
  <c r="BG692"/>
  <c r="BE692"/>
  <c r="T692"/>
  <c r="R692"/>
  <c r="P692"/>
  <c r="BI690"/>
  <c r="BH690"/>
  <c r="BG690"/>
  <c r="BE690"/>
  <c r="T690"/>
  <c r="R690"/>
  <c r="P690"/>
  <c r="BI688"/>
  <c r="BH688"/>
  <c r="BG688"/>
  <c r="BE688"/>
  <c r="T688"/>
  <c r="R688"/>
  <c r="P688"/>
  <c r="BI686"/>
  <c r="BH686"/>
  <c r="BG686"/>
  <c r="BE686"/>
  <c r="T686"/>
  <c r="R686"/>
  <c r="P686"/>
  <c r="BI684"/>
  <c r="BH684"/>
  <c r="BG684"/>
  <c r="BE684"/>
  <c r="T684"/>
  <c r="R684"/>
  <c r="P684"/>
  <c r="BI682"/>
  <c r="BH682"/>
  <c r="BG682"/>
  <c r="BE682"/>
  <c r="T682"/>
  <c r="R682"/>
  <c r="P682"/>
  <c r="BI680"/>
  <c r="BH680"/>
  <c r="BG680"/>
  <c r="BE680"/>
  <c r="T680"/>
  <c r="R680"/>
  <c r="P680"/>
  <c r="BI678"/>
  <c r="BH678"/>
  <c r="BG678"/>
  <c r="BE678"/>
  <c r="T678"/>
  <c r="R678"/>
  <c r="P678"/>
  <c r="BI675"/>
  <c r="BH675"/>
  <c r="BG675"/>
  <c r="BE675"/>
  <c r="T675"/>
  <c r="R675"/>
  <c r="P675"/>
  <c r="BI672"/>
  <c r="BH672"/>
  <c r="BG672"/>
  <c r="BE672"/>
  <c r="T672"/>
  <c r="R672"/>
  <c r="P672"/>
  <c r="BI669"/>
  <c r="BH669"/>
  <c r="BG669"/>
  <c r="BE669"/>
  <c r="T669"/>
  <c r="R669"/>
  <c r="P669"/>
  <c r="BI666"/>
  <c r="BH666"/>
  <c r="BG666"/>
  <c r="BE666"/>
  <c r="T666"/>
  <c r="R666"/>
  <c r="P666"/>
  <c r="BI662"/>
  <c r="BH662"/>
  <c r="BG662"/>
  <c r="BE662"/>
  <c r="T662"/>
  <c r="R662"/>
  <c r="P662"/>
  <c r="BI661"/>
  <c r="BH661"/>
  <c r="BG661"/>
  <c r="BE661"/>
  <c r="T661"/>
  <c r="R661"/>
  <c r="P661"/>
  <c r="BI659"/>
  <c r="BH659"/>
  <c r="BG659"/>
  <c r="BE659"/>
  <c r="T659"/>
  <c r="R659"/>
  <c r="P659"/>
  <c r="BI656"/>
  <c r="BH656"/>
  <c r="BG656"/>
  <c r="BE656"/>
  <c r="T656"/>
  <c r="R656"/>
  <c r="P656"/>
  <c r="BI653"/>
  <c r="BH653"/>
  <c r="BG653"/>
  <c r="BE653"/>
  <c r="T653"/>
  <c r="R653"/>
  <c r="P653"/>
  <c r="BI651"/>
  <c r="BH651"/>
  <c r="BG651"/>
  <c r="BE651"/>
  <c r="T651"/>
  <c r="R651"/>
  <c r="P651"/>
  <c r="BI649"/>
  <c r="BH649"/>
  <c r="BG649"/>
  <c r="BE649"/>
  <c r="T649"/>
  <c r="R649"/>
  <c r="P649"/>
  <c r="BI647"/>
  <c r="BH647"/>
  <c r="BG647"/>
  <c r="BE647"/>
  <c r="T647"/>
  <c r="R647"/>
  <c r="P647"/>
  <c r="BI645"/>
  <c r="BH645"/>
  <c r="BG645"/>
  <c r="BE645"/>
  <c r="T645"/>
  <c r="R645"/>
  <c r="P645"/>
  <c r="BI643"/>
  <c r="BH643"/>
  <c r="BG643"/>
  <c r="BE643"/>
  <c r="T643"/>
  <c r="R643"/>
  <c r="P643"/>
  <c r="BI640"/>
  <c r="BH640"/>
  <c r="BG640"/>
  <c r="BE640"/>
  <c r="T640"/>
  <c r="R640"/>
  <c r="P640"/>
  <c r="BI637"/>
  <c r="BH637"/>
  <c r="BG637"/>
  <c r="BE637"/>
  <c r="T637"/>
  <c r="R637"/>
  <c r="P637"/>
  <c r="BI635"/>
  <c r="BH635"/>
  <c r="BG635"/>
  <c r="BE635"/>
  <c r="T635"/>
  <c r="R635"/>
  <c r="P635"/>
  <c r="BI633"/>
  <c r="BH633"/>
  <c r="BG633"/>
  <c r="BE633"/>
  <c r="T633"/>
  <c r="R633"/>
  <c r="P633"/>
  <c r="BI631"/>
  <c r="BH631"/>
  <c r="BG631"/>
  <c r="BE631"/>
  <c r="T631"/>
  <c r="R631"/>
  <c r="P631"/>
  <c r="BI629"/>
  <c r="BH629"/>
  <c r="BG629"/>
  <c r="BE629"/>
  <c r="T629"/>
  <c r="R629"/>
  <c r="P629"/>
  <c r="BI627"/>
  <c r="BH627"/>
  <c r="BG627"/>
  <c r="BE627"/>
  <c r="T627"/>
  <c r="R627"/>
  <c r="P627"/>
  <c r="BI623"/>
  <c r="BH623"/>
  <c r="BG623"/>
  <c r="BE623"/>
  <c r="T623"/>
  <c r="R623"/>
  <c r="P623"/>
  <c r="BI620"/>
  <c r="BH620"/>
  <c r="BG620"/>
  <c r="BE620"/>
  <c r="T620"/>
  <c r="R620"/>
  <c r="P620"/>
  <c r="BI617"/>
  <c r="BH617"/>
  <c r="BG617"/>
  <c r="BE617"/>
  <c r="T617"/>
  <c r="R617"/>
  <c r="P617"/>
  <c r="BI613"/>
  <c r="BH613"/>
  <c r="BG613"/>
  <c r="BE613"/>
  <c r="T613"/>
  <c r="R613"/>
  <c r="P613"/>
  <c r="BI611"/>
  <c r="BH611"/>
  <c r="BG611"/>
  <c r="BE611"/>
  <c r="T611"/>
  <c r="R611"/>
  <c r="P611"/>
  <c r="BI609"/>
  <c r="BH609"/>
  <c r="BG609"/>
  <c r="BE609"/>
  <c r="T609"/>
  <c r="R609"/>
  <c r="P609"/>
  <c r="BI606"/>
  <c r="BH606"/>
  <c r="BG606"/>
  <c r="BE606"/>
  <c r="T606"/>
  <c r="R606"/>
  <c r="P606"/>
  <c r="BI604"/>
  <c r="BH604"/>
  <c r="BG604"/>
  <c r="BE604"/>
  <c r="T604"/>
  <c r="R604"/>
  <c r="P604"/>
  <c r="BI601"/>
  <c r="BH601"/>
  <c r="BG601"/>
  <c r="BE601"/>
  <c r="T601"/>
  <c r="R601"/>
  <c r="P601"/>
  <c r="BI599"/>
  <c r="BH599"/>
  <c r="BG599"/>
  <c r="BE599"/>
  <c r="T599"/>
  <c r="R599"/>
  <c r="P599"/>
  <c r="BI596"/>
  <c r="BH596"/>
  <c r="BG596"/>
  <c r="BE596"/>
  <c r="T596"/>
  <c r="R596"/>
  <c r="P596"/>
  <c r="BI593"/>
  <c r="BH593"/>
  <c r="BG593"/>
  <c r="BE593"/>
  <c r="T593"/>
  <c r="R593"/>
  <c r="P593"/>
  <c r="BI591"/>
  <c r="BH591"/>
  <c r="BG591"/>
  <c r="BE591"/>
  <c r="T591"/>
  <c r="R591"/>
  <c r="P591"/>
  <c r="BI587"/>
  <c r="BH587"/>
  <c r="BG587"/>
  <c r="BE587"/>
  <c r="T587"/>
  <c r="R587"/>
  <c r="P587"/>
  <c r="BI583"/>
  <c r="BH583"/>
  <c r="BG583"/>
  <c r="BE583"/>
  <c r="T583"/>
  <c r="R583"/>
  <c r="P583"/>
  <c r="BI579"/>
  <c r="BH579"/>
  <c r="BG579"/>
  <c r="BE579"/>
  <c r="T579"/>
  <c r="R579"/>
  <c r="P579"/>
  <c r="BI575"/>
  <c r="BH575"/>
  <c r="BG575"/>
  <c r="BE575"/>
  <c r="T575"/>
  <c r="R575"/>
  <c r="P575"/>
  <c r="BI570"/>
  <c r="BH570"/>
  <c r="BG570"/>
  <c r="BE570"/>
  <c r="T570"/>
  <c r="R570"/>
  <c r="P570"/>
  <c r="BI564"/>
  <c r="BH564"/>
  <c r="BG564"/>
  <c r="BE564"/>
  <c r="T564"/>
  <c r="R564"/>
  <c r="P564"/>
  <c r="BI559"/>
  <c r="BH559"/>
  <c r="BG559"/>
  <c r="BE559"/>
  <c r="T559"/>
  <c r="R559"/>
  <c r="P559"/>
  <c r="BI555"/>
  <c r="BH555"/>
  <c r="BG555"/>
  <c r="BE555"/>
  <c r="T555"/>
  <c r="R555"/>
  <c r="P555"/>
  <c r="BI552"/>
  <c r="BH552"/>
  <c r="BG552"/>
  <c r="BE552"/>
  <c r="T552"/>
  <c r="R552"/>
  <c r="P552"/>
  <c r="BI550"/>
  <c r="BH550"/>
  <c r="BG550"/>
  <c r="BE550"/>
  <c r="T550"/>
  <c r="R550"/>
  <c r="P550"/>
  <c r="BI548"/>
  <c r="BH548"/>
  <c r="BG548"/>
  <c r="BE548"/>
  <c r="T548"/>
  <c r="R548"/>
  <c r="P548"/>
  <c r="BI546"/>
  <c r="BH546"/>
  <c r="BG546"/>
  <c r="BE546"/>
  <c r="T546"/>
  <c r="R546"/>
  <c r="P546"/>
  <c r="BI544"/>
  <c r="BH544"/>
  <c r="BG544"/>
  <c r="BE544"/>
  <c r="T544"/>
  <c r="R544"/>
  <c r="P544"/>
  <c r="BI539"/>
  <c r="BH539"/>
  <c r="BG539"/>
  <c r="BE539"/>
  <c r="T539"/>
  <c r="R539"/>
  <c r="P539"/>
  <c r="BI537"/>
  <c r="BH537"/>
  <c r="BG537"/>
  <c r="BE537"/>
  <c r="T537"/>
  <c r="R537"/>
  <c r="P537"/>
  <c r="BI534"/>
  <c r="BH534"/>
  <c r="BG534"/>
  <c r="BE534"/>
  <c r="T534"/>
  <c r="R534"/>
  <c r="P534"/>
  <c r="BI532"/>
  <c r="BH532"/>
  <c r="BG532"/>
  <c r="BE532"/>
  <c r="T532"/>
  <c r="R532"/>
  <c r="P532"/>
  <c r="BI528"/>
  <c r="BH528"/>
  <c r="BG528"/>
  <c r="BE528"/>
  <c r="T528"/>
  <c r="R528"/>
  <c r="P528"/>
  <c r="BI525"/>
  <c r="BH525"/>
  <c r="BG525"/>
  <c r="BE525"/>
  <c r="T525"/>
  <c r="R525"/>
  <c r="P525"/>
  <c r="BI523"/>
  <c r="BH523"/>
  <c r="BG523"/>
  <c r="BE523"/>
  <c r="T523"/>
  <c r="R523"/>
  <c r="P523"/>
  <c r="BI520"/>
  <c r="BH520"/>
  <c r="BG520"/>
  <c r="BE520"/>
  <c r="T520"/>
  <c r="R520"/>
  <c r="P520"/>
  <c r="BI517"/>
  <c r="BH517"/>
  <c r="BG517"/>
  <c r="BE517"/>
  <c r="T517"/>
  <c r="R517"/>
  <c r="P517"/>
  <c r="BI515"/>
  <c r="BH515"/>
  <c r="BG515"/>
  <c r="BE515"/>
  <c r="T515"/>
  <c r="R515"/>
  <c r="P515"/>
  <c r="BI509"/>
  <c r="BH509"/>
  <c r="BG509"/>
  <c r="BE509"/>
  <c r="T509"/>
  <c r="R509"/>
  <c r="P509"/>
  <c r="BI507"/>
  <c r="BH507"/>
  <c r="BG507"/>
  <c r="BE507"/>
  <c r="T507"/>
  <c r="R507"/>
  <c r="P507"/>
  <c r="BI504"/>
  <c r="BH504"/>
  <c r="BG504"/>
  <c r="BE504"/>
  <c r="T504"/>
  <c r="R504"/>
  <c r="P504"/>
  <c r="BI501"/>
  <c r="BH501"/>
  <c r="BG501"/>
  <c r="BE501"/>
  <c r="T501"/>
  <c r="R501"/>
  <c r="P501"/>
  <c r="BI499"/>
  <c r="BH499"/>
  <c r="BG499"/>
  <c r="BE499"/>
  <c r="T499"/>
  <c r="R499"/>
  <c r="P499"/>
  <c r="BI496"/>
  <c r="BH496"/>
  <c r="BG496"/>
  <c r="BE496"/>
  <c r="T496"/>
  <c r="R496"/>
  <c r="P496"/>
  <c r="BI493"/>
  <c r="BH493"/>
  <c r="BG493"/>
  <c r="BE493"/>
  <c r="T493"/>
  <c r="R493"/>
  <c r="P493"/>
  <c r="BI490"/>
  <c r="BH490"/>
  <c r="BG490"/>
  <c r="BE490"/>
  <c r="T490"/>
  <c r="R490"/>
  <c r="P490"/>
  <c r="BI488"/>
  <c r="BH488"/>
  <c r="BG488"/>
  <c r="BE488"/>
  <c r="T488"/>
  <c r="R488"/>
  <c r="P488"/>
  <c r="BI486"/>
  <c r="BH486"/>
  <c r="BG486"/>
  <c r="BE486"/>
  <c r="T486"/>
  <c r="R486"/>
  <c r="P486"/>
  <c r="BI483"/>
  <c r="BH483"/>
  <c r="BG483"/>
  <c r="BE483"/>
  <c r="T483"/>
  <c r="R483"/>
  <c r="P483"/>
  <c r="BI479"/>
  <c r="BH479"/>
  <c r="BG479"/>
  <c r="BE479"/>
  <c r="T479"/>
  <c r="R479"/>
  <c r="P479"/>
  <c r="BI476"/>
  <c r="BH476"/>
  <c r="BG476"/>
  <c r="BE476"/>
  <c r="T476"/>
  <c r="R476"/>
  <c r="P476"/>
  <c r="BI472"/>
  <c r="BH472"/>
  <c r="BG472"/>
  <c r="BE472"/>
  <c r="T472"/>
  <c r="R472"/>
  <c r="P472"/>
  <c r="BI470"/>
  <c r="BH470"/>
  <c r="BG470"/>
  <c r="BE470"/>
  <c r="T470"/>
  <c r="R470"/>
  <c r="P470"/>
  <c r="BI466"/>
  <c r="BH466"/>
  <c r="BG466"/>
  <c r="BE466"/>
  <c r="T466"/>
  <c r="R466"/>
  <c r="P466"/>
  <c r="BI462"/>
  <c r="BH462"/>
  <c r="BG462"/>
  <c r="BE462"/>
  <c r="T462"/>
  <c r="R462"/>
  <c r="P462"/>
  <c r="BI460"/>
  <c r="BH460"/>
  <c r="BG460"/>
  <c r="BE460"/>
  <c r="T460"/>
  <c r="R460"/>
  <c r="P460"/>
  <c r="BI458"/>
  <c r="BH458"/>
  <c r="BG458"/>
  <c r="BE458"/>
  <c r="T458"/>
  <c r="R458"/>
  <c r="P458"/>
  <c r="BI456"/>
  <c r="BH456"/>
  <c r="BG456"/>
  <c r="BE456"/>
  <c r="T456"/>
  <c r="R456"/>
  <c r="P456"/>
  <c r="BI454"/>
  <c r="BH454"/>
  <c r="BG454"/>
  <c r="BE454"/>
  <c r="T454"/>
  <c r="R454"/>
  <c r="P454"/>
  <c r="BI451"/>
  <c r="BH451"/>
  <c r="BG451"/>
  <c r="BE451"/>
  <c r="T451"/>
  <c r="R451"/>
  <c r="P451"/>
  <c r="BI449"/>
  <c r="BH449"/>
  <c r="BG449"/>
  <c r="BE449"/>
  <c r="T449"/>
  <c r="R449"/>
  <c r="P449"/>
  <c r="BI447"/>
  <c r="BH447"/>
  <c r="BG447"/>
  <c r="BE447"/>
  <c r="T447"/>
  <c r="R447"/>
  <c r="P447"/>
  <c r="BI445"/>
  <c r="BH445"/>
  <c r="BG445"/>
  <c r="BE445"/>
  <c r="T445"/>
  <c r="R445"/>
  <c r="P445"/>
  <c r="BI443"/>
  <c r="BH443"/>
  <c r="BG443"/>
  <c r="BE443"/>
  <c r="T443"/>
  <c r="R443"/>
  <c r="P443"/>
  <c r="BI441"/>
  <c r="BH441"/>
  <c r="BG441"/>
  <c r="BE441"/>
  <c r="T441"/>
  <c r="R441"/>
  <c r="P441"/>
  <c r="BI439"/>
  <c r="BH439"/>
  <c r="BG439"/>
  <c r="BE439"/>
  <c r="T439"/>
  <c r="R439"/>
  <c r="P439"/>
  <c r="BI436"/>
  <c r="BH436"/>
  <c r="BG436"/>
  <c r="BE436"/>
  <c r="T436"/>
  <c r="T435" s="1"/>
  <c r="R436"/>
  <c r="R435"/>
  <c r="P436"/>
  <c r="P435" s="1"/>
  <c r="BI433"/>
  <c r="BH433"/>
  <c r="BG433"/>
  <c r="BE433"/>
  <c r="T433"/>
  <c r="R433"/>
  <c r="P433"/>
  <c r="BI430"/>
  <c r="BH430"/>
  <c r="BG430"/>
  <c r="BE430"/>
  <c r="T430"/>
  <c r="R430"/>
  <c r="P430"/>
  <c r="BI428"/>
  <c r="BH428"/>
  <c r="BG428"/>
  <c r="BE428"/>
  <c r="T428"/>
  <c r="R428"/>
  <c r="P428"/>
  <c r="BI425"/>
  <c r="BH425"/>
  <c r="BG425"/>
  <c r="BE425"/>
  <c r="T425"/>
  <c r="R425"/>
  <c r="P425"/>
  <c r="BI422"/>
  <c r="BH422"/>
  <c r="BG422"/>
  <c r="BE422"/>
  <c r="T422"/>
  <c r="R422"/>
  <c r="P422"/>
  <c r="BI421"/>
  <c r="BH421"/>
  <c r="BG421"/>
  <c r="BE421"/>
  <c r="T421"/>
  <c r="R421"/>
  <c r="P421"/>
  <c r="BI417"/>
  <c r="BH417"/>
  <c r="BG417"/>
  <c r="BE417"/>
  <c r="T417"/>
  <c r="T416" s="1"/>
  <c r="R417"/>
  <c r="R416" s="1"/>
  <c r="P417"/>
  <c r="P416"/>
  <c r="BI414"/>
  <c r="BH414"/>
  <c r="BG414"/>
  <c r="BE414"/>
  <c r="T414"/>
  <c r="R414"/>
  <c r="P414"/>
  <c r="BI411"/>
  <c r="BH411"/>
  <c r="BG411"/>
  <c r="BE411"/>
  <c r="T411"/>
  <c r="R411"/>
  <c r="P411"/>
  <c r="BI408"/>
  <c r="BH408"/>
  <c r="BG408"/>
  <c r="BE408"/>
  <c r="T408"/>
  <c r="R408"/>
  <c r="P408"/>
  <c r="BI403"/>
  <c r="BH403"/>
  <c r="BG403"/>
  <c r="BE403"/>
  <c r="T403"/>
  <c r="R403"/>
  <c r="P403"/>
  <c r="BI398"/>
  <c r="BH398"/>
  <c r="BG398"/>
  <c r="BE398"/>
  <c r="T398"/>
  <c r="R398"/>
  <c r="P398"/>
  <c r="BI396"/>
  <c r="BH396"/>
  <c r="BG396"/>
  <c r="BE396"/>
  <c r="T396"/>
  <c r="R396"/>
  <c r="P396"/>
  <c r="BI394"/>
  <c r="BH394"/>
  <c r="BG394"/>
  <c r="BE394"/>
  <c r="T394"/>
  <c r="R394"/>
  <c r="P394"/>
  <c r="BI392"/>
  <c r="BH392"/>
  <c r="BG392"/>
  <c r="BE392"/>
  <c r="T392"/>
  <c r="R392"/>
  <c r="P392"/>
  <c r="BI390"/>
  <c r="BH390"/>
  <c r="BG390"/>
  <c r="BE390"/>
  <c r="T390"/>
  <c r="R390"/>
  <c r="P390"/>
  <c r="BI388"/>
  <c r="BH388"/>
  <c r="BG388"/>
  <c r="BE388"/>
  <c r="T388"/>
  <c r="R388"/>
  <c r="P388"/>
  <c r="BI386"/>
  <c r="BH386"/>
  <c r="BG386"/>
  <c r="BE386"/>
  <c r="T386"/>
  <c r="R386"/>
  <c r="P386"/>
  <c r="BI384"/>
  <c r="BH384"/>
  <c r="BG384"/>
  <c r="BE384"/>
  <c r="T384"/>
  <c r="R384"/>
  <c r="P384"/>
  <c r="BI382"/>
  <c r="BH382"/>
  <c r="BG382"/>
  <c r="BE382"/>
  <c r="T382"/>
  <c r="R382"/>
  <c r="P382"/>
  <c r="BI380"/>
  <c r="BH380"/>
  <c r="BG380"/>
  <c r="BE380"/>
  <c r="T380"/>
  <c r="R380"/>
  <c r="P380"/>
  <c r="BI378"/>
  <c r="BH378"/>
  <c r="BG378"/>
  <c r="BE378"/>
  <c r="T378"/>
  <c r="R378"/>
  <c r="P378"/>
  <c r="BI376"/>
  <c r="BH376"/>
  <c r="BG376"/>
  <c r="BE376"/>
  <c r="T376"/>
  <c r="R376"/>
  <c r="P376"/>
  <c r="BI373"/>
  <c r="BH373"/>
  <c r="BG373"/>
  <c r="BE373"/>
  <c r="T373"/>
  <c r="R373"/>
  <c r="P373"/>
  <c r="BI370"/>
  <c r="BH370"/>
  <c r="BG370"/>
  <c r="BE370"/>
  <c r="T370"/>
  <c r="R370"/>
  <c r="P370"/>
  <c r="BI367"/>
  <c r="BH367"/>
  <c r="BG367"/>
  <c r="BE367"/>
  <c r="T367"/>
  <c r="R367"/>
  <c r="P367"/>
  <c r="BI364"/>
  <c r="BH364"/>
  <c r="BG364"/>
  <c r="BE364"/>
  <c r="T364"/>
  <c r="R364"/>
  <c r="P364"/>
  <c r="BI361"/>
  <c r="BH361"/>
  <c r="BG361"/>
  <c r="BE361"/>
  <c r="T361"/>
  <c r="R361"/>
  <c r="P361"/>
  <c r="BI358"/>
  <c r="BH358"/>
  <c r="BG358"/>
  <c r="BE358"/>
  <c r="T358"/>
  <c r="R358"/>
  <c r="P358"/>
  <c r="BI355"/>
  <c r="BH355"/>
  <c r="BG355"/>
  <c r="BE355"/>
  <c r="T355"/>
  <c r="R355"/>
  <c r="P355"/>
  <c r="BI352"/>
  <c r="BH352"/>
  <c r="BG352"/>
  <c r="BE352"/>
  <c r="T352"/>
  <c r="R352"/>
  <c r="P352"/>
  <c r="BI349"/>
  <c r="BH349"/>
  <c r="BG349"/>
  <c r="BE349"/>
  <c r="T349"/>
  <c r="R349"/>
  <c r="P349"/>
  <c r="BI346"/>
  <c r="BH346"/>
  <c r="BG346"/>
  <c r="BE346"/>
  <c r="T346"/>
  <c r="R346"/>
  <c r="P346"/>
  <c r="BI343"/>
  <c r="BH343"/>
  <c r="BG343"/>
  <c r="BE343"/>
  <c r="T343"/>
  <c r="R343"/>
  <c r="P343"/>
  <c r="BI340"/>
  <c r="BH340"/>
  <c r="BG340"/>
  <c r="BE340"/>
  <c r="T340"/>
  <c r="R340"/>
  <c r="P340"/>
  <c r="BI336"/>
  <c r="BH336"/>
  <c r="BG336"/>
  <c r="BE336"/>
  <c r="T336"/>
  <c r="R336"/>
  <c r="P336"/>
  <c r="BI333"/>
  <c r="BH333"/>
  <c r="BG333"/>
  <c r="BE333"/>
  <c r="T333"/>
  <c r="R333"/>
  <c r="P333"/>
  <c r="BI330"/>
  <c r="BH330"/>
  <c r="BG330"/>
  <c r="BE330"/>
  <c r="T330"/>
  <c r="R330"/>
  <c r="P330"/>
  <c r="BI323"/>
  <c r="BH323"/>
  <c r="BG323"/>
  <c r="BE323"/>
  <c r="T323"/>
  <c r="R323"/>
  <c r="P323"/>
  <c r="BI321"/>
  <c r="BH321"/>
  <c r="BG321"/>
  <c r="BE321"/>
  <c r="T321"/>
  <c r="R321"/>
  <c r="P321"/>
  <c r="BI319"/>
  <c r="BH319"/>
  <c r="BG319"/>
  <c r="BE319"/>
  <c r="T319"/>
  <c r="R319"/>
  <c r="P319"/>
  <c r="BI317"/>
  <c r="BH317"/>
  <c r="BG317"/>
  <c r="BE317"/>
  <c r="T317"/>
  <c r="R317"/>
  <c r="P317"/>
  <c r="BI315"/>
  <c r="BH315"/>
  <c r="BG315"/>
  <c r="BE315"/>
  <c r="T315"/>
  <c r="R315"/>
  <c r="P315"/>
  <c r="BI313"/>
  <c r="BH313"/>
  <c r="BG313"/>
  <c r="BE313"/>
  <c r="T313"/>
  <c r="R313"/>
  <c r="P313"/>
  <c r="BI308"/>
  <c r="BH308"/>
  <c r="BG308"/>
  <c r="BE308"/>
  <c r="T308"/>
  <c r="R308"/>
  <c r="P308"/>
  <c r="BI304"/>
  <c r="BH304"/>
  <c r="BG304"/>
  <c r="BE304"/>
  <c r="T304"/>
  <c r="R304"/>
  <c r="P304"/>
  <c r="BI301"/>
  <c r="BH301"/>
  <c r="BG301"/>
  <c r="BE301"/>
  <c r="T301"/>
  <c r="R301"/>
  <c r="P301"/>
  <c r="BI297"/>
  <c r="BH297"/>
  <c r="BG297"/>
  <c r="BE297"/>
  <c r="T297"/>
  <c r="R297"/>
  <c r="P297"/>
  <c r="BI294"/>
  <c r="BH294"/>
  <c r="BG294"/>
  <c r="BE294"/>
  <c r="T294"/>
  <c r="R294"/>
  <c r="P294"/>
  <c r="BI291"/>
  <c r="BH291"/>
  <c r="BG291"/>
  <c r="BE291"/>
  <c r="T291"/>
  <c r="R291"/>
  <c r="P291"/>
  <c r="BI288"/>
  <c r="BH288"/>
  <c r="BG288"/>
  <c r="BE288"/>
  <c r="T288"/>
  <c r="R288"/>
  <c r="P288"/>
  <c r="BI285"/>
  <c r="BH285"/>
  <c r="BG285"/>
  <c r="BE285"/>
  <c r="T285"/>
  <c r="R285"/>
  <c r="P285"/>
  <c r="BI282"/>
  <c r="BH282"/>
  <c r="BG282"/>
  <c r="BE282"/>
  <c r="T282"/>
  <c r="R282"/>
  <c r="P282"/>
  <c r="BI280"/>
  <c r="BH280"/>
  <c r="BG280"/>
  <c r="BE280"/>
  <c r="T280"/>
  <c r="R280"/>
  <c r="P280"/>
  <c r="BI277"/>
  <c r="BH277"/>
  <c r="BG277"/>
  <c r="BE277"/>
  <c r="T277"/>
  <c r="R277"/>
  <c r="P277"/>
  <c r="BI275"/>
  <c r="BH275"/>
  <c r="BG275"/>
  <c r="BE275"/>
  <c r="T275"/>
  <c r="R275"/>
  <c r="P275"/>
  <c r="BI272"/>
  <c r="BH272"/>
  <c r="BG272"/>
  <c r="BE272"/>
  <c r="T272"/>
  <c r="R272"/>
  <c r="P272"/>
  <c r="BI269"/>
  <c r="BH269"/>
  <c r="BG269"/>
  <c r="BE269"/>
  <c r="T269"/>
  <c r="R269"/>
  <c r="P269"/>
  <c r="BI266"/>
  <c r="BH266"/>
  <c r="BG266"/>
  <c r="BE266"/>
  <c r="T266"/>
  <c r="R266"/>
  <c r="P266"/>
  <c r="BI263"/>
  <c r="BH263"/>
  <c r="BG263"/>
  <c r="BE263"/>
  <c r="T263"/>
  <c r="R263"/>
  <c r="P263"/>
  <c r="BI260"/>
  <c r="BH260"/>
  <c r="BG260"/>
  <c r="BE260"/>
  <c r="T260"/>
  <c r="R260"/>
  <c r="P260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2"/>
  <c r="BH242"/>
  <c r="BG242"/>
  <c r="BE242"/>
  <c r="T242"/>
  <c r="R242"/>
  <c r="P242"/>
  <c r="BI240"/>
  <c r="BH240"/>
  <c r="BG240"/>
  <c r="BE240"/>
  <c r="T240"/>
  <c r="R240"/>
  <c r="P240"/>
  <c r="BI226"/>
  <c r="BH226"/>
  <c r="BG226"/>
  <c r="BE226"/>
  <c r="T226"/>
  <c r="R226"/>
  <c r="P226"/>
  <c r="BI224"/>
  <c r="BH224"/>
  <c r="BG224"/>
  <c r="BE224"/>
  <c r="T224"/>
  <c r="R224"/>
  <c r="P224"/>
  <c r="BI221"/>
  <c r="BH221"/>
  <c r="BG221"/>
  <c r="BE221"/>
  <c r="T221"/>
  <c r="R221"/>
  <c r="P221"/>
  <c r="BI208"/>
  <c r="BH208"/>
  <c r="BG208"/>
  <c r="BE208"/>
  <c r="T208"/>
  <c r="R208"/>
  <c r="P208"/>
  <c r="BI206"/>
  <c r="BH206"/>
  <c r="BG206"/>
  <c r="BE206"/>
  <c r="T206"/>
  <c r="R206"/>
  <c r="P206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78"/>
  <c r="BH178"/>
  <c r="BG178"/>
  <c r="BE178"/>
  <c r="T178"/>
  <c r="R178"/>
  <c r="P178"/>
  <c r="BI175"/>
  <c r="BH175"/>
  <c r="BG175"/>
  <c r="BE175"/>
  <c r="T175"/>
  <c r="R175"/>
  <c r="P175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1"/>
  <c r="BH161"/>
  <c r="BG161"/>
  <c r="BE161"/>
  <c r="T161"/>
  <c r="R161"/>
  <c r="P161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3"/>
  <c r="BH133"/>
  <c r="BG133"/>
  <c r="BE133"/>
  <c r="T133"/>
  <c r="R133"/>
  <c r="P133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3"/>
  <c r="BH123"/>
  <c r="BG123"/>
  <c r="BE123"/>
  <c r="T123"/>
  <c r="R123"/>
  <c r="P123"/>
  <c r="BI121"/>
  <c r="BH121"/>
  <c r="BG121"/>
  <c r="BE121"/>
  <c r="T121"/>
  <c r="R121"/>
  <c r="P121"/>
  <c r="BI118"/>
  <c r="BH118"/>
  <c r="BG118"/>
  <c r="BE118"/>
  <c r="T118"/>
  <c r="R118"/>
  <c r="P118"/>
  <c r="BI114"/>
  <c r="BH114"/>
  <c r="BG114"/>
  <c r="BE114"/>
  <c r="T114"/>
  <c r="R114"/>
  <c r="P114"/>
  <c r="J107"/>
  <c r="F105"/>
  <c r="E103"/>
  <c r="J58"/>
  <c r="F56"/>
  <c r="E54"/>
  <c r="J26"/>
  <c r="E26"/>
  <c r="J108" s="1"/>
  <c r="J25"/>
  <c r="J20"/>
  <c r="E20"/>
  <c r="F59"/>
  <c r="J19"/>
  <c r="J17"/>
  <c r="E17"/>
  <c r="F58" s="1"/>
  <c r="J16"/>
  <c r="J14"/>
  <c r="J56" s="1"/>
  <c r="E7"/>
  <c r="E99"/>
  <c r="L50" i="1"/>
  <c r="AM50"/>
  <c r="AM49"/>
  <c r="L49"/>
  <c r="AM47"/>
  <c r="L47"/>
  <c r="L45"/>
  <c r="L44"/>
  <c r="J186" i="14"/>
  <c r="BK171"/>
  <c r="J165"/>
  <c r="BK155"/>
  <c r="BK144"/>
  <c r="J130"/>
  <c r="J117"/>
  <c r="BK93"/>
  <c r="J113" i="13"/>
  <c r="BK104"/>
  <c r="J99"/>
  <c r="J92"/>
  <c r="J90"/>
  <c r="BK131" i="12"/>
  <c r="BK124"/>
  <c r="BK121"/>
  <c r="J117"/>
  <c r="BK112"/>
  <c r="J105"/>
  <c r="BK97"/>
  <c r="BK92"/>
  <c r="BK88"/>
  <c r="BK183" i="11"/>
  <c r="BK171"/>
  <c r="J167"/>
  <c r="BK161"/>
  <c r="BK155"/>
  <c r="J149"/>
  <c r="BK145"/>
  <c r="BK141"/>
  <c r="J132"/>
  <c r="J124"/>
  <c r="J119"/>
  <c r="BK109"/>
  <c r="J106" i="10"/>
  <c r="BK100"/>
  <c r="BK105" i="5"/>
  <c r="J226" i="4"/>
  <c r="BK214"/>
  <c r="J194"/>
  <c r="BK171"/>
  <c r="J111"/>
  <c r="J233" i="3"/>
  <c r="J230"/>
  <c r="BK212"/>
  <c r="BK203"/>
  <c r="J192"/>
  <c r="J175"/>
  <c r="J164"/>
  <c r="BK140"/>
  <c r="BK122"/>
  <c r="J958" i="2"/>
  <c r="BK926"/>
  <c r="J826"/>
  <c r="J799"/>
  <c r="J762"/>
  <c r="BK740"/>
  <c r="BK705"/>
  <c r="J479"/>
  <c r="BK439"/>
  <c r="J398"/>
  <c r="J364"/>
  <c r="BK178"/>
  <c r="BK157"/>
  <c r="BK133"/>
  <c r="BK118"/>
  <c r="J131" i="12"/>
  <c r="BK125"/>
  <c r="J109"/>
  <c r="J102"/>
  <c r="J114" i="11"/>
  <c r="J112" i="10"/>
  <c r="BK103"/>
  <c r="BK99"/>
  <c r="J96"/>
  <c r="BK221" i="9"/>
  <c r="J208"/>
  <c r="BK198"/>
  <c r="BK184"/>
  <c r="BK178"/>
  <c r="BK177"/>
  <c r="J169"/>
  <c r="J157"/>
  <c r="BK145"/>
  <c r="J139"/>
  <c r="J130"/>
  <c r="J114"/>
  <c r="BK101"/>
  <c r="BK176" i="8"/>
  <c r="J168"/>
  <c r="BK153"/>
  <c r="J987" i="7"/>
  <c r="BK932"/>
  <c r="J869"/>
  <c r="J853"/>
  <c r="BK797"/>
  <c r="BK776"/>
  <c r="J746"/>
  <c r="BK727"/>
  <c r="BK673"/>
  <c r="J618"/>
  <c r="BK567"/>
  <c r="BK538"/>
  <c r="BK517"/>
  <c r="BK492"/>
  <c r="J463"/>
  <c r="J446"/>
  <c r="BK374"/>
  <c r="BK267"/>
  <c r="J166"/>
  <c r="BK131"/>
  <c r="J179" i="6"/>
  <c r="BK177"/>
  <c r="J168"/>
  <c r="J158"/>
  <c r="BK135"/>
  <c r="BK120"/>
  <c r="J103"/>
  <c r="BK128" i="5"/>
  <c r="J115"/>
  <c r="J109"/>
  <c r="J188" i="3"/>
  <c r="BK176"/>
  <c r="BK171"/>
  <c r="BK167"/>
  <c r="BK157"/>
  <c r="J153"/>
  <c r="J149"/>
  <c r="J142"/>
  <c r="J132"/>
  <c r="BK121"/>
  <c r="J115"/>
  <c r="BK101"/>
  <c r="J93"/>
  <c r="BK1031" i="2"/>
  <c r="J1018"/>
  <c r="BK1000"/>
  <c r="J990"/>
  <c r="BK977"/>
  <c r="BK951"/>
  <c r="BK909"/>
  <c r="BK868"/>
  <c r="J862"/>
  <c r="J831"/>
  <c r="BK813"/>
  <c r="J790"/>
  <c r="J770"/>
  <c r="BK743"/>
  <c r="J730"/>
  <c r="BK719"/>
  <c r="J709"/>
  <c r="BK695"/>
  <c r="BK678"/>
  <c r="BK653"/>
  <c r="J633"/>
  <c r="BK611"/>
  <c r="J583"/>
  <c r="BK544"/>
  <c r="J499"/>
  <c r="BK462"/>
  <c r="BK449"/>
  <c r="J421"/>
  <c r="BK398"/>
  <c r="BK384"/>
  <c r="BK321"/>
  <c r="J272"/>
  <c r="J263"/>
  <c r="J224"/>
  <c r="J194"/>
  <c r="BK175"/>
  <c r="J136"/>
  <c r="BK121"/>
  <c r="BK103" i="14"/>
  <c r="J93"/>
  <c r="J116" i="13"/>
  <c r="BK123" i="12"/>
  <c r="J96"/>
  <c r="BK181" i="11"/>
  <c r="J177"/>
  <c r="BK170"/>
  <c r="J162"/>
  <c r="BK154"/>
  <c r="J140"/>
  <c r="J131"/>
  <c r="J121"/>
  <c r="BK110"/>
  <c r="J103"/>
  <c r="J120" i="10"/>
  <c r="J95"/>
  <c r="BK177" i="8"/>
  <c r="J147"/>
  <c r="J132"/>
  <c r="BK121"/>
  <c r="BK101"/>
  <c r="J1055" i="7"/>
  <c r="J1007"/>
  <c r="BK985"/>
  <c r="J965"/>
  <c r="J915"/>
  <c r="BK898"/>
  <c r="J880"/>
  <c r="BK863"/>
  <c r="J859"/>
  <c r="BK853"/>
  <c r="BK834"/>
  <c r="BK812"/>
  <c r="J801"/>
  <c r="BK789"/>
  <c r="J780"/>
  <c r="BK767"/>
  <c r="J756"/>
  <c r="J376" i="2"/>
  <c r="BK199"/>
  <c r="J146"/>
  <c r="BK219" i="9"/>
  <c r="J194"/>
  <c r="BK169"/>
  <c r="J120"/>
  <c r="J107"/>
  <c r="BK173" i="8"/>
  <c r="J146"/>
  <c r="BK131"/>
  <c r="BK115"/>
  <c r="BK102"/>
  <c r="BK1004" i="7"/>
  <c r="BK948"/>
  <c r="BK849"/>
  <c r="BK831"/>
  <c r="J791"/>
  <c r="J730"/>
  <c r="BK696"/>
  <c r="J677"/>
  <c r="J492"/>
  <c r="BK149"/>
  <c r="J135"/>
  <c r="BK182" i="6"/>
  <c r="BK170"/>
  <c r="BK163"/>
  <c r="J156"/>
  <c r="BK142"/>
  <c r="J129"/>
  <c r="J119"/>
  <c r="J111"/>
  <c r="J122" i="5"/>
  <c r="J101"/>
  <c r="BK92"/>
  <c r="J198" i="4"/>
  <c r="BK177"/>
  <c r="J134"/>
  <c r="BK96"/>
  <c r="J227" i="3"/>
  <c r="J215"/>
  <c r="BK206"/>
  <c r="J198"/>
  <c r="BK107"/>
  <c r="BK523" i="2"/>
  <c r="J496"/>
  <c r="BK443"/>
  <c r="BK411"/>
  <c r="J392"/>
  <c r="BK346"/>
  <c r="J294"/>
  <c r="J269"/>
  <c r="J246"/>
  <c r="BK175" i="14"/>
  <c r="J155"/>
  <c r="BK136"/>
  <c r="BK115"/>
  <c r="BK109"/>
  <c r="J101"/>
  <c r="BK112" i="13"/>
  <c r="J106"/>
  <c r="BK99"/>
  <c r="J124" i="12"/>
  <c r="J116"/>
  <c r="BK110"/>
  <c r="BK185" i="11"/>
  <c r="J160"/>
  <c r="BK151"/>
  <c r="J180" i="8"/>
  <c r="J176"/>
  <c r="J166"/>
  <c r="BK158"/>
  <c r="J151"/>
  <c r="BK139"/>
  <c r="J131"/>
  <c r="BK124"/>
  <c r="J118"/>
  <c r="J108"/>
  <c r="BK103"/>
  <c r="BK98"/>
  <c r="BK1066" i="7"/>
  <c r="J1042"/>
  <c r="BK694"/>
  <c r="BK675"/>
  <c r="J660"/>
  <c r="J645"/>
  <c r="BK622"/>
  <c r="J587"/>
  <c r="BK560"/>
  <c r="J527"/>
  <c r="BK490"/>
  <c r="BK471"/>
  <c r="BK436"/>
  <c r="J413"/>
  <c r="BK380"/>
  <c r="BK339"/>
  <c r="BK303"/>
  <c r="BK292"/>
  <c r="BK244"/>
  <c r="BK223"/>
  <c r="J211"/>
  <c r="J149"/>
  <c r="BK135"/>
  <c r="BK187" i="6"/>
  <c r="BK168"/>
  <c r="BK157"/>
  <c r="BK145"/>
  <c r="J135"/>
  <c r="J125"/>
  <c r="BK114"/>
  <c r="BK109"/>
  <c r="J104"/>
  <c r="BK121" i="5"/>
  <c r="BK112"/>
  <c r="BK106"/>
  <c r="BK97"/>
  <c r="BK218" i="4"/>
  <c r="BK196"/>
  <c r="BK179"/>
  <c r="J109"/>
  <c r="BK231" i="3"/>
  <c r="J220"/>
  <c r="J195"/>
  <c r="J186"/>
  <c r="J176"/>
  <c r="J157"/>
  <c r="BK125"/>
  <c r="J933" i="2"/>
  <c r="BK896"/>
  <c r="BK834"/>
  <c r="BK805"/>
  <c r="BK775"/>
  <c r="BK757"/>
  <c r="BK726"/>
  <c r="J672"/>
  <c r="J651"/>
  <c r="J643"/>
  <c r="J308"/>
  <c r="BK257"/>
  <c r="J240"/>
  <c r="J201"/>
  <c r="J157"/>
  <c r="J153"/>
  <c r="BK129"/>
  <c r="BK114"/>
  <c r="J171" i="14"/>
  <c r="J153"/>
  <c r="J144"/>
  <c r="J128"/>
  <c r="BK101"/>
  <c r="J119" i="13"/>
  <c r="J114"/>
  <c r="J104"/>
  <c r="BK89"/>
  <c r="J126" i="12"/>
  <c r="BK111"/>
  <c r="J98"/>
  <c r="BK89"/>
  <c r="J183" i="11"/>
  <c r="BK177"/>
  <c r="J150"/>
  <c r="J133"/>
  <c r="BK126"/>
  <c r="BK113"/>
  <c r="BK105"/>
  <c r="J116" i="10"/>
  <c r="J107"/>
  <c r="J224" i="9"/>
  <c r="J175"/>
  <c r="BK159"/>
  <c r="BK143"/>
  <c r="J122"/>
  <c r="J97" i="8"/>
  <c r="J909" i="7"/>
  <c r="BK749"/>
  <c r="BK730"/>
  <c r="J703"/>
  <c r="J635"/>
  <c r="BK443"/>
  <c r="BK413"/>
  <c r="BK404"/>
  <c r="J380"/>
  <c r="J351"/>
  <c r="J331"/>
  <c r="J300"/>
  <c r="J244"/>
  <c r="BK207"/>
  <c r="J182"/>
  <c r="BK129"/>
  <c r="BK186" i="6"/>
  <c r="BK189" i="4"/>
  <c r="BK175"/>
  <c r="J149"/>
  <c r="J118"/>
  <c r="BK101"/>
  <c r="J224" i="3"/>
  <c r="BK210"/>
  <c r="BK201"/>
  <c r="BK186"/>
  <c r="J174"/>
  <c r="BK170"/>
  <c r="BK151"/>
  <c r="J139"/>
  <c r="BK132"/>
  <c r="J128"/>
  <c r="J120"/>
  <c r="BK112"/>
  <c r="J100"/>
  <c r="BK94"/>
  <c r="J860" i="2"/>
  <c r="J851"/>
  <c r="J781"/>
  <c r="J755"/>
  <c r="J726"/>
  <c r="BK715"/>
  <c r="J695"/>
  <c r="BK686"/>
  <c r="BK669"/>
  <c r="J661"/>
  <c r="J647"/>
  <c r="BK633"/>
  <c r="BK606"/>
  <c r="J559"/>
  <c r="J544"/>
  <c r="J509"/>
  <c r="J456"/>
  <c r="J436"/>
  <c r="BK386"/>
  <c r="BK355"/>
  <c r="J184"/>
  <c r="BK166"/>
  <c r="BK153"/>
  <c r="AS61" i="1"/>
  <c r="BK97" i="10"/>
  <c r="BK216" i="9"/>
  <c r="BK212"/>
  <c r="J202"/>
  <c r="BK180"/>
  <c r="J173"/>
  <c r="BK165"/>
  <c r="J159"/>
  <c r="BK149"/>
  <c r="J143"/>
  <c r="BK135"/>
  <c r="BK132"/>
  <c r="J113"/>
  <c r="J101"/>
  <c r="BK180" i="8"/>
  <c r="J164"/>
  <c r="BK149"/>
  <c r="BK946" i="7"/>
  <c r="J922"/>
  <c r="BK882"/>
  <c r="BK857"/>
  <c r="BK825"/>
  <c r="BK774"/>
  <c r="J752"/>
  <c r="BK740"/>
  <c r="BK721"/>
  <c r="J688"/>
  <c r="BK670"/>
  <c r="BK592"/>
  <c r="J560"/>
  <c r="BK533"/>
  <c r="BK519"/>
  <c r="BK495"/>
  <c r="J458"/>
  <c r="J439"/>
  <c r="BK325"/>
  <c r="J292"/>
  <c r="J218"/>
  <c r="BK160"/>
  <c r="BK141"/>
  <c r="J184" i="6"/>
  <c r="BK176"/>
  <c r="J163"/>
  <c r="J153"/>
  <c r="BK141"/>
  <c r="J121"/>
  <c r="BK101"/>
  <c r="J123" i="5"/>
  <c r="J114"/>
  <c r="J105"/>
  <c r="J184" i="3"/>
  <c r="BK175"/>
  <c r="BK164"/>
  <c r="BK156"/>
  <c r="J150"/>
  <c r="BK145"/>
  <c r="BK135"/>
  <c r="BK116"/>
  <c r="BK110"/>
  <c r="J95"/>
  <c r="BK1033" i="2"/>
  <c r="J1019"/>
  <c r="J1000"/>
  <c r="BK987"/>
  <c r="J979"/>
  <c r="J965"/>
  <c r="J922"/>
  <c r="BK906"/>
  <c r="J887"/>
  <c r="BK859"/>
  <c r="J828"/>
  <c r="BK807"/>
  <c r="J787"/>
  <c r="J757"/>
  <c r="J750"/>
  <c r="BK717"/>
  <c r="J692"/>
  <c r="BK682"/>
  <c r="BK661"/>
  <c r="J635"/>
  <c r="J629"/>
  <c r="J617"/>
  <c r="BK596"/>
  <c r="J552"/>
  <c r="BK528"/>
  <c r="BK515"/>
  <c r="BK470"/>
  <c r="BK456"/>
  <c r="J425"/>
  <c r="J403"/>
  <c r="BK378"/>
  <c r="J349"/>
  <c r="BK313"/>
  <c r="J288"/>
  <c r="J257"/>
  <c r="BK203"/>
  <c r="BK188"/>
  <c r="J161"/>
  <c r="J133"/>
  <c r="BK125"/>
  <c r="J113" i="14"/>
  <c r="J121" i="13"/>
  <c r="BK109"/>
  <c r="BK96"/>
  <c r="BK119" i="12"/>
  <c r="J92"/>
  <c r="BK175" i="11"/>
  <c r="J169"/>
  <c r="BK165"/>
  <c r="BK160"/>
  <c r="BK150"/>
  <c r="J137"/>
  <c r="BK127"/>
  <c r="BK114"/>
  <c r="J109"/>
  <c r="J101"/>
  <c r="BK106" i="10"/>
  <c r="J183" i="8"/>
  <c r="J153"/>
  <c r="BK142"/>
  <c r="J126"/>
  <c r="BK120"/>
  <c r="J1071" i="7"/>
  <c r="BK1047"/>
  <c r="BK990"/>
  <c r="J972"/>
  <c r="J946"/>
  <c r="BK926"/>
  <c r="BK909"/>
  <c r="J876"/>
  <c r="J865"/>
  <c r="BK842"/>
  <c r="J823"/>
  <c r="J810"/>
  <c r="BK786"/>
  <c r="BK762"/>
  <c r="J749"/>
  <c r="J727"/>
  <c r="J715"/>
  <c r="BK709"/>
  <c r="BK640"/>
  <c r="BK597"/>
  <c r="J570"/>
  <c r="BK555"/>
  <c r="BK535"/>
  <c r="J506"/>
  <c r="J476"/>
  <c r="J460"/>
  <c r="BK415"/>
  <c r="J322"/>
  <c r="BK211"/>
  <c r="J174"/>
  <c r="J180" i="6"/>
  <c r="BK162"/>
  <c r="BK155"/>
  <c r="J144"/>
  <c r="BK137"/>
  <c r="BK103"/>
  <c r="BK101" i="5"/>
  <c r="BK221" i="4"/>
  <c r="J181"/>
  <c r="BK138"/>
  <c r="BK114"/>
  <c r="BK200" i="3"/>
  <c r="BK158"/>
  <c r="BK100"/>
  <c r="J1033" i="2"/>
  <c r="J1005"/>
  <c r="BK982"/>
  <c r="J946"/>
  <c r="BK894"/>
  <c r="J857"/>
  <c r="J839"/>
  <c r="J809"/>
  <c r="J777"/>
  <c r="BK755"/>
  <c r="J707"/>
  <c r="BK672"/>
  <c r="BK635"/>
  <c r="BK591"/>
  <c r="BK546"/>
  <c r="BK509"/>
  <c r="J458"/>
  <c r="BK364"/>
  <c r="J313"/>
  <c r="BK263"/>
  <c r="BK194"/>
  <c r="J187" i="11"/>
  <c r="J152"/>
  <c r="J126"/>
  <c r="J111"/>
  <c r="BK112" i="10"/>
  <c r="J219" i="9"/>
  <c r="BK175"/>
  <c r="BK137"/>
  <c r="BK114"/>
  <c r="J181" i="8"/>
  <c r="BK170"/>
  <c r="BK157"/>
  <c r="J138"/>
  <c r="J130"/>
  <c r="J121"/>
  <c r="J93"/>
  <c r="BK1035" i="7"/>
  <c r="BK1014"/>
  <c r="J999"/>
  <c r="BK961"/>
  <c r="BK915"/>
  <c r="J901"/>
  <c r="J867"/>
  <c r="BK828"/>
  <c r="BK799"/>
  <c r="BK756"/>
  <c r="J630"/>
  <c r="BK509"/>
  <c r="BK423"/>
  <c r="J401"/>
  <c r="BK322"/>
  <c r="J233"/>
  <c r="BK218"/>
  <c r="BK182"/>
  <c r="BK164"/>
  <c r="J182" i="6"/>
  <c r="J155"/>
  <c r="BK148"/>
  <c r="BK127"/>
  <c r="J105"/>
  <c r="BK117" i="5"/>
  <c r="BK104"/>
  <c r="J223" i="4"/>
  <c r="BK200"/>
  <c r="BK163"/>
  <c r="BK148"/>
  <c r="BK122"/>
  <c r="J225" i="3"/>
  <c r="BK199"/>
  <c r="BK187"/>
  <c r="BK178"/>
  <c r="J154"/>
  <c r="J141"/>
  <c r="J129"/>
  <c r="BK117"/>
  <c r="J105"/>
  <c r="BK941" i="2"/>
  <c r="BK865"/>
  <c r="J795"/>
  <c r="J734"/>
  <c r="BK617"/>
  <c r="BK552"/>
  <c r="BK490"/>
  <c r="BK428"/>
  <c r="J386"/>
  <c r="J378"/>
  <c r="J355"/>
  <c r="BK352"/>
  <c r="J333"/>
  <c r="J321"/>
  <c r="BK301"/>
  <c r="BK294"/>
  <c r="J285"/>
  <c r="BK242"/>
  <c r="J197"/>
  <c r="BK133" i="11"/>
  <c r="J110"/>
  <c r="BK118" i="10"/>
  <c r="BK105"/>
  <c r="J98"/>
  <c r="J221" i="9"/>
  <c r="BK196"/>
  <c r="J167"/>
  <c r="BK155"/>
  <c r="J111"/>
  <c r="BK183" i="8"/>
  <c r="BK164"/>
  <c r="BK145"/>
  <c r="BK126"/>
  <c r="J119"/>
  <c r="BK104"/>
  <c r="BK1017" i="7"/>
  <c r="BK999"/>
  <c r="J926"/>
  <c r="J838"/>
  <c r="J826"/>
  <c r="J774"/>
  <c r="J711"/>
  <c r="BK692"/>
  <c r="BK581"/>
  <c r="BK158"/>
  <c r="BK119"/>
  <c r="BK175" i="6"/>
  <c r="J166"/>
  <c r="BK160"/>
  <c r="J154"/>
  <c r="J139"/>
  <c r="BK116"/>
  <c r="J109"/>
  <c r="J99"/>
  <c r="BK114" i="5"/>
  <c r="J214" i="4"/>
  <c r="J200"/>
  <c r="J183"/>
  <c r="BK165"/>
  <c r="J122"/>
  <c r="BK229" i="3"/>
  <c r="BK217"/>
  <c r="BK209"/>
  <c r="J199"/>
  <c r="BK197"/>
  <c r="BK102"/>
  <c r="J507" i="2"/>
  <c r="BK460"/>
  <c r="BK422"/>
  <c r="J390"/>
  <c r="J373"/>
  <c r="BK349"/>
  <c r="BK336"/>
  <c r="J291"/>
  <c r="J180" i="14"/>
  <c r="J161"/>
  <c r="BK139"/>
  <c r="BK120"/>
  <c r="BK111"/>
  <c r="J103"/>
  <c r="BK107" i="13"/>
  <c r="J100"/>
  <c r="J96"/>
  <c r="J121" i="12"/>
  <c r="BK113"/>
  <c r="J99"/>
  <c r="J181" i="11"/>
  <c r="J163"/>
  <c r="BK157"/>
  <c r="BK149"/>
  <c r="J179" i="8"/>
  <c r="J173"/>
  <c r="J165"/>
  <c r="BK154"/>
  <c r="J145"/>
  <c r="J140"/>
  <c r="BK134"/>
  <c r="BK127"/>
  <c r="BK119"/>
  <c r="BK116"/>
  <c r="BK109"/>
  <c r="J104"/>
  <c r="BK100"/>
  <c r="BK1071" i="7"/>
  <c r="J1048"/>
  <c r="BK711"/>
  <c r="BK685"/>
  <c r="BK660"/>
  <c r="J649"/>
  <c r="J638"/>
  <c r="BK626"/>
  <c r="BK570"/>
  <c r="J558"/>
  <c r="J530"/>
  <c r="J509"/>
  <c r="BK481"/>
  <c r="BK469"/>
  <c r="BK419"/>
  <c r="J411"/>
  <c r="BK392"/>
  <c r="BK371"/>
  <c r="J334"/>
  <c r="BK319"/>
  <c r="J288"/>
  <c r="J241"/>
  <c r="BK225"/>
  <c r="BK205"/>
  <c r="BK145"/>
  <c r="J114"/>
  <c r="BK169" i="6"/>
  <c r="J159"/>
  <c r="BK156"/>
  <c r="J143"/>
  <c r="J136"/>
  <c r="BK130"/>
  <c r="J120"/>
  <c r="BK111"/>
  <c r="BK107"/>
  <c r="J94"/>
  <c r="J117" i="5"/>
  <c r="J113"/>
  <c r="BK107"/>
  <c r="J94"/>
  <c r="J210" i="4"/>
  <c r="J189"/>
  <c r="BK167"/>
  <c r="J132"/>
  <c r="BK98"/>
  <c r="BK224" i="3"/>
  <c r="J217"/>
  <c r="BK202"/>
  <c r="J187"/>
  <c r="BK183"/>
  <c r="BK174"/>
  <c r="J144"/>
  <c r="J127"/>
  <c r="BK119"/>
  <c r="J938" i="2"/>
  <c r="BK891"/>
  <c r="J878"/>
  <c r="J813"/>
  <c r="J767"/>
  <c r="BK759"/>
  <c r="BK709"/>
  <c r="J669"/>
  <c r="BK599"/>
  <c r="J317"/>
  <c r="BK275"/>
  <c r="BK250"/>
  <c r="J242"/>
  <c r="BK224"/>
  <c r="BK186"/>
  <c r="BK155"/>
  <c r="BK140"/>
  <c r="J121"/>
  <c r="BK186" i="14"/>
  <c r="J157"/>
  <c r="J136"/>
  <c r="J111"/>
  <c r="J91"/>
  <c r="BK116" i="13"/>
  <c r="J112"/>
  <c r="BK97"/>
  <c r="BK93"/>
  <c r="J130" i="12"/>
  <c r="J118"/>
  <c r="BK105"/>
  <c r="BK102"/>
  <c r="J94"/>
  <c r="BK179" i="11"/>
  <c r="BK163"/>
  <c r="J143"/>
  <c r="BK132"/>
  <c r="BK128"/>
  <c r="BK115"/>
  <c r="BK101"/>
  <c r="J115" i="10"/>
  <c r="J99"/>
  <c r="J192" i="9"/>
  <c r="BK173"/>
  <c r="J155"/>
  <c r="J135"/>
  <c r="BK126"/>
  <c r="BK116"/>
  <c r="BK96" i="8"/>
  <c r="J912" i="7"/>
  <c r="J789"/>
  <c r="J733"/>
  <c r="J709"/>
  <c r="BK463"/>
  <c r="BK433"/>
  <c r="J419"/>
  <c r="J407"/>
  <c r="J371"/>
  <c r="J339"/>
  <c r="J309"/>
  <c r="J286"/>
  <c r="BK233"/>
  <c r="BK200"/>
  <c r="J160"/>
  <c r="BK116"/>
  <c r="BK179" i="6"/>
  <c r="BK198" i="4"/>
  <c r="J185"/>
  <c r="BK159"/>
  <c r="J142"/>
  <c r="BK113"/>
  <c r="J96"/>
  <c r="J222" i="3"/>
  <c r="BK216"/>
  <c r="J202"/>
  <c r="BK188"/>
  <c r="J182"/>
  <c r="J171"/>
  <c r="J159"/>
  <c r="BK150"/>
  <c r="BK138"/>
  <c r="BK134"/>
  <c r="BK127"/>
  <c r="J117"/>
  <c r="J111"/>
  <c r="BK103"/>
  <c r="BK958" i="2"/>
  <c r="J874"/>
  <c r="BK831"/>
  <c r="J764"/>
  <c r="BK750"/>
  <c r="J719"/>
  <c r="BK161" i="9"/>
  <c r="J109"/>
  <c r="J175" i="8"/>
  <c r="BK159"/>
  <c r="J958" i="7"/>
  <c r="J892"/>
  <c r="J863"/>
  <c r="J840"/>
  <c r="J795"/>
  <c r="J764"/>
  <c r="J736"/>
  <c r="BK713"/>
  <c r="BK610"/>
  <c r="BK574"/>
  <c r="BK550"/>
  <c r="BK530"/>
  <c r="BK506"/>
  <c r="BK476"/>
  <c r="J441"/>
  <c r="J328"/>
  <c r="J303"/>
  <c r="BK220"/>
  <c r="J151"/>
  <c r="J119"/>
  <c r="J170" i="6"/>
  <c r="BK161"/>
  <c r="J147"/>
  <c r="J122"/>
  <c r="BK110"/>
  <c r="J124" i="5"/>
  <c r="BK98"/>
  <c r="J178" i="3"/>
  <c r="J170"/>
  <c r="BK163"/>
  <c r="BK155"/>
  <c r="BK148"/>
  <c r="J138"/>
  <c r="BK124"/>
  <c r="BK105"/>
  <c r="BK96"/>
  <c r="J1047" i="2"/>
  <c r="BK1028"/>
  <c r="BK1005"/>
  <c r="BK994"/>
  <c r="BK984"/>
  <c r="J974"/>
  <c r="J955"/>
  <c r="BK902"/>
  <c r="BK839"/>
  <c r="BK819"/>
  <c r="BK794"/>
  <c r="BK777"/>
  <c r="BK745"/>
  <c r="J732"/>
  <c r="J711"/>
  <c r="BK697"/>
  <c r="J684"/>
  <c r="BK662"/>
  <c r="BK643"/>
  <c r="J623"/>
  <c r="J601"/>
  <c r="BK559"/>
  <c r="BK539"/>
  <c r="J523"/>
  <c r="BK496"/>
  <c r="BK458"/>
  <c r="J428"/>
  <c r="BK417"/>
  <c r="J394"/>
  <c r="BK373"/>
  <c r="BK319"/>
  <c r="J301"/>
  <c r="J255"/>
  <c r="BK201"/>
  <c r="J186"/>
  <c r="J149"/>
  <c r="J129"/>
  <c r="J126" i="14"/>
  <c r="BK95"/>
  <c r="J117" i="13"/>
  <c r="BK106"/>
  <c r="J120" i="12"/>
  <c r="BK180" i="11"/>
  <c r="BK174"/>
  <c r="J164"/>
  <c r="J158"/>
  <c r="J146"/>
  <c r="J141"/>
  <c r="J128"/>
  <c r="J116"/>
  <c r="BK104"/>
  <c r="J94"/>
  <c r="BK104" i="10"/>
  <c r="BK182" i="8"/>
  <c r="BK156"/>
  <c r="J137"/>
  <c r="BK125"/>
  <c r="J1076" i="7"/>
  <c r="J1052"/>
  <c r="J1002"/>
  <c r="J983"/>
  <c r="J961"/>
  <c r="BK942"/>
  <c r="BK906"/>
  <c r="BK889"/>
  <c r="BK861"/>
  <c r="BK855"/>
  <c r="J844"/>
  <c r="BK827"/>
  <c r="J807"/>
  <c r="BK795"/>
  <c r="BK769"/>
  <c r="J758"/>
  <c r="J740"/>
  <c r="J717"/>
  <c r="J696"/>
  <c r="J663"/>
  <c r="J622"/>
  <c r="J585"/>
  <c r="J567"/>
  <c r="BK522"/>
  <c r="BK514"/>
  <c r="J486"/>
  <c r="J471"/>
  <c r="BK446"/>
  <c r="BK383"/>
  <c r="BK227"/>
  <c r="BK166"/>
  <c r="J177" i="6"/>
  <c r="J164"/>
  <c r="BK147"/>
  <c r="BK143"/>
  <c r="J128"/>
  <c r="J112"/>
  <c r="BK104"/>
  <c r="BK122" i="5"/>
  <c r="J106"/>
  <c r="J97"/>
  <c r="J206" i="4"/>
  <c r="J167"/>
  <c r="BK144"/>
  <c r="BK116"/>
  <c r="BK219" i="3"/>
  <c r="BK204"/>
  <c r="J177"/>
  <c r="BK154"/>
  <c r="J94"/>
  <c r="J1028" i="2"/>
  <c r="J1013"/>
  <c r="BK990"/>
  <c r="J977"/>
  <c r="BK962"/>
  <c r="BK931"/>
  <c r="BK887"/>
  <c r="BK874"/>
  <c r="J842"/>
  <c r="BK833"/>
  <c r="J805"/>
  <c r="BK797"/>
  <c r="J775"/>
  <c r="J747"/>
  <c r="J728"/>
  <c r="J694"/>
  <c r="BK680"/>
  <c r="J659"/>
  <c r="BK623"/>
  <c r="BK601"/>
  <c r="BK579"/>
  <c r="J564"/>
  <c r="J539"/>
  <c r="J520"/>
  <c r="BK488"/>
  <c r="J470"/>
  <c r="J433"/>
  <c r="J396"/>
  <c r="J361"/>
  <c r="BK323"/>
  <c r="BK308"/>
  <c r="BK277"/>
  <c r="BK255"/>
  <c r="J206"/>
  <c r="BK184"/>
  <c r="J112" i="12"/>
  <c r="BK91"/>
  <c r="BK173" i="11"/>
  <c r="J165"/>
  <c r="J145"/>
  <c r="BK119"/>
  <c r="J108"/>
  <c r="BK102"/>
  <c r="J114" i="10"/>
  <c r="J100"/>
  <c r="J198" i="9"/>
  <c r="J186"/>
  <c r="J147"/>
  <c r="J132"/>
  <c r="J116"/>
  <c r="BK105"/>
  <c r="BK179" i="8"/>
  <c r="BK168"/>
  <c r="BK163"/>
  <c r="J152"/>
  <c r="BK144"/>
  <c r="J128"/>
  <c r="J122"/>
  <c r="BK113"/>
  <c r="J107"/>
  <c r="BK99"/>
  <c r="BK1055" i="7"/>
  <c r="J1035"/>
  <c r="J1027"/>
  <c r="J1017"/>
  <c r="J1004"/>
  <c r="BK976"/>
  <c r="J942"/>
  <c r="J928"/>
  <c r="J906"/>
  <c r="BK901"/>
  <c r="J885"/>
  <c r="BK873"/>
  <c r="BK838"/>
  <c r="BK823"/>
  <c r="BK807"/>
  <c r="J776"/>
  <c r="BK765"/>
  <c r="BK654"/>
  <c r="J632"/>
  <c r="J543"/>
  <c r="J466"/>
  <c r="BK439"/>
  <c r="J417"/>
  <c r="BK407"/>
  <c r="BK386"/>
  <c r="J345"/>
  <c r="BK309"/>
  <c r="BK239"/>
  <c r="J225"/>
  <c r="J187"/>
  <c r="J172"/>
  <c r="J129"/>
  <c r="J188" i="6"/>
  <c r="J171"/>
  <c r="BK154"/>
  <c r="J138"/>
  <c r="BK132"/>
  <c r="BK125"/>
  <c r="BK121"/>
  <c r="BK102"/>
  <c r="J125" i="5"/>
  <c r="BK108"/>
  <c r="J93"/>
  <c r="BK220" i="4"/>
  <c r="J204"/>
  <c r="J177"/>
  <c r="J159"/>
  <c r="BK149"/>
  <c r="BK134"/>
  <c r="J116"/>
  <c r="J98"/>
  <c r="BK230" i="3"/>
  <c r="BK218"/>
  <c r="J207"/>
  <c r="J193"/>
  <c r="BK184"/>
  <c r="BK180"/>
  <c r="J166"/>
  <c r="BK161"/>
  <c r="J148"/>
  <c r="BK144"/>
  <c r="J133"/>
  <c r="BK126"/>
  <c r="J112"/>
  <c r="J108"/>
  <c r="J98"/>
  <c r="J960" i="2"/>
  <c r="J913"/>
  <c r="BK842"/>
  <c r="J803"/>
  <c r="BK728"/>
  <c r="BK647"/>
  <c r="J606"/>
  <c r="J570"/>
  <c r="J493"/>
  <c r="BK472"/>
  <c r="J336"/>
  <c r="BK206"/>
  <c r="BK144"/>
  <c r="J178" i="14"/>
  <c r="BK157"/>
  <c r="J147"/>
  <c r="BK132"/>
  <c r="J97"/>
  <c r="BK117" i="13"/>
  <c r="BK100"/>
  <c r="BK95"/>
  <c r="BK88"/>
  <c r="BK129" i="12"/>
  <c r="J119"/>
  <c r="BK114"/>
  <c r="BK104"/>
  <c r="J93"/>
  <c r="J186" i="11"/>
  <c r="J170"/>
  <c r="BK159"/>
  <c r="BK153"/>
  <c r="J148"/>
  <c r="BK144"/>
  <c r="J139"/>
  <c r="BK129"/>
  <c r="J118"/>
  <c r="BK108"/>
  <c r="BK114" i="10"/>
  <c r="J108"/>
  <c r="BK227" i="9"/>
  <c r="J212"/>
  <c r="BK208"/>
  <c r="J200"/>
  <c r="J180"/>
  <c r="BK163"/>
  <c r="J118"/>
  <c r="BK181" i="8"/>
  <c r="J114"/>
  <c r="BK97"/>
  <c r="BK965" i="7"/>
  <c r="BK885"/>
  <c r="J817"/>
  <c r="J721"/>
  <c r="J694"/>
  <c r="BK638"/>
  <c r="BK151"/>
  <c r="J131"/>
  <c r="BK183" i="6"/>
  <c r="J167"/>
  <c r="J162"/>
  <c r="BK150"/>
  <c r="BK126"/>
  <c r="J115"/>
  <c r="BK106"/>
  <c r="J118" i="5"/>
  <c r="BK100"/>
  <c r="J221" i="4"/>
  <c r="BK191"/>
  <c r="J163"/>
  <c r="BK111"/>
  <c r="BK228" i="3"/>
  <c r="J216"/>
  <c r="BK208"/>
  <c r="J109"/>
  <c r="BK520" i="2"/>
  <c r="J462"/>
  <c r="BK396"/>
  <c r="BK382"/>
  <c r="BK340"/>
  <c r="J297"/>
  <c r="BK288"/>
  <c r="BK226"/>
  <c r="BK163" i="14"/>
  <c r="BK126"/>
  <c r="J105"/>
  <c r="J115" i="13"/>
  <c r="BK102"/>
  <c r="J132" i="12"/>
  <c r="J111"/>
  <c r="BK187" i="11"/>
  <c r="J179"/>
  <c r="J153"/>
  <c r="J178" i="8"/>
  <c r="BK171"/>
  <c r="J160"/>
  <c r="BK152"/>
  <c r="J144"/>
  <c r="J135"/>
  <c r="J133"/>
  <c r="BK122"/>
  <c r="J113"/>
  <c r="BK107"/>
  <c r="J101"/>
  <c r="BK1063" i="7"/>
  <c r="J1047"/>
  <c r="J670"/>
  <c r="J654"/>
  <c r="J643"/>
  <c r="J603"/>
  <c r="BK576"/>
  <c r="BK543"/>
  <c r="BK524"/>
  <c r="J499"/>
  <c r="BK460"/>
  <c r="BK429"/>
  <c r="J398"/>
  <c r="J377"/>
  <c r="BK351"/>
  <c r="BK328"/>
  <c r="BK300"/>
  <c r="BK286"/>
  <c r="J239"/>
  <c r="J215"/>
  <c r="BK176"/>
  <c r="J125"/>
  <c r="BK171" i="6"/>
  <c r="BK158"/>
  <c r="J151"/>
  <c r="BK138"/>
  <c r="BK128"/>
  <c r="BK118"/>
  <c r="BK112"/>
  <c r="BK105"/>
  <c r="J127" i="5"/>
  <c r="J116"/>
  <c r="J110"/>
  <c r="J99"/>
  <c r="J220" i="4"/>
  <c r="BK181"/>
  <c r="BK136"/>
  <c r="J232" i="3"/>
  <c r="J221"/>
  <c r="J200"/>
  <c r="J185"/>
  <c r="J168"/>
  <c r="BK141"/>
  <c r="J126"/>
  <c r="J962" i="2"/>
  <c r="BK885"/>
  <c r="BK845"/>
  <c r="BK795"/>
  <c r="BK730"/>
  <c r="J690"/>
  <c r="J656"/>
  <c r="J596"/>
  <c r="J280"/>
  <c r="BK260"/>
  <c r="BK246"/>
  <c r="J208"/>
  <c r="J166"/>
  <c r="J144"/>
  <c r="BK123"/>
  <c r="J173" i="14"/>
  <c r="BK161"/>
  <c r="J134"/>
  <c r="J115"/>
  <c r="J95"/>
  <c r="BK115" i="13"/>
  <c r="BK108"/>
  <c r="J94"/>
  <c r="J88"/>
  <c r="J125" i="12"/>
  <c r="J110"/>
  <c r="J87"/>
  <c r="J182" i="11"/>
  <c r="BK167"/>
  <c r="J135"/>
  <c r="BK130"/>
  <c r="BK125"/>
  <c r="BK111"/>
  <c r="J118" i="10"/>
  <c r="BK96"/>
  <c r="BK190" i="9"/>
  <c r="BK167"/>
  <c r="BK147"/>
  <c r="J128"/>
  <c r="J105"/>
  <c r="BK93" i="8"/>
  <c r="J793" i="7"/>
  <c r="BK736"/>
  <c r="BK717"/>
  <c r="BK663"/>
  <c r="J425"/>
  <c r="J421"/>
  <c r="J389"/>
  <c r="BK377"/>
  <c r="BK347"/>
  <c r="J317"/>
  <c r="BK294"/>
  <c r="BK241"/>
  <c r="J205"/>
  <c r="BK168"/>
  <c r="BK189" i="6"/>
  <c r="J95" i="5"/>
  <c r="J187" i="4"/>
  <c r="J161"/>
  <c r="J146"/>
  <c r="J105"/>
  <c r="BK226" i="3"/>
  <c r="BK220"/>
  <c r="J212"/>
  <c r="BK179"/>
  <c r="BK160"/>
  <c r="J152"/>
  <c r="J147"/>
  <c r="BK137"/>
  <c r="BK130"/>
  <c r="J123"/>
  <c r="BK108"/>
  <c r="J891" i="2"/>
  <c r="BK857"/>
  <c r="BK815"/>
  <c r="J756"/>
  <c r="BK724"/>
  <c r="BK713"/>
  <c r="BK694"/>
  <c r="J680"/>
  <c r="J666"/>
  <c r="BK649"/>
  <c r="BK640"/>
  <c r="J631"/>
  <c r="J591"/>
  <c r="BK548"/>
  <c r="J525"/>
  <c r="BK483"/>
  <c r="J447"/>
  <c r="BK430"/>
  <c r="J382"/>
  <c r="J188"/>
  <c r="BK161"/>
  <c r="BK138"/>
  <c r="J123"/>
  <c r="J128" i="12"/>
  <c r="BK115"/>
  <c r="J107"/>
  <c r="J130" i="11"/>
  <c r="BK116"/>
  <c r="BK103"/>
  <c r="BK113" i="10"/>
  <c r="J104"/>
  <c r="BK98"/>
  <c r="BK224" i="9"/>
  <c r="BK214"/>
  <c r="J206"/>
  <c r="BK186"/>
  <c r="J184"/>
  <c r="BK171"/>
  <c r="J163"/>
  <c r="BK153"/>
  <c r="J141"/>
  <c r="J134"/>
  <c r="BK128"/>
  <c r="BK103"/>
  <c r="J98"/>
  <c r="J172" i="8"/>
  <c r="BK167"/>
  <c r="J154"/>
  <c r="BK992" i="7"/>
  <c r="J968"/>
  <c r="BK935"/>
  <c r="J889"/>
  <c r="BK865"/>
  <c r="J849"/>
  <c r="BK801"/>
  <c r="BK760"/>
  <c r="J735"/>
  <c r="BK715"/>
  <c r="J685"/>
  <c r="BK668"/>
  <c r="BK589"/>
  <c r="BK552"/>
  <c r="BK527"/>
  <c r="J483"/>
  <c r="BK466"/>
  <c r="J443"/>
  <c r="J361"/>
  <c r="J319"/>
  <c r="J229"/>
  <c r="BK187"/>
  <c r="J156"/>
  <c r="J139"/>
  <c r="BK181" i="6"/>
  <c r="BK164"/>
  <c r="J148"/>
  <c r="BK134"/>
  <c r="J117"/>
  <c r="J100"/>
  <c r="BK127" i="5"/>
  <c r="J119"/>
  <c r="J112"/>
  <c r="BK191" i="3"/>
  <c r="BK181"/>
  <c r="BK177"/>
  <c r="J172"/>
  <c r="BK165"/>
  <c r="J161"/>
  <c r="J151"/>
  <c r="BK147"/>
  <c r="J143"/>
  <c r="BK128"/>
  <c r="BK120"/>
  <c r="BK113"/>
  <c r="BK99"/>
  <c r="BK92"/>
  <c r="J1039" i="2"/>
  <c r="J1023"/>
  <c r="BK1013"/>
  <c r="J987"/>
  <c r="J982"/>
  <c r="J970"/>
  <c r="BK946"/>
  <c r="BK913"/>
  <c r="BK899"/>
  <c r="J865"/>
  <c r="J833"/>
  <c r="J815"/>
  <c r="J792"/>
  <c r="BK781"/>
  <c r="BK756"/>
  <c r="J737"/>
  <c r="BK722"/>
  <c r="J715"/>
  <c r="J640"/>
  <c r="J627"/>
  <c r="BK609"/>
  <c r="J575"/>
  <c r="J537"/>
  <c r="J483"/>
  <c r="J460"/>
  <c r="BK454"/>
  <c r="J430"/>
  <c r="J414"/>
  <c r="J388"/>
  <c r="BK367"/>
  <c r="BK333"/>
  <c r="BK304"/>
  <c r="J266"/>
  <c r="BK208"/>
  <c r="J192"/>
  <c r="J178"/>
  <c r="BK146"/>
  <c r="BK130" i="14"/>
  <c r="J109"/>
  <c r="BK97"/>
  <c r="BK119" i="13"/>
  <c r="BK110"/>
  <c r="J91"/>
  <c r="J95" i="12"/>
  <c r="BK178" i="11"/>
  <c r="J171"/>
  <c r="J168"/>
  <c r="J161"/>
  <c r="J155"/>
  <c r="BK143"/>
  <c r="J136"/>
  <c r="BK123"/>
  <c r="J112"/>
  <c r="BK106"/>
  <c r="J100"/>
  <c r="BK108" i="10"/>
  <c r="J214" i="9"/>
  <c r="BK174" i="8"/>
  <c r="J139"/>
  <c r="BK128"/>
  <c r="J116"/>
  <c r="J1066" i="7"/>
  <c r="BK1042"/>
  <c r="J992"/>
  <c r="BK980"/>
  <c r="BK958"/>
  <c r="J937"/>
  <c r="BK912"/>
  <c r="BK895"/>
  <c r="J873"/>
  <c r="J861"/>
  <c r="J857"/>
  <c r="BK851"/>
  <c r="BK836"/>
  <c r="J825"/>
  <c r="J804"/>
  <c r="BK791"/>
  <c r="J778"/>
  <c r="BK764"/>
  <c r="BK754"/>
  <c r="BK735"/>
  <c r="BK725"/>
  <c r="BK688"/>
  <c r="J673"/>
  <c r="J626"/>
  <c r="BK603"/>
  <c r="BK583"/>
  <c r="BK558"/>
  <c r="BK541"/>
  <c r="J519"/>
  <c r="J490"/>
  <c r="BK479"/>
  <c r="J452"/>
  <c r="BK398"/>
  <c r="BK317"/>
  <c r="BK180"/>
  <c r="J116"/>
  <c r="BK172" i="6"/>
  <c r="J157"/>
  <c r="J145"/>
  <c r="BK139"/>
  <c r="J127"/>
  <c r="J107"/>
  <c r="J102"/>
  <c r="BK118" i="5"/>
  <c r="J104"/>
  <c r="BK223" i="4"/>
  <c r="BK208"/>
  <c r="BK202"/>
  <c r="J175"/>
  <c r="J153"/>
  <c r="J136"/>
  <c r="J107"/>
  <c r="BK222" i="3"/>
  <c r="J214"/>
  <c r="J201"/>
  <c r="J173"/>
  <c r="BK129"/>
  <c r="J99"/>
  <c r="BK1042" i="2"/>
  <c r="J1031"/>
  <c r="BK1018"/>
  <c r="J997"/>
  <c r="J984"/>
  <c r="BK970"/>
  <c r="BK955"/>
  <c r="J916"/>
  <c r="J902"/>
  <c r="J881"/>
  <c r="BK860"/>
  <c r="J845"/>
  <c r="J807"/>
  <c r="BK801"/>
  <c r="BK785"/>
  <c r="BK767"/>
  <c r="J759"/>
  <c r="J745"/>
  <c r="J722"/>
  <c r="J699"/>
  <c r="BK675"/>
  <c r="BK645"/>
  <c r="J613"/>
  <c r="BK583"/>
  <c r="BK570"/>
  <c r="J548"/>
  <c r="J532"/>
  <c r="BK499"/>
  <c r="BK476"/>
  <c r="J454"/>
  <c r="BK408"/>
  <c r="BK376"/>
  <c r="J346"/>
  <c r="J315"/>
  <c r="BK280"/>
  <c r="BK266"/>
  <c r="J250"/>
  <c r="J203"/>
  <c r="J175"/>
  <c r="J111" i="13"/>
  <c r="J90" i="12"/>
  <c r="J172" i="11"/>
  <c r="J156"/>
  <c r="J147"/>
  <c r="BK124"/>
  <c r="BK117"/>
  <c r="J104"/>
  <c r="BK115" i="10"/>
  <c r="J102"/>
  <c r="BK218" i="9"/>
  <c r="BK192"/>
  <c r="J165"/>
  <c r="BK139"/>
  <c r="J124"/>
  <c r="BK111"/>
  <c r="J96"/>
  <c r="BK178" i="8"/>
  <c r="J167"/>
  <c r="BK160"/>
  <c r="J156"/>
  <c r="J148"/>
  <c r="BK141"/>
  <c r="BK136"/>
  <c r="BK133"/>
  <c r="J124"/>
  <c r="BK118"/>
  <c r="BK111"/>
  <c r="J109"/>
  <c r="BK106"/>
  <c r="J96"/>
  <c r="BK94"/>
  <c r="BK1048" i="7"/>
  <c r="BK1030"/>
  <c r="J1021"/>
  <c r="J1011"/>
  <c r="J990"/>
  <c r="J976"/>
  <c r="J963"/>
  <c r="J935"/>
  <c r="BK919"/>
  <c r="BK904"/>
  <c r="J898"/>
  <c r="J882"/>
  <c r="BK844"/>
  <c r="J834"/>
  <c r="BK821"/>
  <c r="J797"/>
  <c r="BK780"/>
  <c r="J754"/>
  <c r="J656"/>
  <c r="BK649"/>
  <c r="BK585"/>
  <c r="BK499"/>
  <c r="BK451"/>
  <c r="J429"/>
  <c r="BK411"/>
  <c r="J404"/>
  <c r="BK359"/>
  <c r="J314"/>
  <c r="BK288"/>
  <c r="BK231"/>
  <c r="BK215"/>
  <c r="BK193"/>
  <c r="BK174"/>
  <c r="J170"/>
  <c r="BK125"/>
  <c r="J181" i="6"/>
  <c r="BK167"/>
  <c r="BK151"/>
  <c r="J141"/>
  <c r="BK133"/>
  <c r="BK122"/>
  <c r="J113"/>
  <c r="BK94"/>
  <c r="BK123" i="5"/>
  <c r="BK109"/>
  <c r="BK102"/>
  <c r="BK94"/>
  <c r="J208" i="4"/>
  <c r="BK183"/>
  <c r="BK161"/>
  <c r="J157"/>
  <c r="J151"/>
  <c r="J138"/>
  <c r="BK118"/>
  <c r="BK105"/>
  <c r="J226" i="3"/>
  <c r="BK213"/>
  <c r="J203"/>
  <c r="J197"/>
  <c r="J189"/>
  <c r="BK182"/>
  <c r="BK169"/>
  <c r="J160"/>
  <c r="BK153"/>
  <c r="J137"/>
  <c r="J130"/>
  <c r="J121"/>
  <c r="J116"/>
  <c r="BK111"/>
  <c r="J104"/>
  <c r="BK95"/>
  <c r="BK933" i="2"/>
  <c r="BK878"/>
  <c r="BK851"/>
  <c r="BK826"/>
  <c r="BK787"/>
  <c r="BK699"/>
  <c r="J611"/>
  <c r="J579"/>
  <c r="J501"/>
  <c r="BK486"/>
  <c r="BK343"/>
  <c r="BK252"/>
  <c r="J151"/>
  <c r="BK180" i="14"/>
  <c r="J175"/>
  <c r="BK169"/>
  <c r="J163"/>
  <c r="J150"/>
  <c r="J139"/>
  <c r="BK123"/>
  <c r="BK113"/>
  <c r="BK91"/>
  <c r="J110" i="13"/>
  <c r="J102"/>
  <c r="J97"/>
  <c r="BK94"/>
  <c r="BK91"/>
  <c r="BK87"/>
  <c r="BK128" i="12"/>
  <c r="J123"/>
  <c r="BK120"/>
  <c r="J115"/>
  <c r="BK109"/>
  <c r="J100"/>
  <c r="BK95"/>
  <c r="J89"/>
  <c r="J184" i="11"/>
  <c r="J173"/>
  <c r="BK164"/>
  <c r="BK158"/>
  <c r="BK152"/>
  <c r="BK147"/>
  <c r="BK140"/>
  <c r="J127"/>
  <c r="J123"/>
  <c r="J115"/>
  <c r="J96"/>
  <c r="J113" i="10"/>
  <c r="BK101"/>
  <c r="J210" i="9"/>
  <c r="J178"/>
  <c r="J153"/>
  <c r="BK96"/>
  <c r="BK175" i="8"/>
  <c r="BK161"/>
  <c r="BK138"/>
  <c r="BK112"/>
  <c r="BK1012" i="7"/>
  <c r="J995"/>
  <c r="J887"/>
  <c r="J836"/>
  <c r="J814"/>
  <c r="J760"/>
  <c r="J705"/>
  <c r="J592"/>
  <c r="BK563"/>
  <c r="BK139"/>
  <c r="J186" i="6"/>
  <c r="J176"/>
  <c r="J165"/>
  <c r="J161"/>
  <c r="J146"/>
  <c r="J124"/>
  <c r="BK113"/>
  <c r="BK125" i="5"/>
  <c r="BK116"/>
  <c r="BK96"/>
  <c r="BK212" i="4"/>
  <c r="BK185"/>
  <c r="BK169"/>
  <c r="J124"/>
  <c r="BK233" i="3"/>
  <c r="J223"/>
  <c r="J213"/>
  <c r="BK205"/>
  <c r="BK106"/>
  <c r="BK525" i="2"/>
  <c r="J490"/>
  <c r="BK441"/>
  <c r="BK394"/>
  <c r="J358"/>
  <c r="BK330"/>
  <c r="BK248"/>
  <c r="BK178" i="14"/>
  <c r="BK139" i="11"/>
  <c r="J177" i="8"/>
  <c r="J163"/>
  <c r="J149"/>
  <c r="J142"/>
  <c r="J136"/>
  <c r="J129"/>
  <c r="J125"/>
  <c r="J112"/>
  <c r="J106"/>
  <c r="J102"/>
  <c r="J95"/>
  <c r="J1057" i="7"/>
  <c r="BK701"/>
  <c r="BK682"/>
  <c r="BK656"/>
  <c r="BK645"/>
  <c r="BK632"/>
  <c r="J597"/>
  <c r="J563"/>
  <c r="J555"/>
  <c r="J535"/>
  <c r="J514"/>
  <c r="BK486"/>
  <c r="BK441"/>
  <c r="BK431"/>
  <c r="BK401"/>
  <c r="J386"/>
  <c r="J367"/>
  <c r="BK331"/>
  <c r="J294"/>
  <c r="BK262"/>
  <c r="J235"/>
  <c r="J209"/>
  <c r="BK170"/>
  <c r="J141"/>
  <c r="J185" i="6"/>
  <c r="BK165"/>
  <c r="BK153"/>
  <c r="BK140"/>
  <c r="J132"/>
  <c r="J126"/>
  <c r="BK117"/>
  <c r="BK108"/>
  <c r="BK124" i="5"/>
  <c r="BK115"/>
  <c r="J108"/>
  <c r="BK93"/>
  <c r="J216" i="4"/>
  <c r="BK187"/>
  <c r="BK140"/>
  <c r="J103"/>
  <c r="BK227" i="3"/>
  <c r="J204"/>
  <c r="BK193"/>
  <c r="J180"/>
  <c r="J167"/>
  <c r="BK143"/>
  <c r="J134"/>
  <c r="J941" i="2"/>
  <c r="BK916"/>
  <c r="BK881"/>
  <c r="J819"/>
  <c r="J794"/>
  <c r="BK747"/>
  <c r="BK684"/>
  <c r="BK659"/>
  <c r="J330"/>
  <c r="BK269"/>
  <c r="J226"/>
  <c r="BK221"/>
  <c r="BK170"/>
  <c r="BK149"/>
  <c r="J138"/>
  <c r="J118"/>
  <c r="J169" i="14"/>
  <c r="BK150"/>
  <c r="BK117"/>
  <c r="BK105"/>
  <c r="J118" i="13"/>
  <c r="BK113"/>
  <c r="J107"/>
  <c r="BK90"/>
  <c r="J87"/>
  <c r="BK116" i="12"/>
  <c r="J108"/>
  <c r="BK99"/>
  <c r="BK186" i="11"/>
  <c r="J174"/>
  <c r="BK138"/>
  <c r="BK131"/>
  <c r="BK118"/>
  <c r="J106"/>
  <c r="BK100"/>
  <c r="J105" i="10"/>
  <c r="BK202" i="9"/>
  <c r="J182"/>
  <c r="J161"/>
  <c r="J145"/>
  <c r="BK134"/>
  <c r="BK113"/>
  <c r="J92" i="8"/>
  <c r="BK814" i="7"/>
  <c r="J786"/>
  <c r="BK723"/>
  <c r="J682"/>
  <c r="J668"/>
  <c r="J423"/>
  <c r="BK409"/>
  <c r="J383"/>
  <c r="J359"/>
  <c r="BK345"/>
  <c r="BK306"/>
  <c r="BK265"/>
  <c r="J223"/>
  <c r="J193"/>
  <c r="J158"/>
  <c r="J218" i="4"/>
  <c r="J179"/>
  <c r="J155"/>
  <c r="J140"/>
  <c r="BK109"/>
  <c r="J229" i="3"/>
  <c r="J219"/>
  <c r="J208"/>
  <c r="J190"/>
  <c r="BK166"/>
  <c r="J156"/>
  <c r="BK149"/>
  <c r="BK133"/>
  <c r="J124"/>
  <c r="BK109"/>
  <c r="BK98"/>
  <c r="J896" i="2"/>
  <c r="J854"/>
  <c r="BK811"/>
  <c r="BK737"/>
  <c r="BK711"/>
  <c r="BK688"/>
  <c r="J675"/>
  <c r="BK651"/>
  <c r="J645"/>
  <c r="J609"/>
  <c r="BK555"/>
  <c r="BK534"/>
  <c r="BK507"/>
  <c r="J486"/>
  <c r="J451"/>
  <c r="J408"/>
  <c r="BK197"/>
  <c r="J170"/>
  <c r="J140"/>
  <c r="J125"/>
  <c r="BK130" i="12"/>
  <c r="BK108"/>
  <c r="J104"/>
  <c r="BK121" i="11"/>
  <c r="J113"/>
  <c r="BK96"/>
  <c r="BK107" i="10"/>
  <c r="BK102"/>
  <c r="BK95"/>
  <c r="J218" i="9"/>
  <c r="BK210"/>
  <c r="BK194"/>
  <c r="J190"/>
  <c r="BK188"/>
  <c r="BK118"/>
  <c r="BK98"/>
  <c r="J171" i="8"/>
  <c r="J157"/>
  <c r="BK983" i="7"/>
  <c r="J919"/>
  <c r="J855"/>
  <c r="J821"/>
  <c r="J782"/>
  <c r="J762"/>
  <c r="BK743"/>
  <c r="J723"/>
  <c r="BK665"/>
  <c r="J581"/>
  <c r="J541"/>
  <c r="J524"/>
  <c r="BK501"/>
  <c r="J481"/>
  <c r="J455"/>
  <c r="J347"/>
  <c r="BK312"/>
  <c r="J231"/>
  <c r="J180"/>
  <c r="J145"/>
  <c r="BK188" i="6"/>
  <c r="J174"/>
  <c r="BK149"/>
  <c r="J130"/>
  <c r="BK115"/>
  <c r="BK99"/>
  <c r="J121" i="5"/>
  <c r="J111"/>
  <c r="BK189" i="3"/>
  <c r="J179"/>
  <c r="J169"/>
  <c r="BK162"/>
  <c r="BK152"/>
  <c r="J146"/>
  <c r="BK136"/>
  <c r="J118"/>
  <c r="J114"/>
  <c r="J97"/>
  <c r="J1042" i="2"/>
  <c r="BK1011"/>
  <c r="BK997"/>
  <c r="BK985"/>
  <c r="BK967"/>
  <c r="BK938"/>
  <c r="J894"/>
  <c r="J836"/>
  <c r="BK822"/>
  <c r="J801"/>
  <c r="J785"/>
  <c r="J754"/>
  <c r="BK734"/>
  <c r="BK707"/>
  <c r="J688"/>
  <c r="BK656"/>
  <c r="BK631"/>
  <c r="J620"/>
  <c r="BK604"/>
  <c r="BK564"/>
  <c r="J534"/>
  <c r="BK517"/>
  <c r="BK466"/>
  <c r="BK436"/>
  <c r="J422"/>
  <c r="J411"/>
  <c r="BK392"/>
  <c r="BK358"/>
  <c r="BK315"/>
  <c r="J277"/>
  <c r="BK240"/>
  <c r="BK190"/>
  <c r="BK151"/>
  <c r="BK128" i="14"/>
  <c r="J99"/>
  <c r="BK89"/>
  <c r="BK114" i="13"/>
  <c r="J101"/>
  <c r="J97" i="12"/>
  <c r="BK184" i="11"/>
  <c r="BK172"/>
  <c r="J166"/>
  <c r="BK156"/>
  <c r="J144"/>
  <c r="J138"/>
  <c r="J134"/>
  <c r="J122"/>
  <c r="J107"/>
  <c r="J99"/>
  <c r="BK116" i="10"/>
  <c r="J216" i="9"/>
  <c r="BK165" i="8"/>
  <c r="J143"/>
  <c r="BK129"/>
  <c r="J103"/>
  <c r="BK1057" i="7"/>
  <c r="J1014"/>
  <c r="BK987"/>
  <c r="BK963"/>
  <c r="J948"/>
  <c r="BK928"/>
  <c r="BK907"/>
  <c r="BK887"/>
  <c r="BK867"/>
  <c r="BK859"/>
  <c r="J846"/>
  <c r="J828"/>
  <c r="BK817"/>
  <c r="J799"/>
  <c r="BK782"/>
  <c r="J765"/>
  <c r="BK746"/>
  <c r="BK733"/>
  <c r="J713"/>
  <c r="J701"/>
  <c r="J675"/>
  <c r="BK630"/>
  <c r="BK587"/>
  <c r="J576"/>
  <c r="J550"/>
  <c r="J533"/>
  <c r="J495"/>
  <c r="BK483"/>
  <c r="J469"/>
  <c r="J431"/>
  <c r="J349"/>
  <c r="BK202"/>
  <c r="J164"/>
  <c r="BK174" i="6"/>
  <c r="J160"/>
  <c r="J149"/>
  <c r="J142"/>
  <c r="BK129"/>
  <c r="J116"/>
  <c r="J106"/>
  <c r="BK100"/>
  <c r="BK119" i="5"/>
  <c r="J98"/>
  <c r="BK229" i="4"/>
  <c r="J212"/>
  <c r="J196"/>
  <c r="J169"/>
  <c r="BK151"/>
  <c r="J128"/>
  <c r="J101"/>
  <c r="BK211" i="3"/>
  <c r="BK190"/>
  <c r="J162"/>
  <c r="J119"/>
  <c r="J92"/>
  <c r="BK1023" i="2"/>
  <c r="J1011"/>
  <c r="J985"/>
  <c r="BK974"/>
  <c r="BK965"/>
  <c r="J951"/>
  <c r="J909"/>
  <c r="J899"/>
  <c r="BK871"/>
  <c r="BK848"/>
  <c r="J834"/>
  <c r="J811"/>
  <c r="BK799"/>
  <c r="J783"/>
  <c r="BK764"/>
  <c r="BK754"/>
  <c r="BK732"/>
  <c r="J713"/>
  <c r="BK692"/>
  <c r="J649"/>
  <c r="BK620"/>
  <c r="J599"/>
  <c r="BK575"/>
  <c r="J550"/>
  <c r="J517"/>
  <c r="BK493"/>
  <c r="J472"/>
  <c r="BK447"/>
  <c r="BK380"/>
  <c r="J340"/>
  <c r="BK282"/>
  <c r="BK272"/>
  <c r="BK192"/>
  <c r="BK96" i="12"/>
  <c r="J185" i="11"/>
  <c r="BK166"/>
  <c r="J142"/>
  <c r="BK122"/>
  <c r="J105"/>
  <c r="BK94"/>
  <c r="J110" i="10"/>
  <c r="J97"/>
  <c r="J204" i="9"/>
  <c r="J196"/>
  <c r="BK151"/>
  <c r="J126"/>
  <c r="BK120"/>
  <c r="J103"/>
  <c r="J174" i="8"/>
  <c r="BK169"/>
  <c r="J159"/>
  <c r="J155"/>
  <c r="BK147"/>
  <c r="BK140"/>
  <c r="J134"/>
  <c r="J127"/>
  <c r="BK114"/>
  <c r="J105"/>
  <c r="J98"/>
  <c r="BK1076" i="7"/>
  <c r="J1040"/>
  <c r="BK1027"/>
  <c r="J1012"/>
  <c r="BK1002"/>
  <c r="J985"/>
  <c r="BK972"/>
  <c r="BK956"/>
  <c r="J932"/>
  <c r="J907"/>
  <c r="BK892"/>
  <c r="BK876"/>
  <c r="BK846"/>
  <c r="BK840"/>
  <c r="BK826"/>
  <c r="BK804"/>
  <c r="BK784"/>
  <c r="J767"/>
  <c r="J743"/>
  <c r="J640"/>
  <c r="J574"/>
  <c r="BK474"/>
  <c r="J433"/>
  <c r="J415"/>
  <c r="J392"/>
  <c r="BK349"/>
  <c r="J312"/>
  <c r="J306"/>
  <c r="BK235"/>
  <c r="J220"/>
  <c r="J200"/>
  <c r="J178"/>
  <c r="J168"/>
  <c r="J187" i="6"/>
  <c r="J172"/>
  <c r="BK152"/>
  <c r="BK136"/>
  <c r="BK131"/>
  <c r="BK123"/>
  <c r="J114"/>
  <c r="J101"/>
  <c r="J128" i="5"/>
  <c r="BK113"/>
  <c r="J107"/>
  <c r="J96"/>
  <c r="J229" i="4"/>
  <c r="BK206"/>
  <c r="BK192"/>
  <c r="J165"/>
  <c r="BK155"/>
  <c r="BK146"/>
  <c r="J114"/>
  <c r="J228" i="3"/>
  <c r="BK214"/>
  <c r="J210"/>
  <c r="BK198"/>
  <c r="BK192"/>
  <c r="J183"/>
  <c r="BK173"/>
  <c r="J165"/>
  <c r="J158"/>
  <c r="J145"/>
  <c r="J135"/>
  <c r="J122"/>
  <c r="BK115"/>
  <c r="J107"/>
  <c r="J103"/>
  <c r="BK97"/>
  <c r="J931" i="2"/>
  <c r="J871"/>
  <c r="J797"/>
  <c r="BK783"/>
  <c r="J662"/>
  <c r="BK627"/>
  <c r="BK587"/>
  <c r="BK532"/>
  <c r="J488"/>
  <c r="BK182" i="14"/>
  <c r="BK173"/>
  <c r="BK167"/>
  <c r="BK159"/>
  <c r="BK153"/>
  <c r="BK142"/>
  <c r="BK134"/>
  <c r="J120"/>
  <c r="BK99"/>
  <c r="BK118" i="13"/>
  <c r="J108"/>
  <c r="BK98"/>
  <c r="J93"/>
  <c r="J89"/>
  <c r="BK132" i="12"/>
  <c r="BK126"/>
  <c r="BK122"/>
  <c r="BK118"/>
  <c r="J113"/>
  <c r="J106"/>
  <c r="BK98"/>
  <c r="BK94"/>
  <c r="J91"/>
  <c r="BK87"/>
  <c r="J175" i="11"/>
  <c r="BK169"/>
  <c r="BK162"/>
  <c r="J157"/>
  <c r="J154"/>
  <c r="BK146"/>
  <c r="BK142"/>
  <c r="BK136"/>
  <c r="J125"/>
  <c r="J120"/>
  <c r="BK112"/>
  <c r="BK120" i="10"/>
  <c r="BK110"/>
  <c r="J103"/>
  <c r="BK206" i="9"/>
  <c r="BK182"/>
  <c r="BK157"/>
  <c r="J149"/>
  <c r="BK109"/>
  <c r="J170" i="8"/>
  <c r="J162"/>
  <c r="BK143"/>
  <c r="BK123"/>
  <c r="J110"/>
  <c r="BK1011" i="7"/>
  <c r="J956"/>
  <c r="J851"/>
  <c r="J827"/>
  <c r="BK778"/>
  <c r="BK752"/>
  <c r="BK703"/>
  <c r="J589"/>
  <c r="J552"/>
  <c r="J137"/>
  <c r="BK185" i="6"/>
  <c r="J169"/>
  <c r="BK159"/>
  <c r="BK144"/>
  <c r="J133"/>
  <c r="J118"/>
  <c r="J108"/>
  <c r="BK120" i="5"/>
  <c r="J102"/>
  <c r="BK95"/>
  <c r="BK204" i="4"/>
  <c r="J192"/>
  <c r="BK173"/>
  <c r="BK132"/>
  <c r="J231" i="3"/>
  <c r="BK221"/>
  <c r="BK207"/>
  <c r="J196"/>
  <c r="BK104"/>
  <c r="BK501" i="2"/>
  <c r="J449"/>
  <c r="BK403"/>
  <c r="J384"/>
  <c r="BK361"/>
  <c r="J343"/>
  <c r="BK317"/>
  <c r="J252"/>
  <c r="J182" i="14"/>
  <c r="J167"/>
  <c r="J159"/>
  <c r="BK147"/>
  <c r="J123"/>
  <c r="J107"/>
  <c r="BK121" i="13"/>
  <c r="BK111"/>
  <c r="BK101"/>
  <c r="J98"/>
  <c r="J122" i="12"/>
  <c r="BK117"/>
  <c r="BK106"/>
  <c r="BK182" i="11"/>
  <c r="J178"/>
  <c r="J159"/>
  <c r="BK134"/>
  <c r="J169" i="8"/>
  <c r="BK162"/>
  <c r="BK155"/>
  <c r="BK148"/>
  <c r="J141"/>
  <c r="BK137"/>
  <c r="BK130"/>
  <c r="J120"/>
  <c r="J111"/>
  <c r="BK105"/>
  <c r="J99"/>
  <c r="BK92"/>
  <c r="BK1052" i="7"/>
  <c r="BK705"/>
  <c r="J692"/>
  <c r="J665"/>
  <c r="BK652"/>
  <c r="BK643"/>
  <c r="BK635"/>
  <c r="J610"/>
  <c r="J583"/>
  <c r="J538"/>
  <c r="J517"/>
  <c r="J501"/>
  <c r="J479"/>
  <c r="BK455"/>
  <c r="BK425"/>
  <c r="J395"/>
  <c r="J374"/>
  <c r="BK336"/>
  <c r="J325"/>
  <c r="BK297"/>
  <c r="J265"/>
  <c r="BK229"/>
  <c r="J207"/>
  <c r="J153"/>
  <c r="BK137"/>
  <c r="J189" i="6"/>
  <c r="BK165" i="14"/>
  <c r="J142"/>
  <c r="J132"/>
  <c r="BK107"/>
  <c r="J89"/>
  <c r="J109" i="13"/>
  <c r="J95"/>
  <c r="BK92"/>
  <c r="J129" i="12"/>
  <c r="J114"/>
  <c r="BK107"/>
  <c r="BK100"/>
  <c r="BK90"/>
  <c r="J180" i="11"/>
  <c r="BK148"/>
  <c r="BK137"/>
  <c r="J129"/>
  <c r="J117"/>
  <c r="J102"/>
  <c r="J109" i="10"/>
  <c r="J101"/>
  <c r="BK204" i="9"/>
  <c r="J177"/>
  <c r="J151"/>
  <c r="J137"/>
  <c r="BK124"/>
  <c r="BK107"/>
  <c r="J94" i="8"/>
  <c r="J812" i="7"/>
  <c r="J784"/>
  <c r="J725"/>
  <c r="BK677"/>
  <c r="BK452"/>
  <c r="BK417"/>
  <c r="BK395"/>
  <c r="BK367"/>
  <c r="J336"/>
  <c r="BK314"/>
  <c r="J267"/>
  <c r="BK237"/>
  <c r="J202"/>
  <c r="BK172"/>
  <c r="BK153"/>
  <c r="J183" i="6"/>
  <c r="J202" i="4"/>
  <c r="J171"/>
  <c r="J148"/>
  <c r="BK128"/>
  <c r="BK107"/>
  <c r="BK225" i="3"/>
  <c r="J218"/>
  <c r="J205"/>
  <c r="BK195"/>
  <c r="BK185"/>
  <c r="BK172"/>
  <c r="J155"/>
  <c r="J140"/>
  <c r="J136"/>
  <c r="J125"/>
  <c r="J113"/>
  <c r="J106"/>
  <c r="J96"/>
  <c r="BK862" i="2"/>
  <c r="J848"/>
  <c r="BK773"/>
  <c r="J743"/>
  <c r="J717"/>
  <c r="J697"/>
  <c r="BK690"/>
  <c r="J682"/>
  <c r="J653"/>
  <c r="BK637"/>
  <c r="BK629"/>
  <c r="BK593"/>
  <c r="BK550"/>
  <c r="J528"/>
  <c r="J504"/>
  <c r="J476"/>
  <c r="J445"/>
  <c r="BK390"/>
  <c r="BK370"/>
  <c r="J190"/>
  <c r="J168"/>
  <c r="J155"/>
  <c r="J127"/>
  <c r="J114"/>
  <c r="AS55" i="1"/>
  <c r="J474" i="7"/>
  <c r="J451"/>
  <c r="BK389"/>
  <c r="J262"/>
  <c r="BK178"/>
  <c r="BK184" i="6"/>
  <c r="J175"/>
  <c r="J152"/>
  <c r="BK146"/>
  <c r="J140"/>
  <c r="J131"/>
  <c r="J123"/>
  <c r="J110"/>
  <c r="BK96"/>
  <c r="BK110" i="5"/>
  <c r="BK99"/>
  <c r="BK226" i="4"/>
  <c r="BK210"/>
  <c r="J191"/>
  <c r="BK157"/>
  <c r="BK142"/>
  <c r="BK124"/>
  <c r="BK103"/>
  <c r="BK215" i="3"/>
  <c r="J209"/>
  <c r="BK159"/>
  <c r="BK142"/>
  <c r="J102"/>
  <c r="BK1047" i="2"/>
  <c r="BK1039"/>
  <c r="BK1019"/>
  <c r="J994"/>
  <c r="BK979"/>
  <c r="J967"/>
  <c r="BK960"/>
  <c r="J926"/>
  <c r="J906"/>
  <c r="J885"/>
  <c r="J868"/>
  <c r="BK854"/>
  <c r="BK836"/>
  <c r="J822"/>
  <c r="BK803"/>
  <c r="BK792"/>
  <c r="J773"/>
  <c r="BK762"/>
  <c r="J740"/>
  <c r="J724"/>
  <c r="J705"/>
  <c r="J686"/>
  <c r="BK666"/>
  <c r="J637"/>
  <c r="J604"/>
  <c r="J587"/>
  <c r="J555"/>
  <c r="BK537"/>
  <c r="BK504"/>
  <c r="BK479"/>
  <c r="J466"/>
  <c r="BK451"/>
  <c r="J417"/>
  <c r="BK388"/>
  <c r="J352"/>
  <c r="J319"/>
  <c r="BK285"/>
  <c r="J275"/>
  <c r="J260"/>
  <c r="J221"/>
  <c r="J199"/>
  <c r="BK127"/>
  <c r="BK93" i="12"/>
  <c r="J88"/>
  <c r="BK168" i="11"/>
  <c r="J151"/>
  <c r="BK135"/>
  <c r="BK120"/>
  <c r="BK107"/>
  <c r="BK99"/>
  <c r="BK109" i="10"/>
  <c r="J227" i="9"/>
  <c r="BK200"/>
  <c r="J188"/>
  <c r="J171"/>
  <c r="BK141"/>
  <c r="BK130"/>
  <c r="BK122"/>
  <c r="J182" i="8"/>
  <c r="BK172"/>
  <c r="BK166"/>
  <c r="J161"/>
  <c r="J158"/>
  <c r="BK151"/>
  <c r="BK146"/>
  <c r="BK135"/>
  <c r="BK132"/>
  <c r="J123"/>
  <c r="J115"/>
  <c r="BK110"/>
  <c r="BK108"/>
  <c r="J100"/>
  <c r="BK95"/>
  <c r="J1063" i="7"/>
  <c r="BK1040"/>
  <c r="J1030"/>
  <c r="BK1021"/>
  <c r="BK1007"/>
  <c r="BK995"/>
  <c r="J980"/>
  <c r="BK968"/>
  <c r="BK937"/>
  <c r="BK922"/>
  <c r="J904"/>
  <c r="J895"/>
  <c r="BK880"/>
  <c r="BK869"/>
  <c r="J842"/>
  <c r="J831"/>
  <c r="BK810"/>
  <c r="BK793"/>
  <c r="J769"/>
  <c r="BK758"/>
  <c r="J652"/>
  <c r="BK618"/>
  <c r="J522"/>
  <c r="BK458"/>
  <c r="J436"/>
  <c r="BK421"/>
  <c r="J409"/>
  <c r="BK361"/>
  <c r="BK334"/>
  <c r="J297"/>
  <c r="J237"/>
  <c r="J227"/>
  <c r="BK209"/>
  <c r="J176"/>
  <c r="BK156"/>
  <c r="BK114"/>
  <c r="BK180" i="6"/>
  <c r="BK166"/>
  <c r="J150"/>
  <c r="J137"/>
  <c r="J134"/>
  <c r="BK124"/>
  <c r="BK119"/>
  <c r="J96"/>
  <c r="J120" i="5"/>
  <c r="BK111"/>
  <c r="J100"/>
  <c r="J92"/>
  <c r="BK216" i="4"/>
  <c r="BK194"/>
  <c r="J173"/>
  <c r="BK153"/>
  <c r="J144"/>
  <c r="J113"/>
  <c r="BK232" i="3"/>
  <c r="BK223"/>
  <c r="J211"/>
  <c r="J206"/>
  <c r="BK196"/>
  <c r="J191"/>
  <c r="J181"/>
  <c r="BK168"/>
  <c r="J163"/>
  <c r="BK146"/>
  <c r="BK139"/>
  <c r="BK123"/>
  <c r="BK118"/>
  <c r="BK114"/>
  <c r="J110"/>
  <c r="J101"/>
  <c r="BK93"/>
  <c r="BK922" i="2"/>
  <c r="J859"/>
  <c r="BK828"/>
  <c r="BK809"/>
  <c r="BK790"/>
  <c r="BK770"/>
  <c r="J678"/>
  <c r="BK613"/>
  <c r="J593"/>
  <c r="J546"/>
  <c r="J515"/>
  <c r="BK445"/>
  <c r="J443"/>
  <c r="J441"/>
  <c r="J439"/>
  <c r="BK433"/>
  <c r="BK425"/>
  <c r="BK421"/>
  <c r="BK414"/>
  <c r="J380"/>
  <c r="J370"/>
  <c r="J367"/>
  <c r="J323"/>
  <c r="J304"/>
  <c r="BK297"/>
  <c r="BK291"/>
  <c r="J282"/>
  <c r="J248"/>
  <c r="BK168"/>
  <c r="BK136"/>
  <c r="T117" i="8" l="1"/>
  <c r="R113" i="2"/>
  <c r="R148"/>
  <c r="R200"/>
  <c r="T345"/>
  <c r="T420"/>
  <c r="BK438"/>
  <c r="T438"/>
  <c r="BK531"/>
  <c r="J531" s="1"/>
  <c r="J77" s="1"/>
  <c r="BK626"/>
  <c r="J626"/>
  <c r="J78"/>
  <c r="P665"/>
  <c r="P723"/>
  <c r="P753"/>
  <c r="R861"/>
  <c r="T861"/>
  <c r="BK959"/>
  <c r="J959"/>
  <c r="J84" s="1"/>
  <c r="T959"/>
  <c r="R1027"/>
  <c r="R91" i="3"/>
  <c r="T91"/>
  <c r="R194"/>
  <c r="R95" i="4"/>
  <c r="P115"/>
  <c r="P150"/>
  <c r="P193"/>
  <c r="R225"/>
  <c r="BK91" i="5"/>
  <c r="J91" s="1"/>
  <c r="J65" s="1"/>
  <c r="P103"/>
  <c r="P126"/>
  <c r="BK178" i="6"/>
  <c r="J178"/>
  <c r="J69" s="1"/>
  <c r="T113" i="7"/>
  <c r="P155"/>
  <c r="BK204"/>
  <c r="J204" s="1"/>
  <c r="J68" s="1"/>
  <c r="R243"/>
  <c r="P376"/>
  <c r="T450"/>
  <c r="BK489"/>
  <c r="J489" s="1"/>
  <c r="J76" s="1"/>
  <c r="P573"/>
  <c r="R691"/>
  <c r="T739"/>
  <c r="BK820"/>
  <c r="J820" s="1"/>
  <c r="J81" s="1"/>
  <c r="BK908"/>
  <c r="J908" s="1"/>
  <c r="J82" s="1"/>
  <c r="BK936"/>
  <c r="J936" s="1"/>
  <c r="J83" s="1"/>
  <c r="BK984"/>
  <c r="J984" s="1"/>
  <c r="J84" s="1"/>
  <c r="P984"/>
  <c r="P1013"/>
  <c r="P1051"/>
  <c r="BK91" i="8"/>
  <c r="P91"/>
  <c r="R150"/>
  <c r="R100" i="9"/>
  <c r="T115"/>
  <c r="BK179"/>
  <c r="J179"/>
  <c r="J69" s="1"/>
  <c r="R223"/>
  <c r="T94" i="10"/>
  <c r="BK176" i="11"/>
  <c r="J176"/>
  <c r="J69"/>
  <c r="T113" i="2"/>
  <c r="P143"/>
  <c r="T143"/>
  <c r="BK200"/>
  <c r="J200" s="1"/>
  <c r="J69" s="1"/>
  <c r="R345"/>
  <c r="P420"/>
  <c r="BK465"/>
  <c r="J465" s="1"/>
  <c r="J76" s="1"/>
  <c r="P531"/>
  <c r="R626"/>
  <c r="T665"/>
  <c r="T753"/>
  <c r="BK905"/>
  <c r="J905" s="1"/>
  <c r="J83" s="1"/>
  <c r="R959"/>
  <c r="T986"/>
  <c r="BK1027"/>
  <c r="J1027" s="1"/>
  <c r="J87" s="1"/>
  <c r="P91" i="3"/>
  <c r="T131"/>
  <c r="P95" i="4"/>
  <c r="BK115"/>
  <c r="J115" s="1"/>
  <c r="J67" s="1"/>
  <c r="T115"/>
  <c r="BK193"/>
  <c r="J193" s="1"/>
  <c r="J69" s="1"/>
  <c r="P225"/>
  <c r="P91" i="5"/>
  <c r="P90"/>
  <c r="P89" s="1"/>
  <c r="AU59" i="1" s="1"/>
  <c r="R103" i="5"/>
  <c r="R126"/>
  <c r="T98" i="6"/>
  <c r="P113" i="7"/>
  <c r="T144"/>
  <c r="BK243"/>
  <c r="J243"/>
  <c r="J69" s="1"/>
  <c r="BK376"/>
  <c r="J376"/>
  <c r="J70" s="1"/>
  <c r="BK468"/>
  <c r="J468"/>
  <c r="J75" s="1"/>
  <c r="BK573"/>
  <c r="J573"/>
  <c r="J77" s="1"/>
  <c r="T691"/>
  <c r="P820"/>
  <c r="T908"/>
  <c r="T91" i="8"/>
  <c r="T95" i="9"/>
  <c r="P115"/>
  <c r="T136"/>
  <c r="BK94" i="10"/>
  <c r="J94" s="1"/>
  <c r="J66" s="1"/>
  <c r="BK111"/>
  <c r="J111" s="1"/>
  <c r="J67" s="1"/>
  <c r="R98" i="11"/>
  <c r="T176"/>
  <c r="P103" i="12"/>
  <c r="P127"/>
  <c r="R86" i="13"/>
  <c r="T105"/>
  <c r="BK148" i="2"/>
  <c r="J148" s="1"/>
  <c r="J67" s="1"/>
  <c r="T200"/>
  <c r="R438"/>
  <c r="T465"/>
  <c r="P626"/>
  <c r="R665"/>
  <c r="R753"/>
  <c r="T905"/>
  <c r="P986"/>
  <c r="T103" i="5"/>
  <c r="P98" i="6"/>
  <c r="R178"/>
  <c r="R91" i="8"/>
  <c r="T150"/>
  <c r="P95" i="9"/>
  <c r="P100"/>
  <c r="BK115"/>
  <c r="J115" s="1"/>
  <c r="J67" s="1"/>
  <c r="R136"/>
  <c r="P179"/>
  <c r="T223"/>
  <c r="P94" i="10"/>
  <c r="R111"/>
  <c r="P113" i="2"/>
  <c r="P148"/>
  <c r="P200"/>
  <c r="P345"/>
  <c r="R420"/>
  <c r="P438"/>
  <c r="R465"/>
  <c r="T531"/>
  <c r="BK665"/>
  <c r="J665" s="1"/>
  <c r="J79" s="1"/>
  <c r="BK723"/>
  <c r="J723"/>
  <c r="J80"/>
  <c r="BK753"/>
  <c r="J753" s="1"/>
  <c r="J81" s="1"/>
  <c r="P861"/>
  <c r="P905"/>
  <c r="P959"/>
  <c r="R986"/>
  <c r="P1027"/>
  <c r="R131" i="3"/>
  <c r="T194"/>
  <c r="T95" i="4"/>
  <c r="R115"/>
  <c r="R150"/>
  <c r="T193"/>
  <c r="R98" i="6"/>
  <c r="R97" s="1"/>
  <c r="R91" s="1"/>
  <c r="BK144" i="7"/>
  <c r="J144" s="1"/>
  <c r="J66" s="1"/>
  <c r="R144"/>
  <c r="T155"/>
  <c r="P243"/>
  <c r="R376"/>
  <c r="BK450"/>
  <c r="J450" s="1"/>
  <c r="J72" s="1"/>
  <c r="R450"/>
  <c r="P468"/>
  <c r="R468"/>
  <c r="P489"/>
  <c r="R573"/>
  <c r="P691"/>
  <c r="P739"/>
  <c r="P790"/>
  <c r="T820"/>
  <c r="P936"/>
  <c r="T984"/>
  <c r="T1013"/>
  <c r="R1051"/>
  <c r="BF95" i="8"/>
  <c r="P150"/>
  <c r="BK100" i="9"/>
  <c r="J100" s="1"/>
  <c r="J66" s="1"/>
  <c r="BK136"/>
  <c r="J136"/>
  <c r="J68"/>
  <c r="R179"/>
  <c r="BK223"/>
  <c r="J223"/>
  <c r="J71" s="1"/>
  <c r="R94" i="10"/>
  <c r="R93"/>
  <c r="R92" s="1"/>
  <c r="R91" s="1"/>
  <c r="P111"/>
  <c r="BK98" i="11"/>
  <c r="J98"/>
  <c r="J68"/>
  <c r="P176"/>
  <c r="R86" i="12"/>
  <c r="R103"/>
  <c r="T127"/>
  <c r="BK86" i="13"/>
  <c r="J86"/>
  <c r="J61" s="1"/>
  <c r="BK105"/>
  <c r="J105"/>
  <c r="J63" s="1"/>
  <c r="BK88" i="14"/>
  <c r="J88"/>
  <c r="J61" s="1"/>
  <c r="R88"/>
  <c r="P125"/>
  <c r="R125"/>
  <c r="T125"/>
  <c r="BK152"/>
  <c r="J152" s="1"/>
  <c r="J65" s="1"/>
  <c r="P152"/>
  <c r="BK113" i="2"/>
  <c r="J113"/>
  <c r="J65"/>
  <c r="BK143"/>
  <c r="J143" s="1"/>
  <c r="J66" s="1"/>
  <c r="R143"/>
  <c r="T148"/>
  <c r="BK196"/>
  <c r="J196" s="1"/>
  <c r="J68" s="1"/>
  <c r="P196"/>
  <c r="R196"/>
  <c r="T196"/>
  <c r="BK345"/>
  <c r="J345" s="1"/>
  <c r="J70" s="1"/>
  <c r="BK420"/>
  <c r="J420" s="1"/>
  <c r="J72" s="1"/>
  <c r="P465"/>
  <c r="R531"/>
  <c r="T626"/>
  <c r="R723"/>
  <c r="T723"/>
  <c r="BK861"/>
  <c r="J861"/>
  <c r="J82" s="1"/>
  <c r="R905"/>
  <c r="BK986"/>
  <c r="J986" s="1"/>
  <c r="J85" s="1"/>
  <c r="T1027"/>
  <c r="BK131" i="3"/>
  <c r="J131" s="1"/>
  <c r="J66" s="1"/>
  <c r="BK194"/>
  <c r="J194"/>
  <c r="J67"/>
  <c r="BK100" i="4"/>
  <c r="J100" s="1"/>
  <c r="J66" s="1"/>
  <c r="R100"/>
  <c r="T150"/>
  <c r="BK225"/>
  <c r="J225" s="1"/>
  <c r="J71" s="1"/>
  <c r="R91" i="5"/>
  <c r="R90" s="1"/>
  <c r="R89" s="1"/>
  <c r="T91"/>
  <c r="T90" s="1"/>
  <c r="T89" s="1"/>
  <c r="T126"/>
  <c r="BK98" i="6"/>
  <c r="J98"/>
  <c r="J68"/>
  <c r="T178"/>
  <c r="R113" i="7"/>
  <c r="P144"/>
  <c r="R155"/>
  <c r="R204"/>
  <c r="T204"/>
  <c r="T376"/>
  <c r="P450"/>
  <c r="R489"/>
  <c r="T573"/>
  <c r="BK739"/>
  <c r="J739"/>
  <c r="J79" s="1"/>
  <c r="BK790"/>
  <c r="J790"/>
  <c r="J80" s="1"/>
  <c r="R820"/>
  <c r="R908"/>
  <c r="T936"/>
  <c r="R984"/>
  <c r="R1013"/>
  <c r="T1051"/>
  <c r="BK117" i="8"/>
  <c r="J117"/>
  <c r="J66" s="1"/>
  <c r="T98" i="11"/>
  <c r="T97"/>
  <c r="T91" s="1"/>
  <c r="T86" i="12"/>
  <c r="BK127"/>
  <c r="J127" s="1"/>
  <c r="J64" s="1"/>
  <c r="P86" i="13"/>
  <c r="P85" s="1"/>
  <c r="P84" s="1"/>
  <c r="AU68" i="1" s="1"/>
  <c r="P105" i="13"/>
  <c r="R152" i="14"/>
  <c r="BK91" i="3"/>
  <c r="J91" s="1"/>
  <c r="J65" s="1"/>
  <c r="P131"/>
  <c r="P194"/>
  <c r="BK95" i="4"/>
  <c r="J95"/>
  <c r="J65" s="1"/>
  <c r="P100"/>
  <c r="T100"/>
  <c r="BK150"/>
  <c r="J150" s="1"/>
  <c r="J68" s="1"/>
  <c r="R193"/>
  <c r="T225"/>
  <c r="BK103" i="5"/>
  <c r="J103" s="1"/>
  <c r="J66" s="1"/>
  <c r="BK126"/>
  <c r="J126" s="1"/>
  <c r="J67" s="1"/>
  <c r="P178" i="6"/>
  <c r="BK113" i="7"/>
  <c r="J113" s="1"/>
  <c r="J65" s="1"/>
  <c r="BK155"/>
  <c r="J155"/>
  <c r="J67"/>
  <c r="P204"/>
  <c r="T243"/>
  <c r="T468"/>
  <c r="T489"/>
  <c r="BK691"/>
  <c r="J691"/>
  <c r="J78" s="1"/>
  <c r="R739"/>
  <c r="R790"/>
  <c r="T790"/>
  <c r="P908"/>
  <c r="R936"/>
  <c r="BK1013"/>
  <c r="J1013" s="1"/>
  <c r="J85" s="1"/>
  <c r="BK1051"/>
  <c r="J1051"/>
  <c r="J86"/>
  <c r="P117" i="8"/>
  <c r="R117"/>
  <c r="BK150"/>
  <c r="J150" s="1"/>
  <c r="J67" s="1"/>
  <c r="BK95" i="9"/>
  <c r="R95"/>
  <c r="T100"/>
  <c r="R115"/>
  <c r="P136"/>
  <c r="T179"/>
  <c r="P223"/>
  <c r="T111" i="10"/>
  <c r="P98" i="11"/>
  <c r="P97"/>
  <c r="P91" s="1"/>
  <c r="AU66" i="1" s="1"/>
  <c r="R176" i="11"/>
  <c r="BK86" i="12"/>
  <c r="J86" s="1"/>
  <c r="J61" s="1"/>
  <c r="P86"/>
  <c r="P85"/>
  <c r="P84"/>
  <c r="AU67" i="1" s="1"/>
  <c r="BK103" i="12"/>
  <c r="J103"/>
  <c r="J63" s="1"/>
  <c r="T103"/>
  <c r="R127"/>
  <c r="T86" i="13"/>
  <c r="T85" s="1"/>
  <c r="T84" s="1"/>
  <c r="R105"/>
  <c r="P88" i="14"/>
  <c r="P87"/>
  <c r="P86" s="1"/>
  <c r="AU69" i="1" s="1"/>
  <c r="T88" i="14"/>
  <c r="BK125"/>
  <c r="J125"/>
  <c r="J64"/>
  <c r="T152"/>
  <c r="E50" i="2"/>
  <c r="J59"/>
  <c r="F107"/>
  <c r="BF118"/>
  <c r="BF127"/>
  <c r="BF144"/>
  <c r="BF149"/>
  <c r="BF157"/>
  <c r="BF184"/>
  <c r="BF192"/>
  <c r="BF194"/>
  <c r="BF197"/>
  <c r="BF246"/>
  <c r="BF275"/>
  <c r="BF280"/>
  <c r="BF282"/>
  <c r="BF288"/>
  <c r="BF291"/>
  <c r="BF304"/>
  <c r="BF317"/>
  <c r="BF330"/>
  <c r="BF333"/>
  <c r="BF364"/>
  <c r="BF370"/>
  <c r="BF376"/>
  <c r="BF390"/>
  <c r="BF411"/>
  <c r="BF451"/>
  <c r="BF458"/>
  <c r="BF470"/>
  <c r="BF479"/>
  <c r="BF488"/>
  <c r="BF509"/>
  <c r="BF583"/>
  <c r="BF633"/>
  <c r="BF635"/>
  <c r="BF637"/>
  <c r="BF653"/>
  <c r="BF659"/>
  <c r="BF666"/>
  <c r="BF669"/>
  <c r="BF672"/>
  <c r="BF694"/>
  <c r="BF697"/>
  <c r="BF764"/>
  <c r="BF811"/>
  <c r="BF815"/>
  <c r="BF819"/>
  <c r="BF845"/>
  <c r="BF848"/>
  <c r="BF899"/>
  <c r="BF902"/>
  <c r="BF926"/>
  <c r="BF931"/>
  <c r="BF958"/>
  <c r="BF962"/>
  <c r="BK1022"/>
  <c r="J1022" s="1"/>
  <c r="J86" s="1"/>
  <c r="F59" i="3"/>
  <c r="J83"/>
  <c r="BF92"/>
  <c r="BF98"/>
  <c r="BF102"/>
  <c r="BF106"/>
  <c r="BF107"/>
  <c r="BF120"/>
  <c r="BF122"/>
  <c r="BF127"/>
  <c r="BF130"/>
  <c r="BF136"/>
  <c r="BF144"/>
  <c r="BF146"/>
  <c r="BF153"/>
  <c r="BF157"/>
  <c r="BF164"/>
  <c r="BF172"/>
  <c r="BF173"/>
  <c r="BF177"/>
  <c r="BF179"/>
  <c r="BF182"/>
  <c r="BF184"/>
  <c r="BF188"/>
  <c r="BF193"/>
  <c r="BF197"/>
  <c r="BF198"/>
  <c r="BF202"/>
  <c r="BF205"/>
  <c r="BF206"/>
  <c r="BF209"/>
  <c r="BF212"/>
  <c r="BF213"/>
  <c r="BF217"/>
  <c r="BF221"/>
  <c r="BF224"/>
  <c r="BF227"/>
  <c r="J56" i="4"/>
  <c r="E81"/>
  <c r="F89"/>
  <c r="BF103"/>
  <c r="BF113"/>
  <c r="BF132"/>
  <c r="BF142"/>
  <c r="BF151"/>
  <c r="BF153"/>
  <c r="BF159"/>
  <c r="BF175"/>
  <c r="BF208"/>
  <c r="BF218"/>
  <c r="BF221"/>
  <c r="BF229"/>
  <c r="E50" i="5"/>
  <c r="J58"/>
  <c r="J59"/>
  <c r="F86"/>
  <c r="BF96"/>
  <c r="BF97"/>
  <c r="BF99"/>
  <c r="BF101"/>
  <c r="BF107"/>
  <c r="BF108"/>
  <c r="BF109"/>
  <c r="BF116"/>
  <c r="BF123"/>
  <c r="BF124"/>
  <c r="BF127"/>
  <c r="E79" i="6"/>
  <c r="F87"/>
  <c r="BF94"/>
  <c r="BF100"/>
  <c r="BF101"/>
  <c r="BF104"/>
  <c r="BF118"/>
  <c r="BF120"/>
  <c r="BF128"/>
  <c r="BF136"/>
  <c r="BF137"/>
  <c r="BF140"/>
  <c r="BF150"/>
  <c r="BF153"/>
  <c r="BF171"/>
  <c r="BF185"/>
  <c r="BK93"/>
  <c r="J93" s="1"/>
  <c r="J65" s="1"/>
  <c r="J56" i="7"/>
  <c r="BF119"/>
  <c r="BF166"/>
  <c r="BF170"/>
  <c r="BF172"/>
  <c r="BF176"/>
  <c r="BF180"/>
  <c r="BF182"/>
  <c r="BF215"/>
  <c r="BF231"/>
  <c r="BF233"/>
  <c r="BF235"/>
  <c r="BF294"/>
  <c r="BF309"/>
  <c r="BF312"/>
  <c r="BF314"/>
  <c r="BF328"/>
  <c r="BF331"/>
  <c r="BF339"/>
  <c r="BF377"/>
  <c r="BF389"/>
  <c r="BF395"/>
  <c r="BF401"/>
  <c r="BF409"/>
  <c r="BF413"/>
  <c r="BF417"/>
  <c r="BF421"/>
  <c r="BF423"/>
  <c r="BF431"/>
  <c r="BF433"/>
  <c r="BF460"/>
  <c r="BF492"/>
  <c r="BF530"/>
  <c r="BF552"/>
  <c r="BF654"/>
  <c r="BF656"/>
  <c r="BF660"/>
  <c r="BF740"/>
  <c r="BF749"/>
  <c r="BF760"/>
  <c r="BF764"/>
  <c r="BF765"/>
  <c r="BF786"/>
  <c r="BF789"/>
  <c r="BF795"/>
  <c r="BF821"/>
  <c r="BF838"/>
  <c r="BF882"/>
  <c r="BF885"/>
  <c r="BF889"/>
  <c r="BF892"/>
  <c r="BF898"/>
  <c r="BF904"/>
  <c r="BF919"/>
  <c r="BF926"/>
  <c r="BF928"/>
  <c r="BF935"/>
  <c r="BF946"/>
  <c r="BF948"/>
  <c r="BF961"/>
  <c r="BF963"/>
  <c r="BF965"/>
  <c r="BF987"/>
  <c r="BF1004"/>
  <c r="BF1012"/>
  <c r="BF1014"/>
  <c r="BF1017"/>
  <c r="BF1027"/>
  <c r="BF1030"/>
  <c r="BF1035"/>
  <c r="BF1040"/>
  <c r="BF1042"/>
  <c r="BF1047"/>
  <c r="BF1052"/>
  <c r="BF1055"/>
  <c r="BF1057"/>
  <c r="BF1063"/>
  <c r="BF1066"/>
  <c r="BK445"/>
  <c r="J445" s="1"/>
  <c r="J71" s="1"/>
  <c r="BK465"/>
  <c r="J465" s="1"/>
  <c r="J73" s="1"/>
  <c r="BK1065"/>
  <c r="J1065" s="1"/>
  <c r="J87" s="1"/>
  <c r="E50" i="8"/>
  <c r="J56"/>
  <c r="F59"/>
  <c r="BF96"/>
  <c r="BF99"/>
  <c r="BF102"/>
  <c r="BF103"/>
  <c r="BF104"/>
  <c r="BF105"/>
  <c r="BF108"/>
  <c r="BF112"/>
  <c r="BF118"/>
  <c r="BF119"/>
  <c r="BF122"/>
  <c r="BF123"/>
  <c r="BF135"/>
  <c r="BF136"/>
  <c r="BF141"/>
  <c r="BF148"/>
  <c r="BF149"/>
  <c r="BF154"/>
  <c r="BF156"/>
  <c r="BF158"/>
  <c r="BF171"/>
  <c r="BF173"/>
  <c r="BF175"/>
  <c r="BF176"/>
  <c r="BF182"/>
  <c r="J58" i="9"/>
  <c r="J59"/>
  <c r="F89"/>
  <c r="BF111"/>
  <c r="BF113"/>
  <c r="BF120"/>
  <c r="BF130"/>
  <c r="BF132"/>
  <c r="BF134"/>
  <c r="BF135"/>
  <c r="BF145"/>
  <c r="BF149"/>
  <c r="BF151"/>
  <c r="BF161"/>
  <c r="BF163"/>
  <c r="BF184"/>
  <c r="BF190"/>
  <c r="BF224"/>
  <c r="E50" i="10"/>
  <c r="J59"/>
  <c r="BF98"/>
  <c r="BF114"/>
  <c r="BF118"/>
  <c r="J58" i="11"/>
  <c r="F88"/>
  <c r="BF104"/>
  <c r="BF107"/>
  <c r="BF110"/>
  <c r="BF118"/>
  <c r="BF127"/>
  <c r="BF134"/>
  <c r="BF139"/>
  <c r="BF140"/>
  <c r="BF141"/>
  <c r="BF154"/>
  <c r="BF157"/>
  <c r="BF158"/>
  <c r="BF163"/>
  <c r="BF164"/>
  <c r="BF186"/>
  <c r="BF187"/>
  <c r="BK93"/>
  <c r="BK92" s="1"/>
  <c r="J92" s="1"/>
  <c r="J64" s="1"/>
  <c r="BK95"/>
  <c r="J95" s="1"/>
  <c r="J66" s="1"/>
  <c r="F55" i="12"/>
  <c r="BF87"/>
  <c r="BF95"/>
  <c r="BF115"/>
  <c r="BF121"/>
  <c r="BF122"/>
  <c r="BF123"/>
  <c r="BF128"/>
  <c r="BF129"/>
  <c r="BF108" i="13"/>
  <c r="BF138" i="2"/>
  <c r="BF155"/>
  <c r="BF166"/>
  <c r="BF170"/>
  <c r="BF199"/>
  <c r="BF201"/>
  <c r="BF208"/>
  <c r="BF263"/>
  <c r="BF269"/>
  <c r="BF277"/>
  <c r="BF297"/>
  <c r="BF321"/>
  <c r="BF336"/>
  <c r="BF343"/>
  <c r="BF358"/>
  <c r="BF361"/>
  <c r="BF373"/>
  <c r="BF378"/>
  <c r="BF392"/>
  <c r="BF394"/>
  <c r="BF417"/>
  <c r="BF430"/>
  <c r="BF460"/>
  <c r="BF476"/>
  <c r="BF483"/>
  <c r="BF496"/>
  <c r="BF501"/>
  <c r="BF550"/>
  <c r="BF559"/>
  <c r="BF599"/>
  <c r="BF611"/>
  <c r="BF623"/>
  <c r="BF631"/>
  <c r="BF640"/>
  <c r="BF649"/>
  <c r="BF662"/>
  <c r="BF684"/>
  <c r="BF686"/>
  <c r="BF692"/>
  <c r="BF711"/>
  <c r="BF719"/>
  <c r="BF722"/>
  <c r="BF726"/>
  <c r="BF740"/>
  <c r="BF745"/>
  <c r="BF747"/>
  <c r="BF755"/>
  <c r="BF756"/>
  <c r="BF757"/>
  <c r="BF770"/>
  <c r="BF775"/>
  <c r="BF790"/>
  <c r="BF792"/>
  <c r="BF807"/>
  <c r="BF826"/>
  <c r="BF833"/>
  <c r="BF834"/>
  <c r="BF854"/>
  <c r="BF862"/>
  <c r="BF881"/>
  <c r="BF885"/>
  <c r="BF891"/>
  <c r="BF896"/>
  <c r="BF909"/>
  <c r="BF916"/>
  <c r="BF974"/>
  <c r="BF982"/>
  <c r="BF985"/>
  <c r="BF990"/>
  <c r="BF994"/>
  <c r="BF1000"/>
  <c r="BF1005"/>
  <c r="BF1011"/>
  <c r="BF1019"/>
  <c r="BF1028"/>
  <c r="BF1031"/>
  <c r="BF1039"/>
  <c r="BK435"/>
  <c r="J435" s="1"/>
  <c r="J73" s="1"/>
  <c r="E50" i="3"/>
  <c r="J59"/>
  <c r="BF104"/>
  <c r="BF110"/>
  <c r="BF111"/>
  <c r="BF113"/>
  <c r="BF116"/>
  <c r="BF117"/>
  <c r="BF126"/>
  <c r="BF132"/>
  <c r="BF134"/>
  <c r="BF145"/>
  <c r="BF148"/>
  <c r="BF156"/>
  <c r="BF168"/>
  <c r="BF170"/>
  <c r="BF199"/>
  <c r="BF201"/>
  <c r="BF207"/>
  <c r="BF210"/>
  <c r="BF223"/>
  <c r="J58" i="4"/>
  <c r="J59"/>
  <c r="BF111"/>
  <c r="BF114"/>
  <c r="BF116"/>
  <c r="BF122"/>
  <c r="BF134"/>
  <c r="BF144"/>
  <c r="BF155"/>
  <c r="BF179"/>
  <c r="BF194"/>
  <c r="BF200"/>
  <c r="BF202"/>
  <c r="BF204"/>
  <c r="BF206"/>
  <c r="BF214"/>
  <c r="BF223"/>
  <c r="BK222"/>
  <c r="J222" s="1"/>
  <c r="J70" s="1"/>
  <c r="F58" i="5"/>
  <c r="BF102"/>
  <c r="BF110"/>
  <c r="BF117"/>
  <c r="J56" i="6"/>
  <c r="F59"/>
  <c r="BF102"/>
  <c r="BF105"/>
  <c r="BF109"/>
  <c r="BF111"/>
  <c r="BF123"/>
  <c r="BF127"/>
  <c r="BF130"/>
  <c r="BF132"/>
  <c r="BF138"/>
  <c r="BF147"/>
  <c r="BF151"/>
  <c r="BF154"/>
  <c r="BF166"/>
  <c r="BF169"/>
  <c r="BF172"/>
  <c r="BF176"/>
  <c r="BF177"/>
  <c r="BF186"/>
  <c r="F58" i="7"/>
  <c r="E99"/>
  <c r="BF131"/>
  <c r="BF135"/>
  <c r="BF141"/>
  <c r="BF158"/>
  <c r="BF200"/>
  <c r="BF223"/>
  <c r="BF225"/>
  <c r="BF229"/>
  <c r="BF286"/>
  <c r="BF288"/>
  <c r="BF292"/>
  <c r="BF303"/>
  <c r="BF306"/>
  <c r="BF325"/>
  <c r="BF361"/>
  <c r="BF392"/>
  <c r="BF441"/>
  <c r="BF451"/>
  <c r="BF458"/>
  <c r="BF463"/>
  <c r="BF466"/>
  <c r="BF474"/>
  <c r="BF490"/>
  <c r="BF495"/>
  <c r="BF501"/>
  <c r="BF519"/>
  <c r="BF533"/>
  <c r="BF543"/>
  <c r="BF550"/>
  <c r="BF560"/>
  <c r="BF563"/>
  <c r="BF583"/>
  <c r="BF585"/>
  <c r="BF618"/>
  <c r="BF638"/>
  <c r="BF673"/>
  <c r="BF685"/>
  <c r="BF694"/>
  <c r="BF703"/>
  <c r="BF711"/>
  <c r="BF713"/>
  <c r="BF715"/>
  <c r="BF723"/>
  <c r="BF746"/>
  <c r="BF780"/>
  <c r="BF791"/>
  <c r="BF799"/>
  <c r="BF810"/>
  <c r="BF817"/>
  <c r="BF828"/>
  <c r="BF831"/>
  <c r="BF834"/>
  <c r="BF836"/>
  <c r="BF840"/>
  <c r="BF842"/>
  <c r="BF844"/>
  <c r="BF849"/>
  <c r="BF851"/>
  <c r="BF853"/>
  <c r="BF857"/>
  <c r="BF859"/>
  <c r="BF863"/>
  <c r="BF867"/>
  <c r="BF873"/>
  <c r="BF901"/>
  <c r="BF906"/>
  <c r="BF907"/>
  <c r="BF909"/>
  <c r="BF956"/>
  <c r="BF958"/>
  <c r="BF968"/>
  <c r="BF976"/>
  <c r="BF995"/>
  <c r="BF1007"/>
  <c r="BF1011"/>
  <c r="BF1048"/>
  <c r="BF1071"/>
  <c r="J59" i="8"/>
  <c r="BF92"/>
  <c r="BF110"/>
  <c r="BF126"/>
  <c r="BF127"/>
  <c r="BF139"/>
  <c r="BF140"/>
  <c r="BF145"/>
  <c r="BF151"/>
  <c r="BF183"/>
  <c r="BF196" i="9"/>
  <c r="BF206"/>
  <c r="BF212"/>
  <c r="J56" i="10"/>
  <c r="F88"/>
  <c r="BF103"/>
  <c r="BF106"/>
  <c r="BF109"/>
  <c r="BF113"/>
  <c r="BF116"/>
  <c r="BK117"/>
  <c r="J117" s="1"/>
  <c r="J68" s="1"/>
  <c r="E50" i="11"/>
  <c r="J59"/>
  <c r="F87"/>
  <c r="BF96"/>
  <c r="BF99"/>
  <c r="BF101"/>
  <c r="BF102"/>
  <c r="BF105"/>
  <c r="BF113"/>
  <c r="BF114"/>
  <c r="BF115"/>
  <c r="BF144"/>
  <c r="BF145"/>
  <c r="BF149"/>
  <c r="BF151"/>
  <c r="BF155"/>
  <c r="BF160"/>
  <c r="BF161"/>
  <c r="BF168"/>
  <c r="BF169"/>
  <c r="BF177"/>
  <c r="BF184"/>
  <c r="E48" i="12"/>
  <c r="F54"/>
  <c r="J81"/>
  <c r="BF98"/>
  <c r="BF116"/>
  <c r="BF126"/>
  <c r="J78" i="13"/>
  <c r="BF113"/>
  <c r="BF115"/>
  <c r="BF117"/>
  <c r="BF119"/>
  <c r="BK103"/>
  <c r="J103" s="1"/>
  <c r="J62" s="1"/>
  <c r="J55" i="14"/>
  <c r="F82"/>
  <c r="BE91"/>
  <c r="BE99"/>
  <c r="BE103"/>
  <c r="BE105"/>
  <c r="BE113"/>
  <c r="BE123"/>
  <c r="F108" i="2"/>
  <c r="BF123"/>
  <c r="BF133"/>
  <c r="BF140"/>
  <c r="BF186"/>
  <c r="BF188"/>
  <c r="BF206"/>
  <c r="BF255"/>
  <c r="BF308"/>
  <c r="BF319"/>
  <c r="BF340"/>
  <c r="BF346"/>
  <c r="BF349"/>
  <c r="BF352"/>
  <c r="BF355"/>
  <c r="BF384"/>
  <c r="BF396"/>
  <c r="BF403"/>
  <c r="BF414"/>
  <c r="BF425"/>
  <c r="BF433"/>
  <c r="BF439"/>
  <c r="BF447"/>
  <c r="BF454"/>
  <c r="BF456"/>
  <c r="BF466"/>
  <c r="BF490"/>
  <c r="BF493"/>
  <c r="BF504"/>
  <c r="BF515"/>
  <c r="BF520"/>
  <c r="BF525"/>
  <c r="BF528"/>
  <c r="BF564"/>
  <c r="BF575"/>
  <c r="BF579"/>
  <c r="BF591"/>
  <c r="BF593"/>
  <c r="BF596"/>
  <c r="BF601"/>
  <c r="BF609"/>
  <c r="BF613"/>
  <c r="BF627"/>
  <c r="BF675"/>
  <c r="BF678"/>
  <c r="BF688"/>
  <c r="BF705"/>
  <c r="BF707"/>
  <c r="BF709"/>
  <c r="BF715"/>
  <c r="BF730"/>
  <c r="BF732"/>
  <c r="BF737"/>
  <c r="BF759"/>
  <c r="BF762"/>
  <c r="BF767"/>
  <c r="BF773"/>
  <c r="BF781"/>
  <c r="BF794"/>
  <c r="BF799"/>
  <c r="BF803"/>
  <c r="BF813"/>
  <c r="BF822"/>
  <c r="BF839"/>
  <c r="BF842"/>
  <c r="BF857"/>
  <c r="BF859"/>
  <c r="BF865"/>
  <c r="BF874"/>
  <c r="BF887"/>
  <c r="BF913"/>
  <c r="BF933"/>
  <c r="BF941"/>
  <c r="BF951"/>
  <c r="BF967"/>
  <c r="BF970"/>
  <c r="BF977"/>
  <c r="BF979"/>
  <c r="BF984"/>
  <c r="BF987"/>
  <c r="BF997"/>
  <c r="BF1013"/>
  <c r="BF1018"/>
  <c r="BF1023"/>
  <c r="BF1033"/>
  <c r="BF1042"/>
  <c r="BF1047"/>
  <c r="BK416"/>
  <c r="J416" s="1"/>
  <c r="J71" s="1"/>
  <c r="BK1041"/>
  <c r="J1041"/>
  <c r="J88" s="1"/>
  <c r="BK1046"/>
  <c r="J1046" s="1"/>
  <c r="J89" s="1"/>
  <c r="J58" i="3"/>
  <c r="F85"/>
  <c r="BF95"/>
  <c r="BF96"/>
  <c r="BF100"/>
  <c r="BF108"/>
  <c r="BF121"/>
  <c r="BF123"/>
  <c r="BF133"/>
  <c r="BF135"/>
  <c r="BF137"/>
  <c r="BF139"/>
  <c r="BF140"/>
  <c r="BF141"/>
  <c r="BF142"/>
  <c r="BF150"/>
  <c r="BF151"/>
  <c r="BF154"/>
  <c r="BF160"/>
  <c r="BF162"/>
  <c r="BF165"/>
  <c r="BF166"/>
  <c r="BF175"/>
  <c r="BF176"/>
  <c r="BF183"/>
  <c r="BF187"/>
  <c r="BF190"/>
  <c r="BF106" i="5"/>
  <c r="BF111"/>
  <c r="BF114"/>
  <c r="BF118"/>
  <c r="BF122"/>
  <c r="J59" i="6"/>
  <c r="BF96"/>
  <c r="BF99"/>
  <c r="BF107"/>
  <c r="BF108"/>
  <c r="BF119"/>
  <c r="BF121"/>
  <c r="BF122"/>
  <c r="BF131"/>
  <c r="BF133"/>
  <c r="BF142"/>
  <c r="BF146"/>
  <c r="BF152"/>
  <c r="BF157"/>
  <c r="BF159"/>
  <c r="BF160"/>
  <c r="BF162"/>
  <c r="BF163"/>
  <c r="BF167"/>
  <c r="BF175"/>
  <c r="BF179"/>
  <c r="BF181"/>
  <c r="J108" i="7"/>
  <c r="BF116"/>
  <c r="BF129"/>
  <c r="BF164"/>
  <c r="BF202"/>
  <c r="BF237"/>
  <c r="BF241"/>
  <c r="BF359"/>
  <c r="BF380"/>
  <c r="BF383"/>
  <c r="BF407"/>
  <c r="BF415"/>
  <c r="BF436"/>
  <c r="BF452"/>
  <c r="BF455"/>
  <c r="BF471"/>
  <c r="BF479"/>
  <c r="BF486"/>
  <c r="BF499"/>
  <c r="BF517"/>
  <c r="BF522"/>
  <c r="BF524"/>
  <c r="BF527"/>
  <c r="BF576"/>
  <c r="BF587"/>
  <c r="BF592"/>
  <c r="BF610"/>
  <c r="BF632"/>
  <c r="BF670"/>
  <c r="BF682"/>
  <c r="BF688"/>
  <c r="BF721"/>
  <c r="BF725"/>
  <c r="BF733"/>
  <c r="BF743"/>
  <c r="BF758"/>
  <c r="BF767"/>
  <c r="BF769"/>
  <c r="BF776"/>
  <c r="BF784"/>
  <c r="BF793"/>
  <c r="BF814"/>
  <c r="BF827"/>
  <c r="BF846"/>
  <c r="BF855"/>
  <c r="BF876"/>
  <c r="BF880"/>
  <c r="BF887"/>
  <c r="BF922"/>
  <c r="BF937"/>
  <c r="BF942"/>
  <c r="BF980"/>
  <c r="BF985"/>
  <c r="BF999"/>
  <c r="BF152" i="8"/>
  <c r="BF155"/>
  <c r="BF166"/>
  <c r="BF181"/>
  <c r="F59" i="9"/>
  <c r="BF98"/>
  <c r="BF103"/>
  <c r="BF107"/>
  <c r="BF109"/>
  <c r="BF114"/>
  <c r="BF137"/>
  <c r="BF139"/>
  <c r="BF153"/>
  <c r="BF165"/>
  <c r="BF169"/>
  <c r="BF175"/>
  <c r="BF186"/>
  <c r="BF192"/>
  <c r="BF194"/>
  <c r="BF198"/>
  <c r="BF200"/>
  <c r="BF204"/>
  <c r="BF216"/>
  <c r="BK220"/>
  <c r="J220" s="1"/>
  <c r="J70" s="1"/>
  <c r="F58" i="10"/>
  <c r="J87"/>
  <c r="BF95"/>
  <c r="BF96"/>
  <c r="BF102"/>
  <c r="BF108"/>
  <c r="BK119"/>
  <c r="J119"/>
  <c r="J69" s="1"/>
  <c r="BF106" i="11"/>
  <c r="BF108"/>
  <c r="BF125"/>
  <c r="BF128"/>
  <c r="BF97" i="12"/>
  <c r="BF99"/>
  <c r="BF100"/>
  <c r="BF111"/>
  <c r="BF114"/>
  <c r="BF117"/>
  <c r="J105" i="2"/>
  <c r="BF114"/>
  <c r="BF125"/>
  <c r="BF146"/>
  <c r="BF151"/>
  <c r="BF153"/>
  <c r="BF175"/>
  <c r="BF190"/>
  <c r="BF367"/>
  <c r="BF382"/>
  <c r="BF386"/>
  <c r="BF421"/>
  <c r="BF428"/>
  <c r="BF443"/>
  <c r="BF449"/>
  <c r="BF472"/>
  <c r="BF523"/>
  <c r="BF534"/>
  <c r="BF544"/>
  <c r="BF546"/>
  <c r="BF548"/>
  <c r="BF552"/>
  <c r="BF555"/>
  <c r="BF570"/>
  <c r="BF604"/>
  <c r="BF606"/>
  <c r="BF617"/>
  <c r="BF629"/>
  <c r="BF643"/>
  <c r="BF647"/>
  <c r="BF651"/>
  <c r="BF656"/>
  <c r="BF682"/>
  <c r="BF690"/>
  <c r="BF695"/>
  <c r="BF699"/>
  <c r="BF713"/>
  <c r="BF717"/>
  <c r="BF724"/>
  <c r="BF728"/>
  <c r="BF734"/>
  <c r="BF743"/>
  <c r="BF783"/>
  <c r="BF785"/>
  <c r="BF787"/>
  <c r="BF795"/>
  <c r="BF797"/>
  <c r="BF805"/>
  <c r="BF828"/>
  <c r="BF836"/>
  <c r="BF878"/>
  <c r="BF938"/>
  <c r="BF946"/>
  <c r="BF93" i="3"/>
  <c r="BF94"/>
  <c r="BF97"/>
  <c r="BF99"/>
  <c r="BF101"/>
  <c r="BF103"/>
  <c r="BF105"/>
  <c r="BF109"/>
  <c r="BF112"/>
  <c r="BF114"/>
  <c r="BF115"/>
  <c r="BF118"/>
  <c r="BF119"/>
  <c r="BF124"/>
  <c r="BF125"/>
  <c r="BF138"/>
  <c r="BF143"/>
  <c r="BF147"/>
  <c r="BF152"/>
  <c r="BF155"/>
  <c r="BF158"/>
  <c r="BF159"/>
  <c r="BF163"/>
  <c r="BF167"/>
  <c r="BF169"/>
  <c r="BF181"/>
  <c r="BF191"/>
  <c r="BF192"/>
  <c r="BF196"/>
  <c r="BF200"/>
  <c r="BF215"/>
  <c r="BF218"/>
  <c r="BF219"/>
  <c r="BF225"/>
  <c r="BF228"/>
  <c r="BF229"/>
  <c r="F59" i="4"/>
  <c r="BF98"/>
  <c r="BF105"/>
  <c r="BF124"/>
  <c r="BF146"/>
  <c r="BF149"/>
  <c r="BF157"/>
  <c r="BF167"/>
  <c r="BF169"/>
  <c r="BF173"/>
  <c r="BF177"/>
  <c r="BF187"/>
  <c r="BF189"/>
  <c r="BF196"/>
  <c r="BF212"/>
  <c r="BF216"/>
  <c r="BF95" i="5"/>
  <c r="BF183" i="6"/>
  <c r="BF184"/>
  <c r="BF187"/>
  <c r="BF188"/>
  <c r="F59" i="7"/>
  <c r="BF137"/>
  <c r="BF145"/>
  <c r="BF149"/>
  <c r="BF151"/>
  <c r="BF160"/>
  <c r="BF168"/>
  <c r="BF178"/>
  <c r="BF187"/>
  <c r="BF207"/>
  <c r="BF239"/>
  <c r="BF262"/>
  <c r="BF265"/>
  <c r="BF267"/>
  <c r="BF300"/>
  <c r="BF319"/>
  <c r="BF334"/>
  <c r="BF351"/>
  <c r="BF386"/>
  <c r="BF404"/>
  <c r="BF411"/>
  <c r="BF419"/>
  <c r="BF425"/>
  <c r="BF429"/>
  <c r="BF446"/>
  <c r="BF630"/>
  <c r="BF665"/>
  <c r="BF668"/>
  <c r="BF675"/>
  <c r="BF705"/>
  <c r="BF727"/>
  <c r="BF730"/>
  <c r="BF735"/>
  <c r="BF752"/>
  <c r="BF754"/>
  <c r="BF756"/>
  <c r="BF774"/>
  <c r="BF778"/>
  <c r="BF797"/>
  <c r="BF807"/>
  <c r="BF825"/>
  <c r="BF826"/>
  <c r="BF912"/>
  <c r="BF915"/>
  <c r="BF932"/>
  <c r="BK1075"/>
  <c r="J1075" s="1"/>
  <c r="J89" s="1"/>
  <c r="F58" i="8"/>
  <c r="BF94"/>
  <c r="E50" i="9"/>
  <c r="J56"/>
  <c r="BF116"/>
  <c r="BF122"/>
  <c r="BF124"/>
  <c r="BF126"/>
  <c r="BF128"/>
  <c r="BF141"/>
  <c r="BF143"/>
  <c r="BF147"/>
  <c r="BF157"/>
  <c r="BF182"/>
  <c r="BF188"/>
  <c r="BF208"/>
  <c r="BF210"/>
  <c r="BF218"/>
  <c r="BF221"/>
  <c r="BF227"/>
  <c r="BF104" i="10"/>
  <c r="BF115"/>
  <c r="J85" i="11"/>
  <c r="BF100"/>
  <c r="BF109"/>
  <c r="BF112"/>
  <c r="BF116"/>
  <c r="BF121"/>
  <c r="BF129"/>
  <c r="BF130"/>
  <c r="BF131"/>
  <c r="BF165"/>
  <c r="BF171"/>
  <c r="BF175"/>
  <c r="BF178"/>
  <c r="J54" i="12"/>
  <c r="J78"/>
  <c r="BF88"/>
  <c r="BF89"/>
  <c r="BF93"/>
  <c r="BF104"/>
  <c r="BF106"/>
  <c r="BF107"/>
  <c r="BF109"/>
  <c r="BF113"/>
  <c r="BF124"/>
  <c r="BK101"/>
  <c r="J101"/>
  <c r="J62" s="1"/>
  <c r="F54" i="13"/>
  <c r="J55"/>
  <c r="BF87"/>
  <c r="BF89"/>
  <c r="BF90"/>
  <c r="BF93"/>
  <c r="BF96"/>
  <c r="BF100"/>
  <c r="BF107"/>
  <c r="BF116"/>
  <c r="BF118"/>
  <c r="BF121"/>
  <c r="BK120"/>
  <c r="J120"/>
  <c r="J64" s="1"/>
  <c r="E76" i="14"/>
  <c r="J80"/>
  <c r="BE95"/>
  <c r="BE101"/>
  <c r="BE126"/>
  <c r="BE161"/>
  <c r="BE167"/>
  <c r="BE175"/>
  <c r="BK119"/>
  <c r="J119" s="1"/>
  <c r="J62" s="1"/>
  <c r="BF121" i="2"/>
  <c r="BF129"/>
  <c r="BF136"/>
  <c r="BF161"/>
  <c r="BF168"/>
  <c r="BF178"/>
  <c r="BF203"/>
  <c r="BF221"/>
  <c r="BF224"/>
  <c r="BF226"/>
  <c r="BF240"/>
  <c r="BF248"/>
  <c r="BF250"/>
  <c r="BF252"/>
  <c r="BF257"/>
  <c r="BF260"/>
  <c r="BF272"/>
  <c r="BF285"/>
  <c r="BF323"/>
  <c r="BF587"/>
  <c r="BF620"/>
  <c r="BF645"/>
  <c r="BF661"/>
  <c r="BF680"/>
  <c r="BF750"/>
  <c r="BF754"/>
  <c r="BF777"/>
  <c r="BF801"/>
  <c r="BF809"/>
  <c r="BF831"/>
  <c r="BF851"/>
  <c r="BF860"/>
  <c r="BF868"/>
  <c r="BF871"/>
  <c r="BF894"/>
  <c r="BF906"/>
  <c r="BF922"/>
  <c r="BF955"/>
  <c r="BF960"/>
  <c r="BF965"/>
  <c r="BF128" i="3"/>
  <c r="BF129"/>
  <c r="BF149"/>
  <c r="BF161"/>
  <c r="BF171"/>
  <c r="BF174"/>
  <c r="BF178"/>
  <c r="BF180"/>
  <c r="BF185"/>
  <c r="BF186"/>
  <c r="BF189"/>
  <c r="BF195"/>
  <c r="BF208"/>
  <c r="BF211"/>
  <c r="BF216"/>
  <c r="BF231"/>
  <c r="BF107" i="4"/>
  <c r="BF118"/>
  <c r="BF138"/>
  <c r="BF148"/>
  <c r="BF165"/>
  <c r="BF183"/>
  <c r="BF185"/>
  <c r="BF226"/>
  <c r="J56" i="5"/>
  <c r="BF92"/>
  <c r="BF98"/>
  <c r="BF104"/>
  <c r="BF120"/>
  <c r="BF125"/>
  <c r="BF128"/>
  <c r="BF103" i="6"/>
  <c r="BF106"/>
  <c r="BF110"/>
  <c r="BF113"/>
  <c r="BF115"/>
  <c r="BF116"/>
  <c r="BF135"/>
  <c r="BF139"/>
  <c r="BF143"/>
  <c r="BF149"/>
  <c r="BF156"/>
  <c r="BF161"/>
  <c r="BF165"/>
  <c r="BF168"/>
  <c r="BF170"/>
  <c r="BF180"/>
  <c r="BF182"/>
  <c r="BF189"/>
  <c r="BF125" i="7"/>
  <c r="BF174"/>
  <c r="BF193"/>
  <c r="BF205"/>
  <c r="BF209"/>
  <c r="BF211"/>
  <c r="BF218"/>
  <c r="BF220"/>
  <c r="BF227"/>
  <c r="BF244"/>
  <c r="BF297"/>
  <c r="BF317"/>
  <c r="BF322"/>
  <c r="BF336"/>
  <c r="BF345"/>
  <c r="BF347"/>
  <c r="BF349"/>
  <c r="BF367"/>
  <c r="BF371"/>
  <c r="BF374"/>
  <c r="BF398"/>
  <c r="BF439"/>
  <c r="BF443"/>
  <c r="BF469"/>
  <c r="BF476"/>
  <c r="BF481"/>
  <c r="BF483"/>
  <c r="BF506"/>
  <c r="BF509"/>
  <c r="BF535"/>
  <c r="BF558"/>
  <c r="BF574"/>
  <c r="BF581"/>
  <c r="BF589"/>
  <c r="BF597"/>
  <c r="BF622"/>
  <c r="BF626"/>
  <c r="BF635"/>
  <c r="BF640"/>
  <c r="BF643"/>
  <c r="BF645"/>
  <c r="BF649"/>
  <c r="BF652"/>
  <c r="BF677"/>
  <c r="BF696"/>
  <c r="BF709"/>
  <c r="BF1076"/>
  <c r="BK1070"/>
  <c r="J1070"/>
  <c r="J88" s="1"/>
  <c r="J58" i="8"/>
  <c r="BF97"/>
  <c r="BF98"/>
  <c r="BF100"/>
  <c r="BF106"/>
  <c r="BF107"/>
  <c r="BF109"/>
  <c r="BF111"/>
  <c r="BF114"/>
  <c r="BF115"/>
  <c r="BF116"/>
  <c r="BF120"/>
  <c r="BF121"/>
  <c r="BF128"/>
  <c r="BF129"/>
  <c r="BF131"/>
  <c r="BF132"/>
  <c r="BF133"/>
  <c r="BF134"/>
  <c r="BF137"/>
  <c r="BF138"/>
  <c r="BF142"/>
  <c r="BF143"/>
  <c r="BF146"/>
  <c r="BF153"/>
  <c r="BF159"/>
  <c r="BF160"/>
  <c r="BF161"/>
  <c r="BF162"/>
  <c r="BF164"/>
  <c r="BF165"/>
  <c r="BF167"/>
  <c r="BF168"/>
  <c r="BF169"/>
  <c r="BF177"/>
  <c r="BF142" i="11"/>
  <c r="BF143"/>
  <c r="BF146"/>
  <c r="BF152"/>
  <c r="BF156"/>
  <c r="BF170"/>
  <c r="BF172"/>
  <c r="BF174"/>
  <c r="BF179"/>
  <c r="BF180"/>
  <c r="BF92" i="12"/>
  <c r="BF96"/>
  <c r="BF105"/>
  <c r="BF108"/>
  <c r="BF119"/>
  <c r="BF125"/>
  <c r="E48" i="13"/>
  <c r="F55"/>
  <c r="BF91"/>
  <c r="BF94"/>
  <c r="BF95"/>
  <c r="BF97"/>
  <c r="BF99"/>
  <c r="BF102"/>
  <c r="BF104"/>
  <c r="BF106"/>
  <c r="BF111"/>
  <c r="F83" i="14"/>
  <c r="BE97"/>
  <c r="BE107"/>
  <c r="BE111"/>
  <c r="BE117"/>
  <c r="BE130"/>
  <c r="BE139"/>
  <c r="BE142"/>
  <c r="BE144"/>
  <c r="BE150"/>
  <c r="BE159"/>
  <c r="BE163"/>
  <c r="BE165"/>
  <c r="BE169"/>
  <c r="BE173"/>
  <c r="BE178"/>
  <c r="BE186"/>
  <c r="BF242" i="2"/>
  <c r="BF266"/>
  <c r="BF294"/>
  <c r="BF301"/>
  <c r="BF313"/>
  <c r="BF315"/>
  <c r="BF380"/>
  <c r="BF388"/>
  <c r="BF398"/>
  <c r="BF408"/>
  <c r="BF422"/>
  <c r="BF436"/>
  <c r="BF441"/>
  <c r="BF445"/>
  <c r="BF462"/>
  <c r="BF486"/>
  <c r="BF499"/>
  <c r="BF507"/>
  <c r="BF517"/>
  <c r="BF532"/>
  <c r="BF537"/>
  <c r="BF539"/>
  <c r="BF203" i="3"/>
  <c r="BF204"/>
  <c r="BF214"/>
  <c r="BF220"/>
  <c r="BF222"/>
  <c r="BF226"/>
  <c r="BF230"/>
  <c r="BF232"/>
  <c r="BF233"/>
  <c r="BF96" i="4"/>
  <c r="BF101"/>
  <c r="BF109"/>
  <c r="BF128"/>
  <c r="BF136"/>
  <c r="BF140"/>
  <c r="BF161"/>
  <c r="BF163"/>
  <c r="BF171"/>
  <c r="BF181"/>
  <c r="BF191"/>
  <c r="BF192"/>
  <c r="BF198"/>
  <c r="BF210"/>
  <c r="BF220"/>
  <c r="BF93" i="5"/>
  <c r="BF94"/>
  <c r="BF100"/>
  <c r="BF105"/>
  <c r="BF112"/>
  <c r="BF113"/>
  <c r="BF115"/>
  <c r="BF119"/>
  <c r="BF121"/>
  <c r="J58" i="6"/>
  <c r="BF112"/>
  <c r="BF114"/>
  <c r="BF117"/>
  <c r="BF124"/>
  <c r="BF125"/>
  <c r="BF126"/>
  <c r="BF129"/>
  <c r="BF134"/>
  <c r="BF141"/>
  <c r="BF144"/>
  <c r="BF145"/>
  <c r="BF148"/>
  <c r="BF155"/>
  <c r="BF158"/>
  <c r="BF164"/>
  <c r="BF174"/>
  <c r="BK95"/>
  <c r="J95" s="1"/>
  <c r="J66" s="1"/>
  <c r="BF114" i="7"/>
  <c r="BF139"/>
  <c r="BF153"/>
  <c r="BF156"/>
  <c r="BF514"/>
  <c r="BF538"/>
  <c r="BF541"/>
  <c r="BF555"/>
  <c r="BF567"/>
  <c r="BF570"/>
  <c r="BF603"/>
  <c r="BF663"/>
  <c r="BF692"/>
  <c r="BF701"/>
  <c r="BF717"/>
  <c r="BF736"/>
  <c r="BF762"/>
  <c r="BF782"/>
  <c r="BF801"/>
  <c r="BF804"/>
  <c r="BF812"/>
  <c r="BF823"/>
  <c r="BF861"/>
  <c r="BF865"/>
  <c r="BF869"/>
  <c r="BF895"/>
  <c r="BF972"/>
  <c r="BF983"/>
  <c r="BF990"/>
  <c r="BF992"/>
  <c r="BF1002"/>
  <c r="BF1021"/>
  <c r="BF93" i="8"/>
  <c r="BF101"/>
  <c r="BF113"/>
  <c r="BF124"/>
  <c r="BF125"/>
  <c r="BF130"/>
  <c r="BF144"/>
  <c r="BF147"/>
  <c r="BF157"/>
  <c r="BF163"/>
  <c r="BF170"/>
  <c r="BF172"/>
  <c r="BF174"/>
  <c r="BF178"/>
  <c r="BF179"/>
  <c r="BF180"/>
  <c r="BF96" i="9"/>
  <c r="BF101"/>
  <c r="BF105"/>
  <c r="BF118"/>
  <c r="BF155"/>
  <c r="BF159"/>
  <c r="BF167"/>
  <c r="BF171"/>
  <c r="BF173"/>
  <c r="BF177"/>
  <c r="BF178"/>
  <c r="BF180"/>
  <c r="BF202"/>
  <c r="BF214"/>
  <c r="BF219"/>
  <c r="BF97" i="10"/>
  <c r="BF99"/>
  <c r="BF100"/>
  <c r="BF101"/>
  <c r="BF105"/>
  <c r="BF107"/>
  <c r="BF110"/>
  <c r="BF112"/>
  <c r="BF120"/>
  <c r="BF94" i="11"/>
  <c r="BF103"/>
  <c r="BF111"/>
  <c r="BF117"/>
  <c r="BF119"/>
  <c r="BF120"/>
  <c r="BF122"/>
  <c r="BF123"/>
  <c r="BF124"/>
  <c r="BF126"/>
  <c r="BF132"/>
  <c r="BF133"/>
  <c r="BF135"/>
  <c r="BF136"/>
  <c r="BF137"/>
  <c r="BF138"/>
  <c r="BF147"/>
  <c r="BF148"/>
  <c r="BF150"/>
  <c r="BF153"/>
  <c r="BF159"/>
  <c r="BF162"/>
  <c r="BF166"/>
  <c r="BF167"/>
  <c r="BF173"/>
  <c r="BF181"/>
  <c r="BF182"/>
  <c r="BF183"/>
  <c r="BF185"/>
  <c r="BF90" i="12"/>
  <c r="BF91"/>
  <c r="BF94"/>
  <c r="BF102"/>
  <c r="BF110"/>
  <c r="BF112"/>
  <c r="BF118"/>
  <c r="BF120"/>
  <c r="BF130"/>
  <c r="BF131"/>
  <c r="BF132"/>
  <c r="J54" i="13"/>
  <c r="BF88"/>
  <c r="BF92"/>
  <c r="BF98"/>
  <c r="BF101"/>
  <c r="BF109"/>
  <c r="BF110"/>
  <c r="BF112"/>
  <c r="BF114"/>
  <c r="BE89" i="14"/>
  <c r="BE93"/>
  <c r="BE109"/>
  <c r="BE115"/>
  <c r="BE120"/>
  <c r="BE128"/>
  <c r="BE132"/>
  <c r="BE134"/>
  <c r="BE136"/>
  <c r="BE147"/>
  <c r="BE153"/>
  <c r="BE155"/>
  <c r="BE157"/>
  <c r="BE171"/>
  <c r="BE180"/>
  <c r="BE182"/>
  <c r="BK122"/>
  <c r="J122"/>
  <c r="J63" s="1"/>
  <c r="BK185"/>
  <c r="J185" s="1"/>
  <c r="J66" s="1"/>
  <c r="F37" i="5"/>
  <c r="BB59" i="1"/>
  <c r="F35" i="3"/>
  <c r="AZ57" i="1" s="1"/>
  <c r="F35" i="11"/>
  <c r="AZ66" i="1" s="1"/>
  <c r="F37" i="2"/>
  <c r="BB56" i="1"/>
  <c r="F38" i="3"/>
  <c r="BC57" i="1" s="1"/>
  <c r="J34" i="14"/>
  <c r="AW69" i="1" s="1"/>
  <c r="F37" i="14"/>
  <c r="BD69" i="1"/>
  <c r="F35" i="10"/>
  <c r="AZ65" i="1" s="1"/>
  <c r="J35" i="11"/>
  <c r="AV66" i="1" s="1"/>
  <c r="F35" i="4"/>
  <c r="AZ58" i="1"/>
  <c r="F39" i="5"/>
  <c r="BD59" i="1" s="1"/>
  <c r="F39" i="9"/>
  <c r="BD64" i="1" s="1"/>
  <c r="F37" i="12"/>
  <c r="BD67" i="1"/>
  <c r="F38" i="11"/>
  <c r="BC66" i="1" s="1"/>
  <c r="F36" i="13"/>
  <c r="BC68" i="1" s="1"/>
  <c r="J35" i="2"/>
  <c r="AV56" i="1"/>
  <c r="F35" i="13"/>
  <c r="BB68" i="1" s="1"/>
  <c r="J35" i="5"/>
  <c r="AV59" i="1" s="1"/>
  <c r="F35" i="9"/>
  <c r="AZ64" i="1"/>
  <c r="F35" i="5"/>
  <c r="AZ59" i="1" s="1"/>
  <c r="F35" i="7"/>
  <c r="AZ62" i="1" s="1"/>
  <c r="F39" i="8"/>
  <c r="BD63" i="1"/>
  <c r="F38" i="2"/>
  <c r="BC56" i="1" s="1"/>
  <c r="F38" i="8"/>
  <c r="BC63" i="1" s="1"/>
  <c r="F39" i="7"/>
  <c r="BD62" i="1"/>
  <c r="F35" i="14"/>
  <c r="BB69" i="1" s="1"/>
  <c r="J35" i="9"/>
  <c r="AV64" i="1" s="1"/>
  <c r="F37" i="4"/>
  <c r="BB58" i="1"/>
  <c r="F37" i="6"/>
  <c r="BB60" i="1" s="1"/>
  <c r="J35" i="6"/>
  <c r="AV60" i="1" s="1"/>
  <c r="F39" i="10"/>
  <c r="BD65" i="1"/>
  <c r="F37" i="10"/>
  <c r="BB65" i="1" s="1"/>
  <c r="J33" i="13"/>
  <c r="AV68" i="1" s="1"/>
  <c r="F38" i="10"/>
  <c r="BC65" i="1"/>
  <c r="F33" i="13"/>
  <c r="AZ68" i="1" s="1"/>
  <c r="J35" i="7"/>
  <c r="AV62" i="1" s="1"/>
  <c r="F35" i="8"/>
  <c r="AZ63" i="1"/>
  <c r="J35" i="4"/>
  <c r="AV58" i="1" s="1"/>
  <c r="F35" i="6"/>
  <c r="AZ60" i="1" s="1"/>
  <c r="F39" i="4"/>
  <c r="BD58" i="1"/>
  <c r="F37" i="7"/>
  <c r="BB62" i="1" s="1"/>
  <c r="F37" i="3"/>
  <c r="BB57" i="1" s="1"/>
  <c r="F37" i="13"/>
  <c r="BD68" i="1"/>
  <c r="AS54"/>
  <c r="J35" i="8"/>
  <c r="AV63" i="1"/>
  <c r="F36" i="12"/>
  <c r="BC67" i="1"/>
  <c r="F38" i="4"/>
  <c r="BC58" i="1" s="1"/>
  <c r="F38" i="9"/>
  <c r="BC64" i="1"/>
  <c r="J35" i="3"/>
  <c r="AV57" i="1"/>
  <c r="F38" i="5"/>
  <c r="BC59" i="1" s="1"/>
  <c r="F35" i="12"/>
  <c r="BB67" i="1"/>
  <c r="F37" i="8"/>
  <c r="BB63" i="1"/>
  <c r="F34" i="14"/>
  <c r="BA69" i="1" s="1"/>
  <c r="F39" i="3"/>
  <c r="BD57" i="1"/>
  <c r="F33" i="12"/>
  <c r="AZ67" i="1"/>
  <c r="F36" i="14"/>
  <c r="BC69" i="1" s="1"/>
  <c r="F37" i="9"/>
  <c r="BB64" i="1"/>
  <c r="F39" i="11"/>
  <c r="BD66" i="1"/>
  <c r="J33" i="12"/>
  <c r="AV67" i="1" s="1"/>
  <c r="F38" i="6"/>
  <c r="BC60" i="1"/>
  <c r="F39" i="6"/>
  <c r="BD60" i="1"/>
  <c r="F35" i="2"/>
  <c r="AZ56" i="1" s="1"/>
  <c r="J35" i="10"/>
  <c r="AV65" i="1"/>
  <c r="F37" i="11"/>
  <c r="BB66" i="1"/>
  <c r="F39" i="2"/>
  <c r="BD56" i="1" s="1"/>
  <c r="F38" i="7"/>
  <c r="BC62" i="1"/>
  <c r="R112" i="7" l="1"/>
  <c r="T94" i="4"/>
  <c r="T93" s="1"/>
  <c r="T90" i="8"/>
  <c r="T89" s="1"/>
  <c r="T97" i="6"/>
  <c r="T91"/>
  <c r="R94" i="4"/>
  <c r="R93" s="1"/>
  <c r="T87" i="14"/>
  <c r="T86" s="1"/>
  <c r="T467" i="7"/>
  <c r="P467"/>
  <c r="P93" i="10"/>
  <c r="P92" s="1"/>
  <c r="P91" s="1"/>
  <c r="AU65" i="1" s="1"/>
  <c r="P97" i="6"/>
  <c r="P91"/>
  <c r="AU60" i="1" s="1"/>
  <c r="R85" i="13"/>
  <c r="R84" s="1"/>
  <c r="T112" i="2"/>
  <c r="P90" i="8"/>
  <c r="P89"/>
  <c r="AU63" i="1" s="1"/>
  <c r="R90" i="3"/>
  <c r="R89" s="1"/>
  <c r="R85" i="12"/>
  <c r="R84" s="1"/>
  <c r="P437" i="2"/>
  <c r="R437"/>
  <c r="T94" i="9"/>
  <c r="T93" s="1"/>
  <c r="T90" i="3"/>
  <c r="T89" s="1"/>
  <c r="R90" i="8"/>
  <c r="R89" s="1"/>
  <c r="P112" i="7"/>
  <c r="P111" s="1"/>
  <c r="AU62" i="1" s="1"/>
  <c r="BK90" i="8"/>
  <c r="BK89"/>
  <c r="J89" s="1"/>
  <c r="J32" s="1"/>
  <c r="AG63" i="1" s="1"/>
  <c r="AN63" s="1"/>
  <c r="T112" i="7"/>
  <c r="T111" s="1"/>
  <c r="T437" i="2"/>
  <c r="BK437"/>
  <c r="J437"/>
  <c r="J74" s="1"/>
  <c r="R112"/>
  <c r="R111" s="1"/>
  <c r="R94" i="9"/>
  <c r="R93" s="1"/>
  <c r="BK94"/>
  <c r="BK93" s="1"/>
  <c r="J93" s="1"/>
  <c r="J32" s="1"/>
  <c r="AG64" i="1" s="1"/>
  <c r="T85" i="12"/>
  <c r="T84" s="1"/>
  <c r="R467" i="7"/>
  <c r="P94" i="9"/>
  <c r="P93" s="1"/>
  <c r="AU64" i="1" s="1"/>
  <c r="P90" i="3"/>
  <c r="P89" s="1"/>
  <c r="AU57" i="1" s="1"/>
  <c r="R87" i="14"/>
  <c r="R86" s="1"/>
  <c r="P112" i="2"/>
  <c r="P111" s="1"/>
  <c r="AU56" i="1" s="1"/>
  <c r="R97" i="11"/>
  <c r="R91"/>
  <c r="P94" i="4"/>
  <c r="P93" s="1"/>
  <c r="AU58" i="1" s="1"/>
  <c r="T93" i="10"/>
  <c r="T92" s="1"/>
  <c r="T91" s="1"/>
  <c r="J438" i="2"/>
  <c r="J75" s="1"/>
  <c r="BK90" i="3"/>
  <c r="J90" s="1"/>
  <c r="J64" s="1"/>
  <c r="BK97" i="6"/>
  <c r="J97" s="1"/>
  <c r="J67" s="1"/>
  <c r="J91" i="8"/>
  <c r="J65" s="1"/>
  <c r="J95" i="9"/>
  <c r="J65"/>
  <c r="J93" i="11"/>
  <c r="J65" s="1"/>
  <c r="BK97"/>
  <c r="J97" s="1"/>
  <c r="J67" s="1"/>
  <c r="BK94" i="4"/>
  <c r="J94" s="1"/>
  <c r="J64" s="1"/>
  <c r="BK85" i="12"/>
  <c r="BK84" s="1"/>
  <c r="J84" s="1"/>
  <c r="J59" s="1"/>
  <c r="BK85" i="13"/>
  <c r="J85" s="1"/>
  <c r="J60" s="1"/>
  <c r="BK90" i="5"/>
  <c r="J90" s="1"/>
  <c r="J64" s="1"/>
  <c r="BK112" i="2"/>
  <c r="J112" s="1"/>
  <c r="J64" s="1"/>
  <c r="BK112" i="7"/>
  <c r="J112" s="1"/>
  <c r="J64" s="1"/>
  <c r="BK467"/>
  <c r="J467" s="1"/>
  <c r="J74" s="1"/>
  <c r="BK91" i="11"/>
  <c r="J91" s="1"/>
  <c r="J32" s="1"/>
  <c r="AG66" i="1" s="1"/>
  <c r="BK87" i="14"/>
  <c r="J87" s="1"/>
  <c r="J60" s="1"/>
  <c r="BK92" i="6"/>
  <c r="J92" s="1"/>
  <c r="J64" s="1"/>
  <c r="BK93" i="10"/>
  <c r="BK92" s="1"/>
  <c r="BK91" s="1"/>
  <c r="J91" s="1"/>
  <c r="J32" s="1"/>
  <c r="AG65" i="1" s="1"/>
  <c r="J36" i="6"/>
  <c r="AW60" i="1" s="1"/>
  <c r="AT60" s="1"/>
  <c r="F34" i="12"/>
  <c r="BA67" i="1" s="1"/>
  <c r="J33" i="14"/>
  <c r="AV69" i="1" s="1"/>
  <c r="AT69" s="1"/>
  <c r="BD61"/>
  <c r="BB55"/>
  <c r="AX55" s="1"/>
  <c r="BC61"/>
  <c r="AY61" s="1"/>
  <c r="F36" i="2"/>
  <c r="BA56" i="1" s="1"/>
  <c r="J36" i="3"/>
  <c r="AW57" i="1" s="1"/>
  <c r="AT57" s="1"/>
  <c r="J36" i="10"/>
  <c r="AW65" i="1"/>
  <c r="AT65" s="1"/>
  <c r="J34" i="13"/>
  <c r="AW68" i="1" s="1"/>
  <c r="AT68" s="1"/>
  <c r="F34" i="13"/>
  <c r="BA68" i="1"/>
  <c r="F36" i="5"/>
  <c r="BA59" i="1" s="1"/>
  <c r="J36" i="5"/>
  <c r="AW59" i="1"/>
  <c r="AT59" s="1"/>
  <c r="J36" i="11"/>
  <c r="AW66" i="1" s="1"/>
  <c r="AT66" s="1"/>
  <c r="AZ55"/>
  <c r="BB61"/>
  <c r="AX61" s="1"/>
  <c r="F36" i="10"/>
  <c r="BA65" i="1" s="1"/>
  <c r="F36" i="9"/>
  <c r="BA64" i="1" s="1"/>
  <c r="F36" i="11"/>
  <c r="BA66" i="1" s="1"/>
  <c r="J36" i="7"/>
  <c r="AW62" i="1" s="1"/>
  <c r="AT62" s="1"/>
  <c r="F36" i="3"/>
  <c r="BA57" i="1"/>
  <c r="F36" i="7"/>
  <c r="BA62" i="1"/>
  <c r="BD55"/>
  <c r="J34" i="12"/>
  <c r="AW67" i="1" s="1"/>
  <c r="AT67" s="1"/>
  <c r="F36" i="4"/>
  <c r="BA58" i="1" s="1"/>
  <c r="J36" i="4"/>
  <c r="AW58" i="1" s="1"/>
  <c r="AT58" s="1"/>
  <c r="J36" i="2"/>
  <c r="AW56" i="1" s="1"/>
  <c r="AT56" s="1"/>
  <c r="J36" i="8"/>
  <c r="AW63" i="1" s="1"/>
  <c r="AT63" s="1"/>
  <c r="F33" i="14"/>
  <c r="AZ69" i="1" s="1"/>
  <c r="AZ61"/>
  <c r="AV61" s="1"/>
  <c r="F36" i="8"/>
  <c r="BA63" i="1" s="1"/>
  <c r="BC55"/>
  <c r="AY55"/>
  <c r="J36" i="9"/>
  <c r="AW64" i="1" s="1"/>
  <c r="AT64" s="1"/>
  <c r="F36" i="6"/>
  <c r="BA60" i="1" s="1"/>
  <c r="AN66" l="1"/>
  <c r="T111" i="2"/>
  <c r="R111" i="7"/>
  <c r="J41" i="9"/>
  <c r="J41" i="8"/>
  <c r="J41" i="11"/>
  <c r="J41" i="10"/>
  <c r="BK89" i="3"/>
  <c r="J89"/>
  <c r="J63"/>
  <c r="BK91" i="6"/>
  <c r="J91" s="1"/>
  <c r="J63" s="1"/>
  <c r="J63" i="8"/>
  <c r="J63" i="9"/>
  <c r="J94"/>
  <c r="J64" s="1"/>
  <c r="J63" i="10"/>
  <c r="J92"/>
  <c r="J64" s="1"/>
  <c r="BK111" i="2"/>
  <c r="J111"/>
  <c r="J63" s="1"/>
  <c r="BK93" i="4"/>
  <c r="J93"/>
  <c r="J63" s="1"/>
  <c r="BK89" i="5"/>
  <c r="J89"/>
  <c r="BK111" i="7"/>
  <c r="J111" s="1"/>
  <c r="J32" s="1"/>
  <c r="AG62" i="1" s="1"/>
  <c r="AN62" s="1"/>
  <c r="J63" i="11"/>
  <c r="BK84" i="13"/>
  <c r="J84" s="1"/>
  <c r="J59" s="1"/>
  <c r="J90" i="8"/>
  <c r="J64" s="1"/>
  <c r="J85" i="12"/>
  <c r="J60" s="1"/>
  <c r="J93" i="10"/>
  <c r="J65"/>
  <c r="BK86" i="14"/>
  <c r="J86" s="1"/>
  <c r="J59" s="1"/>
  <c r="AN65" i="1"/>
  <c r="AN64"/>
  <c r="AZ54"/>
  <c r="AV54" s="1"/>
  <c r="AK29" s="1"/>
  <c r="AU55"/>
  <c r="AV55"/>
  <c r="J32" i="5"/>
  <c r="AG59" i="1" s="1"/>
  <c r="AN59" s="1"/>
  <c r="BA55"/>
  <c r="AW55"/>
  <c r="BC54"/>
  <c r="AY54" s="1"/>
  <c r="J30" i="12"/>
  <c r="AG67" i="1"/>
  <c r="AN67" s="1"/>
  <c r="BD54"/>
  <c r="W33" s="1"/>
  <c r="BA61"/>
  <c r="AW61"/>
  <c r="AT61"/>
  <c r="AU61"/>
  <c r="BB54"/>
  <c r="W31" s="1"/>
  <c r="J63" i="5" l="1"/>
  <c r="J63" i="7"/>
  <c r="J41"/>
  <c r="J41" i="5"/>
  <c r="J39" i="12"/>
  <c r="W29" i="1"/>
  <c r="J32" i="2"/>
  <c r="AG56" i="1"/>
  <c r="AN56" s="1"/>
  <c r="J32" i="6"/>
  <c r="AG60" i="1" s="1"/>
  <c r="AN60" s="1"/>
  <c r="W32"/>
  <c r="BA54"/>
  <c r="AW54" s="1"/>
  <c r="AK30" s="1"/>
  <c r="J32" i="4"/>
  <c r="AG58" i="1" s="1"/>
  <c r="AN58" s="1"/>
  <c r="AT55"/>
  <c r="AX54"/>
  <c r="J30" i="14"/>
  <c r="AG69" i="1" s="1"/>
  <c r="AN69" s="1"/>
  <c r="AU54"/>
  <c r="J32" i="3"/>
  <c r="AG57" i="1" s="1"/>
  <c r="AN57" s="1"/>
  <c r="AG61"/>
  <c r="AN61" s="1"/>
  <c r="J30" i="13"/>
  <c r="AG68" i="1" s="1"/>
  <c r="AN68" s="1"/>
  <c r="J41" i="3" l="1"/>
  <c r="J41" i="6"/>
  <c r="J41" i="2"/>
  <c r="J39" i="14"/>
  <c r="J41" i="4"/>
  <c r="J39" i="13"/>
  <c r="AG55" i="1"/>
  <c r="AN55" s="1"/>
  <c r="AT54"/>
  <c r="W30"/>
  <c r="AG54" l="1"/>
  <c r="AN54" s="1"/>
  <c r="AK26" l="1"/>
  <c r="AK35" s="1"/>
</calcChain>
</file>

<file path=xl/sharedStrings.xml><?xml version="1.0" encoding="utf-8"?>
<sst xmlns="http://schemas.openxmlformats.org/spreadsheetml/2006/main" count="35571" uniqueCount="4358">
  <si>
    <t>Export Komplet</t>
  </si>
  <si>
    <t>VZ</t>
  </si>
  <si>
    <t>2.0</t>
  </si>
  <si>
    <t>ZAMOK</t>
  </si>
  <si>
    <t>False</t>
  </si>
  <si>
    <t>{575e7126-1a95-4a08-91da-dc7197193681}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</si>
  <si>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</si>
  <si>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</si>
  <si>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</si>
  <si>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</si>
  <si>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</si>
  <si>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</si>
  <si>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</si>
  <si>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</si>
  <si>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01032021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</si>
  <si>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</si>
  <si>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</si>
  <si>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stávajících objektů</t>
  </si>
  <si>
    <t>KSO:</t>
  </si>
  <si>
    <t/>
  </si>
  <si>
    <t>CC-CZ:</t>
  </si>
  <si>
    <t>Místo:</t>
  </si>
  <si>
    <t xml:space="preserve">Filipova Huť </t>
  </si>
  <si>
    <t>Datum:</t>
  </si>
  <si>
    <t>18. 3. 2021</t>
  </si>
  <si>
    <t>Zadavatel:</t>
  </si>
  <si>
    <t>IČ:</t>
  </si>
  <si>
    <t>Obec Modrava</t>
  </si>
  <si>
    <t>DIČ:</t>
  </si>
  <si>
    <t>Uchazeč:</t>
  </si>
  <si>
    <t>Vyplň údaj</t>
  </si>
  <si>
    <t>Projektant:</t>
  </si>
  <si>
    <t>11413859</t>
  </si>
  <si>
    <t>Projekty staveb, činnost investorská, inženýrská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</si>
  <si>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</si>
  <si>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</si>
  <si>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</si>
  <si>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</si>
  <si>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</si>
  <si>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</si>
  <si>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</si>
  <si>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</si>
  <si>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</si>
  <si>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</si>
  <si>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</si>
  <si>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</si>
  <si>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</si>
  <si>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</si>
  <si>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</si>
  <si>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</si>
  <si>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</si>
  <si>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</si>
  <si>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</si>
  <si>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</si>
  <si>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</si>
  <si>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</si>
  <si>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</si>
  <si>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</si>
  <si>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</si>
  <si>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</si>
  <si>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</si>
  <si>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</si>
  <si>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</si>
  <si>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</si>
  <si>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</si>
  <si>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</si>
  <si>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</si>
  <si>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</si>
  <si>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</si>
  <si>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</si>
  <si>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</si>
  <si>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</si>
  <si>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</si>
  <si>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</si>
  <si>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</si>
  <si>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</si>
  <si>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</si>
  <si>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RD 1</t>
  </si>
  <si>
    <t>STA</t>
  </si>
  <si>
    <t>1</t>
  </si>
  <si>
    <t>{b49773a5-8855-409a-a10e-e722bc9fad15}</t>
  </si>
  <si>
    <t>/</t>
  </si>
  <si>
    <t>01_1</t>
  </si>
  <si>
    <t>Architektonicko-stavební část</t>
  </si>
  <si>
    <t>Soupis</t>
  </si>
  <si>
    <t>2</t>
  </si>
  <si>
    <t>{aabea25c-ce11-44f9-9dd6-42ecf0a2d2d5}</t>
  </si>
  <si>
    <t>02_1</t>
  </si>
  <si>
    <t>ZTI-Vnitřní kanalizace a voda</t>
  </si>
  <si>
    <t>{e25e7609-1f82-430d-87ed-e867e004f27f}</t>
  </si>
  <si>
    <t>03_1</t>
  </si>
  <si>
    <t>Vytápění</t>
  </si>
  <si>
    <t>{81478024-9402-422e-89ad-6d943445ddf3}</t>
  </si>
  <si>
    <t>04_1</t>
  </si>
  <si>
    <t>VZT</t>
  </si>
  <si>
    <t>{67e4eada-1daf-412b-b649-52b8da719683}</t>
  </si>
  <si>
    <t>05_1</t>
  </si>
  <si>
    <t>Elektro NN</t>
  </si>
  <si>
    <t>{f528dcb6-d966-4b85-b8e8-da8892c4a33b}</t>
  </si>
  <si>
    <t>RD 2</t>
  </si>
  <si>
    <t>{ca79ed7f-60ae-4134-ac37-8b31d9717fd2}</t>
  </si>
  <si>
    <t>01_2</t>
  </si>
  <si>
    <t>{d33f340e-dd62-4ca0-827a-a65615c1df2f}</t>
  </si>
  <si>
    <t>02_2</t>
  </si>
  <si>
    <t>{95e0cc38-1598-4ea6-a2e7-50bc2707c476}</t>
  </si>
  <si>
    <t>03_2</t>
  </si>
  <si>
    <t>{0e0d0061-46e7-45d9-8f98-dc3c6440493a}</t>
  </si>
  <si>
    <t>04_2</t>
  </si>
  <si>
    <t>{0961aef1-fee9-4fa9-8127-61ae57195ead}</t>
  </si>
  <si>
    <t>05_2</t>
  </si>
  <si>
    <t>{0be3591e-1f81-41dc-8ce9-029fb53166c2}</t>
  </si>
  <si>
    <t>IO-01</t>
  </si>
  <si>
    <t>Venkovní vodovod</t>
  </si>
  <si>
    <t>{34dafb28-4840-4ec9-a3b6-ec532bf4a224}</t>
  </si>
  <si>
    <t>IO-02</t>
  </si>
  <si>
    <t>Venkovní kanalizace</t>
  </si>
  <si>
    <t>{0936273c-a7e5-4937-9c12-0621d68d5acf}</t>
  </si>
  <si>
    <t>IO-03</t>
  </si>
  <si>
    <t>Zpevněné plochy</t>
  </si>
  <si>
    <t>{c146a119-8a10-4f74-bd38-bb481eca6b7b}</t>
  </si>
  <si>
    <t>KRYCÍ LIST SOUPISU PRACÍ</t>
  </si>
  <si>
    <t>Objekt:</t>
  </si>
  <si>
    <t>RD 1 - Stavební úpravy stávajících objektů</t>
  </si>
  <si>
    <t>Soupis:</t>
  </si>
  <si>
    <t>01_1 - Architektonicko-stavební část</t>
  </si>
  <si>
    <t>Filipova Huť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</si>
  <si>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</si>
  <si>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</si>
  <si>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</si>
  <si>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</si>
  <si>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</si>
  <si>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</si>
  <si>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</si>
  <si>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</si>
  <si>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</si>
  <si>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</si>
  <si>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</si>
  <si>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</si>
  <si>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</si>
  <si>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</si>
  <si>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</si>
  <si>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</si>
  <si>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</si>
  <si>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</si>
  <si>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</si>
  <si>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</si>
  <si>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</si>
  <si>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</si>
  <si>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</si>
  <si>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</si>
  <si>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</si>
  <si>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</si>
  <si>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</si>
  <si>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</si>
  <si>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725 - Zdravotechnika - zařizovací předměty</t>
  </si>
  <si>
    <t xml:space="preserve">    742 - Elektroinstalace - slaboproud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</si>
  <si>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</si>
  <si>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</si>
  <si>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</si>
  <si>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</si>
  <si>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</si>
  <si>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</si>
  <si>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</si>
  <si>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</si>
  <si>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</si>
  <si>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</si>
  <si>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</si>
  <si>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</si>
  <si>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</si>
  <si>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</si>
  <si>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</si>
  <si>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</si>
  <si>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</si>
  <si>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</si>
  <si>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131213101</t>
  </si>
  <si>
    <t>Hloubení jam ručně zapažených i nezapažených s urovnáním dna do předepsaného profilu a spádu v hornině třídy těžitelnosti I skupiny 3 soudržných</t>
  </si>
  <si>
    <t>m3</t>
  </si>
  <si>
    <t>CS ÚRS 2021 01</t>
  </si>
  <si>
    <t>4</t>
  </si>
  <si>
    <t>1962531301</t>
  </si>
  <si>
    <t>VV</t>
  </si>
  <si>
    <t>2,40*2,30*1,10 "pro kanalizační šachtu</t>
  </si>
  <si>
    <t>0,60*0,060*1,20 "pro sloup krovu</t>
  </si>
  <si>
    <t>Součet</t>
  </si>
  <si>
    <t>132212111</t>
  </si>
  <si>
    <t>Hloubení rýh šířky do 800 mm ručně zapažených i nezapažených, s urovnáním dna do předepsaného profilu a spádu v hornině třídy těžitelnosti I skupiny 3 soudržných</t>
  </si>
  <si>
    <t>8</t>
  </si>
  <si>
    <t>78,70*0,60*0,75  "výkop podél objektu</t>
  </si>
  <si>
    <t>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</si>
  <si>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</si>
  <si>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</si>
  <si>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-830575446</t>
  </si>
  <si>
    <t>(6,115+35,415)*2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</si>
  <si>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</si>
  <si>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</si>
  <si>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602817712</t>
  </si>
  <si>
    <t>41,53*2*2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</si>
  <si>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</si>
  <si>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</si>
  <si>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</si>
  <si>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-1233017503</t>
  </si>
  <si>
    <t>6,115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</si>
  <si>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</si>
  <si>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</si>
  <si>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</si>
  <si>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2000098282</t>
  </si>
  <si>
    <t>6,115*20  "skládka Pravětín</t>
  </si>
  <si>
    <t>7</t>
  </si>
  <si>
    <t>167111101</t>
  </si>
  <si>
    <t>Nakládání, skládání a překládání neulehlého výkopku nebo sypaniny ručně nakládání, z hornin třídy těžitelnosti I, skupiny 1 až 3</t>
  </si>
  <si>
    <t>-544752887</t>
  </si>
  <si>
    <t>35,415  "ke zpětnému zásypu</t>
  </si>
  <si>
    <t>6,115  "k odvozu na skládku</t>
  </si>
  <si>
    <t>171201211</t>
  </si>
  <si>
    <t>Poplatek za uložení odpadu ze sypaniny na skládce (skládkovné)</t>
  </si>
  <si>
    <t>t</t>
  </si>
  <si>
    <t>18</t>
  </si>
  <si>
    <t>6,115*2</t>
  </si>
  <si>
    <t>9</t>
  </si>
  <si>
    <t>171251201</t>
  </si>
  <si>
    <t>Uložení sypaniny na skládky nebo meziskládky bez hutnění s upravením uložené sypaniny do předepsaného tvaru</t>
  </si>
  <si>
    <t>1646358875</t>
  </si>
  <si>
    <t>41,53</t>
  </si>
  <si>
    <t>10</t>
  </si>
  <si>
    <t>174111101</t>
  </si>
  <si>
    <t>Zásyp sypaninou z jakékoliv horniny ručně s uložením výkopku ve vrstvách se zhutněním jam, šachet, rýh nebo kolem objektů v těchto vykopávkách</t>
  </si>
  <si>
    <t>298789860</t>
  </si>
  <si>
    <t>35,4125  "kolem objektu</t>
  </si>
  <si>
    <t>11</t>
  </si>
  <si>
    <t>181912112</t>
  </si>
  <si>
    <t>Úprava pláně vyrovnáním výškových rozdílů ručně v hornině třídy těžitelnosti I skupiny 3 se zhutněním</t>
  </si>
  <si>
    <t>m2</t>
  </si>
  <si>
    <t>20</t>
  </si>
  <si>
    <t>78,70*1,5</t>
  </si>
  <si>
    <t>Zakládání</t>
  </si>
  <si>
    <t>12</t>
  </si>
  <si>
    <t>275313711</t>
  </si>
  <si>
    <t>Základy z betonu prostého patky a bloky z betonu kamenem neprokládaného tř. C 20/25</t>
  </si>
  <si>
    <t>457397065</t>
  </si>
  <si>
    <t>13</t>
  </si>
  <si>
    <t>271572211</t>
  </si>
  <si>
    <t>Podsyp pod základové konstrukce se zhutněním a urovnáním povrchu ze štěrkopísku netříděného</t>
  </si>
  <si>
    <t>827487064</t>
  </si>
  <si>
    <t>6,90*0,15 "pod betonovou dlažbu</t>
  </si>
  <si>
    <t>Svislé a kompletní konstrukce</t>
  </si>
  <si>
    <t>14</t>
  </si>
  <si>
    <t>311235401</t>
  </si>
  <si>
    <t>Zdivo jednovrstvé z cihel děrovaných broušených na zdicí pěnu, pevnost cihel do P10, tl. zdiva 175 mm</t>
  </si>
  <si>
    <t>956876607</t>
  </si>
  <si>
    <t>"2.NP" 0,80*2,60</t>
  </si>
  <si>
    <t>311235445</t>
  </si>
  <si>
    <t>Zdivo jednovrstvé z cihel děrovaných broušených na zdicí pěnu, pevnost cihel přes P10 do P15, tl. zdiva 250 mm</t>
  </si>
  <si>
    <t>1080787171</t>
  </si>
  <si>
    <t>1,75*2,60  "1.NP</t>
  </si>
  <si>
    <t>16</t>
  </si>
  <si>
    <t>311235461</t>
  </si>
  <si>
    <t>Zdivo jednovrstvé z cihel děrovaných broušených na zdicí pěnu, pevnost cihel přes P10 do P15, tl. zdiva 300 mm</t>
  </si>
  <si>
    <t>1087064708</t>
  </si>
  <si>
    <t>1,00*2,60  "1.NP</t>
  </si>
  <si>
    <t>17</t>
  </si>
  <si>
    <t>311235521</t>
  </si>
  <si>
    <t>Zdivo jednovrstvé z cihel děrovaných broušených na zdicí pěnu, pevnost cihel přes P10 do P15, tl. zdiva 440 mm</t>
  </si>
  <si>
    <t>1772387587</t>
  </si>
  <si>
    <t>1,15*1,4  "zazdívka okna 2.NP"</t>
  </si>
  <si>
    <t>317168051</t>
  </si>
  <si>
    <t>Překlady keramické vysoké osazené do maltového lože, šířky překladu 70 mm výšky 238 mm, délky 1000 mm</t>
  </si>
  <si>
    <t>kus</t>
  </si>
  <si>
    <t>2036908490</t>
  </si>
  <si>
    <t>"1.PP" 1+1</t>
  </si>
  <si>
    <t>"1.NP" 3</t>
  </si>
  <si>
    <t>19</t>
  </si>
  <si>
    <t>317168052</t>
  </si>
  <si>
    <t>Překlady keramické vysoké osazené do maltového lože, šířky překladu 70 mm výšky 238 mm, délky 1250 mm</t>
  </si>
  <si>
    <t>1312292187</t>
  </si>
  <si>
    <t>"1.NP" 2</t>
  </si>
  <si>
    <t>"2.NP" 2</t>
  </si>
  <si>
    <t>317234410</t>
  </si>
  <si>
    <t>Vyzdívka mezi nosníky cihlami pálenými na maltu cementovou</t>
  </si>
  <si>
    <t>46</t>
  </si>
  <si>
    <t>"1.PP+1.NP"  1,50*0,15*0,20*2</t>
  </si>
  <si>
    <t>317944323</t>
  </si>
  <si>
    <t>Válcované nosníky dodatečně osazované do připravených otvorů bez zazdění hlav č. 14 až 22</t>
  </si>
  <si>
    <t>52</t>
  </si>
  <si>
    <t>"1.PP" 0,086+0,035</t>
  </si>
  <si>
    <t>22</t>
  </si>
  <si>
    <t>M</t>
  </si>
  <si>
    <t>13010716</t>
  </si>
  <si>
    <t>ocel profilová IPN 140 jakost 11 375</t>
  </si>
  <si>
    <t>137456054</t>
  </si>
  <si>
    <t>"1.NP" 4*1,50*0,0144</t>
  </si>
  <si>
    <t>0,086*1,07 "Přepočtené koeficientem množství</t>
  </si>
  <si>
    <t>23</t>
  </si>
  <si>
    <t>13010718</t>
  </si>
  <si>
    <t>ocel profilová IPN 160 jakost 11 375</t>
  </si>
  <si>
    <t>-185692923</t>
  </si>
  <si>
    <t>2,20*0,01580</t>
  </si>
  <si>
    <t>0,035*1,07 'Přepočtené koeficientem množství</t>
  </si>
  <si>
    <t>24</t>
  </si>
  <si>
    <t>342244101</t>
  </si>
  <si>
    <t>Příčky jednoduché z cihel děrovaných klasických spojených na pero a drážku na maltu M5, pevnost cihel do P15, tl. příčky 80 mm</t>
  </si>
  <si>
    <t>1463904821</t>
  </si>
  <si>
    <t>"1.PP" (2,955+2,72+3,5+1,4+1,6+1,6+1,20)*2,45</t>
  </si>
  <si>
    <t>"1.PP odečet otvorů"  -0,90*2*2-0,70*2*4</t>
  </si>
  <si>
    <t>"1.NP "  (1,30+2,47+1+1+2,92+3,5+4,58+1+1,35+1,10+1,205)*2,70</t>
  </si>
  <si>
    <t>"1.NP odečet otvorů"  -0,90*2*3-0,80*2*5</t>
  </si>
  <si>
    <t>25</t>
  </si>
  <si>
    <t>342244111</t>
  </si>
  <si>
    <t>Příčky jednoduché z cihel děrovaných klasických spojených na pero a drážku na maltu M5, pevnost cihel do P15, tl. příčky 115 mm</t>
  </si>
  <si>
    <t>1913144095</t>
  </si>
  <si>
    <t>"1.NP"  (3,37+2,265+1,205+0,60+0,9+5,50)*2,65</t>
  </si>
  <si>
    <t>26</t>
  </si>
  <si>
    <t>346244381</t>
  </si>
  <si>
    <t>Plentování ocelových válcovaných nosníků jednostranné cihlami na maltu, výška stojiny do 200 mm</t>
  </si>
  <si>
    <t>76</t>
  </si>
  <si>
    <t>"1.PP"  (2,20+1,50+1,50)*0,2</t>
  </si>
  <si>
    <t>27</t>
  </si>
  <si>
    <t>349234831</t>
  </si>
  <si>
    <t>Doplnění zdiva (s dodáním hmot) okenních obrub</t>
  </si>
  <si>
    <t>m</t>
  </si>
  <si>
    <t>761482833</t>
  </si>
  <si>
    <t>"po vybourání špaletových oken"  (1,2+1,4+1,4)*21+(1+1,2+1,2)*4</t>
  </si>
  <si>
    <t>28</t>
  </si>
  <si>
    <t>380326342</t>
  </si>
  <si>
    <t>Kompletní konstrukce čistíren odpadních vod, nádrží, vodojemů, kanálů z betonu železového bez výztuže a bednění pro konstrukce bílých van tř. C 30/37, tl. přes 150 do 300 mm</t>
  </si>
  <si>
    <t>292998590</t>
  </si>
  <si>
    <t>1,8*1,65*0,20+(1,6+1,6+0,95+0,95)*1,10*0,25 "kanalizační jímka</t>
  </si>
  <si>
    <t>29</t>
  </si>
  <si>
    <t>380356211</t>
  </si>
  <si>
    <t>Bednění kompletních konstrukcí čistíren odpadních vod, nádrží, vodojemů, kanálů konstrukcí omítaných z betonu prostého nebo železového ploch rovinných zřízení</t>
  </si>
  <si>
    <t>-1142283701</t>
  </si>
  <si>
    <t>(1,45+1,6)*2*2</t>
  </si>
  <si>
    <t>30</t>
  </si>
  <si>
    <t>380356212</t>
  </si>
  <si>
    <t>Bednění kompletních konstrukcí čistíren odpadních vod, nádrží, vodojemů, kanálů konstrukcí omítaných z betonu prostého nebo železového ploch rovinných odstranění</t>
  </si>
  <si>
    <t>-87450330</t>
  </si>
  <si>
    <t>12,20</t>
  </si>
  <si>
    <t>Vodorovné konstrukce</t>
  </si>
  <si>
    <t>31</t>
  </si>
  <si>
    <t>411121221</t>
  </si>
  <si>
    <t>Montáž prefabrikovaných železobetonových stropů se zalitím spár, včetně podpěrné konstrukce, na cementovou maltu ze stropních desek, šířky do 600 mm a délky do 900 mm</t>
  </si>
  <si>
    <t>541377541</t>
  </si>
  <si>
    <t>32</t>
  </si>
  <si>
    <t>59341746</t>
  </si>
  <si>
    <t>deska stropní plná PZD 890x290x90mm, 5kN/m2</t>
  </si>
  <si>
    <t>-2050096103</t>
  </si>
  <si>
    <t>Úpravy povrchů, podlahy a osazování výplní</t>
  </si>
  <si>
    <t>33</t>
  </si>
  <si>
    <t>611131111</t>
  </si>
  <si>
    <t>Podkladní a spojovací vrstva vnitřních omítaných ploch polymercementový spojovací můstek nanášený ručně stropů</t>
  </si>
  <si>
    <t>707356118</t>
  </si>
  <si>
    <t>72,43</t>
  </si>
  <si>
    <t>34</t>
  </si>
  <si>
    <t>611142001</t>
  </si>
  <si>
    <t>Potažení vnitřních ploch pletivem v ploše nebo pruzích, na plném podkladu sklovláknitým vtlačením do tmelu stropů</t>
  </si>
  <si>
    <t>-992041314</t>
  </si>
  <si>
    <t>6,90+26,29+9,38+1,86+1,89+20,64+5,47 "1.PP stropy</t>
  </si>
  <si>
    <t>35</t>
  </si>
  <si>
    <t>611341321</t>
  </si>
  <si>
    <t>Omítka sádrová nebo vápenosádrová vnitřních ploch nanášená strojně jednovrstvá, tloušťky do 10 mm hladká vodorovných konstrukcí stropů rovných</t>
  </si>
  <si>
    <t>-1373187217</t>
  </si>
  <si>
    <t>72,43 "1.PP"</t>
  </si>
  <si>
    <t>36</t>
  </si>
  <si>
    <t>612131321</t>
  </si>
  <si>
    <t>Podkladní a spojovací vrstva vnitřních omítaných ploch penetrace akrylát-silikonová nanášená strojně stěn</t>
  </si>
  <si>
    <t>-1138026706</t>
  </si>
  <si>
    <t>"1.PP" (3,495*2+4,18*2+0,40+2,955*2+3,43*2+4,93+1,43+1,050+1,050+1,050+1,65*2+1,32*2+1,43*2+1,3*2+2,41*2+2,72*2+2,72*2+2,53*2+1,32+2,37+3,5+3,5)*2,5</t>
  </si>
  <si>
    <t>(0,95*2+1,4+1,4*2+0,6+1*2+0,1+5,60*2+2,90*2+2,20*2+0,30*2+1,20)*2,5+(0,60*4+1,20*8)*0,25</t>
  </si>
  <si>
    <t>"odečet otvorů"  -0,90*2*2*6-0,7*2*3-0,60*2,50*2-1,1*2,1*2-0,6*1,15*4</t>
  </si>
  <si>
    <t>"1.NP" (5,50*2+2,845*2+4,18*2+1,50*2+3,37*2+1,55+1,30+2,015*2+0,9*2+2,265*2+2,32*2+5,555*2+3,37*2+5,5+4,605+0,365+1,3+2,835+1,145+1,205+1,445)*2,60</t>
  </si>
  <si>
    <t>(2,85+9,7+1,89*2+1,205*2+2,2+1,505+2,2+1,2+2,7+3,7+0,3*2+2,7+1,505+2,92*2+2,535*2+2,92*2+1,85*2+1,965*2+2,92*2+4,58*2+5,175*2+0,4*2+1,425*2)*2,60</t>
  </si>
  <si>
    <t>(2,73*2+1,35*2+1,75*2+3,82*2+3,5*2+3,23*2+3,5*2)*2,60+1,15*0,25*15+1,2*0,25+1,75*0,25+1,40*0,25*2*16+2,2*0,25*2</t>
  </si>
  <si>
    <t>"odečet otvorů" -0,90*2*2*8-0,9*2*2*5-1*2,1*2-1,75*2,2-1,15*1,4*16</t>
  </si>
  <si>
    <t>"2.NP" 3,605*1,3+6,005*1,3+3,72*1,3+5,55*1,3+1,92*2,6+3,12*2,6+3,1*2,6+0,9*2,6+2,27*2,6+2,165*2,6+1,9*2,6+1,2*2,6+5*2,6+3,2*2,6+7,6*2,6+3,87*2,6</t>
  </si>
  <si>
    <t>1,985*2,6+1,85*2*2,6+2,1*2*2,6+2,23*2,6+2,4*2,6+1,42*2,6+4,18*2,6+2,6*1,3+4,8*1,3+4,4*2,6+5,12*1,3+4,4*2,6+5,12*2,6+1,925*2,6+3,15*2,6+2,625*2,6+1,435</t>
  </si>
  <si>
    <t>1,715*2,6+2,325*2*2,6+3,195*2,6+1,15*0,25*4+2,2*0,25*2*6+1,40*0,25*2</t>
  </si>
  <si>
    <t>"odečet otvorů"  -0,9*2*2*6-0,9*2*2,6*2-0,7*2*2-0,8*2*2</t>
  </si>
  <si>
    <t>37</t>
  </si>
  <si>
    <t>612142001</t>
  </si>
  <si>
    <t>Potažení vnitřních ploch pletivem v ploše nebo pruzích, na plném podkladu sklovláknitým vtlačením do tmelu stěn</t>
  </si>
  <si>
    <t>112</t>
  </si>
  <si>
    <t>996,717*0,5  "předpoklad  plochy k úpravě</t>
  </si>
  <si>
    <t>38</t>
  </si>
  <si>
    <t>612321121</t>
  </si>
  <si>
    <t>Omítka vápenocementová vnitřních ploch nanášená ručně jednovrstvá, tloušťky do 10 mm hladká svislých konstrukcí stěn</t>
  </si>
  <si>
    <t>1542329077</t>
  </si>
  <si>
    <t>190,058 "pod obklady</t>
  </si>
  <si>
    <t>39</t>
  </si>
  <si>
    <t>612341321</t>
  </si>
  <si>
    <t>Omítka sádrová nebo vápenosádrová vnitřních ploch nanášená strojně jednovrstvá, tloušťky do 10 mm hladká svislých konstrukcí stěn</t>
  </si>
  <si>
    <t>-983222668</t>
  </si>
  <si>
    <t>"odečet omítky pod obklady"  -190,058</t>
  </si>
  <si>
    <t>40</t>
  </si>
  <si>
    <t>612341391</t>
  </si>
  <si>
    <t>Omítka sádrová nebo vápenosádrová vnitřních ploch nanášená strojně Příplatek k cenám za každých dalších i započatých 5 mm tloušťky omítky přes 10 mm stěn</t>
  </si>
  <si>
    <t>-424655638</t>
  </si>
  <si>
    <t>806,659</t>
  </si>
  <si>
    <t>41</t>
  </si>
  <si>
    <t>619991011</t>
  </si>
  <si>
    <t>Zakrytí vnitřních ploch před znečištěním včetně pozdějšího odkrytí konstrukcí a prvků obalením fólií a přelepením páskou</t>
  </si>
  <si>
    <t>491051261</t>
  </si>
  <si>
    <t>1,2*1,4*19+1,2*0,6*4+1*1,2*8+1,8*2,2+1,2*2,2*3 "okna</t>
  </si>
  <si>
    <t>1,1*2,1*3 "vchodové dveře</t>
  </si>
  <si>
    <t>42</t>
  </si>
  <si>
    <t>622121111</t>
  </si>
  <si>
    <t>Zatření spár vnějších povrchů cementovou maltou, ploch z tvárnic nebo kamene stěn</t>
  </si>
  <si>
    <t>1465622591</t>
  </si>
  <si>
    <t>(3,98+1,75+0,15+(0,45*4*2))*2,50  "nezateplená stěna kolárny</t>
  </si>
  <si>
    <t>43</t>
  </si>
  <si>
    <t>622142001</t>
  </si>
  <si>
    <t>Potažení vnějších ploch pletivem v ploše nebo pruzích, na plném podkladu sklovláknitým vtlačením do tmelu stěn</t>
  </si>
  <si>
    <t>-1772140208</t>
  </si>
  <si>
    <t>23,70</t>
  </si>
  <si>
    <t>44</t>
  </si>
  <si>
    <t>622211021</t>
  </si>
  <si>
    <t>Montáž kontaktního zateplení lepením a mechanickým kotvením z polystyrenových desek nebo z kombinovaných desek na vnější stěny, tloušťky desek přes 80 do 120 mm</t>
  </si>
  <si>
    <t>840975668</t>
  </si>
  <si>
    <t>79*1   "stávající základy</t>
  </si>
  <si>
    <t>45</t>
  </si>
  <si>
    <t>28375945</t>
  </si>
  <si>
    <t>deska EPS 100 fasádní λ=0,037 tl 50mm</t>
  </si>
  <si>
    <t>-775055971</t>
  </si>
  <si>
    <t>79</t>
  </si>
  <si>
    <t>79*1,15 'Přepočtené koeficientem množství</t>
  </si>
  <si>
    <t>622211011</t>
  </si>
  <si>
    <t>Montáž kontaktního zateplení lepením a mechanickým kotvením z polystyrenových desek nebo z kombinovaných desek na vnější stěny, tloušťky desek přes 40 do 80 mm</t>
  </si>
  <si>
    <t>130</t>
  </si>
  <si>
    <t>(1,8+1,65)*2*1 "boky kanalizační šachty</t>
  </si>
  <si>
    <t>47</t>
  </si>
  <si>
    <t>28375948</t>
  </si>
  <si>
    <t>deska EPS 100 fasádní λ=0,037 tl 80mm</t>
  </si>
  <si>
    <t>132</t>
  </si>
  <si>
    <t>6,9*1,15 "Přepočtené koeficientem množství</t>
  </si>
  <si>
    <t>48</t>
  </si>
  <si>
    <t>622221031</t>
  </si>
  <si>
    <t>Montáž kontaktního zateplení lepením a mechanickým kotvením z desek z minerální vlny s podélnou orientací vláken na vnější stěny, tloušťky desek přes 120 do 160 mm</t>
  </si>
  <si>
    <t>134</t>
  </si>
  <si>
    <t>139,70</t>
  </si>
  <si>
    <t>49</t>
  </si>
  <si>
    <t>63141417</t>
  </si>
  <si>
    <t>deska tepelně izolační minerální kontaktních fasád podélné vlákno λ=0,035 tl 140mm</t>
  </si>
  <si>
    <t>-1923316477</t>
  </si>
  <si>
    <t>139,7*1,02 'Přepočtené koeficientem množství</t>
  </si>
  <si>
    <t>50</t>
  </si>
  <si>
    <t>622222001</t>
  </si>
  <si>
    <t>Montáž kontaktního zateplení vnějšího ostění, nadpraží nebo parapetu lepením z desek z minerální vlny s podélnou nebo kolmou orientací vláken hloubky špalet do 200 mm, tloušťky desek do 40 mm</t>
  </si>
  <si>
    <t>138</t>
  </si>
  <si>
    <t>1,2*4+0,6*2*4+1,2*19+1,4*2*19+1+1,2*2*8+1,8+2,2*2+1,2*3+2,2*2*3</t>
  </si>
  <si>
    <t>51</t>
  </si>
  <si>
    <t>28376800</t>
  </si>
  <si>
    <t>deska fenolická tepelně izolační fasádní λ=0,021 tl 20mm</t>
  </si>
  <si>
    <t>140</t>
  </si>
  <si>
    <t>128,80*0,20</t>
  </si>
  <si>
    <t>25,76*1,1 'Přepočtené koeficientem množství</t>
  </si>
  <si>
    <t>622251105</t>
  </si>
  <si>
    <t>Montáž kontaktního zateplení lepením a mechanickým kotvením Příplatek k cenám za zápustnou montáž kotev s použitím tepelněizolačních zátek na vnější stěny z minerální vlny</t>
  </si>
  <si>
    <t>142</t>
  </si>
  <si>
    <t>53</t>
  </si>
  <si>
    <t>622252001</t>
  </si>
  <si>
    <t>Montáž profilů kontaktního zateplení zakládacích soklových připevněných hmoždinkami</t>
  </si>
  <si>
    <t>144</t>
  </si>
  <si>
    <t>10+8,5++0,5+6,5+6+3,6+0,5  "pro kontaktní zateplení</t>
  </si>
  <si>
    <t>54</t>
  </si>
  <si>
    <t>59051651</t>
  </si>
  <si>
    <t>profil zakládací Al tl 0,7mm pro ETICS pro izolant tl 140mm</t>
  </si>
  <si>
    <t>-735501428</t>
  </si>
  <si>
    <t>35,60</t>
  </si>
  <si>
    <t>35,6*1,02 'Přepočtené koeficientem množství</t>
  </si>
  <si>
    <t>55</t>
  </si>
  <si>
    <t>622252002</t>
  </si>
  <si>
    <t>Montáž profilů kontaktního zateplení ostatních stěnových, dilatačních apod. lepených do tmelu</t>
  </si>
  <si>
    <t>182229425</t>
  </si>
  <si>
    <t>13,70+47,50+10,80+20</t>
  </si>
  <si>
    <t>56</t>
  </si>
  <si>
    <t>59051510</t>
  </si>
  <si>
    <t>profil začišťovací s okapnicí PVC s výztužnou tkaninou pro nadpraží ETICS</t>
  </si>
  <si>
    <t>150</t>
  </si>
  <si>
    <t>1,20*9+1,1+1,8</t>
  </si>
  <si>
    <t>13,7*1,01 'Přepočtené koeficientem množství</t>
  </si>
  <si>
    <t>57</t>
  </si>
  <si>
    <t>59051476</t>
  </si>
  <si>
    <t>profil začišťovací PVC 9mm s výztužnou tkaninou pro ostění ETICS</t>
  </si>
  <si>
    <t>152</t>
  </si>
  <si>
    <t>1,4*2*9+1,2*9+2,2*2+1,8+1,1+2,1*2</t>
  </si>
  <si>
    <t>47,5*1,1 'Přepočtené koeficientem množství</t>
  </si>
  <si>
    <t>58</t>
  </si>
  <si>
    <t>59051512</t>
  </si>
  <si>
    <t>profil začišťovací s okapnicí PVC s výztužnou tkaninou pro parapet ETICS</t>
  </si>
  <si>
    <t>154</t>
  </si>
  <si>
    <t>1,20*9</t>
  </si>
  <si>
    <t>10,8*1,1 'Přepočtené koeficientem množství</t>
  </si>
  <si>
    <t>59</t>
  </si>
  <si>
    <t>63127416</t>
  </si>
  <si>
    <t>profil rohový PVC 23x23mm s výztužnou tkaninou š 100mm pro ETICS</t>
  </si>
  <si>
    <t>158</t>
  </si>
  <si>
    <t>2,50*8</t>
  </si>
  <si>
    <t>20*1,1 'Přepočtené koeficientem množství</t>
  </si>
  <si>
    <t>60</t>
  </si>
  <si>
    <t>622511111</t>
  </si>
  <si>
    <t>Omítka tenkovrstvá akrylátová vnějších ploch probarvená, včetně penetrace podkladu mozaiková střednězrnná stěn</t>
  </si>
  <si>
    <t>162</t>
  </si>
  <si>
    <t>79*0,30  "sokl</t>
  </si>
  <si>
    <t>61</t>
  </si>
  <si>
    <t>622531011</t>
  </si>
  <si>
    <t>Omítka tenkovrstvá silikonová vnějších ploch probarvená, včetně penetrace podkladu zrnitá, tloušťky 1,5 mm stěn</t>
  </si>
  <si>
    <t>164</t>
  </si>
  <si>
    <t>139,70  "na kontaktní zateplení</t>
  </si>
  <si>
    <t>23,70  "stěny kolárny</t>
  </si>
  <si>
    <t>62</t>
  </si>
  <si>
    <t>629991012</t>
  </si>
  <si>
    <t>Zakrytí vnějších ploch před znečištěním včetně pozdějšího odkrytí výplní otvorů a svislých ploch fólií přilepenou na začišťovací lištu</t>
  </si>
  <si>
    <t>166</t>
  </si>
  <si>
    <t>1,2*1,4*19+1,8*2,2+1,1*2,1*3</t>
  </si>
  <si>
    <t>63</t>
  </si>
  <si>
    <t>631311115</t>
  </si>
  <si>
    <t>Mazanina z betonu prostého bez zvýšených nároků na prostředí tl. přes 50 do 80 mm tř. C 20/25</t>
  </si>
  <si>
    <t>1978421886</t>
  </si>
  <si>
    <t>"podlaha 2.NP skladba III" (7,07+5,22+2,21+4,42+31,07+3,67+6,56+1,85)*0,065</t>
  </si>
  <si>
    <t>"podlaha 2.NP skladba IV" (20,95+18,33+4,85+6,13+4,40+13,36+7,25+23,45+7,17+22,53)*0,057</t>
  </si>
  <si>
    <t>64</t>
  </si>
  <si>
    <t>631311125</t>
  </si>
  <si>
    <t>Mazanina z betonu prostého bez zvýšených nároků na prostředí tl. přes 80 do 120 mm tř. C 20/25</t>
  </si>
  <si>
    <t>-1225778014</t>
  </si>
  <si>
    <t>"podlaha 1.PP skladba I" (9,38+6,9+26,29+20,64+5,47+1,86+1,89)*0,085</t>
  </si>
  <si>
    <t>"podlaha 1.NP skladba I" (1,68+5,25+5,37+18,43+5,03)*0,085</t>
  </si>
  <si>
    <t>"podlaha 1.NP skladba II" (15,65+4,70+43,71+2,34+18,72+6,92+23,70+9,10+2,43+14,25+11,31)*0,087</t>
  </si>
  <si>
    <t>65</t>
  </si>
  <si>
    <t>631319011</t>
  </si>
  <si>
    <t>Příplatek k cenám mazanin za úpravu povrchu mazaniny přehlazením, mazanina tl. přes 50 do 80 mm</t>
  </si>
  <si>
    <t>174</t>
  </si>
  <si>
    <t>11,355</t>
  </si>
  <si>
    <t>66</t>
  </si>
  <si>
    <t>631319012</t>
  </si>
  <si>
    <t>Příplatek k cenám mazanin za úpravu povrchu mazaniny přehlazením, mazanina tl. přes 80 do 120 mm</t>
  </si>
  <si>
    <t>-2112484015</t>
  </si>
  <si>
    <t>22,493</t>
  </si>
  <si>
    <t>67</t>
  </si>
  <si>
    <t>631319171</t>
  </si>
  <si>
    <t>Příplatek k cenám mazanin za stržení povrchu spodní vrstvy mazaniny latí před vložením výztuže nebo pletiva pro tl. obou vrstev mazaniny přes 50 do 80 mm</t>
  </si>
  <si>
    <t>176</t>
  </si>
  <si>
    <t>68</t>
  </si>
  <si>
    <t>631319173</t>
  </si>
  <si>
    <t>Příplatek k cenám mazanin za stržení povrchu spodní vrstvy mazaniny latí před vložením výztuže nebo pletiva pro tl. obou vrstev mazaniny přes 80 do 120 mm</t>
  </si>
  <si>
    <t>-1493193470</t>
  </si>
  <si>
    <t>69</t>
  </si>
  <si>
    <t>631362021</t>
  </si>
  <si>
    <t>Výztuž mazanin ze svařovaných sítí z drátů typu KARI</t>
  </si>
  <si>
    <t>-2143482249</t>
  </si>
  <si>
    <t>451,51*0,00444*1,25</t>
  </si>
  <si>
    <t>70</t>
  </si>
  <si>
    <t>632481213</t>
  </si>
  <si>
    <t>Separační vrstva k oddělení podlahových vrstev z polyetylénové fólie</t>
  </si>
  <si>
    <t>178</t>
  </si>
  <si>
    <t>"podlaha 1.PP skladba I" 9,38+6,9+26,29+20,64+5,47+1,86+1,89</t>
  </si>
  <si>
    <t>"podlaha 1.NP skladba I" 1,68+5,25+5,37+18,43+5,03</t>
  </si>
  <si>
    <t>"podlaha 1.NP skladba II" 15,65+4,70+43,71+2,34+18,72+6,92+23,70+9,10+2,43+14,25+11,31</t>
  </si>
  <si>
    <t>"podlaha 2.NP skladba III" 7,07+5,22+2,21+4,42+31,07+3,67+6,56+1,85</t>
  </si>
  <si>
    <t>"podlaha 2.NP skladba IV" 20,95+18,33+4,85+6,13+4,40+13,36+7,25+23,45+7,17+22,53</t>
  </si>
  <si>
    <t>71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</si>
  <si>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</si>
  <si>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</si>
  <si>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-1493870598</t>
  </si>
  <si>
    <t>6,90  "kola-lyže</t>
  </si>
  <si>
    <t>72</t>
  </si>
  <si>
    <t>59245018</t>
  </si>
  <si>
    <t>dlažba tvar obdélník betonová 200x100x60mm přírodní</t>
  </si>
  <si>
    <t>977746329</t>
  </si>
  <si>
    <t>6,90*1,03 "Přepočtené koeficientem množství</t>
  </si>
  <si>
    <t>73</t>
  </si>
  <si>
    <t>634112126</t>
  </si>
  <si>
    <t>Obvodová dilatace mezi stěnou a mazaninou nebo potěrem podlahovým páskem z pěnového PE s fólií tl. do 10 mm, výšky 100 mm</t>
  </si>
  <si>
    <t>-1223623015</t>
  </si>
  <si>
    <t>"451,51  "odhad 1 bm/1 m2 plochy"</t>
  </si>
  <si>
    <t>451,51*1,1 "Přepočtené koeficientem množství</t>
  </si>
  <si>
    <t>74</t>
  </si>
  <si>
    <t>644941111</t>
  </si>
  <si>
    <t>Montáž průvětrníků nebo mřížek odvětrávacích velikosti do 150 x 200 mm</t>
  </si>
  <si>
    <t>202</t>
  </si>
  <si>
    <t>75</t>
  </si>
  <si>
    <t>55341427</t>
  </si>
  <si>
    <t>mřížka větrací nerezová se síťovinou 150x150mm</t>
  </si>
  <si>
    <t>204</t>
  </si>
  <si>
    <t>Ostatní konstrukce a práce, bourání</t>
  </si>
  <si>
    <t>941211112</t>
  </si>
  <si>
    <t>Montáž lešení řadového rámového lehkého pracovního s podlahami s provozním zatížením tř. 3 do 200 kg/m2 šířky tř. SW06 přes 0,6 do 0,9 m, výšky přes 10 do 25 m</t>
  </si>
  <si>
    <t>206</t>
  </si>
  <si>
    <t>248</t>
  </si>
  <si>
    <t>77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</si>
  <si>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</si>
  <si>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</si>
  <si>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208</t>
  </si>
  <si>
    <t>248*120</t>
  </si>
  <si>
    <t>78</t>
  </si>
  <si>
    <t>941211812</t>
  </si>
  <si>
    <t>Demontáž lešení řadového rámového lehkého pracovního s provozním zatížením tř. 3 do 200 kg/m2 šířky tř. SW06 přes 0,6 do 0,9 m, výšky přes 10 do 25 m</t>
  </si>
  <si>
    <t>210</t>
  </si>
  <si>
    <t>944611111</t>
  </si>
  <si>
    <t>Montáž ochranné plachty zavěšené na konstrukci lešení z textilie z umělých vláken</t>
  </si>
  <si>
    <t>212</t>
  </si>
  <si>
    <t>80</t>
  </si>
  <si>
    <t>944611211</t>
  </si>
  <si>
    <t>Montáž ochranné plachty Příplatek za první a každý další den použití plachty k ceně -1111</t>
  </si>
  <si>
    <t>214</t>
  </si>
  <si>
    <t>81</t>
  </si>
  <si>
    <t>944611811</t>
  </si>
  <si>
    <t>Demontáž ochranné plachty zavěšené na konstrukci lešení z textilie z umělých vláken</t>
  </si>
  <si>
    <t>216</t>
  </si>
  <si>
    <t>82</t>
  </si>
  <si>
    <t>944711112</t>
  </si>
  <si>
    <t>Montáž záchytné stříšky zřizované současně s lehkým nebo těžkým lešením, šířky přes 1,5 do 2,0 m</t>
  </si>
  <si>
    <t>218</t>
  </si>
  <si>
    <t>2+2</t>
  </si>
  <si>
    <t>83</t>
  </si>
  <si>
    <t>944711212</t>
  </si>
  <si>
    <t>Montáž záchytné stříšky Příplatek za první a každý další den použití záchytné stříšky k ceně -1112</t>
  </si>
  <si>
    <t>220</t>
  </si>
  <si>
    <t>4*120</t>
  </si>
  <si>
    <t>84</t>
  </si>
  <si>
    <t>944711812</t>
  </si>
  <si>
    <t>Demontáž záchytné stříšky zřizované současně s lehkým nebo těžkým lešením, šířky přes 1,5 do 2,0 m</t>
  </si>
  <si>
    <t>222</t>
  </si>
  <si>
    <t>85</t>
  </si>
  <si>
    <t>949101112</t>
  </si>
  <si>
    <t>Lešení pomocné pracovní pro objekty pozemních staveb pro zatížení do 150 kg/m2, o výšce lešeňové podlahy přes 1,9 do 3,5 m</t>
  </si>
  <si>
    <t>224</t>
  </si>
  <si>
    <t>451*2  " pro HSV+PSV</t>
  </si>
  <si>
    <t>86</t>
  </si>
  <si>
    <t>953334441</t>
  </si>
  <si>
    <t>Těsnící plech do pracovních spar betonových konstrukcí horizontálních i vertikálních (podlaha - zeď, zeď - strop a technologických) ve svitku s bitumenovým povrchem oboustranným, šířky 125 mm</t>
  </si>
  <si>
    <t>-823391137</t>
  </si>
  <si>
    <t>(1,1+0,95)*2+4*1,1</t>
  </si>
  <si>
    <t>87</t>
  </si>
  <si>
    <t>953943122</t>
  </si>
  <si>
    <t>Osazování drobných kovových předmětů výrobků ostatních jinde neuvedených do betonu se zajištěním polohy k bednění či k výztuži před zabetonováním hmotnosti přes 1 do 5 kg/kus</t>
  </si>
  <si>
    <t>-916764436</t>
  </si>
  <si>
    <t>1 "pro sloup krovu</t>
  </si>
  <si>
    <t>88</t>
  </si>
  <si>
    <t>42412013</t>
  </si>
  <si>
    <t>kotevní botka čtvercová 100x100x2,0mm</t>
  </si>
  <si>
    <t>-869906377</t>
  </si>
  <si>
    <t>89</t>
  </si>
  <si>
    <t>962031136</t>
  </si>
  <si>
    <t>Bourání příček z cihel, tvárnic nebo příčkovek z tvárnic nebo příčkovek pálených nebo nepálených na maltu vápennou nebo vápenocementovou, tl. do 150 mm</t>
  </si>
  <si>
    <t>226</t>
  </si>
  <si>
    <t>2,80*2,60+7,50*2,60+16,50*2,60</t>
  </si>
  <si>
    <t>90</t>
  </si>
  <si>
    <t>965042231</t>
  </si>
  <si>
    <t>Bourání mazanin betonových nebo z litého asfaltu tl. přes 100 mm, plochy do 4 m2</t>
  </si>
  <si>
    <t>1735289864</t>
  </si>
  <si>
    <t>1,80*1,7*0,15  "betonová deska</t>
  </si>
  <si>
    <t>91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</si>
  <si>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</si>
  <si>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</si>
  <si>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240</t>
  </si>
  <si>
    <t xml:space="preserve">(2,1+2,1+2,1+2,1)*0,15  </t>
  </si>
  <si>
    <t>92</t>
  </si>
  <si>
    <t>967031734</t>
  </si>
  <si>
    <t>Přisekání (špicování) plošné nebo rovných ostění zdiva z cihel pálených plošné, na maltu vápennou nebo vápenocementovou, tl. na maltu vápennou nebo vápenocementovou, tl. do 300 mm</t>
  </si>
  <si>
    <t>242</t>
  </si>
  <si>
    <t>2,10*4*0,30  "nové otvory pro dveře</t>
  </si>
  <si>
    <t>93</t>
  </si>
  <si>
    <t>968062355</t>
  </si>
  <si>
    <t>Vybourání dřevěných rámů oken s křídly, dveřních zárubní, vrat, stěn, ostění nebo obkladů rámů oken s křídly dvojitých, plochy do 2 m2</t>
  </si>
  <si>
    <t>2035907299</t>
  </si>
  <si>
    <t>1,2*1,4*21+1*1,2  "špaletová okna</t>
  </si>
  <si>
    <t>94</t>
  </si>
  <si>
    <t>968062374</t>
  </si>
  <si>
    <t>Vybourání dřevěných rámů oken s křídly, dveřních zárubní, vrat, stěn, ostění nebo obkladů rámů oken s křídly zdvojených, plochy do 1 m2</t>
  </si>
  <si>
    <t>-1227618930</t>
  </si>
  <si>
    <t>1,15*0,6*4 "1.PP"</t>
  </si>
  <si>
    <t>95</t>
  </si>
  <si>
    <t>968062376</t>
  </si>
  <si>
    <t>Vybourání dřevěných rámů oken s křídly, dveřních zárubní, vrat, stěn, ostění nebo obkladů rámů oken s křídly zdvojených, plochy do 4 m2</t>
  </si>
  <si>
    <t>244</t>
  </si>
  <si>
    <t>"balkónové dveře"  1,8*2,20*2+1,20*2,20*2</t>
  </si>
  <si>
    <t>96</t>
  </si>
  <si>
    <t>968062455</t>
  </si>
  <si>
    <t>Vybourání dřevěných rámů oken s křídly, dveřních zárubní, vrat, stěn, ostění nebo obkladů dveřních zárubní, plochy do 2 m2</t>
  </si>
  <si>
    <t>689758588</t>
  </si>
  <si>
    <t>0,8*2*2 "vchodové dveře</t>
  </si>
  <si>
    <t>97</t>
  </si>
  <si>
    <t>971033641</t>
  </si>
  <si>
    <t>Vybourání otvorů ve zdivu základovém nebo nadzákladovém z cihel, tvárnic, příčkovek z cihel pálených na maltu vápennou nebo vápenocementovou plochy do 4 m2, tl. do 300 mm</t>
  </si>
  <si>
    <t>-53198582</t>
  </si>
  <si>
    <t>1,80*2,10*0,175 "pro dveře v příčce tl. 175 mm</t>
  </si>
  <si>
    <t>1,10*2,10*0,30 "pro dveře ve zdi tl. 300 mm</t>
  </si>
  <si>
    <t>98</t>
  </si>
  <si>
    <t>973031812</t>
  </si>
  <si>
    <t>Vysekání výklenků nebo kapes ve zdivu z cihel na maltu vápennou nebo vápenocementovou kapes pro zavázání nových příček, tl. do 100 mm</t>
  </si>
  <si>
    <t>264</t>
  </si>
  <si>
    <t>"1.PP"  8*2,60</t>
  </si>
  <si>
    <t>"1.NP"  14*2,60</t>
  </si>
  <si>
    <t>"2.NP"  5*2,60</t>
  </si>
  <si>
    <t>99</t>
  </si>
  <si>
    <t>973031824</t>
  </si>
  <si>
    <t>Vysekání výklenků nebo kapes ve zdivu z cihel na maltu vápennou nebo vápenocementovou kapes pro zavázání nových zdí, tl. do 300 mm</t>
  </si>
  <si>
    <t>266</t>
  </si>
  <si>
    <t>3*2,60</t>
  </si>
  <si>
    <t>100</t>
  </si>
  <si>
    <t>97403116R</t>
  </si>
  <si>
    <t>Stavební přípomoce pro profese</t>
  </si>
  <si>
    <t>kpl</t>
  </si>
  <si>
    <t>1998810155</t>
  </si>
  <si>
    <t>P</t>
  </si>
  <si>
    <t>Poznámka k položce:_x000D_
-vysekání rýh, průrazy stěnami a stropy, zaplentování rýh</t>
  </si>
  <si>
    <t>101</t>
  </si>
  <si>
    <t>974031664</t>
  </si>
  <si>
    <t>Vysekání rýh ve zdivu cihelném na maltu vápennou nebo vápenocementovou pro vtahování nosníků do zdí, před vybouráním otvoru do hl. 150 mm, při v. nosníku do 150 mm</t>
  </si>
  <si>
    <t>272</t>
  </si>
  <si>
    <t>"1.PP" 1,50*2+2,20</t>
  </si>
  <si>
    <t>Různé dokončovací konstrukce a práce pozemních staveb</t>
  </si>
  <si>
    <t>102</t>
  </si>
  <si>
    <t>952901111</t>
  </si>
  <si>
    <t>Vyčištění budov nebo objektů před předáním do užívání budov bytové nebo občanské výstavby, světlé výšky podlaží do 4 m</t>
  </si>
  <si>
    <t>284</t>
  </si>
  <si>
    <t>451</t>
  </si>
  <si>
    <t>997</t>
  </si>
  <si>
    <t>Přesun sutě</t>
  </si>
  <si>
    <t>103</t>
  </si>
  <si>
    <t>997013152</t>
  </si>
  <si>
    <t>Vnitrostaveništní doprava suti a vybouraných hmot vodorovně do 50 m svisle s omezením mechanizace pro budovy a haly výšky přes 6 do 9 m</t>
  </si>
  <si>
    <t>435279476</t>
  </si>
  <si>
    <t>104</t>
  </si>
  <si>
    <t>997013501</t>
  </si>
  <si>
    <t>Odvoz suti a vybouraných hmot na skládku nebo meziskládku se složením, na vzdálenost do 1 km</t>
  </si>
  <si>
    <t>292</t>
  </si>
  <si>
    <t>18,277+18,653</t>
  </si>
  <si>
    <t>105</t>
  </si>
  <si>
    <t>997013509</t>
  </si>
  <si>
    <t>Odvoz suti a vybouraných hmot na skládku nebo meziskládku se složením, na vzdálenost Příplatek k ceně za každý další i započatý 1 km přes 1 km</t>
  </si>
  <si>
    <t>294</t>
  </si>
  <si>
    <t>36,93*29  "skládka Pravětín</t>
  </si>
  <si>
    <t>106</t>
  </si>
  <si>
    <t>997013607</t>
  </si>
  <si>
    <t>Poplatek za uložení stavebního odpadu na skládce (skládkovné) z tašek a keramických výrobků zatříděného do Katalogu odpadů pod kódem 17 01 03</t>
  </si>
  <si>
    <t>-953105676</t>
  </si>
  <si>
    <t>17,185 " ker. krytina</t>
  </si>
  <si>
    <t>107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</si>
  <si>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</si>
  <si>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</si>
  <si>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296</t>
  </si>
  <si>
    <t>18,277  "zdivo+betony skládka Pravětín</t>
  </si>
  <si>
    <t>108</t>
  </si>
  <si>
    <t>997013811</t>
  </si>
  <si>
    <t>Poplatek za uložení stavebního odpadu na skládce (skládkovné) dřevěného zatříděného do Katalogu odpadů pod kódem 17 02 01</t>
  </si>
  <si>
    <t>-1195794905</t>
  </si>
  <si>
    <t>0,862+0,157</t>
  </si>
  <si>
    <t>998</t>
  </si>
  <si>
    <t>Přesun hmot</t>
  </si>
  <si>
    <t>109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</si>
  <si>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</si>
  <si>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</si>
  <si>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-1507614052</t>
  </si>
  <si>
    <t>PSV</t>
  </si>
  <si>
    <t>Práce a dodávky PSV</t>
  </si>
  <si>
    <t>711</t>
  </si>
  <si>
    <t>Izolace proti vodě, vlhkosti a plynům</t>
  </si>
  <si>
    <t>110</t>
  </si>
  <si>
    <t>711471051</t>
  </si>
  <si>
    <t>Provedení izolace proti povrchové a podpovrchové tlakové vodě termoplasty na ploše vodorovné V folií PVC lepenou</t>
  </si>
  <si>
    <t>847795197</t>
  </si>
  <si>
    <t>72,43  "napojení na stávajíc folii v 1.PP</t>
  </si>
  <si>
    <t>111</t>
  </si>
  <si>
    <t>28322003</t>
  </si>
  <si>
    <t>fólie hydroizolační pro spodní stavbu mPVC tl 1,0mm</t>
  </si>
  <si>
    <t>1667920766</t>
  </si>
  <si>
    <t>72,43*1,1655 'Přepočtené koeficientem množství</t>
  </si>
  <si>
    <t>711472051</t>
  </si>
  <si>
    <t>Provedení izolace proti povrchové a podpovrchové tlakové vodě termoplasty na ploše svislé S folií PVC lepenou</t>
  </si>
  <si>
    <t>-1895362941</t>
  </si>
  <si>
    <t>79*1  "napojení svislé izolace vně objektu</t>
  </si>
  <si>
    <t>113</t>
  </si>
  <si>
    <t>1205174718</t>
  </si>
  <si>
    <t>79*1,221 'Přepočtené koeficientem množství</t>
  </si>
  <si>
    <t>114</t>
  </si>
  <si>
    <t>711491171</t>
  </si>
  <si>
    <t>Provedení doplňků izolace proti vodě textilií na ploše vodorovné V vrstva podkladní</t>
  </si>
  <si>
    <t>-252227339</t>
  </si>
  <si>
    <t>6,90+26,29+9,38+1,86+1,89+5,47+20,64  "1.PP"</t>
  </si>
  <si>
    <t>115</t>
  </si>
  <si>
    <t>711491172</t>
  </si>
  <si>
    <t>Provedení doplňků izolace proti vodě textilií na ploše vodorovné V vrstva ochranná</t>
  </si>
  <si>
    <t>-1183460441</t>
  </si>
  <si>
    <t>116</t>
  </si>
  <si>
    <t>69311080</t>
  </si>
  <si>
    <t>geotextilie netkaná separační, ochranná, filtrační, drenážní PES 200g/m2</t>
  </si>
  <si>
    <t>998363799</t>
  </si>
  <si>
    <t>72,43*2</t>
  </si>
  <si>
    <t>144,86*1,05 'Přepočtené koeficientem množství</t>
  </si>
  <si>
    <t>117</t>
  </si>
  <si>
    <t>711491271</t>
  </si>
  <si>
    <t>Provedení doplňků izolace proti vodě textilií na ploše svislé S vrstva podkladní</t>
  </si>
  <si>
    <t>711155714</t>
  </si>
  <si>
    <t>(1,6+1,45)*2*1</t>
  </si>
  <si>
    <t>118</t>
  </si>
  <si>
    <t>-1811027955</t>
  </si>
  <si>
    <t>6,1*1,05 'Přepočtené koeficientem množství</t>
  </si>
  <si>
    <t>119</t>
  </si>
  <si>
    <t>711491272</t>
  </si>
  <si>
    <t>Provedení doplňků izolace proti vodě textilií na ploše svislé S vrstva ochranná</t>
  </si>
  <si>
    <t>-1223652258</t>
  </si>
  <si>
    <t>6,1</t>
  </si>
  <si>
    <t>120</t>
  </si>
  <si>
    <t>-1641575295</t>
  </si>
  <si>
    <t>121</t>
  </si>
  <si>
    <t>998711103</t>
  </si>
  <si>
    <t>Přesun hmot pro izolace proti vodě, vlhkosti a plynům stanovený z hmotnosti přesunovaného materiálu vodorovná dopravní vzdálenost do 50 m v objektech výšky přes 12 do 60 m</t>
  </si>
  <si>
    <t>312</t>
  </si>
  <si>
    <t>0,269</t>
  </si>
  <si>
    <t>713</t>
  </si>
  <si>
    <t>Izolace tepelné</t>
  </si>
  <si>
    <t>122</t>
  </si>
  <si>
    <t>713111121</t>
  </si>
  <si>
    <t>Montáž tepelné izolace stropů rohožemi, pásy, dílci, deskami, bloky (izolační materiál ve specifikaci) rovných spodem s uchycením (drátem, páskou apod.)</t>
  </si>
  <si>
    <t>330</t>
  </si>
  <si>
    <t xml:space="preserve">(5,8+7,2+12,3)*4,5  "strop nad 2.NP </t>
  </si>
  <si>
    <t>2,22*2,20*4*2  "vikýře</t>
  </si>
  <si>
    <t>123</t>
  </si>
  <si>
    <t>63153714</t>
  </si>
  <si>
    <t>deska tepelně izolační minerální univerzální λ=0,036-0,037 tl 180mm</t>
  </si>
  <si>
    <t>332</t>
  </si>
  <si>
    <t>152,922*1,1 "Přepočtené koeficientem množství</t>
  </si>
  <si>
    <t>124</t>
  </si>
  <si>
    <t>2048572270</t>
  </si>
  <si>
    <t>125</t>
  </si>
  <si>
    <t>63231227</t>
  </si>
  <si>
    <t>deska akustická a tepelně izolační z čedičových vláken tl 60mm</t>
  </si>
  <si>
    <t>-606706224</t>
  </si>
  <si>
    <t>188,59</t>
  </si>
  <si>
    <t>188,59*1,02 'Přepočtené koeficientem množství</t>
  </si>
  <si>
    <t>126</t>
  </si>
  <si>
    <t>713121111</t>
  </si>
  <si>
    <t>Montáž tepelné izolace podlah rohožemi, pásy, deskami, dílci, bloky (izolační materiál ve specifikaci) kladenými volně jednovrstvá</t>
  </si>
  <si>
    <t>338</t>
  </si>
  <si>
    <t>127</t>
  </si>
  <si>
    <t>28376551</t>
  </si>
  <si>
    <t>deska polystyrénová pro snížení kročejového hluku (max. zatížení 4 kN/m2) tl 20mm</t>
  </si>
  <si>
    <t>340</t>
  </si>
  <si>
    <t>62,070*1,1 "Přepočtené koeficientem množství</t>
  </si>
  <si>
    <t>128</t>
  </si>
  <si>
    <t>28376553</t>
  </si>
  <si>
    <t>deska polystyrénová pro snížení kročejového hluku (max. zatížení 4 kN/m2) tl 30mm</t>
  </si>
  <si>
    <t>-654834088</t>
  </si>
  <si>
    <t>128,42*1,1 "Přepočtené koeficientem množství</t>
  </si>
  <si>
    <t>129</t>
  </si>
  <si>
    <t>-710866828</t>
  </si>
  <si>
    <t>15,65+5,37+4,70+1,68+5,25+43,71+2,34+18,72+18,43  "1.NP nepodsklepená část objektu</t>
  </si>
  <si>
    <t>28376379</t>
  </si>
  <si>
    <t>deska z polystyrénu XPS, hrana polodrážková a hladký povrch s vyšší odolností tl 50mm</t>
  </si>
  <si>
    <t>1039917186</t>
  </si>
  <si>
    <t>115,85</t>
  </si>
  <si>
    <t>115,85*1,02 'Přepočtené koeficientem množství</t>
  </si>
  <si>
    <t>131</t>
  </si>
  <si>
    <t>713131121</t>
  </si>
  <si>
    <t>Montáž tepelné izolace stěn rohožemi, pásy, deskami, dílci, bloky (izolační materiál ve specifikaci) přichycením úchytnými dráty a závlačkami</t>
  </si>
  <si>
    <t>344</t>
  </si>
  <si>
    <t>(2,98*1,5-1*1,2*2+3,5)*4  "konstrukce vikýřů</t>
  </si>
  <si>
    <t>28375016</t>
  </si>
  <si>
    <t>deska EPS 70 se zvýšenou pevností λ=0,039 tl 170mm</t>
  </si>
  <si>
    <t>-731187762</t>
  </si>
  <si>
    <t>22,28</t>
  </si>
  <si>
    <t>22,28*1,02 'Přepočtené koeficientem množství</t>
  </si>
  <si>
    <t>133</t>
  </si>
  <si>
    <t>-217462703</t>
  </si>
  <si>
    <t>107,50 +(2,98*1,35-1,2*2)*4+1,54*2,50+3,58*2,50  "fasáda+čela vikýřů+kola</t>
  </si>
  <si>
    <t>63148163</t>
  </si>
  <si>
    <t>deska tepelně izolační minerální provětrávaných fasád λ=0,033-0,035 tl 140mm</t>
  </si>
  <si>
    <t>2039683523</t>
  </si>
  <si>
    <t>126,792</t>
  </si>
  <si>
    <t>126,792*1,05 'Přepočtené koeficientem množství</t>
  </si>
  <si>
    <t>135</t>
  </si>
  <si>
    <t>713131151</t>
  </si>
  <si>
    <t>Montáž tepelné izolace stěn rohožemi, pásy, deskami, dílci, bloky (izolační materiál ve specifikaci) vložením jednovrstvě</t>
  </si>
  <si>
    <t>348</t>
  </si>
  <si>
    <t>136</t>
  </si>
  <si>
    <t>28375932</t>
  </si>
  <si>
    <t>deska EPS 70 fasádní λ=0,039 tl 40mm</t>
  </si>
  <si>
    <t>350</t>
  </si>
  <si>
    <t>22,28*1,05 "Přepočtené koeficientem množství</t>
  </si>
  <si>
    <t>137</t>
  </si>
  <si>
    <t>713131164</t>
  </si>
  <si>
    <t>Montáž tepelné izolace stěn rohožemi, pásy, deskami, dílci, bloky (izolační materiál ve specifikaci) připevněné sponkami parotěsná reflexní, tloušťka izolace 16 mm</t>
  </si>
  <si>
    <t>352</t>
  </si>
  <si>
    <t>22,28 "vikýře boky</t>
  </si>
  <si>
    <t>"2.NP šikminy"  259,02</t>
  </si>
  <si>
    <t>(5,8+7,2+12,3)*4,5  "strop nad 2.NP</t>
  </si>
  <si>
    <t>28329028</t>
  </si>
  <si>
    <t>fólie PE vyztužená Al vrstvou pro parotěsnou vrstvu 150g/m2 s integrovanou lepící páskou</t>
  </si>
  <si>
    <t>354</t>
  </si>
  <si>
    <t>434,222*1,1 "Přepočtené koeficientem množství</t>
  </si>
  <si>
    <t>139</t>
  </si>
  <si>
    <t>713151111</t>
  </si>
  <si>
    <t>Montáž tepelné izolace střech šikmých rohožemi, pásy, deskami (izolační materiál ve specifikaci) kladenými volně mezi krokve</t>
  </si>
  <si>
    <t>364</t>
  </si>
  <si>
    <t>(11,2+2,6+7,5+7,9+18,5+9,86)*4,5</t>
  </si>
  <si>
    <t>63148010</t>
  </si>
  <si>
    <t>deska tepelně izolační minerální univerzální λ=0,038-0,039  tl 180mm</t>
  </si>
  <si>
    <t>741168248</t>
  </si>
  <si>
    <t>259</t>
  </si>
  <si>
    <t>259*1,02 'Přepočtené koeficientem množství</t>
  </si>
  <si>
    <t>141</t>
  </si>
  <si>
    <t>713191133</t>
  </si>
  <si>
    <t>Montáž tepelné izolace stavebních konstrukcí - doplňky a konstrukční součásti podlah, stropů vrchem nebo střech překrytím fólií položenou volně s přelepením spojů</t>
  </si>
  <si>
    <t>372</t>
  </si>
  <si>
    <t>28323059</t>
  </si>
  <si>
    <t>fólie PE (500 kg/m3) separační podlahová oddělující tepelnou izolaci tl 2mm</t>
  </si>
  <si>
    <t>374</t>
  </si>
  <si>
    <t>22,28*1,1 "Přepočtené koeficientem množství</t>
  </si>
  <si>
    <t>143</t>
  </si>
  <si>
    <t>998713103</t>
  </si>
  <si>
    <t>Přesun hmot pro izolace tepelné stanovený z hmotnosti přesunovaného materiálu vodorovná dopravní vzdálenost do 50 m v objektech výšky přes 12 m do 24 m</t>
  </si>
  <si>
    <t>376</t>
  </si>
  <si>
    <t>6,206</t>
  </si>
  <si>
    <t>762</t>
  </si>
  <si>
    <t>Konstrukce tesařské</t>
  </si>
  <si>
    <t>762123120R</t>
  </si>
  <si>
    <t>Montáž konstrukce stěn a příček vázaných z fošen, hranolů, hranolků, průřezové plochy přes 100 do 144 cm2</t>
  </si>
  <si>
    <t>376616120</t>
  </si>
  <si>
    <t>1,55*2,2+3,58*2,2-0,9*2,1  "konstrukce stěny kolárny</t>
  </si>
  <si>
    <t>145</t>
  </si>
  <si>
    <t>60512130</t>
  </si>
  <si>
    <t>hranol stavební řezivo průřezu do 224cm2 do dl 6m</t>
  </si>
  <si>
    <t>832397912</t>
  </si>
  <si>
    <t>1*1,05 'Přepočtené koeficientem množství</t>
  </si>
  <si>
    <t>146</t>
  </si>
  <si>
    <t>762132137</t>
  </si>
  <si>
    <t>Montáž bednění stěn z hoblovaných prken tl. do 32 mm na sraz s olištováním</t>
  </si>
  <si>
    <t>540346472</t>
  </si>
  <si>
    <t>107,50 +(2,98*1,35-1,2*2)*4+1,54*2,50+3,58*2,50  "provětrávaná fasáda+čela vikýřů+kola</t>
  </si>
  <si>
    <t>147</t>
  </si>
  <si>
    <t>60516100</t>
  </si>
  <si>
    <t>řezivo smrkové sušené tl 30mm</t>
  </si>
  <si>
    <t>-239704220</t>
  </si>
  <si>
    <t xml:space="preserve">126,792*0,025  "obkladová prkna </t>
  </si>
  <si>
    <t>0,02*0,04*4*107,50  "latě</t>
  </si>
  <si>
    <t>3,514*1,2 'Přepočtené koeficientem množství</t>
  </si>
  <si>
    <t>148</t>
  </si>
  <si>
    <t>762222141</t>
  </si>
  <si>
    <t>Montáž zábradlí osové vzdálenosti sloupků do 1500 mm rovného</t>
  </si>
  <si>
    <t>1653169757</t>
  </si>
  <si>
    <t>(8+0,9+0,9)*2</t>
  </si>
  <si>
    <t>149</t>
  </si>
  <si>
    <t>553R</t>
  </si>
  <si>
    <t>Dodávka dřevěného zábradlí balkónů</t>
  </si>
  <si>
    <t>-1130112785</t>
  </si>
  <si>
    <t>76233192R</t>
  </si>
  <si>
    <t>Vyřezání části střešní vazby vázané konstrukce krovů průřezové plochy řeziva přes 120 do 224 cm2, délky vyřezané části krovového prvku přes 3 do 5 m</t>
  </si>
  <si>
    <t>-2143292912</t>
  </si>
  <si>
    <t>5 "předpoklad</t>
  </si>
  <si>
    <t>151</t>
  </si>
  <si>
    <t>762332942</t>
  </si>
  <si>
    <t>Doplnění střešní vazby řezivem - montáž (materiál ve specifikaci) hoblovaným, průřezové plochy přes 120 do 224 cm2</t>
  </si>
  <si>
    <t>2101226130</t>
  </si>
  <si>
    <t>"příložky přesah střechy" 1,80*112+1,20*56+75</t>
  </si>
  <si>
    <t>384</t>
  </si>
  <si>
    <t>"příložky přesah střechy" 0,1*0,14*1,80*112+0,1*0,1*1,20*56+0,1*0,12*75</t>
  </si>
  <si>
    <t>4,394*1,1 'Přepočtené koeficientem množství</t>
  </si>
  <si>
    <t>153</t>
  </si>
  <si>
    <t>762332943</t>
  </si>
  <si>
    <t>Doplnění střešní vazby řezivem - montáž (materiál ve specifikaci) hoblovaným, průřezové plochy přes 224 do 288 cm2</t>
  </si>
  <si>
    <t>-917705281</t>
  </si>
  <si>
    <t>"vzpěry" 1,5*2</t>
  </si>
  <si>
    <t>"krokve" 4*4</t>
  </si>
  <si>
    <t>60512136</t>
  </si>
  <si>
    <t>hranol stavební řezivo průřezu do 288cm2 dl 6-8m</t>
  </si>
  <si>
    <t>-39870377</t>
  </si>
  <si>
    <t>"vzpěry" 0,15*0,15*1,5*2</t>
  </si>
  <si>
    <t>"krokve" 0,12*0,14*4*4</t>
  </si>
  <si>
    <t>0,337*1,1 'Přepočtené koeficientem množství</t>
  </si>
  <si>
    <t>155</t>
  </si>
  <si>
    <t>762332944</t>
  </si>
  <si>
    <t>Doplnění střešní vazby řezivem - montáž (materiál ve specifikaci) hoblovaným, průřezové plochy přes 288 do 450 cm2</t>
  </si>
  <si>
    <t>-520988790</t>
  </si>
  <si>
    <t>"sloupek" 3</t>
  </si>
  <si>
    <t>"vaznice" 4</t>
  </si>
  <si>
    <t>"sloupek vikýře" 1,70*20</t>
  </si>
  <si>
    <t>"vaznice vikýře" 3*4</t>
  </si>
  <si>
    <t>156</t>
  </si>
  <si>
    <t>60512141</t>
  </si>
  <si>
    <t>hranol stavební řezivo průřezu do 450cm2 dl 6-8m</t>
  </si>
  <si>
    <t>-592818417</t>
  </si>
  <si>
    <t>"sloupek" 0,18*0,18*3</t>
  </si>
  <si>
    <t>"vaznice" 0,18*0,24*4</t>
  </si>
  <si>
    <t>0,27*1,1 'Přepočtené koeficientem množství</t>
  </si>
  <si>
    <t>157</t>
  </si>
  <si>
    <t>762341047</t>
  </si>
  <si>
    <t>Bednění a laťování bednění střech rovných sklonu do 60° s vyřezáním otvorů z dřevoštěpkových desek OSB šroubovaných na rošt na pero a drážku, tloušťky desky 25 mm</t>
  </si>
  <si>
    <t>-1623227329</t>
  </si>
  <si>
    <t>330+50 "pod krytinu</t>
  </si>
  <si>
    <t>2,55*2,98*4  "vikýře</t>
  </si>
  <si>
    <t>762353230</t>
  </si>
  <si>
    <t>Montáž nadstřešních konstrukcí střešních vikýřů z hraněného řeziva, pultových, průřezové plochy přes 144 do 224 cm2</t>
  </si>
  <si>
    <t>392</t>
  </si>
  <si>
    <t>"krokve vikýř" 3,30*20</t>
  </si>
  <si>
    <t>"kleštiny vikýř" 2,20*20</t>
  </si>
  <si>
    <t>159</t>
  </si>
  <si>
    <t>60512135</t>
  </si>
  <si>
    <t>hranol stavební řezivo průřezu do 288cm2 do dl 6m</t>
  </si>
  <si>
    <t>25127388</t>
  </si>
  <si>
    <t>"krokve vikýř" 0,18*0,14*3,30*20</t>
  </si>
  <si>
    <t>"kleštiny vikýř" 0,08*0,16*2,20*20</t>
  </si>
  <si>
    <t>160</t>
  </si>
  <si>
    <t>60512140</t>
  </si>
  <si>
    <t>hranol stavební řezivo průřezu do 450cm2 do dl 6m</t>
  </si>
  <si>
    <t>652542363</t>
  </si>
  <si>
    <t>"sloupek vikýře" 0,17*0,17*1,70*20</t>
  </si>
  <si>
    <t>"vaznice vikýře" 0,17*0,22*3*4</t>
  </si>
  <si>
    <t>161</t>
  </si>
  <si>
    <t>762354814R</t>
  </si>
  <si>
    <t>Demontáž nadstřešních konstrukcí krovů střešních vikýřů valbových</t>
  </si>
  <si>
    <t>776453638</t>
  </si>
  <si>
    <t>4 "demontáž stávajících vikýřů</t>
  </si>
  <si>
    <t>762395000</t>
  </si>
  <si>
    <t>Spojovací prostředky krovů, bednění a laťování, nadstřešních konstrukcí svory, prkna, hřebíky, pásová ocel, vruty</t>
  </si>
  <si>
    <t>402</t>
  </si>
  <si>
    <t>4,833+0,371+0,297+2,226+1,432 "krov+vikýře</t>
  </si>
  <si>
    <t>163</t>
  </si>
  <si>
    <t>762431026</t>
  </si>
  <si>
    <t>Obložení stěn z dřevoštěpkových desek OSB přibíjených na pero a drážku nebroušených, tloušťky desky 22 mm</t>
  </si>
  <si>
    <t>404</t>
  </si>
  <si>
    <t>22,80*2  "bednění boků vikýřů 2x</t>
  </si>
  <si>
    <t>762439001</t>
  </si>
  <si>
    <t>Obložení stěn montáž roštu podkladového</t>
  </si>
  <si>
    <t>594490743</t>
  </si>
  <si>
    <t>107,50*5 "podkladní rošt provětrávané fasády</t>
  </si>
  <si>
    <t>165</t>
  </si>
  <si>
    <t>60514114</t>
  </si>
  <si>
    <t>řezivo jehličnaté lať impregnovaná dl 4 m</t>
  </si>
  <si>
    <t>-405248734</t>
  </si>
  <si>
    <t>0,04*0,06*537,50</t>
  </si>
  <si>
    <t>1,29*1,1 'Přepočtené koeficientem množství</t>
  </si>
  <si>
    <t>762523108</t>
  </si>
  <si>
    <t>Položení podlah hoblovaných na sraz z fošen</t>
  </si>
  <si>
    <t>1756911500</t>
  </si>
  <si>
    <t>8*0,9*2  "balkóny</t>
  </si>
  <si>
    <t>167</t>
  </si>
  <si>
    <t>60516101</t>
  </si>
  <si>
    <t>řezivo smrkové sušené tl 50mm</t>
  </si>
  <si>
    <t>1237453195</t>
  </si>
  <si>
    <t>14,40*0,05  "podlaha balkónů</t>
  </si>
  <si>
    <t>0,72*1,1 'Přepočtené koeficientem množství</t>
  </si>
  <si>
    <t>168</t>
  </si>
  <si>
    <t>762842121</t>
  </si>
  <si>
    <t>Montáž podbíjení střech šikmých, vnějšího přesahu šířky do 0,8 m (pouze pro prkna přibíjená rovnoběžně s krokvemi) z hoblovaných prken na sraz</t>
  </si>
  <si>
    <t>-667881969</t>
  </si>
  <si>
    <t>169</t>
  </si>
  <si>
    <t>762842221</t>
  </si>
  <si>
    <t>Montáž podbíjení střech šikmých, vnějšího přesahu šířky přes 0,8 m z hoblovaných prken na sraz</t>
  </si>
  <si>
    <t>1284994412</t>
  </si>
  <si>
    <t>79*1,15</t>
  </si>
  <si>
    <t>170</t>
  </si>
  <si>
    <t>-2143087305</t>
  </si>
  <si>
    <t>79*0,45*0,025 "podbití čelo</t>
  </si>
  <si>
    <t>90,85*0,025 "podbití</t>
  </si>
  <si>
    <t>171</t>
  </si>
  <si>
    <t>762495000</t>
  </si>
  <si>
    <t>Spojovací prostředky olištování spár, obložení stropů, střešních podhledů a stěn hřebíky, vruty</t>
  </si>
  <si>
    <t>406</t>
  </si>
  <si>
    <t>126,792+22,80*2 +14,40+90,85 "provětrávaná fasáda+vikýře+balkóny+podbití</t>
  </si>
  <si>
    <t>172</t>
  </si>
  <si>
    <t>998762103</t>
  </si>
  <si>
    <t>Přesun hmot pro konstrukce tesařské stanovený z hmotnosti přesunovaného materiálu vodorovná dopravní vzdálenost do 50 m v objektech výšky přes 12 do 24 m</t>
  </si>
  <si>
    <t>416</t>
  </si>
  <si>
    <t>10,532</t>
  </si>
  <si>
    <t>173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</si>
  <si>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</si>
  <si>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</si>
  <si>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418</t>
  </si>
  <si>
    <t>763</t>
  </si>
  <si>
    <t>Konstrukce suché výstavby</t>
  </si>
  <si>
    <t>763111314</t>
  </si>
  <si>
    <t>Příčka ze sádrokartonových desek s nosnou konstrukcí z jednoduchých ocelových profilů UW, CW jednoduše opláštěná deskou standardní A tl. 12,5 mm, příčka tl. 100 mm, profil 75, s izolací, EI 30, Rw do 45 dB</t>
  </si>
  <si>
    <t>594435330</t>
  </si>
  <si>
    <t>(5+1,44+1+1,8+1,2+2,165+1,375+4+0,7+1,325+1,6+1,5+1,5+1,495+1,5)*2,6</t>
  </si>
  <si>
    <t>175</t>
  </si>
  <si>
    <t>763111333</t>
  </si>
  <si>
    <t>Příčka ze sádrokartonových desek s nosnou konstrukcí z jednoduchých ocelových profilů UW, CW jednoduše opláštěná deskou impregnovanou H2 tl. 12,5 mm, příčka tl. 100 mm, profil 75, s izolací, EI 30, Rw do 45 dB</t>
  </si>
  <si>
    <t>473418137</t>
  </si>
  <si>
    <t>(2,27+0,93+1,79+2,5+0,8)*2,6+(1,44+2,23+1,745)*((1,3+2,6)/2)+1,3*1,2+0,9*1,2+1,5*1,2</t>
  </si>
  <si>
    <t>763112312R</t>
  </si>
  <si>
    <t>Příčka mezibytová ze sádrokartonových desek s nosnou konstrukcí ze zdvojených ocelových profilů UW, CW dvojitě opláštěná deskami standardními A tl. 2 x 12,5 mm s dvojitou izolací, EI 60, příčka tl. 175 mm, profil 50, Rw do 62 dB</t>
  </si>
  <si>
    <t>-1533654555</t>
  </si>
  <si>
    <t>(0,8+0,8)*2,60</t>
  </si>
  <si>
    <t>177</t>
  </si>
  <si>
    <t>763112315</t>
  </si>
  <si>
    <t>Příčka mezibytová ze sádrokartonových desek s nosnou konstrukcí ze zdvojených ocelových profilů UW, CW dvojitě opláštěná deskami standardními A tl. 2 x 12,5 mm s dvojitou izolací, EI 60, příčka tl. 205 mm, profil 75, Rw do 64 dB</t>
  </si>
  <si>
    <t>-1290331904</t>
  </si>
  <si>
    <t>(2,37+1,9+1)*2,6+(2,3+0,7+1,375+1,52)*2,6</t>
  </si>
  <si>
    <t>763112318</t>
  </si>
  <si>
    <t>Příčka mezibytová ze sádrokartonových desek s nosnou konstrukcí ze zdvojených ocelových profilů UW, CW dvojitě opláštěná deskami standardními A tl. 2 x 12,5 mm s dvojitou izolací, EI 60, příčka tl. 255 mm, profil 100, Rw do 65 dB</t>
  </si>
  <si>
    <t>1176920492</t>
  </si>
  <si>
    <t>3,975*2+1,85*2+2,585*2</t>
  </si>
  <si>
    <t>179</t>
  </si>
  <si>
    <t>763131512</t>
  </si>
  <si>
    <t>Podhled ze sádrokartonových desek jednovrstvá zavěšená spodní konstrukce z ocelových profilů CD, UD jednoduše opláštěná deskou standardní A, tl. 12,5 mm, s izolací</t>
  </si>
  <si>
    <t>-1791922234</t>
  </si>
  <si>
    <t>Poznámka k položce:_x000D_
-izolace 6 cm</t>
  </si>
  <si>
    <t>"1.NP" 5,37+15,65+4,7+1,68+43,41+2,34+18,72+18,43+6,92+9,10+23,70+2,43+11,31+14,25</t>
  </si>
  <si>
    <t>180</t>
  </si>
  <si>
    <t>763131552</t>
  </si>
  <si>
    <t>Podhled ze sádrokartonových desek jednovrstvá zavěšená spodní konstrukce z ocelových profilů CD, UD jednoduše opláštěná deskou impregnovanou H2, tl. 12,5 mm, s izolací</t>
  </si>
  <si>
    <t>-2086654250</t>
  </si>
  <si>
    <t>Poznámka k položce:_x000D_
- izolace 6 cm</t>
  </si>
  <si>
    <t>"1.NP" 5,25+5,03</t>
  </si>
  <si>
    <t>181</t>
  </si>
  <si>
    <t>763131714</t>
  </si>
  <si>
    <t>Podhled ze sádrokartonových desek ostatní práce a konstrukce na podhledech ze sádrokartonových desek základní penetrační nátěr</t>
  </si>
  <si>
    <t>-617545490</t>
  </si>
  <si>
    <t>178,010+10,28+405,22+29</t>
  </si>
  <si>
    <t>182</t>
  </si>
  <si>
    <t>763131721</t>
  </si>
  <si>
    <t>Podhled ze sádrokartonových desek ostatní práce a konstrukce na podhledech ze sádrokartonových desek skokové změny výšky podhledu do 0,5 m</t>
  </si>
  <si>
    <t>-2110866401</t>
  </si>
  <si>
    <t>0,8</t>
  </si>
  <si>
    <t>183</t>
  </si>
  <si>
    <t>763161724R</t>
  </si>
  <si>
    <t>Podkroví ze sádrokartonových desek dvouvrstvá spodní konstrukce z ocelových profilů CD, UD na krokvových závěsech jednoduše opláštěná deskou protipožární DF, tl. 15 mm, TI tl. 120 mm 15 kg/m3, REI 30 DP3</t>
  </si>
  <si>
    <t>-1570176476</t>
  </si>
  <si>
    <t>434,222-29</t>
  </si>
  <si>
    <t>184</t>
  </si>
  <si>
    <t>763161744R</t>
  </si>
  <si>
    <t>Podkroví ze sádrokartonových desek dvouvrstvá spodní konstrukce z ocelových profilů CD, UD na krokvových závěsech jednoduše opláštěná deskou impregnovanými protipožárními DFH2, tl. 15 mm, TI tl. 120 mm 15 kg/m3, REI 30 DP3</t>
  </si>
  <si>
    <t>1125862761</t>
  </si>
  <si>
    <t>7,50+6+4,5+4+7  "WC+um.</t>
  </si>
  <si>
    <t>185</t>
  </si>
  <si>
    <t>763164715</t>
  </si>
  <si>
    <t>Obklad konstrukcí sádrokartonovými deskami včetně ochranných úhelníků uzavřeného tvaru rozvinuté šíře do 0,8 m, opláštěný deskou protipožární DF, tl. 12,5 mm</t>
  </si>
  <si>
    <t>982291927</t>
  </si>
  <si>
    <t>2,60*8</t>
  </si>
  <si>
    <t>186</t>
  </si>
  <si>
    <t>763171212</t>
  </si>
  <si>
    <t>Montáž klapek pro konstrukce ze sádrokartonových desek revizních pro podhledy, velikost do 0,25 m2</t>
  </si>
  <si>
    <t>428</t>
  </si>
  <si>
    <t>187</t>
  </si>
  <si>
    <t>59030153</t>
  </si>
  <si>
    <t>klapka revizní protipožární pro stěny a podhledy tl 12,5mm 400x400mm</t>
  </si>
  <si>
    <t>430</t>
  </si>
  <si>
    <t>188</t>
  </si>
  <si>
    <t>763173111</t>
  </si>
  <si>
    <t>Montáž nosičů zařizovacích předmětů pro konstrukce ze sádrokartonových desek úchytu pro umyvadlo</t>
  </si>
  <si>
    <t>-940340494</t>
  </si>
  <si>
    <t>189</t>
  </si>
  <si>
    <t>59030729</t>
  </si>
  <si>
    <t>konstrukce pro uchycení umyvadla s nástěnnými bateriemi osová rozteč CW profilů 450-625mm</t>
  </si>
  <si>
    <t>1696211332</t>
  </si>
  <si>
    <t>190</t>
  </si>
  <si>
    <t>998763303</t>
  </si>
  <si>
    <t>Přesun hmot pro konstrukce montované z desek sádrokartonových, sádrovláknitých, cementovláknitých nebo cementových stanovený z hmotnosti přesunovaného materiálu vodorovná dopravní vzdálenost do 50 m v objektech výšky přes 12 do 24 m</t>
  </si>
  <si>
    <t>432</t>
  </si>
  <si>
    <t>18,070</t>
  </si>
  <si>
    <t>764</t>
  </si>
  <si>
    <t>Konstrukce klempířské</t>
  </si>
  <si>
    <t>191</t>
  </si>
  <si>
    <t>764002821</t>
  </si>
  <si>
    <t>Demontáž klempířských konstrukcí střešního výlezu do suti</t>
  </si>
  <si>
    <t>434</t>
  </si>
  <si>
    <t>192</t>
  </si>
  <si>
    <t>764002851</t>
  </si>
  <si>
    <t>Demontáž klempířských konstrukcí oplechování parapetů do suti</t>
  </si>
  <si>
    <t>438</t>
  </si>
  <si>
    <t>1,20*4+1,2*21+1*4+1,8*2+1,2*2</t>
  </si>
  <si>
    <t>193</t>
  </si>
  <si>
    <t>764004801</t>
  </si>
  <si>
    <t>Demontáž klempířských konstrukcí žlabu podokapního do suti</t>
  </si>
  <si>
    <t>440</t>
  </si>
  <si>
    <t>93,50</t>
  </si>
  <si>
    <t>194</t>
  </si>
  <si>
    <t>764004861</t>
  </si>
  <si>
    <t>Demontáž klempířských konstrukcí svodu do suti</t>
  </si>
  <si>
    <t>442</t>
  </si>
  <si>
    <t>195</t>
  </si>
  <si>
    <t>764121411</t>
  </si>
  <si>
    <t>Krytina z hliníkového plechu s úpravou u okapů, prostupů a výčnělků střechy rovné drážkováním ze svitků rš 670 mm, sklon střechy do 30°</t>
  </si>
  <si>
    <t>1209885710</t>
  </si>
  <si>
    <t>50+3,5*4 "vikýře</t>
  </si>
  <si>
    <t>196</t>
  </si>
  <si>
    <t>764121463</t>
  </si>
  <si>
    <t>Krytina z hliníkového plechu s úpravou u okapů, prostupů a výčnělků ze šablon, počet kusů přes 10 ks/m2 přes 30 do 60°</t>
  </si>
  <si>
    <t>-2077423037</t>
  </si>
  <si>
    <t>197</t>
  </si>
  <si>
    <t>764221408</t>
  </si>
  <si>
    <t>Oplechování střešních prvků z hliníkového plechu hřebene větraného, včetně větrací mřížky z hřebenáčů</t>
  </si>
  <si>
    <t>-1416933019</t>
  </si>
  <si>
    <t>12,5+8+5,5</t>
  </si>
  <si>
    <t>198</t>
  </si>
  <si>
    <t>764221438</t>
  </si>
  <si>
    <t>Oplechování střešních prvků z hliníkového plechu nároží větraného, včetně větrací mřížky z hřebenáčů</t>
  </si>
  <si>
    <t>142815754</t>
  </si>
  <si>
    <t>3,5*4+7,5*2</t>
  </si>
  <si>
    <t>199</t>
  </si>
  <si>
    <t>764221466</t>
  </si>
  <si>
    <t>Oplechování střešních prvků z hliníkového plechu úžlabí rš 500 mm</t>
  </si>
  <si>
    <t>-836936271</t>
  </si>
  <si>
    <t>8+8</t>
  </si>
  <si>
    <t>200</t>
  </si>
  <si>
    <t>764221476</t>
  </si>
  <si>
    <t>Oplechování střešních prvků z hliníkového plechu Příplatek k cenám za provedení úžlabí v plechové krytině</t>
  </si>
  <si>
    <t>-1227945385</t>
  </si>
  <si>
    <t>201</t>
  </si>
  <si>
    <t>764222404</t>
  </si>
  <si>
    <t>Oplechování střešních prvků z hliníkového plechu štítu závětrnou lištou rš 330 mm</t>
  </si>
  <si>
    <t>203440717</t>
  </si>
  <si>
    <t>4+4+5,5+2,6+4+4+5,5+12</t>
  </si>
  <si>
    <t>764222434</t>
  </si>
  <si>
    <t>Oplechování střešních prvků z hliníkového plechu okapu okapovým plechem střechy rovné rš 330 mm</t>
  </si>
  <si>
    <t>-937025290</t>
  </si>
  <si>
    <t>203</t>
  </si>
  <si>
    <t>764223451</t>
  </si>
  <si>
    <t>Oplechování střešních prvků z hliníkového plechu střešní výlez rozměru 600 x 600 mm, střechy s krytinou skládanou ze šablon</t>
  </si>
  <si>
    <t>563480423</t>
  </si>
  <si>
    <t>764223456</t>
  </si>
  <si>
    <t>Oplechování střešních prvků z hliníkového plechu sněhový zachytávač průbežný dvoutrubkový</t>
  </si>
  <si>
    <t>1013212803</t>
  </si>
  <si>
    <t>205</t>
  </si>
  <si>
    <t>764224406</t>
  </si>
  <si>
    <t>Oplechování horních ploch zdí a nadezdívek (atik) z hliníkového plechu mechanicky kotvené rš 500 mm</t>
  </si>
  <si>
    <t>479815911</t>
  </si>
  <si>
    <t>28 "napojení  boků vikýřů</t>
  </si>
  <si>
    <t>764236444</t>
  </si>
  <si>
    <t>Oplechování parapetů z měděného plechu rovných celoplošně lepených, bez rohů rš 330 mm</t>
  </si>
  <si>
    <t>1710189808</t>
  </si>
  <si>
    <t>1,20*4</t>
  </si>
  <si>
    <t>1,20*21</t>
  </si>
  <si>
    <t>1*8</t>
  </si>
  <si>
    <t>1,8+1,2*3</t>
  </si>
  <si>
    <t>207</t>
  </si>
  <si>
    <t>764236465</t>
  </si>
  <si>
    <t>Oplechování parapetů z měděného plechu rovných celoplošně lepených, bez rohů Příplatek k cenám za zvýšenou pracnost při provedení rohu nebo koutu do rš 400 mm</t>
  </si>
  <si>
    <t>1383033163</t>
  </si>
  <si>
    <t>4+21+8+4</t>
  </si>
  <si>
    <t>764324412</t>
  </si>
  <si>
    <t>Lemování prostupů z hliníkového plechu bez lišty, střech s krytinou skládanou nebo z plechu</t>
  </si>
  <si>
    <t>1461372870</t>
  </si>
  <si>
    <t>5  "lemování komínů</t>
  </si>
  <si>
    <t>209</t>
  </si>
  <si>
    <t>764326423</t>
  </si>
  <si>
    <t>Lemování ventilačních nástavců z hliníkového plechu výšky do 1000 mm, se stříškou střech s krytinou skládanou mimo prejzovou nebo z plechu, průměru přes 100 do 150 mm</t>
  </si>
  <si>
    <t>1090808145</t>
  </si>
  <si>
    <t>764531404</t>
  </si>
  <si>
    <t>Žlab podokapní z měděného plechu včetně háků a čel půlkruhový rš 330 mm</t>
  </si>
  <si>
    <t>2139491333</t>
  </si>
  <si>
    <t>211</t>
  </si>
  <si>
    <t>764531424</t>
  </si>
  <si>
    <t>Žlab podokapní z měděného plechu včetně háků a čel roh nebo kout, žlabu půlkruhového rš 330 mm</t>
  </si>
  <si>
    <t>256822084</t>
  </si>
  <si>
    <t>764531444</t>
  </si>
  <si>
    <t>Žlab podokapní z měděného plechu včetně háků a čel kotlík oválný (trychtýřový), rš žlabu/průměr svodu 330/100 mm</t>
  </si>
  <si>
    <t>-1435233944</t>
  </si>
  <si>
    <t>213</t>
  </si>
  <si>
    <t>764538422</t>
  </si>
  <si>
    <t>Svod z měděného plechu včetně objímek, kolen a odskoků kruhový, průměru 100 mm</t>
  </si>
  <si>
    <t>-1346878164</t>
  </si>
  <si>
    <t>998764103</t>
  </si>
  <si>
    <t>Přesun hmot pro konstrukce klempířské stanovený z hmotnosti přesunovaného materiálu vodorovná dopravní vzdálenost do 50 m v objektech výšky přes 12 do 24 m</t>
  </si>
  <si>
    <t>468</t>
  </si>
  <si>
    <t>2,242</t>
  </si>
  <si>
    <t>215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</si>
  <si>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</si>
  <si>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</si>
  <si>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1452231016</t>
  </si>
  <si>
    <t>765</t>
  </si>
  <si>
    <t>Krytina skládaná</t>
  </si>
  <si>
    <t>765111809</t>
  </si>
  <si>
    <t>Demontáž krytiny keramické drážkové, sklonu do 30° s tvrdou maltou do suti</t>
  </si>
  <si>
    <t>-477044817</t>
  </si>
  <si>
    <t>257</t>
  </si>
  <si>
    <t>217</t>
  </si>
  <si>
    <t>765111811</t>
  </si>
  <si>
    <t>Demontáž krytiny keramické Příplatek k cenám za sklon přes 30° do suti</t>
  </si>
  <si>
    <t>-1643977876</t>
  </si>
  <si>
    <t>765111869</t>
  </si>
  <si>
    <t>Demontáž krytiny keramické hřebenů a nároží, sklonu do 30° z hřebenáčů s tvrdou maltou do suti</t>
  </si>
  <si>
    <t>2045027104</t>
  </si>
  <si>
    <t>3,5*4+12,5+8+5,5+7,5+7,5</t>
  </si>
  <si>
    <t>219</t>
  </si>
  <si>
    <t>765111881</t>
  </si>
  <si>
    <t>136324458</t>
  </si>
  <si>
    <t>765191001</t>
  </si>
  <si>
    <t>Montáž pojistné hydroizolační nebo parotěsné fólie kladené ve sklonu do 20° lepením (vodotěsné podstřeší) na bednění nebo tepelnou izolaci</t>
  </si>
  <si>
    <t>-1019323663</t>
  </si>
  <si>
    <t>330+50</t>
  </si>
  <si>
    <t>221</t>
  </si>
  <si>
    <t>28329043</t>
  </si>
  <si>
    <t>fólie difuzně propustné s nakašírovanou strukturovanou rohoží pod hladkou plechovou krytinu se samolepící páskou v podélném přesahu</t>
  </si>
  <si>
    <t>512823353</t>
  </si>
  <si>
    <t>380</t>
  </si>
  <si>
    <t>380*1,1 'Přepočtené koeficientem množství</t>
  </si>
  <si>
    <t>765191021</t>
  </si>
  <si>
    <t>Montáž pojistné hydroizolační nebo parotěsné fólie kladené ve sklonu přes 20° s lepenými přesahy na krokve</t>
  </si>
  <si>
    <t>480</t>
  </si>
  <si>
    <t>50 "plocha vikýřů</t>
  </si>
  <si>
    <t>223</t>
  </si>
  <si>
    <t>28329030</t>
  </si>
  <si>
    <t>fólie kontaktní difuzně propustná pro doplňkovou hydroizolační vrstvu, monolitická třívrstvá PES/PP 150-160g/m2, integrovaná samolepící páska</t>
  </si>
  <si>
    <t>482</t>
  </si>
  <si>
    <t>50*1,1 "Přepočtené koeficientem množství</t>
  </si>
  <si>
    <t>401307402</t>
  </si>
  <si>
    <t>107,50</t>
  </si>
  <si>
    <t>225</t>
  </si>
  <si>
    <t>28329038</t>
  </si>
  <si>
    <t>fólie kontaktní difuzně propustná pro doplňkovou hydroizolační vrstvu skládaných větraných fasád s otevřenými spárami (spára max 20 mm, max.20% plochy)</t>
  </si>
  <si>
    <t>1967323493</t>
  </si>
  <si>
    <t>107,50*1,1</t>
  </si>
  <si>
    <t>998765103</t>
  </si>
  <si>
    <t>Přesun hmot pro krytiny skládané stanovený z hmotnosti přesunovaného materiálu vodorovná dopravní vzdálenost do 50 m na objektech výšky přes 12 do 24 m</t>
  </si>
  <si>
    <t>484</t>
  </si>
  <si>
    <t>0,194</t>
  </si>
  <si>
    <t>227</t>
  </si>
  <si>
    <t>998765181</t>
  </si>
  <si>
    <t>Přesun hmot pro krytiny skládané stanovený z hmotnosti přesunovaného materiálu Příplatek k cenám za přesun prováděný bez použití mechanizace pro jakoukoliv výšku objektu</t>
  </si>
  <si>
    <t>486</t>
  </si>
  <si>
    <t>766</t>
  </si>
  <si>
    <t>Konstrukce truhlářské</t>
  </si>
  <si>
    <t>228</t>
  </si>
  <si>
    <t>766231113</t>
  </si>
  <si>
    <t>Montáž sklápěcich schodů na půdu s vyřezáním otvoru a kompletizací</t>
  </si>
  <si>
    <t>1029392261</t>
  </si>
  <si>
    <t>229</t>
  </si>
  <si>
    <t>61233174</t>
  </si>
  <si>
    <t>uzávěr prostupový protipožární s plechovým víkem s protipožární,protihlukovou a zateplovací vložkou</t>
  </si>
  <si>
    <t>-1724371368</t>
  </si>
  <si>
    <t>230</t>
  </si>
  <si>
    <t>55347582</t>
  </si>
  <si>
    <t>schody skládací protipožární,mech. z Al profilů, El 30, pro výšku max. 280cm, 11 schodnic 120x70cm</t>
  </si>
  <si>
    <t>-229094076</t>
  </si>
  <si>
    <t>231</t>
  </si>
  <si>
    <t>766432314</t>
  </si>
  <si>
    <t>Montáž obložení sloupů nebo pilířů plochy přes 1 m2 palubkami na pero a drážku z měkkého dřeva, šířky přes 100 mm</t>
  </si>
  <si>
    <t>925240546</t>
  </si>
  <si>
    <t>0,18*4*2,60*8</t>
  </si>
  <si>
    <t>232</t>
  </si>
  <si>
    <t>-499261866</t>
  </si>
  <si>
    <t>14,976*0,05  "obklad sloupků</t>
  </si>
  <si>
    <t>0,749*1,1 'Přepočtené koeficientem množství</t>
  </si>
  <si>
    <t>233</t>
  </si>
  <si>
    <t>766438111</t>
  </si>
  <si>
    <t>Montáž dřevěného obložení betonových stupňů s podstupnicemi</t>
  </si>
  <si>
    <t>711061624</t>
  </si>
  <si>
    <t>1,20*6*2*2+1,20*8*2*2</t>
  </si>
  <si>
    <t>234</t>
  </si>
  <si>
    <t>61151044</t>
  </si>
  <si>
    <t>podlaha dřevěná lamelová tl 14mm dub</t>
  </si>
  <si>
    <t>-1997778954</t>
  </si>
  <si>
    <t>(1,20*0,28*6+1,20*0,185*6)*2+(1,20*0,28*8+1,20*0,185*8)*2</t>
  </si>
  <si>
    <t>15,624*1,1 'Přepočtené koeficientem množství</t>
  </si>
  <si>
    <t>235</t>
  </si>
  <si>
    <t>766441811</t>
  </si>
  <si>
    <t>Demontáž parapetních desek dřevěných nebo plastových šířky do 300 mm délky do 1 m</t>
  </si>
  <si>
    <t>488</t>
  </si>
  <si>
    <t>236</t>
  </si>
  <si>
    <t>766441821</t>
  </si>
  <si>
    <t>Demontáž parapetních desek dřevěných nebo plastových šířky do 300 mm délky přes 1 m</t>
  </si>
  <si>
    <t>490</t>
  </si>
  <si>
    <t>4+21+2+2</t>
  </si>
  <si>
    <t>237</t>
  </si>
  <si>
    <t>766621201</t>
  </si>
  <si>
    <t>Montáž oken dřevěných včetně montáže rámu plochy přes 1 m2 otevíravých do dřevěné konstrukce, výšky do 1,5 m</t>
  </si>
  <si>
    <t>-768391854</t>
  </si>
  <si>
    <t>1*1,20*8  "vikýře</t>
  </si>
  <si>
    <t>238</t>
  </si>
  <si>
    <t>61110011</t>
  </si>
  <si>
    <t>okno dřevěné otevíravé/sklopné trojsklo přes plochu 1m2 do v 1,5m</t>
  </si>
  <si>
    <t>1107828976</t>
  </si>
  <si>
    <t>9,60</t>
  </si>
  <si>
    <t>239</t>
  </si>
  <si>
    <t>766621211</t>
  </si>
  <si>
    <t>Montáž oken dřevěných včetně montáže rámu plochy přes 1 m2 otevíravých do zdiva, výšky do 1,5 m</t>
  </si>
  <si>
    <t>-1220981123</t>
  </si>
  <si>
    <t>1,20*0,60*4</t>
  </si>
  <si>
    <t>1,20*1,40*21</t>
  </si>
  <si>
    <t>-816756991</t>
  </si>
  <si>
    <t>2,88+35,28</t>
  </si>
  <si>
    <t>241</t>
  </si>
  <si>
    <t>766621212</t>
  </si>
  <si>
    <t>Montáž oken dřevěných včetně montáže rámu plochy přes 1 m2 otevíravých do zdiva, výšky přes 1,5 do 2,5 m</t>
  </si>
  <si>
    <t>-404124451</t>
  </si>
  <si>
    <t>1,8*2,2+1,2*2,2*3  "balkónové dveře</t>
  </si>
  <si>
    <t>61110013</t>
  </si>
  <si>
    <t>okno dřevěné otevíravé/sklopné trojsklo přes plochu 1m2 v 1,5-2,5m</t>
  </si>
  <si>
    <t>-2120558613</t>
  </si>
  <si>
    <t>11,88</t>
  </si>
  <si>
    <t>243</t>
  </si>
  <si>
    <t>766629214</t>
  </si>
  <si>
    <t>Montáž oken dřevěných Příplatek k cenám za tepelnou izolaci mezi ostěním a rámem okna při rovném ostění, připojovací spára tl. do 15 mm, páska</t>
  </si>
  <si>
    <t>504</t>
  </si>
  <si>
    <t>(1,2+0,6*2)*4+(1,2+1,4*2)*21+(1+1,2*2)*8+(1,8+2,2*2)+(1,2+2,2*2)*3</t>
  </si>
  <si>
    <t>766660181</t>
  </si>
  <si>
    <t>Montáž dveřních křídel dřevěných nebo plastových otevíravých do obložkové zárubně protipožárních jednokřídlových, šířky do 800 mm</t>
  </si>
  <si>
    <t>-1533300264</t>
  </si>
  <si>
    <t>1+8</t>
  </si>
  <si>
    <t>245</t>
  </si>
  <si>
    <t>61162098</t>
  </si>
  <si>
    <t>dveře jednokřídlé dřevotřískové protipožární EI (EW) 30 D3 povrch laminátový plné 800x1970-2100mm</t>
  </si>
  <si>
    <t>-8369632</t>
  </si>
  <si>
    <t>246</t>
  </si>
  <si>
    <t>61162097</t>
  </si>
  <si>
    <t>dveře jednokřídlé dřevotřískové protipožární EI (EW) 30 D3 povrch laminátový plné 700x1970-2100mm</t>
  </si>
  <si>
    <t>1996904586</t>
  </si>
  <si>
    <t>247</t>
  </si>
  <si>
    <t>766660171</t>
  </si>
  <si>
    <t>Montáž dveřních křídel dřevěných nebo plastových otevíravých do obložkové zárubně povrchově upravených jednokřídlových, šířky do 800 mm</t>
  </si>
  <si>
    <t>-791874726</t>
  </si>
  <si>
    <t>3+10+16</t>
  </si>
  <si>
    <t>61162072</t>
  </si>
  <si>
    <t>dveře jednokřídlé voštinové povrch laminátový plné 600x1970-2100mm</t>
  </si>
  <si>
    <t>1211449133</t>
  </si>
  <si>
    <t>2+1</t>
  </si>
  <si>
    <t>249</t>
  </si>
  <si>
    <t>61162073</t>
  </si>
  <si>
    <t>dveře jednokřídlé voštinové povrch laminátový plné 700x1970-2100mm</t>
  </si>
  <si>
    <t>-245209018</t>
  </si>
  <si>
    <t>2+3+5</t>
  </si>
  <si>
    <t>250</t>
  </si>
  <si>
    <t>61162074</t>
  </si>
  <si>
    <t>dveře jednokřídlé voštinové povrch laminátový plné 800x1970-2100mm</t>
  </si>
  <si>
    <t>-2072539547</t>
  </si>
  <si>
    <t>4+3+4+5</t>
  </si>
  <si>
    <t>251</t>
  </si>
  <si>
    <t>766682111</t>
  </si>
  <si>
    <t>Montáž zárubní dřevěných, plastových nebo z lamina obložkových, pro dveře jednokřídlové, tloušťky stěny do 170 mm</t>
  </si>
  <si>
    <t>13239425</t>
  </si>
  <si>
    <t>252</t>
  </si>
  <si>
    <t>61182307</t>
  </si>
  <si>
    <t>zárubeň jednokřídlá obložková s laminátovým povrchem tl stěny 60-150mm rozměru 600-1100/1970, 2100mm</t>
  </si>
  <si>
    <t>-591952143</t>
  </si>
  <si>
    <t>253</t>
  </si>
  <si>
    <t>766682211</t>
  </si>
  <si>
    <t>Montáž zárubní dřevěných, plastových nebo z lamina obložkových protipožárních, pro dveře jednokřídlové, tloušťky stěny do 170 mm</t>
  </si>
  <si>
    <t>1513178306</t>
  </si>
  <si>
    <t>254</t>
  </si>
  <si>
    <t>61182318</t>
  </si>
  <si>
    <t>zárubeň jednokřídlá obložková s laminátovým povrchem a protipožární úpravou tl stěny 60-150mm rozměru 600-1100/1970, 2100mm</t>
  </si>
  <si>
    <t>-111637136</t>
  </si>
  <si>
    <t>255</t>
  </si>
  <si>
    <t>766660411</t>
  </si>
  <si>
    <t>Montáž dveřních křídel dřevěných nebo plastových vchodových dveří včetně rámu do zdiva jednokřídlových bez nadsvětlíku</t>
  </si>
  <si>
    <t>600779632</t>
  </si>
  <si>
    <t>256</t>
  </si>
  <si>
    <t>766660511</t>
  </si>
  <si>
    <t>Montáž dveřních křídel dřevěných nebo plastových vchodových dveří včetně rámu do dřevěných konstrukcí jednokřídlových bez nadsvětlíku</t>
  </si>
  <si>
    <t>605238066</t>
  </si>
  <si>
    <t>61173203</t>
  </si>
  <si>
    <t>dveře jednokřídlé dřevěné prosklené max rozměru otvoru 2,42m2 bezpečnostní třídy RC2</t>
  </si>
  <si>
    <t>-329678456</t>
  </si>
  <si>
    <t>1  "š. 800/1970</t>
  </si>
  <si>
    <t>2 "š. 900/1970</t>
  </si>
  <si>
    <t>258</t>
  </si>
  <si>
    <t>766660729</t>
  </si>
  <si>
    <t>Montáž dveřních doplňků dveřního kování interiérového štítku s klikou</t>
  </si>
  <si>
    <t>530</t>
  </si>
  <si>
    <t>54914620</t>
  </si>
  <si>
    <t>kování dveřní vrchní klika včetně rozet a montážního materiálu R PZ nerez PK</t>
  </si>
  <si>
    <t>532</t>
  </si>
  <si>
    <t>Poznámka k položce:_x000D_
Poznámka k položce: Poznámka k položce: kování LEKO GULF H, klika-klika</t>
  </si>
  <si>
    <t>29+8</t>
  </si>
  <si>
    <t>260</t>
  </si>
  <si>
    <t>766660735</t>
  </si>
  <si>
    <t>Montáž dveřních doplňků dveřního kování bezpečnostního rozvorového zámku tříbodového</t>
  </si>
  <si>
    <t>1883362839</t>
  </si>
  <si>
    <t>261</t>
  </si>
  <si>
    <t>54914122</t>
  </si>
  <si>
    <t>kování bezpečnostní, klika-klika R4/O OFFICE</t>
  </si>
  <si>
    <t>534</t>
  </si>
  <si>
    <t>262</t>
  </si>
  <si>
    <t>766681114</t>
  </si>
  <si>
    <t>Montáž zárubní dřevěných, plastových nebo z lamina rámových, pro dveře jednokřídlové, šířky do 900 mm</t>
  </si>
  <si>
    <t>-643915167</t>
  </si>
  <si>
    <t>263</t>
  </si>
  <si>
    <t>61182251</t>
  </si>
  <si>
    <t>zárubeň jednokřídlá smrková rámová tl stěny 75mm rozměru 800/1970mm</t>
  </si>
  <si>
    <t>872247135</t>
  </si>
  <si>
    <t>61182252</t>
  </si>
  <si>
    <t>zárubeň jednokřídlá smrková rámová tl stěny 75mm rozměru 900/1970mm</t>
  </si>
  <si>
    <t>1814571827</t>
  </si>
  <si>
    <t>265</t>
  </si>
  <si>
    <t>766694111</t>
  </si>
  <si>
    <t>Montáž ostatních truhlářských konstrukcí parapetních desek dřevěných nebo plastových šířky do 300 mm, délky do 1000 mm</t>
  </si>
  <si>
    <t>548</t>
  </si>
  <si>
    <t>766694112</t>
  </si>
  <si>
    <t>Montáž ostatních truhlářských konstrukcí parapetních desek dřevěných nebo plastových šířky do 300 mm, délky přes 1000 do 1600 mm</t>
  </si>
  <si>
    <t>550</t>
  </si>
  <si>
    <t>21+4+3</t>
  </si>
  <si>
    <t>267</t>
  </si>
  <si>
    <t>766694113</t>
  </si>
  <si>
    <t>Montáž ostatních truhlářských konstrukcí parapetních desek dřevěných nebo plastových šířky do 300 mm, délky přes 1600 do 2600 mm</t>
  </si>
  <si>
    <t>552</t>
  </si>
  <si>
    <t>268</t>
  </si>
  <si>
    <t>60794104</t>
  </si>
  <si>
    <t>parapet dřevotřískový vnitřní povrch laminátový š 340mm</t>
  </si>
  <si>
    <t>554</t>
  </si>
  <si>
    <t>1,2*4+1,2*21+1*8+1,8+1,2*3</t>
  </si>
  <si>
    <t>269</t>
  </si>
  <si>
    <t>60794121</t>
  </si>
  <si>
    <t>koncovka PVC k parapetním dřevotřískovým deskám 600mm</t>
  </si>
  <si>
    <t>556</t>
  </si>
  <si>
    <t>(4+21+8+1+3)*2</t>
  </si>
  <si>
    <t>270</t>
  </si>
  <si>
    <t>766695212</t>
  </si>
  <si>
    <t>Montáž ostatních truhlářských konstrukcí prahů dveří jednokřídlových, šířky do 100 mm</t>
  </si>
  <si>
    <t>558</t>
  </si>
  <si>
    <t>3  "vstupní dveře</t>
  </si>
  <si>
    <t>271</t>
  </si>
  <si>
    <t>61187161</t>
  </si>
  <si>
    <t>práh dveřní dřevěný dubový tl 20mm dl 820mm š 150mm</t>
  </si>
  <si>
    <t>560</t>
  </si>
  <si>
    <t>61187181</t>
  </si>
  <si>
    <t>práh dveřní dřevěný dubový tl 20mm dl 920mm š 150mm</t>
  </si>
  <si>
    <t>764976594</t>
  </si>
  <si>
    <t>273</t>
  </si>
  <si>
    <t>998766102</t>
  </si>
  <si>
    <t>Přesun hmot pro konstrukce truhlářské stanovený z hmotnosti přesunovaného materiálu vodorovná dopravní vzdálenost do 50 m v objektech výšky přes 6 do 12 m</t>
  </si>
  <si>
    <t>-937785300</t>
  </si>
  <si>
    <t>274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</si>
  <si>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</si>
  <si>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</si>
  <si>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1026088211</t>
  </si>
  <si>
    <t>767</t>
  </si>
  <si>
    <t>Konstrukce zámečnické</t>
  </si>
  <si>
    <t>275</t>
  </si>
  <si>
    <t>767163221</t>
  </si>
  <si>
    <t>Montáž kompletního kovového zábradlí přímého z dílců na schodišti kotveného do betonu</t>
  </si>
  <si>
    <t>564</t>
  </si>
  <si>
    <t>2,5*4+0,3*2+1,5+3,43</t>
  </si>
  <si>
    <t>276</t>
  </si>
  <si>
    <t>5534228R</t>
  </si>
  <si>
    <t>zábradlí s plochým sloupkem, dřevěnou výplní a horním kotvením</t>
  </si>
  <si>
    <t>kg</t>
  </si>
  <si>
    <t>566</t>
  </si>
  <si>
    <t>165  "vnitřní schodiště</t>
  </si>
  <si>
    <t>277</t>
  </si>
  <si>
    <t>767995115</t>
  </si>
  <si>
    <t>Montáž ostatních atypických zámečnických konstrukcí hmotnosti přes 50 do 100 kg</t>
  </si>
  <si>
    <t>572</t>
  </si>
  <si>
    <t>278</t>
  </si>
  <si>
    <t>55241002</t>
  </si>
  <si>
    <t>poklop kanalizační betonolitinový, rám betonolitinový 125mm, B 125 bez odvětrání</t>
  </si>
  <si>
    <t>574</t>
  </si>
  <si>
    <t>279</t>
  </si>
  <si>
    <t>953943211</t>
  </si>
  <si>
    <t>Osazování drobných kovových předmětů kotvených do stěny hasicího přístroje</t>
  </si>
  <si>
    <t>576</t>
  </si>
  <si>
    <t>Poznámka k položce:_x000D_
Poznámka k položce: Poznámka k položce: Poznámka k souboru cen:, 1. V cenách nejsou započteny náklady na dodávku kovových předmětů; tyto se oceňují ve specifikaci. Ztratné se nestanoví., 2. Cenu -2841 lze použít pro osazení rámu pod pružinový (roštový) ocelový základ např. domovních praček, odstředivek, ždímaček, motorových zařízení, ventilátorů apod., 3. Cena -2851 je určena pro zednické osazení zábradlí ze samostatných dílů nevyžadující samostatnou montáž., 4. Ceny platí za každé zalití.,</t>
  </si>
  <si>
    <t>280</t>
  </si>
  <si>
    <t>44932114</t>
  </si>
  <si>
    <t>přístroj hasicí ruční práškový PG 6 LE</t>
  </si>
  <si>
    <t>578</t>
  </si>
  <si>
    <t>281</t>
  </si>
  <si>
    <t>767531111</t>
  </si>
  <si>
    <t>Montáž vstupních čistících zón z rohoží kovových nebo plastových</t>
  </si>
  <si>
    <t>580</t>
  </si>
  <si>
    <t>Poznámka k položce:_x000D_
Poznámka k položce: Poznámka k položce: Poznámka k souboru cen:, 1. Cena -1111 je určena pro všechny typy rohoží kromě textilních, tj. hliníkové nebo plastové v kombinaci s různými typy kartáčů, kovové - škrabáky, pryžové, z vláken z plastických hmot, apod., 2. Textilní rohože se oceňují souborem cen 776 57-3 Montáž textilních čistících zón katalogu 800-776 Podlahy povlakové.,</t>
  </si>
  <si>
    <t>0,45*0,90 *4</t>
  </si>
  <si>
    <t>282</t>
  </si>
  <si>
    <t>69752004</t>
  </si>
  <si>
    <t>rohož vstupní provedení hliník standard 17 mm</t>
  </si>
  <si>
    <t>-593930046</t>
  </si>
  <si>
    <t>1,62</t>
  </si>
  <si>
    <t>283</t>
  </si>
  <si>
    <t>767531121</t>
  </si>
  <si>
    <t>Montáž vstupních čistících zón z rohoží osazení rámu mosazného nebo hliníkového zapuštěného z L profilů</t>
  </si>
  <si>
    <t>586</t>
  </si>
  <si>
    <t>(0,45+0,9)*2*4</t>
  </si>
  <si>
    <t>69752160</t>
  </si>
  <si>
    <t>rám pro zapuštění profil L-30/30 25/25 20/30 15/30-Al</t>
  </si>
  <si>
    <t>588</t>
  </si>
  <si>
    <t>10,8</t>
  </si>
  <si>
    <t>285</t>
  </si>
  <si>
    <t>767995111</t>
  </si>
  <si>
    <t>Montáž ostatních atypických zámečnických konstrukcí hmotnosti do 5 kg</t>
  </si>
  <si>
    <t>1868948167</t>
  </si>
  <si>
    <t>56*2*1,5*3,17 "kotvení krokví 112 kusů</t>
  </si>
  <si>
    <t>286</t>
  </si>
  <si>
    <t>1301035R</t>
  </si>
  <si>
    <t>ocel pásová válcovaná za studena 80x5 mm</t>
  </si>
  <si>
    <t>1278995869</t>
  </si>
  <si>
    <t>56*2*1,5*3,17/1000</t>
  </si>
  <si>
    <t>287</t>
  </si>
  <si>
    <t>998767102</t>
  </si>
  <si>
    <t>Přesun hmot pro zámečnické konstrukce stanovený z hmotnosti přesunovaného materiálu vodorovná dopravní vzdálenost do 50 m v objektech výšky přes 6 do 12 m</t>
  </si>
  <si>
    <t>608</t>
  </si>
  <si>
    <t>0,271</t>
  </si>
  <si>
    <t>288</t>
  </si>
  <si>
    <t>998767181</t>
  </si>
  <si>
    <t>Přesun hmot pro zámečnické konstrukce stanovený z hmotnosti přesunovaného materiálu Příplatek k cenám za přesun prováděný bez použití mechanizace pro jakoukoliv výšku objektu</t>
  </si>
  <si>
    <t>610</t>
  </si>
  <si>
    <t>771</t>
  </si>
  <si>
    <t>Podlahy z dlaždic</t>
  </si>
  <si>
    <t>289</t>
  </si>
  <si>
    <t>771111011</t>
  </si>
  <si>
    <t>Příprava podkladu před provedením dlažby vysátí podlah</t>
  </si>
  <si>
    <t>612</t>
  </si>
  <si>
    <t>Poznámka k položce:_x000D_
Poznámka k položce: Poznámka k položce: Poznámka k souboru cen:, 1. V cenách 771 12-1011 až 771 12-1015 jsou započteny i náklady na dodání nátěru., 2. V cenách 771 15-1011 až 771 15-1026 jsou započteny i náklady na dodání stěrky., 3. V cenách 771 16-1011 až -1023 nejsou započteny náklady na materiál, tyto se oceňují ve specifikaci.,</t>
  </si>
  <si>
    <t>48,33+121,93</t>
  </si>
  <si>
    <t>290</t>
  </si>
  <si>
    <t>771121011</t>
  </si>
  <si>
    <t>Příprava podkladu před provedením dlažby nátěr penetrační na podlahu</t>
  </si>
  <si>
    <t>614</t>
  </si>
  <si>
    <t>170,26</t>
  </si>
  <si>
    <t>291</t>
  </si>
  <si>
    <t>771151021</t>
  </si>
  <si>
    <t>Příprava podkladu před provedením dlažby samonivelační stěrka min.pevnosti 30 MPa, tloušťky do 3 mm</t>
  </si>
  <si>
    <t>616</t>
  </si>
  <si>
    <t>771474112</t>
  </si>
  <si>
    <t>Montáž soklů z dlaždic keramických lepených flexibilním lepidlem rovných, výšky přes 65 do 90 mm</t>
  </si>
  <si>
    <t>618</t>
  </si>
  <si>
    <t>"1.PP" 3,495*2+4,18*2+0,40+2,955*2+3,43*2+4,93+1,43+1,050+1,050+1,050+1,65*2+1,32*2+1,43*2+1,3*2+2,41*2+2,72*2+2,72*2+2,53*2+1,32+2,37+3,5+3,5</t>
  </si>
  <si>
    <t>2,20+1,50+2,44+2,9</t>
  </si>
  <si>
    <t>"1.NP" 1,58+3,15+0,3+0,3+0,3-0,90+4,205+2,2+1,505+1+1+0,3+0,3+2,2-1-0,9</t>
  </si>
  <si>
    <t>"2.NP" 1,9*2+1,165*2-0,7+7,6+3,275+1,205+3,275+2,32+1,6+1,495+2,67-0,9-0,7-0,9-0,8-0,9*2</t>
  </si>
  <si>
    <t>293</t>
  </si>
  <si>
    <t>59761416</t>
  </si>
  <si>
    <t>sokl-dlažba keramická slinutá hladká do interiéru i exteriéru 300x80mm</t>
  </si>
  <si>
    <t>-2040022849</t>
  </si>
  <si>
    <t>"129,23*3,333"</t>
  </si>
  <si>
    <t>129,23*3,333*1,1 "Přepočtené koeficientem množství</t>
  </si>
  <si>
    <t>771574112</t>
  </si>
  <si>
    <t>Montáž podlah z dlaždic keramických lepených flexibilním lepidlem maloformátových hladkých přes 9 do 12 ks/m2</t>
  </si>
  <si>
    <t>622</t>
  </si>
  <si>
    <t>Poznámka k položce:_x000D_
Poznámka k položce: Poznámka k položce: Poznámka k souboru cen:, 1. Položky jsou učeny pro všechy druhy povrchových úprav.,</t>
  </si>
  <si>
    <t>"1.NP byty" 5,37+1,68+5,25+5,03</t>
  </si>
  <si>
    <t>"2.NP byty" 5,22+7,07+2,21+4,42+1,85+6,56+3,67</t>
  </si>
  <si>
    <t>295</t>
  </si>
  <si>
    <t>59761003</t>
  </si>
  <si>
    <t>dlažba keramická hutná hladká do interiéru přes 9 do 12ks/m2</t>
  </si>
  <si>
    <t>624</t>
  </si>
  <si>
    <t>48,33*1,05 "Přepočtené koeficientem množství</t>
  </si>
  <si>
    <t>2139342212</t>
  </si>
  <si>
    <t>"1.PP"  9,38+6,90+1,86+1,89+26,29+5,47+20,64</t>
  </si>
  <si>
    <t>"1.NP" 18,43</t>
  </si>
  <si>
    <t>"2.NP" 31,07</t>
  </si>
  <si>
    <t>297</t>
  </si>
  <si>
    <t>59761434</t>
  </si>
  <si>
    <t>dlažba keramická slinutá hladká do interiéru i exteriéru pro vysoké mechanické namáhání přes 9 do 12ks/m2</t>
  </si>
  <si>
    <t>-1858246740</t>
  </si>
  <si>
    <t>121,93</t>
  </si>
  <si>
    <t>121,93*1,05 'Přepočtené koeficientem množství</t>
  </si>
  <si>
    <t>298</t>
  </si>
  <si>
    <t>771591112</t>
  </si>
  <si>
    <t>Izolace podlahy pod dlažbu nátěrem nebo stěrkou ve dvou vrstvách</t>
  </si>
  <si>
    <t>630</t>
  </si>
  <si>
    <t>"1.PP WC+um+kotel" 5,47+6,90</t>
  </si>
  <si>
    <t>"1.NP WC+um" 5,37+1,68+5,25+5,03</t>
  </si>
  <si>
    <t>"2.NP WC+um" 5,22+7,07+2,21+4,42+1,85+6,56+3,67</t>
  </si>
  <si>
    <t>299</t>
  </si>
  <si>
    <t>771591115</t>
  </si>
  <si>
    <t>Podlahy - dokončovací práce spárování silikonem</t>
  </si>
  <si>
    <t>632</t>
  </si>
  <si>
    <t>"1.PP" 2,538*2+2,72*2+1,4*2+0,9*2+1,6+1*2+1,6+0,9+1,6+0,9</t>
  </si>
  <si>
    <t>"1.NP" 2,015*2+0,9+2,265*2+2,32*2+2,92*2+1,85*2</t>
  </si>
  <si>
    <t>"2.NP" 1,44+3,335+2,37+1,79+2,37+1,5+2,5*2+2,23*2+1,745*2+2,5*2+1,4+1,395+1,4+1,985*2+1,852*2+3,195*2+2,325*2</t>
  </si>
  <si>
    <t>300</t>
  </si>
  <si>
    <t>771591117</t>
  </si>
  <si>
    <t>Podlahy - dokončovací práce spárování akrylem</t>
  </si>
  <si>
    <t>634</t>
  </si>
  <si>
    <t>Poznámka k položce:_x000D_
Poznámka k položce: Poznámka k položce: Poznámka k souboru cen:, 1. Množství měrných jednotek u ceny -1185 se stanoví podle počtu řezaných dlaždic, nezávisle na jejich velikosti., 2. Ceny 771 59-1115 až -1123 obsahují náklady i na materiál., 3. Položku -1185 lze použít při nuceném použítí jiného nástroje než řezačky.,</t>
  </si>
  <si>
    <t>117 "sokl"</t>
  </si>
  <si>
    <t>301</t>
  </si>
  <si>
    <t>998771102</t>
  </si>
  <si>
    <t>Přesun hmot pro podlahy z dlaždic stanovený z hmotnosti přesunovaného materiálu vodorovná dopravní vzdálenost do 50 m v objektech výšky přes 6 do 12 m</t>
  </si>
  <si>
    <t>636</t>
  </si>
  <si>
    <t>5,638</t>
  </si>
  <si>
    <t>302</t>
  </si>
  <si>
    <t>998771181</t>
  </si>
  <si>
    <t>Přesun hmot pro podlahy z dlaždic stanovený z hmotnosti přesunovaného materiálu Příplatek k ceně za přesun prováděný bez použití mechanizace pro jakoukoliv výšku objektu</t>
  </si>
  <si>
    <t>266738917</t>
  </si>
  <si>
    <t>775</t>
  </si>
  <si>
    <t>Podlahy skládané</t>
  </si>
  <si>
    <t>303</t>
  </si>
  <si>
    <t>775413401</t>
  </si>
  <si>
    <t>Montáž lišty obvodové lepené</t>
  </si>
  <si>
    <t>1857633610</t>
  </si>
  <si>
    <t>281,25 " 1mb lišty/1 m2 podlahy</t>
  </si>
  <si>
    <t>304</t>
  </si>
  <si>
    <t>61418113</t>
  </si>
  <si>
    <t>lišta podlahová dřevěná dub 7x43mm</t>
  </si>
  <si>
    <t>-911358670</t>
  </si>
  <si>
    <t>281,25</t>
  </si>
  <si>
    <t>281,25*1,08 'Přepočtené koeficientem množství</t>
  </si>
  <si>
    <t>305</t>
  </si>
  <si>
    <t>775429121</t>
  </si>
  <si>
    <t>Montáž lišty přechodové (vyrovnávací) připevněné vruty</t>
  </si>
  <si>
    <t>-1991427245</t>
  </si>
  <si>
    <t>306</t>
  </si>
  <si>
    <t>55343124</t>
  </si>
  <si>
    <t>profil přechodový Al vrtaný 30mm bronz</t>
  </si>
  <si>
    <t>949830556</t>
  </si>
  <si>
    <t>29*1,05 'Přepočtené koeficientem množství</t>
  </si>
  <si>
    <t>307</t>
  </si>
  <si>
    <t>775541151</t>
  </si>
  <si>
    <t>Montáž podlah plovoucích z velkoplošných lamel dýhovaných a laminovaných bez podložky, spojovaných zaklapnutím</t>
  </si>
  <si>
    <t>1540856906</t>
  </si>
  <si>
    <t>"1.NP" 15,65+4,70+43,71+2,34+18,72+9,10+6,92+23,70+2,43+14,25+11,31</t>
  </si>
  <si>
    <t>"2.NP" 4,85+20,95+6,13+18,33+4,40+13,36+7,25+23,45+7,17+22,53</t>
  </si>
  <si>
    <t>308</t>
  </si>
  <si>
    <t>61198018</t>
  </si>
  <si>
    <t>podlaha plovoucí laminátová spoj zaklapnutím V spára tř 32 tl 8mm</t>
  </si>
  <si>
    <t>-1926734545</t>
  </si>
  <si>
    <t>281,25*1,05 'Přepočtené koeficientem množství</t>
  </si>
  <si>
    <t>309</t>
  </si>
  <si>
    <t>775591197</t>
  </si>
  <si>
    <t>Ostatní prvky pro plovoucí podlahy montáž parozábrany se samolepícím proužkem</t>
  </si>
  <si>
    <t>1978042619</t>
  </si>
  <si>
    <t>310</t>
  </si>
  <si>
    <t>61155363</t>
  </si>
  <si>
    <t>podložka izolační z pěnového PE s parozábranou 2mm na povrchu s LDPE fólií 0,1mm a samolepícím proužkem 15mm celková š 1,1m</t>
  </si>
  <si>
    <t>-978103734</t>
  </si>
  <si>
    <t>311</t>
  </si>
  <si>
    <t>776141121</t>
  </si>
  <si>
    <t>Příprava podkladu vyrovnání samonivelační stěrkou podlah min.pevnosti 30 MPa, tloušťky do 3 mm</t>
  </si>
  <si>
    <t>-197897055</t>
  </si>
  <si>
    <t>998775102</t>
  </si>
  <si>
    <t>Přesun hmot pro podlahy skládané stanovený z hmotnosti přesunovaného materiálu vodorovná dopravní vzdálenost do 50 m v objektech výšky přes 6 do 12 m</t>
  </si>
  <si>
    <t>937657374</t>
  </si>
  <si>
    <t>313</t>
  </si>
  <si>
    <t>998775181</t>
  </si>
  <si>
    <t>Přesun hmot pro podlahy skládané stanovený z hmotnosti přesunovaného materiálu Příplatek k cenám za přesun prováděný bez použití mechanizace pro jakoukoliv výšku objektu</t>
  </si>
  <si>
    <t>1487612463</t>
  </si>
  <si>
    <t>781</t>
  </si>
  <si>
    <t>Dokončovací práce - obklady</t>
  </si>
  <si>
    <t>314</t>
  </si>
  <si>
    <t>781111011</t>
  </si>
  <si>
    <t>Příprava podkladu před provedením obkladu oprášení (ometení) stěny</t>
  </si>
  <si>
    <t>656</t>
  </si>
  <si>
    <t>Poznámka k položce:_x000D_
Poznámka k položce: Poznámka k položce: Poznámka k souboru cen:, 1. V cenách 781 12-1011 až -1015 jsou započteny i náklady na materiál., 2. V cenách 781 15-1011 až -1041 jsou započteny i náklady na materiál., 3. Lokalní vyrovnání podkladu tloušťky vetší než 3 mm se oceňuje cenami souboru cen Vyrovnání podkladu vnitřních omítaných ploch katalogu 801-4 Budovy a haly - opravy a údržba., 4. V cenách 781 16-1011 až -1023 nejsou započteny náklady na materiál, tyto se oceňují ve specifikaci.,</t>
  </si>
  <si>
    <t>190,058</t>
  </si>
  <si>
    <t>315</t>
  </si>
  <si>
    <t>781121011</t>
  </si>
  <si>
    <t>Příprava podkladu před provedením obkladu nátěr penetrační na stěnu</t>
  </si>
  <si>
    <t>658</t>
  </si>
  <si>
    <t>316</t>
  </si>
  <si>
    <t>781131112</t>
  </si>
  <si>
    <t>Izolace stěny pod obklad izolace nátěrem nebo stěrkou ve dvou vrstvách</t>
  </si>
  <si>
    <t>660</t>
  </si>
  <si>
    <t>Poznámka k položce:_x000D_
Poznámka k položce: Poznámka k položce: Poznámka k souboru cen:, 1. Položka 781 13-1112 se použije pro izolaci stěny zatížené přechodnou vlhkostí., 2. V cenách 781 13-1112 až -1262 jsou započteny i náklady na materiál., 3. V cenách 78113-1207,78113-1227, 78159-1237, 78159-1247, 78159-1257 nejsou započteny náklady na materiál, tyto se oceňují ve specifikaci.,</t>
  </si>
  <si>
    <t>317</t>
  </si>
  <si>
    <t>781131251</t>
  </si>
  <si>
    <t>Izolace stěny pod obklad izolace těsnícími izolačními pásy z manžety pro prostupy potrubí</t>
  </si>
  <si>
    <t>664</t>
  </si>
  <si>
    <t>1+3+5</t>
  </si>
  <si>
    <t>318</t>
  </si>
  <si>
    <t>781131264</t>
  </si>
  <si>
    <t>Izolace stěny pod obklad izolace těsnícími izolačními pásy mezi podlahou a stěnu</t>
  </si>
  <si>
    <t>666</t>
  </si>
  <si>
    <t>319</t>
  </si>
  <si>
    <t>781474112</t>
  </si>
  <si>
    <t>Montáž obkladů vnitřních stěn z dlaždic keramických lepených flexibilním lepidlem maloformátových hladkých přes 9 do 12 ks/m2</t>
  </si>
  <si>
    <t>668</t>
  </si>
  <si>
    <t>"1.PP" (1,4*2+0,9*2+1,6+1*2+1,6+0,9+1,6+0,9)*2,10</t>
  </si>
  <si>
    <t>"1.NP" (2,015*2+0,9+2,265*2+2,32*2+2,92*2+1,85*2)*2,1</t>
  </si>
  <si>
    <t>"2.NP" (1,44+3,335+2,37+1,79+2,37+1,5+2,5*2+2,23*2+1,745*2+2,5*2+1,4+1,395+1,4+1,985*2+1,852*2+3,195*2+2,325*2)*2,1</t>
  </si>
  <si>
    <t>320</t>
  </si>
  <si>
    <t>59761026</t>
  </si>
  <si>
    <t>obklad keramický hladký do 12ks/m2</t>
  </si>
  <si>
    <t>670</t>
  </si>
  <si>
    <t>190,058*1,05 "Přepočtené koeficientem množství</t>
  </si>
  <si>
    <t>321</t>
  </si>
  <si>
    <t>781494111</t>
  </si>
  <si>
    <t>Obklad - dokončující práce profily ukončovací lepené flexibilním lepidlem rohové</t>
  </si>
  <si>
    <t>672</t>
  </si>
  <si>
    <t>"1.PP" 2,1+2,1+1</t>
  </si>
  <si>
    <t>"2.NP" 2,1+2+2,1+1,2+1,2+1,2+0,2+1,2+1,5+0,2+2,1+2,1</t>
  </si>
  <si>
    <t>22,3*1,1 'Přepočtené koeficientem množství</t>
  </si>
  <si>
    <t>322</t>
  </si>
  <si>
    <t>998781102</t>
  </si>
  <si>
    <t>Přesun hmot pro obklady keramické stanovený z hmotnosti přesunovaného materiálu vodorovná dopravní vzdálenost do 50 m v objektech výšky přes 6 do 12 m</t>
  </si>
  <si>
    <t>41709315</t>
  </si>
  <si>
    <t>323</t>
  </si>
  <si>
    <t>998781181</t>
  </si>
  <si>
    <t>Přesun hmot pro obklady keramické stanovený z hmotnosti přesunovaného materiálu Příplatek k cenám za přesun prováděný bez použití mechanizace pro jakoukoliv výšku objektu</t>
  </si>
  <si>
    <t>676</t>
  </si>
  <si>
    <t>3,885</t>
  </si>
  <si>
    <t>783</t>
  </si>
  <si>
    <t>Dokončovací práce - nátěry</t>
  </si>
  <si>
    <t>324</t>
  </si>
  <si>
    <t>783218101</t>
  </si>
  <si>
    <t>Lazurovací nátěr tesařských konstrukcí jednonásobný syntetický</t>
  </si>
  <si>
    <t>1380614133</t>
  </si>
  <si>
    <t>9,396*2+126,792+14,40*2+90,85+14,976"podlaha balkónů+fasáda+stěna kolárna+podbití+sloupky</t>
  </si>
  <si>
    <t>(0,16+0,18)*0,9*9*2"  trámy balkónů</t>
  </si>
  <si>
    <t>784</t>
  </si>
  <si>
    <t>Dokončovací práce - malby a tapety</t>
  </si>
  <si>
    <t>325</t>
  </si>
  <si>
    <t>784171101</t>
  </si>
  <si>
    <t>Zakrytí nemalovaných ploch (materiál ve specifikaci) včetně pozdějšího odkrytí podlah</t>
  </si>
  <si>
    <t>688</t>
  </si>
  <si>
    <t>326</t>
  </si>
  <si>
    <t>58124844</t>
  </si>
  <si>
    <t>fólie pro malířské potřeby zakrývací tl 25µ 4x5m</t>
  </si>
  <si>
    <t>690</t>
  </si>
  <si>
    <t>451*1,05 "Přepočtené koeficientem množství</t>
  </si>
  <si>
    <t>327</t>
  </si>
  <si>
    <t>784181101</t>
  </si>
  <si>
    <t>Penetrace podkladu jednonásobná základní akrylátová bezbarvá v místnostech výšky do 3,80 m</t>
  </si>
  <si>
    <t>692</t>
  </si>
  <si>
    <t>806,659 +72,43 "stěny+stropy omítky"</t>
  </si>
  <si>
    <t>622,51  "podkroví"</t>
  </si>
  <si>
    <t>71,76*2+36,553*2+4,16*2+29,029*2+16,82  "SDK stěny"</t>
  </si>
  <si>
    <t>-112,694  "odečet obklady SDK"</t>
  </si>
  <si>
    <t>328</t>
  </si>
  <si>
    <t>784221101</t>
  </si>
  <si>
    <t>Malby z malířských směsí otěruvzdorných za sucha dvojnásobné, bílé za sucha otěruvzdorné dobře v místnostech výšky do 3,80 m</t>
  </si>
  <si>
    <t>694</t>
  </si>
  <si>
    <t>1688,729</t>
  </si>
  <si>
    <t>725</t>
  </si>
  <si>
    <t>Zdravotechnika - zařizovací předměty</t>
  </si>
  <si>
    <t>329</t>
  </si>
  <si>
    <t>725980124R</t>
  </si>
  <si>
    <t>Instalační dvířka 40/40</t>
  </si>
  <si>
    <t>698</t>
  </si>
  <si>
    <t>Poznámka k položce:_x000D_
-pro obklad</t>
  </si>
  <si>
    <t>742</t>
  </si>
  <si>
    <t>Elektroinstalace - slaboproud</t>
  </si>
  <si>
    <t>74242002R</t>
  </si>
  <si>
    <t>Dodávka a montáž antenního stožáru STA včetně upevňovacího materiálu</t>
  </si>
  <si>
    <t>700</t>
  </si>
  <si>
    <t>02_1 - ZTI-Vnitřní kanalizace a voda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</si>
  <si>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</si>
  <si>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</si>
  <si>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</si>
  <si>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</si>
  <si>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C72117-6222/00</t>
  </si>
  <si>
    <t>Potrubí PVC KG svodné ležaté 110x3,2mm v zemi</t>
  </si>
  <si>
    <t>-497549918</t>
  </si>
  <si>
    <t>C72117-6223/00</t>
  </si>
  <si>
    <t>Potrubí PVC KG svodné ležaté 125x3,2mm v zemi</t>
  </si>
  <si>
    <t>1234551178</t>
  </si>
  <si>
    <t>C72117-6224/00</t>
  </si>
  <si>
    <t>Potrubí PVC KG svodné ležaté 160x4,0mm v zemi</t>
  </si>
  <si>
    <t>246050775</t>
  </si>
  <si>
    <t>Pol1</t>
  </si>
  <si>
    <t>potrubí PP tlumící hluk připojovací 32 x 1,8mm potrubí tlumící hluk</t>
  </si>
  <si>
    <t>1146851841</t>
  </si>
  <si>
    <t>Pol2</t>
  </si>
  <si>
    <t>potrubí PP tlumící hluk připojovací 40 x 1,8mm potrubí tlumící hluk</t>
  </si>
  <si>
    <t>1439927240</t>
  </si>
  <si>
    <t>Pol3</t>
  </si>
  <si>
    <t>potrubí PP tlumící hluk připojovací 50 x 1,8 mm potrubí tlumící hluk</t>
  </si>
  <si>
    <t>1616359847</t>
  </si>
  <si>
    <t>Pol4</t>
  </si>
  <si>
    <t>potrubí PP tlumící hluk připojovací 75 x 2,1 mm potrubí tlumící hluk</t>
  </si>
  <si>
    <t>557720659</t>
  </si>
  <si>
    <t>Pol5</t>
  </si>
  <si>
    <t>potrubí PP tlumící hluk odpadní svislé 110 x 3,0mm potrubí tlumící hluk</t>
  </si>
  <si>
    <t>1240810952</t>
  </si>
  <si>
    <t>Pol6</t>
  </si>
  <si>
    <t>potrubí PP tlumící hluk odpadní svislé 125 x 3,5mm potrubí tlumící hluk</t>
  </si>
  <si>
    <t>-1031117627</t>
  </si>
  <si>
    <t>2861375511</t>
  </si>
  <si>
    <t>Trubka tlak. PE d63x5,8 SDR 11 - výtlačné potrubí</t>
  </si>
  <si>
    <t>-561575231</t>
  </si>
  <si>
    <t>C72117-7337/10</t>
  </si>
  <si>
    <t>inst.objímka s vlož.tlum hluk pro DN 75</t>
  </si>
  <si>
    <t>1258069922</t>
  </si>
  <si>
    <t>C72117-7337/11</t>
  </si>
  <si>
    <t>inst.objímka s vlož.tlum hluk pro DN 110</t>
  </si>
  <si>
    <t>1333363015</t>
  </si>
  <si>
    <t>C72117-7337/12</t>
  </si>
  <si>
    <t>inst.objímka s vlož.tlum hluk pro DN 125</t>
  </si>
  <si>
    <t>1244303882</t>
  </si>
  <si>
    <t>C72119-4103/00</t>
  </si>
  <si>
    <t>Vyvedení kanál.výpustek D 32</t>
  </si>
  <si>
    <t>94885683</t>
  </si>
  <si>
    <t>C72119-4104/00</t>
  </si>
  <si>
    <t>Vyvedení kanál.výpustek D 40</t>
  </si>
  <si>
    <t>2055035244</t>
  </si>
  <si>
    <t>C72119-4105/00</t>
  </si>
  <si>
    <t>Vyvedení kanál.výpustek D 50</t>
  </si>
  <si>
    <t>-73877240</t>
  </si>
  <si>
    <t>C72119-4109/00</t>
  </si>
  <si>
    <t>Vyvedení kanál.výpustek D 110</t>
  </si>
  <si>
    <t>-1031585003</t>
  </si>
  <si>
    <t>Pol9</t>
  </si>
  <si>
    <t>potrubní izolační pouzdro s AL pol. 76/ tl. 20mm</t>
  </si>
  <si>
    <t>-1245704722</t>
  </si>
  <si>
    <t>Pol10</t>
  </si>
  <si>
    <t>potrubní izolační pouzdro s AL pol. 114/ tl.20 mm</t>
  </si>
  <si>
    <t>793892822</t>
  </si>
  <si>
    <t>Pol11</t>
  </si>
  <si>
    <t>potrubní izolační pouzdro s AL pol. 133/ tl.20 mm</t>
  </si>
  <si>
    <t>-853794569</t>
  </si>
  <si>
    <t>C72121-2305/04</t>
  </si>
  <si>
    <t>vpusť podl.izol.pás.ner.mř. DN 100-svis</t>
  </si>
  <si>
    <t>-787840350</t>
  </si>
  <si>
    <t>Pol7</t>
  </si>
  <si>
    <t>kondenzační sifon DN 32</t>
  </si>
  <si>
    <t>1951523953</t>
  </si>
  <si>
    <t>Pol8</t>
  </si>
  <si>
    <t>vtok se zápachovou uzávěrkou DN 32</t>
  </si>
  <si>
    <t>1921860317</t>
  </si>
  <si>
    <t>C72126-2108/10</t>
  </si>
  <si>
    <t>protipožární manžeta pro DN 70</t>
  </si>
  <si>
    <t>228091895</t>
  </si>
  <si>
    <t>C72126-2108/11</t>
  </si>
  <si>
    <t>protipožární manžeta pro DN 100</t>
  </si>
  <si>
    <t>-309223868</t>
  </si>
  <si>
    <t>C72126-2108/12</t>
  </si>
  <si>
    <t>protipožární manžeta pro DN |125</t>
  </si>
  <si>
    <t>-776924659</t>
  </si>
  <si>
    <t>C72127-3148/00</t>
  </si>
  <si>
    <t>Hlavice ventilační PVC DN 70mm</t>
  </si>
  <si>
    <t>-777507295</t>
  </si>
  <si>
    <t>C72127-3149/00</t>
  </si>
  <si>
    <t>Hlavice ventilační PVC DN 100mm</t>
  </si>
  <si>
    <t>-34090937</t>
  </si>
  <si>
    <t>Pol12</t>
  </si>
  <si>
    <t>kovové doplňkové konstrukce-záv.tyče,spojky,hmož.</t>
  </si>
  <si>
    <t>komp</t>
  </si>
  <si>
    <t>-332065687</t>
  </si>
  <si>
    <t>C72127-3157/06</t>
  </si>
  <si>
    <t>dvířka revizní plastová 150 x 150</t>
  </si>
  <si>
    <t>-1210311254</t>
  </si>
  <si>
    <t>C72129-0111/00</t>
  </si>
  <si>
    <t>Zkouška těs kanal.vodou DN&lt;125</t>
  </si>
  <si>
    <t>2040968372</t>
  </si>
  <si>
    <t>C72129-0123/00</t>
  </si>
  <si>
    <t>Zkouška těs kanal.kouřem DN&lt;300</t>
  </si>
  <si>
    <t>-925963787</t>
  </si>
  <si>
    <t>C72130-0922/00</t>
  </si>
  <si>
    <t>Pročištění potrubí ležaté DN&lt;=300</t>
  </si>
  <si>
    <t>-65484812</t>
  </si>
  <si>
    <t>C72414-9101/00</t>
  </si>
  <si>
    <t>Mtž čerpací stanice</t>
  </si>
  <si>
    <t>1934011213</t>
  </si>
  <si>
    <t>Pol13</t>
  </si>
  <si>
    <t>čerp st PU02A202M Star 270,2xčerp Semison M 290 T plov spínač,rozvaděč,akust sign,2 x kk,2 x zv</t>
  </si>
  <si>
    <t>2145449727</t>
  </si>
  <si>
    <t>C99872-4102/00</t>
  </si>
  <si>
    <t>Přesun hmot pro strojní vybavení v objektech výšky &gt;6-12m (aut.vým.)</t>
  </si>
  <si>
    <t>-1608361698</t>
  </si>
  <si>
    <t>C72117-0966/00</t>
  </si>
  <si>
    <t>Potrubí PVC odpadní propojení D 125</t>
  </si>
  <si>
    <t>229078596</t>
  </si>
  <si>
    <t>C72117-0976/00</t>
  </si>
  <si>
    <t>Potrubí PVC odpadní krácení D 125</t>
  </si>
  <si>
    <t>-68653255</t>
  </si>
  <si>
    <t>C99872-1102/00</t>
  </si>
  <si>
    <t>Přesun hmot pro vnitřní kanalizaci v objektech výšky &gt;6-12m (aut.vým.)</t>
  </si>
  <si>
    <t>1009264516</t>
  </si>
  <si>
    <t>722</t>
  </si>
  <si>
    <t>Zdravotechnika - vnitřní vodovod</t>
  </si>
  <si>
    <t>Pol14</t>
  </si>
  <si>
    <t>lisované potr ocel zevnitř i vně pozink 28x1,5 DN 25 ,sendzimírově pozinkované</t>
  </si>
  <si>
    <t>301615013</t>
  </si>
  <si>
    <t>C72217-1459/01</t>
  </si>
  <si>
    <t>Potrubí PPR 20 x 3,4 mm PN 20 vodovodní potrubí</t>
  </si>
  <si>
    <t>428178751</t>
  </si>
  <si>
    <t>C72217-1462/01</t>
  </si>
  <si>
    <t>Potrubí PPR 25 x 4,2 mm PN 20 vodovodní potrubí</t>
  </si>
  <si>
    <t>2146405843</t>
  </si>
  <si>
    <t>C72217-1465/01</t>
  </si>
  <si>
    <t>Potrubí PPR 32 x 5,4 mm PN 20 vodovodní potrubí</t>
  </si>
  <si>
    <t>-450779643</t>
  </si>
  <si>
    <t>C72217-1468/01</t>
  </si>
  <si>
    <t>Potrubí PPR 40 x 6,7 mm PN 20 vodovodní potrubí</t>
  </si>
  <si>
    <t>1366946312</t>
  </si>
  <si>
    <t>C72217-1471/01</t>
  </si>
  <si>
    <t>Potrubí PPR 50 x 8,3 mm PN 20 vodovodní potrubí</t>
  </si>
  <si>
    <t>882395898</t>
  </si>
  <si>
    <t>C72217-1482/01</t>
  </si>
  <si>
    <t>Upevnění plast.potrubí DN 20mm pro teplotu média 60°</t>
  </si>
  <si>
    <t>1267526195</t>
  </si>
  <si>
    <t>C72217-1483/01</t>
  </si>
  <si>
    <t>Upevnění plast.potrubí DN 25mm pro teplotu média 60°</t>
  </si>
  <si>
    <t>1832974803</t>
  </si>
  <si>
    <t>C72217-1484/01</t>
  </si>
  <si>
    <t>Upevnění plast.potrubí DN 32mm pro teplotu média 60°</t>
  </si>
  <si>
    <t>-974990951</t>
  </si>
  <si>
    <t>C72217-1485/01</t>
  </si>
  <si>
    <t>Upevnění plast.potrubí DN 40mm pro teplotu média 60°</t>
  </si>
  <si>
    <t>-2076554300</t>
  </si>
  <si>
    <t>C72217-1486/01</t>
  </si>
  <si>
    <t>Upevnění plast.potrubí DN 50mm pro teplotu média 60°</t>
  </si>
  <si>
    <t>1571840708</t>
  </si>
  <si>
    <t>C72219-0401/00</t>
  </si>
  <si>
    <t>Vyvedení a upev.výpustek DN 15</t>
  </si>
  <si>
    <t>-1118261858</t>
  </si>
  <si>
    <t>C72222-0122/01</t>
  </si>
  <si>
    <t>nástěnka PPR 20 x 1/2"</t>
  </si>
  <si>
    <t>232651116</t>
  </si>
  <si>
    <t>C72222-0122/02</t>
  </si>
  <si>
    <t>nástěnka průchozí PPR 20 x 1/2"</t>
  </si>
  <si>
    <t>-480055578</t>
  </si>
  <si>
    <t>C72222-4111/00</t>
  </si>
  <si>
    <t>kohout plnící a vypouštěcí R 608 G 1/2"</t>
  </si>
  <si>
    <t>-1121526863</t>
  </si>
  <si>
    <t>C72223-0211/00</t>
  </si>
  <si>
    <t>Kohout kulový R 250D G 1/2"</t>
  </si>
  <si>
    <t>-1433480817</t>
  </si>
  <si>
    <t>C72223-0212/00</t>
  </si>
  <si>
    <t>Kohout kulový R 250D G 3/4"</t>
  </si>
  <si>
    <t>-84036422</t>
  </si>
  <si>
    <t>C72223-0213/00</t>
  </si>
  <si>
    <t>Kohout kulový R 250D G 1"</t>
  </si>
  <si>
    <t>-1820326589</t>
  </si>
  <si>
    <t>C72223-0214/00</t>
  </si>
  <si>
    <t>Kohout kulový R 250D G 5/4"</t>
  </si>
  <si>
    <t>511108261</t>
  </si>
  <si>
    <t>C72223-0215/00</t>
  </si>
  <si>
    <t>Kohout kulový R 250D G 6/4"</t>
  </si>
  <si>
    <t>1969551851</t>
  </si>
  <si>
    <t>C72223-1062/00</t>
  </si>
  <si>
    <t>Ventil zpětný VE 3030 G 3/4</t>
  </si>
  <si>
    <t>584207809</t>
  </si>
  <si>
    <t>C72223-1063/00</t>
  </si>
  <si>
    <t>Ventil zpětný VE 3030 G 1</t>
  </si>
  <si>
    <t>1774790527</t>
  </si>
  <si>
    <t>C72223-1065/00</t>
  </si>
  <si>
    <t>Ventil zpětný VE 3030 G 6/4"</t>
  </si>
  <si>
    <t>1749733096</t>
  </si>
  <si>
    <t>C72223-1163/00</t>
  </si>
  <si>
    <t>Ventil pojistný pruž.ON 137030 G 1</t>
  </si>
  <si>
    <t>30343944</t>
  </si>
  <si>
    <t>C72226-2213/01</t>
  </si>
  <si>
    <t>Vodoměr 30°C DN 15, Qn1,5 m3/h ,záv. G3/4"</t>
  </si>
  <si>
    <t>-340371665</t>
  </si>
  <si>
    <t>C72226-2213/30</t>
  </si>
  <si>
    <t>Vodoměr 30°C DN 25, Qn3,5 m3/h ,záv. G5/4"</t>
  </si>
  <si>
    <t>95042104</t>
  </si>
  <si>
    <t>C72226-3417/01</t>
  </si>
  <si>
    <t>Vodoměr 100 C° ,DN 15,Qn 1,5 m3/h,záv.G3/4"</t>
  </si>
  <si>
    <t>1726513733</t>
  </si>
  <si>
    <t>Pol15</t>
  </si>
  <si>
    <t>kohout kulový s vypouštěním R 250 DS G 3/4"</t>
  </si>
  <si>
    <t>696820915</t>
  </si>
  <si>
    <t>Pol16</t>
  </si>
  <si>
    <t>kohout kulový s vypouštěním R 250 DS G 1"</t>
  </si>
  <si>
    <t>-1900800108</t>
  </si>
  <si>
    <t>Pol17</t>
  </si>
  <si>
    <t>kohout kulový s vypouštěním R 250 DS G 6/4"</t>
  </si>
  <si>
    <t>-1623909493</t>
  </si>
  <si>
    <t>Pol18</t>
  </si>
  <si>
    <t>stoupačkový regulační ventil DN 15</t>
  </si>
  <si>
    <t>1419295806</t>
  </si>
  <si>
    <t>Pol19</t>
  </si>
  <si>
    <t>filtr se zp proplachem F76 S ,kvs 15 DN 32</t>
  </si>
  <si>
    <t>163078874</t>
  </si>
  <si>
    <t>Pol20</t>
  </si>
  <si>
    <t>manometr 0 - 1 MPa, zadní vývod 1/4"</t>
  </si>
  <si>
    <t>242174976</t>
  </si>
  <si>
    <t>Pol21</t>
  </si>
  <si>
    <t>filtr závitový DN 20</t>
  </si>
  <si>
    <t>2020590178</t>
  </si>
  <si>
    <t>Pol22</t>
  </si>
  <si>
    <t>expanzní nádoba na pitnou vodu 24 l</t>
  </si>
  <si>
    <t>-278741127</t>
  </si>
  <si>
    <t>Pol23</t>
  </si>
  <si>
    <t>hydr.s tvar.stálou had. DN 25/30-tr.6 mm "D19"</t>
  </si>
  <si>
    <t>1194358517</t>
  </si>
  <si>
    <t>Pol24</t>
  </si>
  <si>
    <t>ochrana vodov.potr.izol.trub 22 mm / tl.15 mm</t>
  </si>
  <si>
    <t>1003034499</t>
  </si>
  <si>
    <t>Pol25</t>
  </si>
  <si>
    <t>ochrana vodov.potr.izol.trub 28 mm / tl.15 mm</t>
  </si>
  <si>
    <t>-601095399</t>
  </si>
  <si>
    <t>Pol26</t>
  </si>
  <si>
    <t>ochrana vodov.potr.izol.trub 35 mm / tl.15 mm</t>
  </si>
  <si>
    <t>1749859890</t>
  </si>
  <si>
    <t>Pol27</t>
  </si>
  <si>
    <t>ochrana vodov.potr.izol.trub 42 mm / tl.15 mm</t>
  </si>
  <si>
    <t>2026858738</t>
  </si>
  <si>
    <t>Pol28</t>
  </si>
  <si>
    <t>ochrana vodov.potr.izol.trub 52 mm / tl.15 mm</t>
  </si>
  <si>
    <t>-772454270</t>
  </si>
  <si>
    <t>Pol29</t>
  </si>
  <si>
    <t>potrubní izolační pouzdro s AL pol. 21 / tl.30 mm tep.izolace / vata / l&lt;0,04W / (m.K)2</t>
  </si>
  <si>
    <t>943737842</t>
  </si>
  <si>
    <t>Pol30</t>
  </si>
  <si>
    <t>potrubní izolační pouzdro s AL pol. 27 / tl.30 mm tep.izolace / vata / l&lt;0,04W / (m.K)2</t>
  </si>
  <si>
    <t>526720826</t>
  </si>
  <si>
    <t>Pol31</t>
  </si>
  <si>
    <t>potrubní izolační pouzdro s AL pol. 34 / tl.40 mm tep.izolace / vata / l&lt;0,04W / (m.K)2</t>
  </si>
  <si>
    <t>-739842168</t>
  </si>
  <si>
    <t>Pol32</t>
  </si>
  <si>
    <t>potrubní izolační pouzdro s AL pol. 43/ tl. 50 mm tep.izolace / vata / I&lt;0,04W / (m.K)2</t>
  </si>
  <si>
    <t>-1291708670</t>
  </si>
  <si>
    <t>Pol33</t>
  </si>
  <si>
    <t>potrubní izolační pouzdro s AL pol. 52/ tl. 50 mm tep.izolace / vata / I&lt;0,04W / (m.K)2</t>
  </si>
  <si>
    <t>-1593583142</t>
  </si>
  <si>
    <t>Pol34</t>
  </si>
  <si>
    <t>podpůrný žlab pozinkovaný pro PPR 20</t>
  </si>
  <si>
    <t>-465646199</t>
  </si>
  <si>
    <t>Pol35</t>
  </si>
  <si>
    <t>podpůrný žlab pozinkovaný pro PPR 25</t>
  </si>
  <si>
    <t>273812960</t>
  </si>
  <si>
    <t>Pol36</t>
  </si>
  <si>
    <t>podpůrný žlab pozinkovaný pro PPR 32</t>
  </si>
  <si>
    <t>-1854304010</t>
  </si>
  <si>
    <t>Pol37</t>
  </si>
  <si>
    <t>podpůrný žlab pozinkovaný pro PPR 40</t>
  </si>
  <si>
    <t>-1672467530</t>
  </si>
  <si>
    <t>Pol38</t>
  </si>
  <si>
    <t>podpůrný žlab pozinkovaný pro PPR 50</t>
  </si>
  <si>
    <t>168009749</t>
  </si>
  <si>
    <t>Pol39</t>
  </si>
  <si>
    <t>instalační objímky pro potrubí DN 15 / 20-23mm/</t>
  </si>
  <si>
    <t>1436584442</t>
  </si>
  <si>
    <t>Pol40</t>
  </si>
  <si>
    <t>instalační objímky pro potrubí DN 20 / 25-28 mm/</t>
  </si>
  <si>
    <t>1546007376</t>
  </si>
  <si>
    <t>Pol41</t>
  </si>
  <si>
    <t>instalační objímky pro potrubí DN 25 / 32-35 mm/</t>
  </si>
  <si>
    <t>-2002576023</t>
  </si>
  <si>
    <t>Pol42</t>
  </si>
  <si>
    <t>instalační objímky pro potrubí DN 32 / 40-43 mm/</t>
  </si>
  <si>
    <t>-1083692156</t>
  </si>
  <si>
    <t>Pol43</t>
  </si>
  <si>
    <t>instalační objímky pro potrubí DN 40 / 48-51 mm/</t>
  </si>
  <si>
    <t>-150509897</t>
  </si>
  <si>
    <t>Pol44</t>
  </si>
  <si>
    <t>kovové doplňkové konstrukce -konz.,záv.tyče,spojky</t>
  </si>
  <si>
    <t>1305268638</t>
  </si>
  <si>
    <t>C72127-3157/06.1</t>
  </si>
  <si>
    <t>dvířka revizní plastová 200 x 200</t>
  </si>
  <si>
    <t>293371379</t>
  </si>
  <si>
    <t>Pol45</t>
  </si>
  <si>
    <t>EFC protip manžeta</t>
  </si>
  <si>
    <t>sada</t>
  </si>
  <si>
    <t>-1392834401</t>
  </si>
  <si>
    <t>C72229-0226/00</t>
  </si>
  <si>
    <t>Zkouška tlak.potr.DN&lt;50</t>
  </si>
  <si>
    <t>1132300680</t>
  </si>
  <si>
    <t>C72229-0234/00</t>
  </si>
  <si>
    <t>Proplach a dezinfekce DN&lt;=80</t>
  </si>
  <si>
    <t>-1004330407</t>
  </si>
  <si>
    <t>C99872-2102/00</t>
  </si>
  <si>
    <t>Přesun hmot pro vnitřní vodovod v objektech výšky &gt;6-12m (aut.vým.)</t>
  </si>
  <si>
    <t>128165971</t>
  </si>
  <si>
    <t>C72422-1155/05</t>
  </si>
  <si>
    <t>cirkulační čerpadlo Grundfos UP 20-30N UPS série 100</t>
  </si>
  <si>
    <t>-1629880344</t>
  </si>
  <si>
    <t>C72511-0155/00</t>
  </si>
  <si>
    <t>Mtž prvku pro závěsné WC,samonosný ovládání přední</t>
  </si>
  <si>
    <t>soub</t>
  </si>
  <si>
    <t>-1723962738</t>
  </si>
  <si>
    <t>Pol46</t>
  </si>
  <si>
    <t>samonosný prvek pro záv WC,s nádrží do stěny</t>
  </si>
  <si>
    <t>1501673356</t>
  </si>
  <si>
    <t>Pol47</t>
  </si>
  <si>
    <t>izolace zvuková pro závěsné WC</t>
  </si>
  <si>
    <t>-1992813512</t>
  </si>
  <si>
    <t>Pol48</t>
  </si>
  <si>
    <t>souprava pro předstěnovou montáž WC</t>
  </si>
  <si>
    <t>-1298130466</t>
  </si>
  <si>
    <t>Pol49</t>
  </si>
  <si>
    <t>deska ovládací , ovládání zepředu WC</t>
  </si>
  <si>
    <t>998889041</t>
  </si>
  <si>
    <t>Pol50</t>
  </si>
  <si>
    <t>klozet závěsný bílý</t>
  </si>
  <si>
    <t>1503833906</t>
  </si>
  <si>
    <t>Pol51</t>
  </si>
  <si>
    <t>WC sedátko ultra ploché</t>
  </si>
  <si>
    <t>-124604487</t>
  </si>
  <si>
    <t>C72521-0111/00</t>
  </si>
  <si>
    <t>Mtž umyvadla na šrouby</t>
  </si>
  <si>
    <t>208438046</t>
  </si>
  <si>
    <t>Pol52</t>
  </si>
  <si>
    <t>umyvadlo 60 cm s otvorem bílé</t>
  </si>
  <si>
    <t>-519545460</t>
  </si>
  <si>
    <t>Pol53</t>
  </si>
  <si>
    <t>umyvadl.šrouby M10x120sada</t>
  </si>
  <si>
    <t>-929324492</t>
  </si>
  <si>
    <t>C72522-0114/00</t>
  </si>
  <si>
    <t>Mtž vany přímé na podstavci</t>
  </si>
  <si>
    <t>745820161</t>
  </si>
  <si>
    <t>Pol65</t>
  </si>
  <si>
    <t>vana 1850x75x48 s podstavcem,bílá</t>
  </si>
  <si>
    <t>-1874977188</t>
  </si>
  <si>
    <t>C72524-0111/00</t>
  </si>
  <si>
    <t>Mtž sprchového koutu včetně vaničky bez armatur</t>
  </si>
  <si>
    <t>-502753426</t>
  </si>
  <si>
    <t>Pol60</t>
  </si>
  <si>
    <t>vanička litý mramor 90x90 čtverec bílá</t>
  </si>
  <si>
    <t>-1309938129</t>
  </si>
  <si>
    <t>Pol61</t>
  </si>
  <si>
    <t>sprchový kout ,rohový vstup,posuvné dveře</t>
  </si>
  <si>
    <t>964912307</t>
  </si>
  <si>
    <t>C72531-0111/00</t>
  </si>
  <si>
    <t>Mtž dřezu jednoduchého nerezového v kuchyňské sestavě</t>
  </si>
  <si>
    <t>-1881447166</t>
  </si>
  <si>
    <t>C72531-4350/00</t>
  </si>
  <si>
    <t>Dřez jedn.nerez</t>
  </si>
  <si>
    <t>soup</t>
  </si>
  <si>
    <t>-894528526</t>
  </si>
  <si>
    <t>C72581-0306/03</t>
  </si>
  <si>
    <t>ventil výtokový nástěnný pračkový se šroub G3/4"</t>
  </si>
  <si>
    <t>273500696</t>
  </si>
  <si>
    <t>C72582-0120/00</t>
  </si>
  <si>
    <t>Mtž baterie umyvadlové/dřezové směšovací stojánkové</t>
  </si>
  <si>
    <t>-1817724545</t>
  </si>
  <si>
    <t>Pol57</t>
  </si>
  <si>
    <t>baterie umyvadl stoj ,pák plná,chrom</t>
  </si>
  <si>
    <t>1369149163</t>
  </si>
  <si>
    <t>Pol58</t>
  </si>
  <si>
    <t>bat dřezová stoj ,pák plná ,chrom</t>
  </si>
  <si>
    <t>-2058224485</t>
  </si>
  <si>
    <t>Pol59</t>
  </si>
  <si>
    <t>rohový ventil s filtrem 1/2 " x  3/8 "</t>
  </si>
  <si>
    <t>-647994871</t>
  </si>
  <si>
    <t>C72583-0111/00</t>
  </si>
  <si>
    <t>Mtž baterie vanové směšovací nástěnné</t>
  </si>
  <si>
    <t>-250084507</t>
  </si>
  <si>
    <t>Pol67</t>
  </si>
  <si>
    <t>baterie vanov násť.pák,páka plná,chrom</t>
  </si>
  <si>
    <t>-1828141496</t>
  </si>
  <si>
    <t>Pol68</t>
  </si>
  <si>
    <t>vanový set</t>
  </si>
  <si>
    <t>-1995176614</t>
  </si>
  <si>
    <t>C72584-0131/00</t>
  </si>
  <si>
    <t>Mtž baterie sprchové směšovací s ruční hadicí</t>
  </si>
  <si>
    <t>-738071138</t>
  </si>
  <si>
    <t>Pol63</t>
  </si>
  <si>
    <t>baterie sprch.násť.páková</t>
  </si>
  <si>
    <t>635867437</t>
  </si>
  <si>
    <t>Pol64</t>
  </si>
  <si>
    <t>sprchový set-1poloh.sprch.</t>
  </si>
  <si>
    <t>-1217005086</t>
  </si>
  <si>
    <t>C72586-0157/00</t>
  </si>
  <si>
    <t>Uzávěrka zápachová pod omítku</t>
  </si>
  <si>
    <t>1428795324</t>
  </si>
  <si>
    <t>C72586-0217/00</t>
  </si>
  <si>
    <t>Mtž zápachové uzávěrky pro umyvadlo,dřez</t>
  </si>
  <si>
    <t>-400159936</t>
  </si>
  <si>
    <t>Pol54</t>
  </si>
  <si>
    <t>sifon umyvadl.kov pr 32  kulatý s převl.mat.5/4"</t>
  </si>
  <si>
    <t>972825715</t>
  </si>
  <si>
    <t>Pol55</t>
  </si>
  <si>
    <t>sifon dřezový pr 40 s převl.mat.6/4"</t>
  </si>
  <si>
    <t>1851329156</t>
  </si>
  <si>
    <t>Pol56</t>
  </si>
  <si>
    <t>přechodka 32x40mm flaška rour</t>
  </si>
  <si>
    <t>-541113043</t>
  </si>
  <si>
    <t>C72586-0224/00</t>
  </si>
  <si>
    <t>Mtž zápachové uzávěrky pro vanu</t>
  </si>
  <si>
    <t>-1388047853</t>
  </si>
  <si>
    <t>Pol66</t>
  </si>
  <si>
    <t>sifon vanový automat komplet kov ,dl.80 cm</t>
  </si>
  <si>
    <t>-258983228</t>
  </si>
  <si>
    <t>C72586-0227/00</t>
  </si>
  <si>
    <t>Mtž zápachové uzávěrky pro sprchový kout</t>
  </si>
  <si>
    <t>1940013624</t>
  </si>
  <si>
    <t>Pol62</t>
  </si>
  <si>
    <t>sifon sprch 6/4" s kryt nerez DN40/50</t>
  </si>
  <si>
    <t>162342163</t>
  </si>
  <si>
    <t>C99872-5102/00</t>
  </si>
  <si>
    <t>Přesun hmot pro zařizovací předměty v objektech výšky &gt;6-12m (aut.vým.)</t>
  </si>
  <si>
    <t>-496130837</t>
  </si>
  <si>
    <t>03_1 - Vytápění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</si>
  <si>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</si>
  <si>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</si>
  <si>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</si>
  <si>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</si>
  <si>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HZS - Hodinové zúčtovací sazby</t>
  </si>
  <si>
    <t>722239104</t>
  </si>
  <si>
    <t>Armatury se dvěma závity montáž vodovodních armatur se dvěma závity ostatních typů G 5/4"</t>
  </si>
  <si>
    <t>-237771021</t>
  </si>
  <si>
    <t>55114002R</t>
  </si>
  <si>
    <t>uzávěr kulový  PN 16 T 100°C pro pitnou vodu DN 32 s filtrem</t>
  </si>
  <si>
    <t>831456467</t>
  </si>
  <si>
    <t>732</t>
  </si>
  <si>
    <t>Ústřední vytápění - strojovny</t>
  </si>
  <si>
    <t>73219910R</t>
  </si>
  <si>
    <t>Dodávka a montáž štítků orientačních</t>
  </si>
  <si>
    <t>soubor</t>
  </si>
  <si>
    <t>-871488537</t>
  </si>
  <si>
    <t>"1.PP" 10</t>
  </si>
  <si>
    <t>732211123</t>
  </si>
  <si>
    <t>Nepřímotopné zásobníkové ohřívače TUV stacionární s jedním teplosměnným výměníkem PN 1,0 MPa/1,6 MPa, t = 95°C/110°C objem zásobníku / v.pl. m2 výměníku 500 l / 1,90 m2</t>
  </si>
  <si>
    <t>-1105903012</t>
  </si>
  <si>
    <t>732331134</t>
  </si>
  <si>
    <t>Nádoby expanzní tlakové pro akumulační ohřev teplé vody s membránou bez pojistného ventilu se závitovým připojením PN 1,0 o objemu 25 l</t>
  </si>
  <si>
    <t>-1795349474</t>
  </si>
  <si>
    <t>732421472</t>
  </si>
  <si>
    <t>Čerpadla teplovodní závitová mokroběžná oběhová pro teplovodní vytápění (elektronicky řízená) PN 10, do 110°C DN přípojky/dopravní výška H (m) - čerpací výkon Q (m3/h) DN 32 / do 8,0 m / 5,0 m3/h</t>
  </si>
  <si>
    <t>-2037259735</t>
  </si>
  <si>
    <t>73252212R</t>
  </si>
  <si>
    <t>Dodávka a montáž tepelného čerpadla vzduch/voda venkovní jednotka topný výkon/příkon 17,0/5,2 kW včetně regulace TČ+propojení vnější a vnitřní jednotky+nosné konstrukce</t>
  </si>
  <si>
    <t>-1693869718</t>
  </si>
  <si>
    <t>73252213R</t>
  </si>
  <si>
    <t>Dodávka a montáž vnitřní jednotky včetně el. kotle 9,0 kW včetně pojistného ventilu+oběhového čerpadla</t>
  </si>
  <si>
    <t>-2144614194</t>
  </si>
  <si>
    <t>998732102</t>
  </si>
  <si>
    <t>Přesun hmot pro strojovny stanovený z hmotnosti přesunovaného materiálu vodorovná dopravní vzdálenost do 50 m v objektech výšky přes 6 do 12 m</t>
  </si>
  <si>
    <t>-410715488</t>
  </si>
  <si>
    <t>998732181</t>
  </si>
  <si>
    <t>Přesun hmot pro strojovny stanovený z hmotnosti přesunovaného materiálu Příplatek k cenám za přesun prováděný bez použití mechanizace pro jakoukoliv výšku objektu</t>
  </si>
  <si>
    <t>445162352</t>
  </si>
  <si>
    <t>733</t>
  </si>
  <si>
    <t>Ústřední vytápění - rozvodné potrubí</t>
  </si>
  <si>
    <t>73314110R</t>
  </si>
  <si>
    <t>Lapač kalu G 5/4"</t>
  </si>
  <si>
    <t>-1523137425</t>
  </si>
  <si>
    <t>733222102</t>
  </si>
  <si>
    <t>Potrubí z trubek měděných polotvrdých spojovaných měkkým pájením Ø 15/1</t>
  </si>
  <si>
    <t>962937011</t>
  </si>
  <si>
    <t>"1.PP" 15</t>
  </si>
  <si>
    <t>"2.BJ" 5</t>
  </si>
  <si>
    <t>733222103</t>
  </si>
  <si>
    <t>Potrubí z trubek měděných polotvrdých spojovaných měkkým pájením Ø 18/1</t>
  </si>
  <si>
    <t>1317107136</t>
  </si>
  <si>
    <t>"1.PP" 20</t>
  </si>
  <si>
    <t>733222104</t>
  </si>
  <si>
    <t>Potrubí z trubek měděných polotvrdých spojovaných měkkým pájením Ø 22/1</t>
  </si>
  <si>
    <t>590885320</t>
  </si>
  <si>
    <t>"1.PP" 25</t>
  </si>
  <si>
    <t>"2.BJ" 10</t>
  </si>
  <si>
    <t>733223105</t>
  </si>
  <si>
    <t>Potrubí z trubek měděných tvrdých spojovaných měkkým pájením Ø 28/1,5</t>
  </si>
  <si>
    <t>-760520028</t>
  </si>
  <si>
    <t>"1.PP" 30</t>
  </si>
  <si>
    <t>733223106</t>
  </si>
  <si>
    <t>Potrubí z trubek měděných tvrdých spojovaných měkkým pájením Ø 35/1,5</t>
  </si>
  <si>
    <t>-76321000</t>
  </si>
  <si>
    <t>733224225</t>
  </si>
  <si>
    <t>Potrubí z trubek měděných Příplatek k cenám za zhotovení přípojky z trubek měděných Ø 28/1,5</t>
  </si>
  <si>
    <t>1831953291</t>
  </si>
  <si>
    <t>733291101</t>
  </si>
  <si>
    <t>Zkoušky těsnosti potrubí z trubek měděných Ø do 35/1,5</t>
  </si>
  <si>
    <t>-202428420</t>
  </si>
  <si>
    <t>115+25</t>
  </si>
  <si>
    <t>73551100R</t>
  </si>
  <si>
    <t>Trubkové teplovodní podlahové vytápění potrubí polyethylen PE-Xa rozvodné potrubí 17x2 mm</t>
  </si>
  <si>
    <t>1640301296</t>
  </si>
  <si>
    <t>73551103R</t>
  </si>
  <si>
    <t>Trubkové teplovodní podlahové vytápění potrubí polyethylen PE-Xa rozvodné potrubí 20x2 mm</t>
  </si>
  <si>
    <t>-1901645289</t>
  </si>
  <si>
    <t>73551104R</t>
  </si>
  <si>
    <t>Trubkové teplovodní podlahové vytápění potrubí polyethylen PE-Xa rozvodné potrubí 25x2,8 mm</t>
  </si>
  <si>
    <t>1759307497</t>
  </si>
  <si>
    <t>733391101</t>
  </si>
  <si>
    <t>Zkoušky těsnosti potrubí z trubek plastových Ø do 32/3,0</t>
  </si>
  <si>
    <t>928002072</t>
  </si>
  <si>
    <t>90+105+65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</si>
  <si>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</si>
  <si>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</si>
  <si>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-279628005</t>
  </si>
  <si>
    <t>145+285</t>
  </si>
  <si>
    <t>998733102</t>
  </si>
  <si>
    <t>Přesun hmot pro rozvody potrubí stanovený z hmotnosti přesunovaného materiálu vodorovná dopravní vzdálenost do 50 m v objektech výšky přes 6 do 12 m</t>
  </si>
  <si>
    <t>169365288</t>
  </si>
  <si>
    <t>998733181</t>
  </si>
  <si>
    <t>Přesun hmot pro rozvody potrubí stanovený z hmotnosti přesunovaného materiálu Příplatek k cenám za přesun prováděný bez použití mechanizace pro jakoukoliv výšku objektu</t>
  </si>
  <si>
    <t>1997719198</t>
  </si>
  <si>
    <t>734</t>
  </si>
  <si>
    <t>Ústřední vytápění - armatury</t>
  </si>
  <si>
    <t>734211112</t>
  </si>
  <si>
    <t>Ventily odvzdušňovací závitové otopných těles PN 6 do 120°C G 1/4</t>
  </si>
  <si>
    <t>1594101079</t>
  </si>
  <si>
    <t>6+20</t>
  </si>
  <si>
    <t>734211113</t>
  </si>
  <si>
    <t>Ventily odvzdušňovací závitové otopných těles PN 6 do 120°C G 3/8</t>
  </si>
  <si>
    <t>1759101633</t>
  </si>
  <si>
    <t>4+2</t>
  </si>
  <si>
    <t>734221412</t>
  </si>
  <si>
    <t>Ventily regulační závitové s nastavitelnou regulací PN 10 do 120°C přímé G 3/8</t>
  </si>
  <si>
    <t>-1224786030</t>
  </si>
  <si>
    <t>3+2</t>
  </si>
  <si>
    <t>734221414</t>
  </si>
  <si>
    <t>Ventily regulační závitové s nastavitelnou regulací PN 10 do 120°C přímé G 3/4</t>
  </si>
  <si>
    <t>61247356</t>
  </si>
  <si>
    <t>734221682</t>
  </si>
  <si>
    <t>Ventily regulační závitové hlavice termostatické, pro ovládání ventilů PN 10 do 110°C kapalinové otopných těles VK</t>
  </si>
  <si>
    <t>-445389697</t>
  </si>
  <si>
    <t>734222812</t>
  </si>
  <si>
    <t>Ventily regulační závitové termostatické, s hlavicí ručního ovládání PN 16 do 110°C přímé chromované G 1/2</t>
  </si>
  <si>
    <t>-1085426181</t>
  </si>
  <si>
    <t>4+18</t>
  </si>
  <si>
    <t>734242414</t>
  </si>
  <si>
    <t>Ventily zpětné závitové PN 16 do 110°C přímé G 1</t>
  </si>
  <si>
    <t>-1078375768</t>
  </si>
  <si>
    <t>734242415</t>
  </si>
  <si>
    <t>Ventily zpětné závitové PN 16 do 110°C přímé G 5/4</t>
  </si>
  <si>
    <t>936233689</t>
  </si>
  <si>
    <t>734261232</t>
  </si>
  <si>
    <t>Šroubení topenářské PN 16 do 120°C přímé G 3/8</t>
  </si>
  <si>
    <t>-2080689344</t>
  </si>
  <si>
    <t>12+20</t>
  </si>
  <si>
    <t>734261233</t>
  </si>
  <si>
    <t>Šroubení topenářské PN 16 do 120°C přímé G 1/2</t>
  </si>
  <si>
    <t>-1389882514</t>
  </si>
  <si>
    <t>734261234</t>
  </si>
  <si>
    <t>Šroubení topenářské PN 16 do 120°C přímé G 3/4</t>
  </si>
  <si>
    <t>1262514837</t>
  </si>
  <si>
    <t>2+5</t>
  </si>
  <si>
    <t>734261235</t>
  </si>
  <si>
    <t>Šroubení topenářské PN 16 do 120°C přímé G 1</t>
  </si>
  <si>
    <t>-2011947088</t>
  </si>
  <si>
    <t>734261236</t>
  </si>
  <si>
    <t>Šroubení topenářské PN 16 do 120°C přímé G 5/4</t>
  </si>
  <si>
    <t>528019883</t>
  </si>
  <si>
    <t>734261412</t>
  </si>
  <si>
    <t>Šroubení regulační radiátorové rohové bez vypouštění G 1/2</t>
  </si>
  <si>
    <t>1045046211</t>
  </si>
  <si>
    <t>734291122</t>
  </si>
  <si>
    <t>Ostatní armatury kohouty plnicí a vypouštěcí PN 10 do 90°C G 3/8</t>
  </si>
  <si>
    <t>1324474787</t>
  </si>
  <si>
    <t>734291123</t>
  </si>
  <si>
    <t>Ostatní armatury kohouty plnicí a vypouštěcí PN 10 do 90°C G 1/2</t>
  </si>
  <si>
    <t>50474897</t>
  </si>
  <si>
    <t>734292714</t>
  </si>
  <si>
    <t>Ostatní armatury kulové kohouty PN 42 do 185°C přímé vnitřní závit G 3/4</t>
  </si>
  <si>
    <t>-248315394</t>
  </si>
  <si>
    <t>734292715</t>
  </si>
  <si>
    <t>Ostatní armatury kulové kohouty PN 42 do 185°C přímé vnitřní závit G 1</t>
  </si>
  <si>
    <t>1889785036</t>
  </si>
  <si>
    <t>734292716</t>
  </si>
  <si>
    <t>Ostatní armatury kulové kohouty PN 42 do 185°C přímé vnitřní závit G 1 1/4</t>
  </si>
  <si>
    <t>-1293574514</t>
  </si>
  <si>
    <t>734411113</t>
  </si>
  <si>
    <t>Teploměry technické s pevným stonkem a jímkou zadní připojení (axiální) průměr 80 mm délka stonku 50 mm</t>
  </si>
  <si>
    <t>-200705379</t>
  </si>
  <si>
    <t>998734102</t>
  </si>
  <si>
    <t>Přesun hmot pro armatury stanovený z hmotnosti přesunovaného materiálu vodorovná dopravní vzdálenost do 50 m v objektech výšky přes 6 do 12 m</t>
  </si>
  <si>
    <t>1418794891</t>
  </si>
  <si>
    <t>998734181</t>
  </si>
  <si>
    <t>Přesun hmot pro armatury stanovený z hmotnosti přesunovaného materiálu Příplatek k cenám za přesun prováděný bez použití mechanizace pro jakoukoliv výšku objektu</t>
  </si>
  <si>
    <t>1192912742</t>
  </si>
  <si>
    <t>735</t>
  </si>
  <si>
    <t>Ústřední vytápění - otopná tělesa</t>
  </si>
  <si>
    <t>735152276</t>
  </si>
  <si>
    <t>Otopná tělesa panelová VK jednodesková PN 1,0 MPa, T do 110°C s jednou přídavnou přestupní plochou výšky tělesa 600 mm stavební délky / výkonu 900 mm / 902 W</t>
  </si>
  <si>
    <t>446669555</t>
  </si>
  <si>
    <t>735152277</t>
  </si>
  <si>
    <t>Otopná tělesa panelová VK jednodesková PN 1,0 MPa, T do 110°C s jednou přídavnou přestupní plochou výšky tělesa 600 mm stavební délky / výkonu 1000 mm / 1002 W</t>
  </si>
  <si>
    <t>783439745</t>
  </si>
  <si>
    <t>735152576</t>
  </si>
  <si>
    <t>Otopná tělesa panelová VK dvoudesková PN 1,0 MPa, T do 110°C se dvěma přídavnými přestupními plochami výšky tělesa 600 mm stavební délky / výkonu 900 mm / 1511 W</t>
  </si>
  <si>
    <t>-635932705</t>
  </si>
  <si>
    <t>735152577</t>
  </si>
  <si>
    <t>Otopná tělesa panelová VK dvoudesková PN 1,0 MPa, T do 110°C se dvěma přídavnými přestupními plochami výšky tělesa 600 mm stavební délky / výkonu 1000 mm / 1679 W</t>
  </si>
  <si>
    <t>-893475553</t>
  </si>
  <si>
    <t>735152578</t>
  </si>
  <si>
    <t>Otopná tělesa panelová VK dvoudesková PN 1,0 MPa, T do 110°C se dvěma přídavnými přestupními plochami výšky tělesa 600 mm stavební délky / výkonu 1100 mm / 1847 W</t>
  </si>
  <si>
    <t>-538443020</t>
  </si>
  <si>
    <t>735152592</t>
  </si>
  <si>
    <t>Otopná tělesa panelová VK dvoudesková PN 1,0 MPa, T do 110°C se dvěma přídavnými přestupními plochami výšky tělesa 900 mm stavební délky / výkonu 500 mm / 1157 W</t>
  </si>
  <si>
    <t>358569330</t>
  </si>
  <si>
    <t>735152596</t>
  </si>
  <si>
    <t>Otopná tělesa panelová VK dvoudesková PN 1,0 MPa, T do 110°C se dvěma přídavnými přestupními plochami výšky tělesa 900 mm stavební délky / výkonu 900 mm / 2082 W</t>
  </si>
  <si>
    <t>1147579929</t>
  </si>
  <si>
    <t>735152597</t>
  </si>
  <si>
    <t>Otopná tělesa panelová VK dvoudesková PN 1,0 MPa, T do 110°C se dvěma přídavnými přestupními plochami výšky tělesa 900 mm stavební délky / výkonu 1000 mm / 2313 W</t>
  </si>
  <si>
    <t>1669858990</t>
  </si>
  <si>
    <t>735164261</t>
  </si>
  <si>
    <t>Otopná tělesa trubková přímotopná elektrická na stěnu výšky tělesa 1500 mm, délky 595 mm</t>
  </si>
  <si>
    <t>328578986</t>
  </si>
  <si>
    <t>1+1</t>
  </si>
  <si>
    <t>735164272</t>
  </si>
  <si>
    <t>Otopná tělesa trubková přímotopná elektrická na stěnu výšky tělesa 1810 mm, délky 600 mm</t>
  </si>
  <si>
    <t>858152145</t>
  </si>
  <si>
    <t>735511082</t>
  </si>
  <si>
    <t>Trubkové teplovodní podlahové vytápění rozdělovače mosazné s průtokoměry tříokruhové</t>
  </si>
  <si>
    <t>1567362697</t>
  </si>
  <si>
    <t>"pro 2.BJ" 1</t>
  </si>
  <si>
    <t>735511121</t>
  </si>
  <si>
    <t>Trubkové teplovodní podlahové vytápění skříně rozdělovače na omítku, pro rozdělovač s počtem okruhů 2-3</t>
  </si>
  <si>
    <t>-523158193</t>
  </si>
  <si>
    <t>735R</t>
  </si>
  <si>
    <t>Konzoly, závěsy</t>
  </si>
  <si>
    <t>1100651126</t>
  </si>
  <si>
    <t>998735102</t>
  </si>
  <si>
    <t>Přesun hmot pro otopná tělesa stanovený z hmotnosti přesunovaného materiálu vodorovná dopravní vzdálenost do 50 m v objektech výšky přes 6 do 12 m</t>
  </si>
  <si>
    <t>490076799</t>
  </si>
  <si>
    <t>998735181</t>
  </si>
  <si>
    <t>Přesun hmot pro otopná tělesa stanovený z hmotnosti přesunovaného materiálu Příplatek k cenám za přesun prováděný bez použití mechanizace pro jakoukoliv výšku objektu</t>
  </si>
  <si>
    <t>-1413926097</t>
  </si>
  <si>
    <t>783614601</t>
  </si>
  <si>
    <t>Základní antikorozní nátěr armatur a kovových potrubí jednonásobný armatur do DN 100 mm syntetický standardní</t>
  </si>
  <si>
    <t>-1902879683</t>
  </si>
  <si>
    <t>145+25</t>
  </si>
  <si>
    <t>HZS</t>
  </si>
  <si>
    <t>Hodinové zúčtovací sazby</t>
  </si>
  <si>
    <t>HZS2222</t>
  </si>
  <si>
    <t>Hodinové zúčtovací sazby profesí PSV provádění stavebních instalací topenář odborný</t>
  </si>
  <si>
    <t>hod</t>
  </si>
  <si>
    <t>512</t>
  </si>
  <si>
    <t>-34844313</t>
  </si>
  <si>
    <t>Poznámka k položce:_x000D_
-tlaková a topná zkouška otopného systému</t>
  </si>
  <si>
    <t>R1</t>
  </si>
  <si>
    <t>Zednické výpomoci</t>
  </si>
  <si>
    <t>-492366909</t>
  </si>
  <si>
    <t>04_1 - VZT</t>
  </si>
  <si>
    <t xml:space="preserve">    D1 - Sociální zařízení byty</t>
  </si>
  <si>
    <t xml:space="preserve">    D2 - Místnosti 1.PP</t>
  </si>
  <si>
    <t xml:space="preserve">    D3 - Montazni material</t>
  </si>
  <si>
    <t>D1</t>
  </si>
  <si>
    <t>Sociální zařízení byty</t>
  </si>
  <si>
    <t>Pol69</t>
  </si>
  <si>
    <t>Ventilátor axiální SILENT 200</t>
  </si>
  <si>
    <t>ks</t>
  </si>
  <si>
    <t>119132890</t>
  </si>
  <si>
    <t>Pol70</t>
  </si>
  <si>
    <t>Výfuková hlavice VHO 125</t>
  </si>
  <si>
    <t>-146572928</t>
  </si>
  <si>
    <t>Pol71</t>
  </si>
  <si>
    <t>Výfuková hlavice VHO 160</t>
  </si>
  <si>
    <t>1356934565</t>
  </si>
  <si>
    <t>Pol72</t>
  </si>
  <si>
    <t>Žaluzie přetlaková PER 125</t>
  </si>
  <si>
    <t>-257602115</t>
  </si>
  <si>
    <t>Pol73</t>
  </si>
  <si>
    <t>Spiro potrubí pozink D 125</t>
  </si>
  <si>
    <t>bm</t>
  </si>
  <si>
    <t>-1871759648</t>
  </si>
  <si>
    <t>Pol74</t>
  </si>
  <si>
    <t>Spiro potrubí pozink D 160</t>
  </si>
  <si>
    <t>-381376902</t>
  </si>
  <si>
    <t>Pol75</t>
  </si>
  <si>
    <t>Oblouk 90°- SPIRO 125</t>
  </si>
  <si>
    <t>317841218</t>
  </si>
  <si>
    <t>Pol76</t>
  </si>
  <si>
    <t>Oblouk 45°- SPIRO 160</t>
  </si>
  <si>
    <t>-643166532</t>
  </si>
  <si>
    <t>Pol77</t>
  </si>
  <si>
    <t>Odbočka jednostranná 90°- 125/125 SPIRO</t>
  </si>
  <si>
    <t>452237764</t>
  </si>
  <si>
    <t>Pol78</t>
  </si>
  <si>
    <t>Odbočka jednostranná 90°- 160/125 SPIRO</t>
  </si>
  <si>
    <t>-1013529456</t>
  </si>
  <si>
    <t>Pol79</t>
  </si>
  <si>
    <t>Přechod osový -SPIRO 160/125</t>
  </si>
  <si>
    <t>1544661730</t>
  </si>
  <si>
    <t>D2</t>
  </si>
  <si>
    <t>Místnosti 1.PP</t>
  </si>
  <si>
    <t>Pol100</t>
  </si>
  <si>
    <t>Přechod osový -SPIRO 125/100</t>
  </si>
  <si>
    <t>-71494340</t>
  </si>
  <si>
    <t>Pol101</t>
  </si>
  <si>
    <t>1282183815</t>
  </si>
  <si>
    <t>-896903095</t>
  </si>
  <si>
    <t>Pol81</t>
  </si>
  <si>
    <t>Ventilátor diagon.do kruh.potr. TD-250/100</t>
  </si>
  <si>
    <t>-2121027645</t>
  </si>
  <si>
    <t>Pol82</t>
  </si>
  <si>
    <t>Zpetná klapka RSKW 100 těsná</t>
  </si>
  <si>
    <t>1858887586</t>
  </si>
  <si>
    <t>Pol83</t>
  </si>
  <si>
    <t>Ventilátor diagon.do kruh.potr. TD-500/160</t>
  </si>
  <si>
    <t>-1559581343</t>
  </si>
  <si>
    <t>Pol84</t>
  </si>
  <si>
    <t>Zpetná klapka RSKW 160 těsná</t>
  </si>
  <si>
    <t>-1648275731</t>
  </si>
  <si>
    <t>Pol85</t>
  </si>
  <si>
    <t>Kovový talířový ventil pro odvod KO 100 Elektrodesign</t>
  </si>
  <si>
    <t>-1878157151</t>
  </si>
  <si>
    <t>Pol86</t>
  </si>
  <si>
    <t>Kovový talířový ventil pro odvod KO 160 Elektrodesign</t>
  </si>
  <si>
    <t>1685608311</t>
  </si>
  <si>
    <t>Pol87</t>
  </si>
  <si>
    <t>Tlumič hluku MAA 100/600</t>
  </si>
  <si>
    <t>-1474446049</t>
  </si>
  <si>
    <t>Pol88</t>
  </si>
  <si>
    <t>Tlumič hluku MAA 125/600</t>
  </si>
  <si>
    <t>1556365346</t>
  </si>
  <si>
    <t>Pol89</t>
  </si>
  <si>
    <t>Spiro potrubí pozink D 100</t>
  </si>
  <si>
    <t>-365858627</t>
  </si>
  <si>
    <t>Pol90</t>
  </si>
  <si>
    <t>-1085756795</t>
  </si>
  <si>
    <t>Pol91</t>
  </si>
  <si>
    <t>1502955127</t>
  </si>
  <si>
    <t>Pol92</t>
  </si>
  <si>
    <t>Oblouk 90°- SPIRO 100</t>
  </si>
  <si>
    <t>158225169</t>
  </si>
  <si>
    <t>Pol93</t>
  </si>
  <si>
    <t>1911040519</t>
  </si>
  <si>
    <t>Pol94</t>
  </si>
  <si>
    <t>Oblouk 45°- SPIRO 125</t>
  </si>
  <si>
    <t>-305429887</t>
  </si>
  <si>
    <t>Pol95</t>
  </si>
  <si>
    <t>Oblouk 30°- SPIRO 125</t>
  </si>
  <si>
    <t>-1214249352</t>
  </si>
  <si>
    <t>Pol96</t>
  </si>
  <si>
    <t>Odbočka jednostranná 90°- 100/100 SPIRO</t>
  </si>
  <si>
    <t>1593787346</t>
  </si>
  <si>
    <t>Pol97</t>
  </si>
  <si>
    <t>Odbočka jednostranná 90°- 125/100 SPIRO</t>
  </si>
  <si>
    <t>-543368754</t>
  </si>
  <si>
    <t>Pol98</t>
  </si>
  <si>
    <t>Odbočka jednostranná 90°- 160/100 SPIRO</t>
  </si>
  <si>
    <t>-145109758</t>
  </si>
  <si>
    <t>Pol99</t>
  </si>
  <si>
    <t>Odbočka jednostranná 45°- 160/125 SPIRO</t>
  </si>
  <si>
    <t>707831787</t>
  </si>
  <si>
    <t>D3</t>
  </si>
  <si>
    <t>Montazni material</t>
  </si>
  <si>
    <t>Pol102</t>
  </si>
  <si>
    <t>Montazni, spojovaci a tesnici material</t>
  </si>
  <si>
    <t>-1533798179</t>
  </si>
  <si>
    <t>Pol80</t>
  </si>
  <si>
    <t>Požární izolace-povrch.úpr.Al fólie ORSIL-desky 40mm atestovaná odolnost EI30 /potrubí označené na výkresu/</t>
  </si>
  <si>
    <t>1184302778</t>
  </si>
  <si>
    <t>05_1 - Elektro NN</t>
  </si>
  <si>
    <t xml:space="preserve">    D - Ostatní elektro</t>
  </si>
  <si>
    <t>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</si>
  <si>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</si>
  <si>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</si>
  <si>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</si>
  <si>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Ostatní elektro</t>
  </si>
  <si>
    <t>D00000002</t>
  </si>
  <si>
    <t>zakreslení skutečného provedení elektroinstalace</t>
  </si>
  <si>
    <t>-876737133</t>
  </si>
  <si>
    <t>741</t>
  </si>
  <si>
    <t>Elektroinstalace - silnoproud</t>
  </si>
  <si>
    <t>741810003</t>
  </si>
  <si>
    <t>Zkoušky a prohlídky elektrických rozvodů a zařízení celková prohlídka a vyhotovení revizní zprávy pro objem montážních prací přes 500 do 1000 tis. Kč</t>
  </si>
  <si>
    <t>-116896514</t>
  </si>
  <si>
    <t>Práce a dodávky M</t>
  </si>
  <si>
    <t>21-M</t>
  </si>
  <si>
    <t>Elektromontáže</t>
  </si>
  <si>
    <t>210010028</t>
  </si>
  <si>
    <t>Montáž trubek elektroinstalačních s nasunutím nebo našroubováním do krabic uložených pevně plastových ohebných, průměru 36 mm</t>
  </si>
  <si>
    <t>-1806295923</t>
  </si>
  <si>
    <t>345710650</t>
  </si>
  <si>
    <t>materiál úložný elektroinstalační trubky elektroinstalační ohebné LPFLEX 125N PVC -(ČSN) velmi nízká mechanická odolnost typ        počet m ve svazku 2336    50</t>
  </si>
  <si>
    <t>-1941564723</t>
  </si>
  <si>
    <t>210010311</t>
  </si>
  <si>
    <t>Montáž krabic elektroinstalačních bez napojení na trubky a lišty, demontáže a montáže víčka a přístroje protahovacích nebo odbočných bez zapojení zapuštěných plastových kruhových, typ/víčko KU 68-1902/ KO 68, KO 97/KO 97 V</t>
  </si>
  <si>
    <t>-1546575488</t>
  </si>
  <si>
    <t>210010521</t>
  </si>
  <si>
    <t>Otevření nebo uzavření krabice víčkem na závit</t>
  </si>
  <si>
    <t>-383192998</t>
  </si>
  <si>
    <t>345715190</t>
  </si>
  <si>
    <t>krabice univerzální z PH KU 68/2-1902s víčkem KO68</t>
  </si>
  <si>
    <t>-1080734638</t>
  </si>
  <si>
    <t>210100001</t>
  </si>
  <si>
    <t>Ukončení vodičů v rozváděči nebo na přístroji včetně zapojení průřezu žíly do 2,5 mm2</t>
  </si>
  <si>
    <t>-1460361483</t>
  </si>
  <si>
    <t>210100002</t>
  </si>
  <si>
    <t>Ukončení vodičů v rozváděči nebo na přístroji včetně zapojení průřezu žíly do 6 mm2</t>
  </si>
  <si>
    <t>-1108047612</t>
  </si>
  <si>
    <t>210100003</t>
  </si>
  <si>
    <t>Ukončení vodičů v rozváděči nebo na přístroji včetně zapojení průřezu žíly do 16 mm2</t>
  </si>
  <si>
    <t>-896460024</t>
  </si>
  <si>
    <t>210110030</t>
  </si>
  <si>
    <t>Montáž doběhu</t>
  </si>
  <si>
    <t>-450176403</t>
  </si>
  <si>
    <t>348538037</t>
  </si>
  <si>
    <t>doběh ventilátoru</t>
  </si>
  <si>
    <t>-604217343</t>
  </si>
  <si>
    <t>210110031</t>
  </si>
  <si>
    <t>Montáž zapuštěný vypínač nn jednopólový bezšroubové připojení</t>
  </si>
  <si>
    <t>-1715980785</t>
  </si>
  <si>
    <t>345355150</t>
  </si>
  <si>
    <t>spínač jednopólový 10A  bílý, slonová kost</t>
  </si>
  <si>
    <t>370287831</t>
  </si>
  <si>
    <t>210110036</t>
  </si>
  <si>
    <t>Montáž zapuštěný přepínač nn 5-sériový bezšroubové připojení</t>
  </si>
  <si>
    <t>-1777554834</t>
  </si>
  <si>
    <t>345355750</t>
  </si>
  <si>
    <t>spínač řazení 5 10A bílý, slonová kost</t>
  </si>
  <si>
    <t>-13636679</t>
  </si>
  <si>
    <t>210110038</t>
  </si>
  <si>
    <t>Montáž zapuštěný přepínač nn 6-střídavý bezšroubové připojení</t>
  </si>
  <si>
    <t>-2027732637</t>
  </si>
  <si>
    <t>345355550</t>
  </si>
  <si>
    <t>spínač řazení 6 10A  bílý, slonová kost</t>
  </si>
  <si>
    <t>382393117</t>
  </si>
  <si>
    <t>345355550.4</t>
  </si>
  <si>
    <t>1821732884</t>
  </si>
  <si>
    <t>345355550.2</t>
  </si>
  <si>
    <t>-1754307445</t>
  </si>
  <si>
    <t>210110046</t>
  </si>
  <si>
    <t>Montáž ovladačů nn polozapuštěných nebo zapuštěných se zapojením vodičů šroubové připojení přepínačů, řazení 7-křížových</t>
  </si>
  <si>
    <t>-957324441</t>
  </si>
  <si>
    <t>345354090</t>
  </si>
  <si>
    <t>Spínače 10 A přístroj spínače 3558 přístroj přepínače křížového, řazení 7, 7So 3559-A07345 bezšroubový</t>
  </si>
  <si>
    <t>-2095648547</t>
  </si>
  <si>
    <t>210111021</t>
  </si>
  <si>
    <t>Montáž zásuvka chráněná v krabici šroubové připojení 2P+PE prostředí základní, vlhké</t>
  </si>
  <si>
    <t>1002227514</t>
  </si>
  <si>
    <t>345514850</t>
  </si>
  <si>
    <t>zásuvka krytá pro vlhké prostředí 5518-3929 S šedá 1x DIN.IP44</t>
  </si>
  <si>
    <t>1190762521</t>
  </si>
  <si>
    <t>210111042</t>
  </si>
  <si>
    <t>Montáž zásuvka (polo)zapuštěná bezšroubové připojení 2P+PE dvojí zapojení - průběžná</t>
  </si>
  <si>
    <t>652664995</t>
  </si>
  <si>
    <t>345551040_T3</t>
  </si>
  <si>
    <t>zásuvka 1násobná 16A pod.om. ostatní barvy, s přepěť ochranou</t>
  </si>
  <si>
    <t>777220585</t>
  </si>
  <si>
    <t>345551000</t>
  </si>
  <si>
    <t>zásuvka 1násobná 16A Classic 3553-01289 bílá</t>
  </si>
  <si>
    <t>-954168290</t>
  </si>
  <si>
    <t>210111136</t>
  </si>
  <si>
    <t>Montáž zásuvek průmyslových se zapojením vodičů nástěnných, provedení IP 44 3P+N+PE 16 A</t>
  </si>
  <si>
    <t>-426755441</t>
  </si>
  <si>
    <t>358111320</t>
  </si>
  <si>
    <t>zásuvky a vidlice nad 16 A nn zásuvky do 750 V, do 125 A nepropustné, spojovací, IP 67 ISG 1643  16 A, 400 V, 4pól.</t>
  </si>
  <si>
    <t>661740597</t>
  </si>
  <si>
    <t>210170001</t>
  </si>
  <si>
    <t>Montáž transformátorů 1fázových nn vestavných 1xprimár - 1xsekundár do 200 VA</t>
  </si>
  <si>
    <t>-1818598403</t>
  </si>
  <si>
    <t>374221110</t>
  </si>
  <si>
    <t>transformátor bezpečnostní 220/240 12-24V 25VA</t>
  </si>
  <si>
    <t>139677964</t>
  </si>
  <si>
    <t>06</t>
  </si>
  <si>
    <t>-1352098275</t>
  </si>
  <si>
    <t>210190002</t>
  </si>
  <si>
    <t>Montáž rozvodnic běžných oceloplechových nebo plastových do 50 kg</t>
  </si>
  <si>
    <t>395643329</t>
  </si>
  <si>
    <t>357145361</t>
  </si>
  <si>
    <t>rozvaděče nn jednoúčelové rozvodnice bytové PL - 61</t>
  </si>
  <si>
    <t>237524656</t>
  </si>
  <si>
    <t>357145363</t>
  </si>
  <si>
    <t>878352117</t>
  </si>
  <si>
    <t>210190051</t>
  </si>
  <si>
    <t>Montáž rozváděčů skříňových nebo panelových bez zapojení vodičů dělitelných, hmotnosti jednoho pole do 200 kg</t>
  </si>
  <si>
    <t>-979190793</t>
  </si>
  <si>
    <t>357116611</t>
  </si>
  <si>
    <t>rozvaděče nn standardní distribuční elektroměrový rozvaděč termoplast jednotarif ER112/KVP7P  jednosazbový</t>
  </si>
  <si>
    <t>673597616</t>
  </si>
  <si>
    <t>357116601</t>
  </si>
  <si>
    <t>-1282997672</t>
  </si>
  <si>
    <t>210200035</t>
  </si>
  <si>
    <t>Montáž svítidel žárovkových se zapojením vodičů bytových nebo společenských místností nástěnných přisazených 2 zdroje</t>
  </si>
  <si>
    <t>-1948250800</t>
  </si>
  <si>
    <t>210220022</t>
  </si>
  <si>
    <t>Montáž uzemňovacího vedení vodičů FeZn pomocí svorek v zemi drátem do 10 mm ve městské zástavbě</t>
  </si>
  <si>
    <t>-1270936047</t>
  </si>
  <si>
    <t>354410730</t>
  </si>
  <si>
    <t>drát průměr 10 mm FeZn</t>
  </si>
  <si>
    <t>-306837548</t>
  </si>
  <si>
    <t>210220101</t>
  </si>
  <si>
    <t>Montáž hromosvodného vedení svodových vodičů s podpěrami průměru do 10 mm</t>
  </si>
  <si>
    <t>-1288103168</t>
  </si>
  <si>
    <t>354410770</t>
  </si>
  <si>
    <t>drát průměr 8 mm AlMgSi</t>
  </si>
  <si>
    <t>-510105717</t>
  </si>
  <si>
    <t>210220221</t>
  </si>
  <si>
    <t>Montáž hromosvodného vedení jímacích tyčí délky do 3m na konstrukci ocelovou</t>
  </si>
  <si>
    <t>655302951</t>
  </si>
  <si>
    <t>354410650</t>
  </si>
  <si>
    <t>součásti pro hromosvody a uzemňování tyče jímací jímací tyč s rovným koncem FeZn d = 19 mm JR 1,5    1500 mm</t>
  </si>
  <si>
    <t>-551558144</t>
  </si>
  <si>
    <t>35441124</t>
  </si>
  <si>
    <t>tyč jímací s rovným koncem 3000 mm nerez</t>
  </si>
  <si>
    <t>-1874295474</t>
  </si>
  <si>
    <t>210220301</t>
  </si>
  <si>
    <t>Montáž svorek hromosvodných typu SS, SR 03 se 2 šrouby</t>
  </si>
  <si>
    <t>12730695</t>
  </si>
  <si>
    <t>210220302</t>
  </si>
  <si>
    <t>Montáž svorek hromosvodných typu ST, SJ, SK, SZ, SR 01, 02 se 3 a více šrouby</t>
  </si>
  <si>
    <t>-1640259250</t>
  </si>
  <si>
    <t>354419960</t>
  </si>
  <si>
    <t>svorka odbočovací a spojovací SR 3a pro spojování kruhových a páskových vodičů    FeZn</t>
  </si>
  <si>
    <t>-1705240499</t>
  </si>
  <si>
    <t>354418950</t>
  </si>
  <si>
    <t>svorka připojovací SP1 k připojení kovových částí</t>
  </si>
  <si>
    <t>-1654043549</t>
  </si>
  <si>
    <t>354B00001</t>
  </si>
  <si>
    <t>ekvipotencionální svorkovnice  DEHN K12</t>
  </si>
  <si>
    <t>-614518606</t>
  </si>
  <si>
    <t>354B00003</t>
  </si>
  <si>
    <t>instalační materiál</t>
  </si>
  <si>
    <t>805745191</t>
  </si>
  <si>
    <t>354416700</t>
  </si>
  <si>
    <t>podpěry vedení hromosvodu PV 11b Cu</t>
  </si>
  <si>
    <t>-175457839</t>
  </si>
  <si>
    <t>210220372</t>
  </si>
  <si>
    <t>Montáž ochranných prvků - úhelníků nebo trubek do zdiva</t>
  </si>
  <si>
    <t>-509879898</t>
  </si>
  <si>
    <t>354418500</t>
  </si>
  <si>
    <t>držák jímače a ochranné trubky DJT Cu</t>
  </si>
  <si>
    <t>-1787420333</t>
  </si>
  <si>
    <t>35441830</t>
  </si>
  <si>
    <t>úhelník ochranný na ochranu svodu - 1700 mm, FeZn</t>
  </si>
  <si>
    <t>-211535736</t>
  </si>
  <si>
    <t>210220401</t>
  </si>
  <si>
    <t>Montáž vedení hromosvodné - štítků k označení svodů</t>
  </si>
  <si>
    <t>1619400271</t>
  </si>
  <si>
    <t>354421100</t>
  </si>
  <si>
    <t>štítek plastový č. 31 -  čísla svodů</t>
  </si>
  <si>
    <t>1444411890</t>
  </si>
  <si>
    <t>210800003</t>
  </si>
  <si>
    <t>Montáž měděných vodičů CYY 4 mm2</t>
  </si>
  <si>
    <t>-1808836886</t>
  </si>
  <si>
    <t>341413560</t>
  </si>
  <si>
    <t>vodič ohebný s Cu jádrem 4 mm2</t>
  </si>
  <si>
    <t>1868869683</t>
  </si>
  <si>
    <t>210800006</t>
  </si>
  <si>
    <t>Montáž měděných vodičů CYY 16 mm2 pod omítku ve stěně</t>
  </si>
  <si>
    <t>-629581340</t>
  </si>
  <si>
    <t>341421590</t>
  </si>
  <si>
    <t>vodič silový s Cu jádrem CYA H07 V-K 16 mm2</t>
  </si>
  <si>
    <t>-1262782862</t>
  </si>
  <si>
    <t>210800105</t>
  </si>
  <si>
    <t>Montáž měděných kabelů CYKY,CYBY,CYMY,NYM,CYKYLS,CYKYLo 3x1,5 mm2</t>
  </si>
  <si>
    <t>-2001310148</t>
  </si>
  <si>
    <t>341110300</t>
  </si>
  <si>
    <t>kabel silový s Cu jádrem CYKY 3x1,5 mm2</t>
  </si>
  <si>
    <t>1495853018</t>
  </si>
  <si>
    <t>210800106</t>
  </si>
  <si>
    <t>Montáž měděných kabelů CYKY,CYBY,CYMY,NYM,CYKYLS,CYKYLo 3x2,5 mm2</t>
  </si>
  <si>
    <t>1615090665</t>
  </si>
  <si>
    <t>341110360</t>
  </si>
  <si>
    <t>kabel silový s Cu jádrem CYKY 3x2,5 mm2</t>
  </si>
  <si>
    <t>52226959</t>
  </si>
  <si>
    <t>210800113</t>
  </si>
  <si>
    <t>Montáž izolovaných kabelů měděných do 1 kV uložených pod omítku ve stěně CYKY, CYBY, CYMY, NYM, CYKYLS, CYKYLo, počtu a průřezu žil 4 x 10 mm2</t>
  </si>
  <si>
    <t>-1927336546</t>
  </si>
  <si>
    <t>341110760</t>
  </si>
  <si>
    <t>Kabely silové s měděným jádrem pro jmenovité napětí 750 V CYKY   PN-KV-061-00 4 x 10 RE  TP-KK-134/01</t>
  </si>
  <si>
    <t>-412677009</t>
  </si>
  <si>
    <t>210800115</t>
  </si>
  <si>
    <t>Montáž měděných kabelů CYKY,CYBY,CYMY,NYM,CYKYLS,CYKYLo 5x1,5 mm2</t>
  </si>
  <si>
    <t>-887010130</t>
  </si>
  <si>
    <t>341110900</t>
  </si>
  <si>
    <t>kabel silový s Cu jádrem CYKY 5x1,5 mm2</t>
  </si>
  <si>
    <t>-218212075</t>
  </si>
  <si>
    <t>210800116</t>
  </si>
  <si>
    <t>Montáž měděných kabelů CYKY,CYBY,CYMY,NYM,CYKYLS,CYKYLo 5x2,5 mm2</t>
  </si>
  <si>
    <t>948630877</t>
  </si>
  <si>
    <t>341110940</t>
  </si>
  <si>
    <t>kabel silový s Cu jádrem CYKY 5x2,5 mm2</t>
  </si>
  <si>
    <t>886501278</t>
  </si>
  <si>
    <t>210800117</t>
  </si>
  <si>
    <t>Montáž měděných kabelů CYKY,CYBY,CYMY,NYM,CYKYLS,CYKYLo 5x4 mm2</t>
  </si>
  <si>
    <t>-1596378147</t>
  </si>
  <si>
    <t>341110980</t>
  </si>
  <si>
    <t>kabel silový s Cu jádrem  5x4 mm2</t>
  </si>
  <si>
    <t>1120756839</t>
  </si>
  <si>
    <t>210902014</t>
  </si>
  <si>
    <t>Montáž izolovaných kabelů hliníkových do 1 kV bez ukončení plných nebo laněných kulatých (AYKY,...) uložených volně počtu a průřezu žil 4x50 mm2</t>
  </si>
  <si>
    <t>-1951856488</t>
  </si>
  <si>
    <t>34113124</t>
  </si>
  <si>
    <t>kabel silový s Al jádrem 1 kV  4x50mm2</t>
  </si>
  <si>
    <t>847995690</t>
  </si>
  <si>
    <t>30,4347826086957*1,15 "Přepočtené koeficientem množství</t>
  </si>
  <si>
    <t>741112063</t>
  </si>
  <si>
    <t>Montáž krabic elektroinstalačních bez napojení na trubky a lišty, demontáže a montáže víčka a přístroje přístrojových zapuštěných plastových čtyřhranných</t>
  </si>
  <si>
    <t>1374405628</t>
  </si>
  <si>
    <t>34571525</t>
  </si>
  <si>
    <t>krabice elektroinstalační do zateplení, 120x120 mm, hloubka 200 mm</t>
  </si>
  <si>
    <t>1450562489</t>
  </si>
  <si>
    <t>741310502</t>
  </si>
  <si>
    <t>Montáž spínačů tří nebo čtyřpólových v krytu se zapojením vodičů vačkových 25 A, počet svorek 3 až 6</t>
  </si>
  <si>
    <t>-18700494</t>
  </si>
  <si>
    <t>34536398</t>
  </si>
  <si>
    <t>spínač páčkový 25A zapuštěnámontáž se signální doutnavkou 39563-23C</t>
  </si>
  <si>
    <t>-1912884565</t>
  </si>
  <si>
    <t>46-M</t>
  </si>
  <si>
    <t>Zemní práce při extr.mont.pracích</t>
  </si>
  <si>
    <t>460010022</t>
  </si>
  <si>
    <t>Vytyčení trasy vedení kabelového podzemního podél silnice</t>
  </si>
  <si>
    <t>km</t>
  </si>
  <si>
    <t>-335116674</t>
  </si>
  <si>
    <t>460201603</t>
  </si>
  <si>
    <t>Hloubení kabelových nezapažených rýh jakýchkoli rozměrů strojně v hornině tř 3</t>
  </si>
  <si>
    <t>-2045227798</t>
  </si>
  <si>
    <t>460201611</t>
  </si>
  <si>
    <t>Zarovnání kabelových rýh š do 50 cm po výkopu strojně</t>
  </si>
  <si>
    <t>-1502539366</t>
  </si>
  <si>
    <t>460421082</t>
  </si>
  <si>
    <t>Lože kabelů z písku nebo štěrkopísku tl 5 cm nad kabel, kryté plastovou folií, š lože do 50 cm</t>
  </si>
  <si>
    <t>-740581393</t>
  </si>
  <si>
    <t>460510064</t>
  </si>
  <si>
    <t>Kabelové prostupy z trub plastových do rýhy s obsypem, průměru do 10 cm</t>
  </si>
  <si>
    <t>1892998293</t>
  </si>
  <si>
    <t>460561901</t>
  </si>
  <si>
    <t>Zásyp rýh nebo jam strojně bez zhutnění v zástavbě</t>
  </si>
  <si>
    <t>612335252</t>
  </si>
  <si>
    <t>460680452</t>
  </si>
  <si>
    <t>Vysekání kapes a výklenků ve zdivu cihelném pro krabice 10x10x8 cm</t>
  </si>
  <si>
    <t>442063218</t>
  </si>
  <si>
    <t>460680502</t>
  </si>
  <si>
    <t>Vysekání rýh pro montáž trubek a kabelů ve zdivu cihelném hloubky do 3 cm a šířky do 5 cm</t>
  </si>
  <si>
    <t>13669837</t>
  </si>
  <si>
    <t>460680503</t>
  </si>
  <si>
    <t>Vysekání rýh pro montáž trubek a kabelů ve zdivu cihelném hloubky do 3 cm a šířky do 7 cm</t>
  </si>
  <si>
    <t>-822548528</t>
  </si>
  <si>
    <t>460680531</t>
  </si>
  <si>
    <t>Prorážení otvorů a ostatní bourací práce vysekání rýh pro montáž trubek a kabelů ve stropech hloubky do 3 cm a šířky do 3 cm</t>
  </si>
  <si>
    <t>-2080176567</t>
  </si>
  <si>
    <t>460680562</t>
  </si>
  <si>
    <t>Prorážení otvorů a ostatní bourací práce vysekání rýh pro montáž trubek a kabelů v betonových podlahách a mazaninách hloubky do 5 cm a šířky do 5 cm</t>
  </si>
  <si>
    <t>74137431</t>
  </si>
  <si>
    <t>RD 2 - Stavební úpravy stávajících objektů</t>
  </si>
  <si>
    <t>01_2 - Architektonicko-stavební část</t>
  </si>
  <si>
    <t>131111333</t>
  </si>
  <si>
    <t>Vrtání jamek ručním motorovým vrtákem průměru přes 200 do 300 mm</t>
  </si>
  <si>
    <t>-1671096852</t>
  </si>
  <si>
    <t>1,25*6 "pro nové slouky krovu</t>
  </si>
  <si>
    <t>63*0,60*0,75  "výkop podél objektu</t>
  </si>
  <si>
    <t>139751101</t>
  </si>
  <si>
    <t>Vykopávka v uzavřených prostorech ručně v hornině třídy těžitelnosti I skupiny 1 až 3</t>
  </si>
  <si>
    <t>766965511</t>
  </si>
  <si>
    <t>11,20*((0,90+0,50)/2*0,50)</t>
  </si>
  <si>
    <t>3,50*((0,90+0,50)/2*0,50)</t>
  </si>
  <si>
    <t>3,30*((0,90+0,50)/2*0,50)</t>
  </si>
  <si>
    <t>7,525+28,35+0,53  "na deponii</t>
  </si>
  <si>
    <t>7,525+28,35+0,53 " ke zpětnému zásypu a násypu</t>
  </si>
  <si>
    <t>72,81*2</t>
  </si>
  <si>
    <t>(PI*0,15*0,15*1,25)*6 " z patek k odvozu na skládku</t>
  </si>
  <si>
    <t>171111103</t>
  </si>
  <si>
    <t>Uložení sypanin do násypů ručně s rozprostřením sypaniny ve vrstvách a s hrubým urovnáním zhutněných z hornin soudržných jakékoliv třídy těžitelnosti</t>
  </si>
  <si>
    <t>-1326589892</t>
  </si>
  <si>
    <t>7,525+0,53  "vyrovnání výškového rozdílu u vchodů</t>
  </si>
  <si>
    <t>28,35+7,525+0,53   "na mezideponii</t>
  </si>
  <si>
    <t>28,35  "kolem objektu</t>
  </si>
  <si>
    <t>20*2  "v místě násypu u vchodů</t>
  </si>
  <si>
    <t>0,50*0,050*0,60*2+0,60*1*0,60 "pro nové komíny</t>
  </si>
  <si>
    <t>0,50*0+(PI*0,15*0,15*1,20)*6 "pro sloupky střechy</t>
  </si>
  <si>
    <t>10,30*18,30*0,40-10,30*0,30*0,40-3,05*0,3*0,4*2-3,3*0,3*0,4 -0,5*0,5*0,4*2-0,5*1*0,4 "pod novou betonovou desku</t>
  </si>
  <si>
    <t>275351121</t>
  </si>
  <si>
    <t>Bednění základů patek zřízení</t>
  </si>
  <si>
    <t>-1981551215</t>
  </si>
  <si>
    <t>0,60*0,60*4*2+(0,60+1)*2*0,60</t>
  </si>
  <si>
    <t>275351122</t>
  </si>
  <si>
    <t>Bednění základů patek odstranění</t>
  </si>
  <si>
    <t>1038478961</t>
  </si>
  <si>
    <t>4,80</t>
  </si>
  <si>
    <t>310231055</t>
  </si>
  <si>
    <t>Zazdívka otvorů ve zdivu nadzákladovém děrovanými cihlami plochy přes 1 m2 do 4 m2 přes P10 do P15, tl. zdiva 300 mm</t>
  </si>
  <si>
    <t>1696203794</t>
  </si>
  <si>
    <t>1,60*3,80</t>
  </si>
  <si>
    <t>1,2*0,8*3+1,75*3 +1,20*0,9 +0,9*0,8  "zazdívka původních otvorů "</t>
  </si>
  <si>
    <t>311236151</t>
  </si>
  <si>
    <t>Zdivo jednovrstvé zvukově izolační z cihel děrovaných spojených na pero a drážku na maltu cementovou M10, pevnost cihel přes P15 do P20, tl. zdiva 300 mm</t>
  </si>
  <si>
    <t>4536302</t>
  </si>
  <si>
    <t>"1.NP" 10,30*3,80*2+2,97*3,80</t>
  </si>
  <si>
    <t>"2.NP" (3,75*3+(3,30*(0,20+3)/2)*2)*2</t>
  </si>
  <si>
    <t>314272704</t>
  </si>
  <si>
    <t>Komín jednoprůduchový z lehčeného betonu s vkládanou izolací s izostatickými vložkami komínové těleso výšky 3 m z vnitřních keramických profilovaných vložek bez větrací šachty, světlý průměr vložky 20 cm</t>
  </si>
  <si>
    <t>1430029081</t>
  </si>
  <si>
    <t>314272714</t>
  </si>
  <si>
    <t>Komín jednoprůduchový z lehčeného betonu s vkládanou izolací s izostatickými vložkami komínové těleso výšky 3 m z vnitřních keramických profilovaných vložek Příplatek k ceně za každý další i započatý metr výšky komínového tělesa přes 3 m bez větrací šachty, světlý průměr vložky 20 cm</t>
  </si>
  <si>
    <t>1851208578</t>
  </si>
  <si>
    <t>6,20*4  "délka jednoho komínu celkem 9,20 m</t>
  </si>
  <si>
    <t>314272734</t>
  </si>
  <si>
    <t>Komín jednoprůduchový z lehčeného betonu s vkládanou izolací s izostatickými vložkami ukončení nadstřešní části komínu komínovým pláštěm jednoprůduchovým bez větrací šachty imitace omítnutí výšky 100 cm, světlý průměr vložky 20 cm</t>
  </si>
  <si>
    <t>-1300787169</t>
  </si>
  <si>
    <t>314272739</t>
  </si>
  <si>
    <t>Komín jednoprůduchový z lehčeného betonu s vkládanou izolací s izostatickými vložkami ukončení nadstřešní části komínu komínovým pláštěm jednoprůduchovým bez větrací šachty imitace omítnutí výšky 150 cm, světlý průměr vložky 20 cm</t>
  </si>
  <si>
    <t>1791185533</t>
  </si>
  <si>
    <t>317168012</t>
  </si>
  <si>
    <t>Překlady keramické ploché osazené do maltového lože, výšky překladu 71 mm šířky 115 mm, délky 1250 mm</t>
  </si>
  <si>
    <t>1235028190</t>
  </si>
  <si>
    <t>317168013</t>
  </si>
  <si>
    <t>Překlady keramické ploché osazené do maltového lože, výšky překladu 71 mm šířky 115 mm, délky 1500 mm</t>
  </si>
  <si>
    <t>930757832</t>
  </si>
  <si>
    <t xml:space="preserve">  1,50*0,15*0,20*(12+3+3)</t>
  </si>
  <si>
    <t>0,864</t>
  </si>
  <si>
    <t xml:space="preserve"> 40*1,50*0,0144</t>
  </si>
  <si>
    <t>0,864*1,07 "Přepočtené koeficientem množství</t>
  </si>
  <si>
    <t>(2,15+2,15+0,9+3,23+0,6+0,5+0,6+2,4)*3,20</t>
  </si>
  <si>
    <t>(2,15+2,15+2,05+1,27+0,5+0,2+0,5+2,56)*3,20</t>
  </si>
  <si>
    <t>(3,15+1,85+0,95+1,3)*3,20</t>
  </si>
  <si>
    <t>"odečet otvorů"  -0,90*2*4-0,80*2*5</t>
  </si>
  <si>
    <t xml:space="preserve"> (1,9+5,2+1,95+2,75)*3,20</t>
  </si>
  <si>
    <t>(1,9+5,21+1,8+2,3)*3,20</t>
  </si>
  <si>
    <t>(2,12+2,62+2,2+1,65+1,65+0,9+0,25)*3,20</t>
  </si>
  <si>
    <t>"podezdění schodišťě"  ((1,52+3,82+1,82+0,52)*((3,20+0,30)/2))</t>
  </si>
  <si>
    <t>"odečet otvorů"  -0,9*2*2-1*2</t>
  </si>
  <si>
    <t xml:space="preserve">  1,50*0,20*2*18</t>
  </si>
  <si>
    <t>346272246</t>
  </si>
  <si>
    <t>Přizdívky z pórobetonových tvárnic objemová hmotnost do 500 kg/m3, na tenké maltové lože, tloušťka přizdívky 125 mm</t>
  </si>
  <si>
    <t>-1242402403</t>
  </si>
  <si>
    <t>0,9*1,3*3</t>
  </si>
  <si>
    <t>411118443</t>
  </si>
  <si>
    <t>Stropy skládané betonové ze ŽB zdvojených stropních nosníků betonových stropních vložek včetně zmonolitnění konstrukce betonem C20/25 výšky stropní vložky do 160 mm tloušťky stropní konstrukce přes 200 do 220 mm při osové vzdálenosti přes 600 do 800 mm, délky nosníků přes 3,6 do 4,8 m</t>
  </si>
  <si>
    <t>1425480440</t>
  </si>
  <si>
    <t>70,50</t>
  </si>
  <si>
    <t>411171111</t>
  </si>
  <si>
    <t>Montáž ocelové konstrukce podlah a plošin s úpravou pro monolitickou nebo prefabrikovanou železobetonovou desku hmotnosti konstrukce podlahy do 30 kg/m2</t>
  </si>
  <si>
    <t>1209361384</t>
  </si>
  <si>
    <t>"UPE 16  dl.5,5 m 4 ks"  5,5*0,0174*4</t>
  </si>
  <si>
    <t>"UPE 16  dl. 3,9 m 1 ks" 3,9*0,0174*1</t>
  </si>
  <si>
    <t>13010934</t>
  </si>
  <si>
    <t>ocel profilová UPE 160 jakost 11 375</t>
  </si>
  <si>
    <t>1303839757</t>
  </si>
  <si>
    <t>0,451</t>
  </si>
  <si>
    <t>0,451*1,08 'Přepočtené koeficientem množství</t>
  </si>
  <si>
    <t>411171113</t>
  </si>
  <si>
    <t>Montáž ocelové konstrukce podlah a plošin s úpravou pro monolitickou nebo prefabrikovanou železobetonovou desku hmotnosti konstrukce podlahy přes 50 do 70 kg/m2</t>
  </si>
  <si>
    <t>-65980406</t>
  </si>
  <si>
    <t>"HEB 200 dl. 3,5 m"   3,5*0,0613</t>
  </si>
  <si>
    <t>13010980</t>
  </si>
  <si>
    <t>ocel profilová HE-B 200 jakost 11 375</t>
  </si>
  <si>
    <t>-1628418519</t>
  </si>
  <si>
    <t>0,215</t>
  </si>
  <si>
    <t>0,215*1,08 'Přepočtené koeficientem množství</t>
  </si>
  <si>
    <t>411321414</t>
  </si>
  <si>
    <t>Stropy z betonu železového (bez výztuže) stropů deskových, plochých střech, desek balkonových, desek hřibových stropů včetně hlavic hřibových sloupů tř. C 25/30</t>
  </si>
  <si>
    <t>1807684484</t>
  </si>
  <si>
    <t>6*0,20  "dobetonávka stropu</t>
  </si>
  <si>
    <t>411321515</t>
  </si>
  <si>
    <t>Stropy z betonu železového (bez výztuže) stropů deskových, plochých střech, desek balkonových, desek hřibových stropů včetně hlavic hřibových sloupů tř. C 20/25</t>
  </si>
  <si>
    <t>535536130</t>
  </si>
  <si>
    <t>70,50*0,04 "nadbetonávka stropu</t>
  </si>
  <si>
    <t>411351011</t>
  </si>
  <si>
    <t>Bednění stropních konstrukcí - bez podpěrné konstrukce desek tloušťky stropní desky přes 5 do 25 cm zřízení</t>
  </si>
  <si>
    <t>1176900596</t>
  </si>
  <si>
    <t>411351012</t>
  </si>
  <si>
    <t>Bednění stropních konstrukcí - bez podpěrné konstrukce desek tloušťky stropní desky přes 5 do 25 cm odstranění</t>
  </si>
  <si>
    <t>-2040354183</t>
  </si>
  <si>
    <t>411354313</t>
  </si>
  <si>
    <t>Podpěrná konstrukce stropů - desek, kleneb a skořepin výška podepření do 4 m tloušťka stropu přes 15 do 25 cm zřízení</t>
  </si>
  <si>
    <t>1678149969</t>
  </si>
  <si>
    <t>411354314</t>
  </si>
  <si>
    <t>Podpěrná konstrukce stropů - desek, kleneb a skořepin výška podepření do 4 m tloušťka stropu přes 15 do 25 cm odstranění</t>
  </si>
  <si>
    <t>-10252231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</si>
  <si>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</si>
  <si>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</si>
  <si>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1621137164</t>
  </si>
  <si>
    <t xml:space="preserve">1,20*0,120  "předpoklad vyztužení 120 kg/m3 </t>
  </si>
  <si>
    <t>417351115</t>
  </si>
  <si>
    <t>Bednění bočnic ztužujících pásů a věnců včetně vzpěr zřízení</t>
  </si>
  <si>
    <t>513835054</t>
  </si>
  <si>
    <t>10,30*0,25*2*2</t>
  </si>
  <si>
    <t>417351116</t>
  </si>
  <si>
    <t>Bednění bočnic ztužujících pásů a věnců včetně vzpěr odstranění</t>
  </si>
  <si>
    <t>-28407384</t>
  </si>
  <si>
    <t>10,3</t>
  </si>
  <si>
    <t>417388174</t>
  </si>
  <si>
    <t>Ztužující věnce pro keramické stropní konstrukce pro vnitřní zdivo z děrovaných cihel z betonu železového včetně výztuže šířka vnitřní zdi 30 cm, stropní konstrukce tl. 25 cm</t>
  </si>
  <si>
    <t>-103220482</t>
  </si>
  <si>
    <t>10,30*2</t>
  </si>
  <si>
    <t>(2,50+1,9+4,43+2,55+5,1+5,2)*2,8*2+3,82*4,1</t>
  </si>
  <si>
    <t>(2,15+2,15+0,9+3,23+0,6+0,5+0,6+2,4)*2,80*2</t>
  </si>
  <si>
    <t xml:space="preserve"> (1,9+5,2+1,95)*2,80*2+2,75*2,8</t>
  </si>
  <si>
    <t>"odečet otvorů" -0,90*2*2*3-0,8*2*2*2-2,1*1,1-1,2*1,4*3-1,2*1,1</t>
  </si>
  <si>
    <t>(2,50+1,9+4,43+2,5+5,1+5,21)*2,80*2+3,28*4,1</t>
  </si>
  <si>
    <t>(2,15+2,15+2,05+1,27+0,5+0,2+0,5+2,56)*2,80*2</t>
  </si>
  <si>
    <t>(1,9+5,21+1,8)*2,80*2+2,45*2,80</t>
  </si>
  <si>
    <t>"odečet otvorů"  -0,9*2*2*3-0,8*2*2*2-2,1*1,1-1,2*1,4*3</t>
  </si>
  <si>
    <t>(4,22+1,5)*4,1+(1,47+3,02+4*2+2,97*2+3,05+7,15+4,02+6,05+1,75+2,07+1,85+3,05)*2,80</t>
  </si>
  <si>
    <t>(3,15+1,85+0,95+1,3)*2,80*2</t>
  </si>
  <si>
    <t>(2,12+2,62+2,2+1,65+1,65+0,9+0,25)*2,80*2</t>
  </si>
  <si>
    <t>"podezdění schodišťě"  ((1,82+0,52)*((3,20+0,3)/2))</t>
  </si>
  <si>
    <t>"odečet otvorů"  -0,9*2*2*4-0,8*2*2*1-1*2*2-1,1*2,1-1,2*1,4*4</t>
  </si>
  <si>
    <t>0,45*4*2,80*3+0,45*2*2,80*2+0,45*2,80*3  "sloupy</t>
  </si>
  <si>
    <t>"ostění" (( 2,1*2+1,1)*3+(1,4*2+1,2)*10+(1,2*2+1,1))*0,25</t>
  </si>
  <si>
    <t>"2.NP" (3,75*2,70+(3,30*(0,20+2,80)/2)*2)*2-1,9*2,80</t>
  </si>
  <si>
    <t>743,181/3  "předpoklad  plochy k úpravě</t>
  </si>
  <si>
    <t>137,245 "pod obklady</t>
  </si>
  <si>
    <t>"odečet omítky pod obklady" -92,02</t>
  </si>
  <si>
    <t>743,181</t>
  </si>
  <si>
    <t>1,2*1,4*8+1,1*1,2 "okna</t>
  </si>
  <si>
    <t>63*(2+1)/2   "stávající základy</t>
  </si>
  <si>
    <t>1997566297</t>
  </si>
  <si>
    <t>94,50</t>
  </si>
  <si>
    <t>94,5*1,15 'Přepočtené koeficientem množství</t>
  </si>
  <si>
    <t>178,50</t>
  </si>
  <si>
    <t>178,5*1,02 'Přepočtené koeficientem množství</t>
  </si>
  <si>
    <t>1,2*10+1,4*2*10+1,1+1,2*2*2+1*2*12+1*12+2,15*2*3+1,1*3+2,1*2*3+1,1*3</t>
  </si>
  <si>
    <t>114*0,20</t>
  </si>
  <si>
    <t>22,8*1,1 'Přepočtené koeficientem množství</t>
  </si>
  <si>
    <t>19,20*2+11,20*2  "pro kontaktní zateplení</t>
  </si>
  <si>
    <t>60,80</t>
  </si>
  <si>
    <t>60,8*1,02 'Přepočtené koeficientem množství</t>
  </si>
  <si>
    <t>16,40+43,60+13,10+10</t>
  </si>
  <si>
    <t>1,20*10+1,1*4</t>
  </si>
  <si>
    <t>16,4*1,01 'Přepočtené koeficientem množství</t>
  </si>
  <si>
    <t>1,4*2*10+1,2*2+2,2*2*3</t>
  </si>
  <si>
    <t>43,6*1,1 'Přepočtené koeficientem množství</t>
  </si>
  <si>
    <t>1,20*10+1,1</t>
  </si>
  <si>
    <t>13,1*1,1 'Přepočtené koeficientem množství</t>
  </si>
  <si>
    <t>2,50*4</t>
  </si>
  <si>
    <t>10*1,1 'Přepočtené koeficientem množství</t>
  </si>
  <si>
    <t>63*(1,40+0,30)/2  "sokl</t>
  </si>
  <si>
    <t>178,50  "na kontaktní zateplení</t>
  </si>
  <si>
    <t>1,2*1,4*10+2,2*1,1*3+2,1*1*3+1,1*1,2</t>
  </si>
  <si>
    <t>"podlaha 1.NP skladba I" (4,75+4,84+11,10+4,75+4,84+11,27+8,97+3,62+5,64+7,43)*0,085</t>
  </si>
  <si>
    <t>"podlaha 1.NP skladba II" (1,85+4+1,85+4,06+4,70)*0,083</t>
  </si>
  <si>
    <t>"podlaha 1.NP skladba III" (24,05+23,97+11,88+25,03)*0,083</t>
  </si>
  <si>
    <t>"2.NP skladba VII-IX" (10,3*7,29-1,52*4,22)*0,095+((21,24+12,44)*0,002)</t>
  </si>
  <si>
    <t>631311135</t>
  </si>
  <si>
    <t>Mazanina z betonu prostého bez zvýšených nároků na prostředí tl. přes 120 do 240 mm tř. C 20/25</t>
  </si>
  <si>
    <t>-877245787</t>
  </si>
  <si>
    <t>(5,2*10,3+5,21*10,3+2,97*10,3+4,02*10,3-0,45*0,45*6)*0,15</t>
  </si>
  <si>
    <t>20,719</t>
  </si>
  <si>
    <t>(5,2*10,3+5,21*10,3+2,97*10,3+4,02*10,3-0,45*0,45*6)*0,0054*1,25 "1.NP sítě 150/150/8</t>
  </si>
  <si>
    <t>"podlaha sítě 100/100/6</t>
  </si>
  <si>
    <t>"podlaha 1.NP skladba I" (4,75+4,84+11,10+4,75+4,84+11,27+8,97+3,62+5,64+7,43)*0,00444</t>
  </si>
  <si>
    <t>"podlaha 1.NP skladba II" (1,85+4+1,85+4,06+4,70)*0,0044</t>
  </si>
  <si>
    <t>"podlaha 1.NP skladba III" (24,05+23,97+11,88+25,03)*0,00444</t>
  </si>
  <si>
    <t>"2.NP skladba VII-IX" (10,3*7,29-1,52*4,22)*0,0044</t>
  </si>
  <si>
    <t>632451034</t>
  </si>
  <si>
    <t>Potěr cementový vyrovnávací z malty (MC-15) v ploše o průměrné (střední) tl. přes 40 do 50 mm</t>
  </si>
  <si>
    <t>-46525539</t>
  </si>
  <si>
    <t xml:space="preserve">10,30*18,30*0,05-10,30*0,30*0,05-3,05*0,3*0,05*2-3,3*0,3*0,05  "1.NP ochranná vrstva izolace </t>
  </si>
  <si>
    <t>"podlaha 1.NP skladba I" 4,75+4,84+11,10+4,75+4,84+11,27+8,97+3,62+5,64+7,43</t>
  </si>
  <si>
    <t>"podlaha 1.NP skladba II" 1,85+4+1,85+4,06+4,70</t>
  </si>
  <si>
    <t>"podlaha 1.NP skladba III" 24,05+23,97+11,88+25,03</t>
  </si>
  <si>
    <t>"2.NP skladba VII-IX" 10,3*7,29-1,52*4,22</t>
  </si>
  <si>
    <t>"237,273  "odhad 1 bm/1 m2 plochy"</t>
  </si>
  <si>
    <t>237,273*1,1 "Přepočtené koeficientem množství</t>
  </si>
  <si>
    <t>230*120</t>
  </si>
  <si>
    <t>(238+162)*2  " pro HSV+PSV</t>
  </si>
  <si>
    <t>6 "pro sloupky zastřešení</t>
  </si>
  <si>
    <t>(3,4+4,4)*2*4</t>
  </si>
  <si>
    <t>965042241</t>
  </si>
  <si>
    <t>Bourání mazanin betonových nebo z litého asfaltu tl. přes 100 mm, plochy přes 4 m2</t>
  </si>
  <si>
    <t>980872961</t>
  </si>
  <si>
    <t>11,20*0,9*0,15+3,05*0,9*0,15*2+3,30*0,9*0,15</t>
  </si>
  <si>
    <t xml:space="preserve">1,4* 0,45*2*14 </t>
  </si>
  <si>
    <t>2,10*2*0,45 +1,20*0,45*7   "začištění nových otvorů pro dveře a okna</t>
  </si>
  <si>
    <t>1*1,2 *5  "špaletová okna</t>
  </si>
  <si>
    <t>1,2*0,80*8  "špaletová okna</t>
  </si>
  <si>
    <t>1,20*2,10 *0,3 "pro dveře ve zdi tl. 300 mm</t>
  </si>
  <si>
    <t>971033651</t>
  </si>
  <si>
    <t>Vybourání otvorů ve zdivu základovém nebo nadzákladovém z cihel, tvárnic, příčkovek z cihel pálených na maltu vápennou nebo vápenocementovou plochy do 4 m2, tl. do 600 mm</t>
  </si>
  <si>
    <t>-866124633</t>
  </si>
  <si>
    <t>1,2*1,2*0,45*3+1,2*0,4*0,45*7  "dobourání okenních a dveřních otvorů</t>
  </si>
  <si>
    <t>1,2*1,4*0,45*3 "vybourání nových okenních otvorů</t>
  </si>
  <si>
    <t>973031325</t>
  </si>
  <si>
    <t>Vysekání výklenků nebo kapes ve zdivu z cihel na maltu vápennou nebo vápenocementovou kapes, plochy do 0,10 m2, hl. do 300 mm</t>
  </si>
  <si>
    <t>-911900205</t>
  </si>
  <si>
    <t>16  "pro osazení trámků betonového stropu</t>
  </si>
  <si>
    <t>6*3,20</t>
  </si>
  <si>
    <t>3*3,80</t>
  </si>
  <si>
    <t>"1.NP" 1,50*2+1,50*3*14</t>
  </si>
  <si>
    <t>977311113</t>
  </si>
  <si>
    <t>Řezání stávajících betonových mazanin bez vyztužení hloubky přes 100 do 150 mm</t>
  </si>
  <si>
    <t>-452552619</t>
  </si>
  <si>
    <t>11,20*4</t>
  </si>
  <si>
    <t>981011416</t>
  </si>
  <si>
    <t>Demolice budov postupným rozebíráním z cihel, kamene, tvárnic na maltu cementovou nebo z betonu prostého s podílem konstrukcí přes 30 do 35 %</t>
  </si>
  <si>
    <t>2080436280</t>
  </si>
  <si>
    <t>4,3*2,2*3,8  "přístavek</t>
  </si>
  <si>
    <t>"1.NP" 4,75+4,84+1,85+4+11,10+24,05+4,75+4,84+1,85+4,06+11,27+23,97+8,97+7,43+5,64+3,62+4,7+11,88+25,03</t>
  </si>
  <si>
    <t>"2.NP" 8,02+9,71+4,14+13,87+7,68+9,9+4,05+14,03+5,22+12,44+4,87+21,24</t>
  </si>
  <si>
    <t>81,595</t>
  </si>
  <si>
    <t>81,595*29  "skládka Pravětín</t>
  </si>
  <si>
    <t>22,314 " ker. krytina</t>
  </si>
  <si>
    <t>57,174  "zdivo+betony skládka Pravětín</t>
  </si>
  <si>
    <t>0,372+0,369+1,099+0,055</t>
  </si>
  <si>
    <t>10,30*18,30-3,05*0,30-3,05*0,3-3,3*0,3  "napjení na stávající izolaci</t>
  </si>
  <si>
    <t>185,67</t>
  </si>
  <si>
    <t>185,67*1,1655 'Přepočtené koeficientem množství</t>
  </si>
  <si>
    <t>19,20*1,50+19,2*0,9+11,20*((1,50+0,9)/2)*2  "napojení svislé izolace vně objektu</t>
  </si>
  <si>
    <t>72,96</t>
  </si>
  <si>
    <t>72,96*1,221 'Přepočtené koeficientem množství</t>
  </si>
  <si>
    <t>185,67  "1.PP"</t>
  </si>
  <si>
    <t>185,67*2</t>
  </si>
  <si>
    <t>371,34*1,05 'Přepočtené koeficientem množství</t>
  </si>
  <si>
    <t>0,475</t>
  </si>
  <si>
    <t>713111111</t>
  </si>
  <si>
    <t>Montáž tepelné izolace stropů rohožemi, pásy, dílci, deskami, bloky (izolační materiál ve specifikaci) vrchem bez překrytí lepenkou kladenými volně</t>
  </si>
  <si>
    <t>-492834664</t>
  </si>
  <si>
    <t>18,30*1*2 "pásy u okapové hrany</t>
  </si>
  <si>
    <t>63141195</t>
  </si>
  <si>
    <t>deska tepelně izolační minerální do šikmých střech a stěn  λ=0,036-0,037 tl 200mm</t>
  </si>
  <si>
    <t>-715403881</t>
  </si>
  <si>
    <t>36,60</t>
  </si>
  <si>
    <t>36,6*1,02 'Přepočtené koeficientem množství</t>
  </si>
  <si>
    <t xml:space="preserve">4*18,30  "vodorovné podkroví </t>
  </si>
  <si>
    <t>2,22*2,20*6 "vikýře</t>
  </si>
  <si>
    <t>102,504*1,1 "Přepočtené koeficientem množství</t>
  </si>
  <si>
    <t>"podhled 1.NP" 4,75+4,84+11,10+1,85+4+24,05</t>
  </si>
  <si>
    <t>4,75+4,84+11,27+1,85+4,06+23,97</t>
  </si>
  <si>
    <t>8,97+7,43+5,64+3,62+4,70+25,03+11,88</t>
  </si>
  <si>
    <t>63153710</t>
  </si>
  <si>
    <t>deska tepelně izolační minerální univerzální λ=0,036-0,037 tl 140mm</t>
  </si>
  <si>
    <t>-2004877825</t>
  </si>
  <si>
    <t>168,60</t>
  </si>
  <si>
    <t>168,6*1,05 'Přepočtené koeficientem množství</t>
  </si>
  <si>
    <t>713111131</t>
  </si>
  <si>
    <t>Montáž tepelné izolace stropů rohožemi, pásy, dílci, deskami, bloky (izolační materiál ve specifikaci) žebrových spodem s uchycením (drátem, páskou apod.)</t>
  </si>
  <si>
    <t>11317010</t>
  </si>
  <si>
    <t xml:space="preserve"> "mezi trámy 1.NP</t>
  </si>
  <si>
    <t>4,75+4,84+11,10+1,85+4+24,05</t>
  </si>
  <si>
    <t>-1070145760</t>
  </si>
  <si>
    <t>101,33</t>
  </si>
  <si>
    <t>101,33*1,05 'Přepočtené koeficientem množství</t>
  </si>
  <si>
    <t>"podlaha 2.NP skladba VII-IX" 9,18+5,22+4,87+21,24+12,44</t>
  </si>
  <si>
    <t>28376554</t>
  </si>
  <si>
    <t>deska polystyrénová pro snížení kročejového hluku (max. zatížení 4 kN/m2) tl 40mm</t>
  </si>
  <si>
    <t>1250784396</t>
  </si>
  <si>
    <t>52,95</t>
  </si>
  <si>
    <t>52,95*1,05 'Přepočtené koeficientem množství</t>
  </si>
  <si>
    <t>713121121</t>
  </si>
  <si>
    <t>Montáž tepelné izolace podlah rohožemi, pásy, deskami, dílci, bloky (izolační materiál ve specifikaci) kladenými volně dvouvrstvá</t>
  </si>
  <si>
    <t>502241782</t>
  </si>
  <si>
    <t>"hrubá podlah 1.NP" 5,2*10,3+5,21*10,3+2,97*10,3+4,02*10,3-0,45*0,45*6</t>
  </si>
  <si>
    <t>28376382</t>
  </si>
  <si>
    <t>deska z polystyrénu XPS, hrana polodrážková a hladký povrch s vyšší odolností tl 100mm</t>
  </si>
  <si>
    <t>-1807720738</t>
  </si>
  <si>
    <t>178,05*2</t>
  </si>
  <si>
    <t>356,1*1,05 'Přepočtené koeficientem množství</t>
  </si>
  <si>
    <t>(2,98*1,5-1*1,2*2+3,5)*6  "konstrukce vikýřů</t>
  </si>
  <si>
    <t>33,42</t>
  </si>
  <si>
    <t>33,42*1,02 'Přepočtené koeficientem množství</t>
  </si>
  <si>
    <t>51 +(2,98*1,35-1,2*2) *6 "provětrávaná fasáda+čela vikýřů</t>
  </si>
  <si>
    <t>60,738</t>
  </si>
  <si>
    <t>60,738*1,05 'Přepočtené koeficientem množství</t>
  </si>
  <si>
    <t>33,42*1,05 "Přepočtené koeficientem množství</t>
  </si>
  <si>
    <t>33,42 "vikýře boky</t>
  </si>
  <si>
    <t>"2.NP šikminy"  164,70</t>
  </si>
  <si>
    <t>102,504  "strop nad 2.NP</t>
  </si>
  <si>
    <t>2,22*2,20*6  "vikýře</t>
  </si>
  <si>
    <t>366,528*1,1 "Přepočtené koeficientem množství</t>
  </si>
  <si>
    <t xml:space="preserve">18,30*4,50*2 "šikminy </t>
  </si>
  <si>
    <t>164,70</t>
  </si>
  <si>
    <t>164,7*1,02 'Přepočtené koeficientem množství</t>
  </si>
  <si>
    <t>33,42*1,1 "Přepočtené koeficientem množství</t>
  </si>
  <si>
    <t>-1411519376</t>
  </si>
  <si>
    <t>"v místě stropních trámů" 10,3*5,2-3,82*1,52+10,3*5,21-3,82*1,52+10,3*7,29-4,22*1,7</t>
  </si>
  <si>
    <t>"komíny odečet" -0,5*0,5*2-1*0,5</t>
  </si>
  <si>
    <t>-1957577455</t>
  </si>
  <si>
    <t>162,523</t>
  </si>
  <si>
    <t>162,523*1,1655 'Přepočtené koeficientem množství</t>
  </si>
  <si>
    <t>6,347</t>
  </si>
  <si>
    <t>51 +(2,98*1,35-1,2*2)*6  "provětrávaná fasáda+čela vikýřů</t>
  </si>
  <si>
    <t xml:space="preserve">60,738*0,025  "obkladová prkna </t>
  </si>
  <si>
    <t>0,02*0,04*4*60,738  "latě</t>
  </si>
  <si>
    <t>1,712*1,2 'Přepočtené koeficientem množství</t>
  </si>
  <si>
    <t>(4,906+0,66+0,66)*2</t>
  </si>
  <si>
    <t>8 "předpoklad</t>
  </si>
  <si>
    <t>"příložky přesah střechy" 4,5*10</t>
  </si>
  <si>
    <t>"příložky přesah střechy" 0,06*0,20*4,5</t>
  </si>
  <si>
    <t>0,054*1,1 'Přepočtené koeficientem množství</t>
  </si>
  <si>
    <t>"kleštiny" 5*36</t>
  </si>
  <si>
    <t>"výměna" 2,5*6</t>
  </si>
  <si>
    <t>"krokve" 3*12</t>
  </si>
  <si>
    <t>"kleštiny" 0,08*0,08*5*36</t>
  </si>
  <si>
    <t>"výměna" 0,14*0,18*2,5*6</t>
  </si>
  <si>
    <t>"krokve" 0,14*0,18*3*12</t>
  </si>
  <si>
    <t>2,437*1,1 'Přepočtené koeficientem množství</t>
  </si>
  <si>
    <t>"sloupek" 2,5*6</t>
  </si>
  <si>
    <t>"vaznice" 2,3*3</t>
  </si>
  <si>
    <t>"sloupek vikýře" 2,50*30</t>
  </si>
  <si>
    <t>"vaznice vikýře" 3*6</t>
  </si>
  <si>
    <t>"roznášecí trám" 3*6</t>
  </si>
  <si>
    <t>"sloupek" 0,17*0,17*2,5*6</t>
  </si>
  <si>
    <t>"vaznice" 0,17*0,22*2,3*3</t>
  </si>
  <si>
    <t>"sloupek vikýře" 0,17*0,17*2,50*30</t>
  </si>
  <si>
    <t>"vaznice vikýře" 0,17*0,22*3*6</t>
  </si>
  <si>
    <t>"roznášecí trám" 0,17*0,17*3*6</t>
  </si>
  <si>
    <t>4,053*1,1 'Přepočtené koeficientem množství</t>
  </si>
  <si>
    <t>355+60 "pod krytinu</t>
  </si>
  <si>
    <t>2,55*2,98*6  "vikýře</t>
  </si>
  <si>
    <t>"krokve vikýř" 3,30*30</t>
  </si>
  <si>
    <t>"kleštiny vikýř" 2,20*30</t>
  </si>
  <si>
    <t>"krokve vikýř" 0,18*0,14*3,30*30</t>
  </si>
  <si>
    <t>"kleštiny vikýř" 0,08*0,16*2,20*30</t>
  </si>
  <si>
    <t>5 "demontáž stávajících vikýřů</t>
  </si>
  <si>
    <t>2,054+0,059+2,681+4,458+0,253 "krov+vikýře</t>
  </si>
  <si>
    <t>33,42*2  "bednění boků vikýřů 2x</t>
  </si>
  <si>
    <t>60,738*5 "podkladní rošt provětrávané fasády</t>
  </si>
  <si>
    <t>0,04*0,06*303,69</t>
  </si>
  <si>
    <t>0,729*1,1 'Přepočtené koeficientem množství</t>
  </si>
  <si>
    <t>762511177</t>
  </si>
  <si>
    <t>Podlahové konstrukce podkladové z cementotřískových desek dvouvrstvých šroubovaných na sraz, tloušťky desky 2x16 mm</t>
  </si>
  <si>
    <t>1283161115</t>
  </si>
  <si>
    <t>162,523 "skladba podlahy 2.NP IV-VI</t>
  </si>
  <si>
    <t>762512245</t>
  </si>
  <si>
    <t>Podlahové konstrukce podkladové montáž z desek dřevotřískových, dřevoštěpkových nebo cementotřískových na podklad dřevěný šroubováním</t>
  </si>
  <si>
    <t>1463761591</t>
  </si>
  <si>
    <t>59030980</t>
  </si>
  <si>
    <t>deska cementovláknitá tl 12,5mm</t>
  </si>
  <si>
    <t>154365021</t>
  </si>
  <si>
    <t>162,523*1,08 'Přepočtené koeficientem množství</t>
  </si>
  <si>
    <t>3,968*0,66*2  "balkóny</t>
  </si>
  <si>
    <t>675084800</t>
  </si>
  <si>
    <t>5,238*0,05  "podlaha balkónů</t>
  </si>
  <si>
    <t>-1790464638</t>
  </si>
  <si>
    <t xml:space="preserve">162,523*0,05  "podlaha </t>
  </si>
  <si>
    <t>8,126*1,1 'Přepočtené koeficientem množství</t>
  </si>
  <si>
    <t>762713131</t>
  </si>
  <si>
    <t>Montáž prostorových vázaných konstrukcí z řeziva hoblovaného průřezové plochy přes 224 do 288 cm2</t>
  </si>
  <si>
    <t>331603720</t>
  </si>
  <si>
    <t>4,50*2 "podpěry trámů</t>
  </si>
  <si>
    <t>-1951354819</t>
  </si>
  <si>
    <t>0,16*0,16*4,5*2</t>
  </si>
  <si>
    <t>0,23*1,1 'Přepočtené koeficientem množství</t>
  </si>
  <si>
    <t>762823230</t>
  </si>
  <si>
    <t>Montáž stropních trámů z hoblovaného řeziva s trámovými výměnami, průřezové plochy přes 288 do 450 cm2</t>
  </si>
  <si>
    <t>1106960589</t>
  </si>
  <si>
    <t>1,5*6 "trámy balkónu</t>
  </si>
  <si>
    <t>1358392010</t>
  </si>
  <si>
    <t>0,16*0,18*1,5*6</t>
  </si>
  <si>
    <t>0,259*1,1 'Přepočtené koeficientem množství</t>
  </si>
  <si>
    <t>21+21+12,80+12,80</t>
  </si>
  <si>
    <t>67,60*0,80</t>
  </si>
  <si>
    <t>67,60*0,45*0,025 "podbití čelo v. 45 cm</t>
  </si>
  <si>
    <t>54,080*0,025 "podbití</t>
  </si>
  <si>
    <t>2,113*1,1 'Přepočtené koeficientem množství</t>
  </si>
  <si>
    <t>60,738+66,84+5,238 "provětrávaná fasáda+vikýře+balkóny+podbití</t>
  </si>
  <si>
    <t>19,844</t>
  </si>
  <si>
    <t>"2.NP" (0,45+0,60+0,50+1,845+2,275+0,60+1+0,808)*2,70-0,9*2*2</t>
  </si>
  <si>
    <t>"2.NP" (1,88-0,50+0,95+0,95+1,55)*2,70-0,8*2*3</t>
  </si>
  <si>
    <t>"2.NP" 1,26*0,80+2,144*(0,8+2,70)/2+1,64*2,70+2,5*2,70+1,90*2,70+2,6*2,70-0,9*2*2</t>
  </si>
  <si>
    <t>1,26*0,80+2,144*(0,8+2,70)/2+1,95*2,70+2,66*2,70+1,90*2,70-0,9*2*2</t>
  </si>
  <si>
    <t>(1,5+1,325+0,30)*(0,8+2,70)/2+1,97*2,70+(1,950+0,35+1,97+0,25+1,90+3,47+0,655)*2,70-0,9*2</t>
  </si>
  <si>
    <t>(2,445+2,217+2,469+2,226+2,445+1,32+1,57+4,025)*1,20</t>
  </si>
  <si>
    <t>763113330</t>
  </si>
  <si>
    <t>Příčka instalační ze sádrokartonových desek s nosnou konstrukcí ze zdvojených ocelových profilů UW, CW s mezerou, CW profily navzájem spojeny páskem sádry dvojitě opláštěná deskami protipožárními impregnovanými DFH2 tl. 2 x 12,5 mm EI 90, Rw do 54 dB, příčka tl. 155 - 650 mm, profil 50, s izolací</t>
  </si>
  <si>
    <t>1767420324</t>
  </si>
  <si>
    <t>(1,92+1,9+1,9)*2,7+0,90*1,3*3  "umyv tl. 200 mm</t>
  </si>
  <si>
    <t>763121450</t>
  </si>
  <si>
    <t>Stěna předsazená ze sádrokartonových desek s nosnou konstrukcí z ocelových profilů CW, UW jednoduše opláštěná deskou akustickou tl. 12,5 mm s izolací, EI 30, stěna tl. 115 mm, profil 100, Rw do 28 dB</t>
  </si>
  <si>
    <t>1559678971</t>
  </si>
  <si>
    <t>(1,68+2,77+2,73)*3,20  "1.NP kotelna</t>
  </si>
  <si>
    <t>((2,75+2,403)*(0,90+2,80)/2) *2 "2.NP u  AKU zdí</t>
  </si>
  <si>
    <t>763131411</t>
  </si>
  <si>
    <t>Podhled ze sádrokartonových desek dvouvrstvá zavěšená spodní konstrukce z ocelových profilů CD, UD jednoduše opláštěná deskou standardní A, tl. 12,5 mm, bez izolace</t>
  </si>
  <si>
    <t>716571347</t>
  </si>
  <si>
    <t>101,33+70,50-27,51  "podhled 1.NP</t>
  </si>
  <si>
    <t>763131441</t>
  </si>
  <si>
    <t>Podhled ze sádrokartonových desek dvouvrstvá zavěšená spodní konstrukce z ocelových profilů CD, UD dvojitě opláštěná deskami protipožárními DF, tl. 2 x 12,5 mm, bez izolace, REI do 120</t>
  </si>
  <si>
    <t>-1756695373</t>
  </si>
  <si>
    <t>101,33 "pod trámovým stropem</t>
  </si>
  <si>
    <t>763131451</t>
  </si>
  <si>
    <t>Podhled ze sádrokartonových desek dvouvrstvá zavěšená spodní konstrukce z ocelových profilů CD, UD jednoduše opláštěná deskou impregnovanou H2, tl. 12,5 mm, bez izolace</t>
  </si>
  <si>
    <t>-322466205</t>
  </si>
  <si>
    <t>1,85+4+1,85+4,06+7,43+3,62+4,70</t>
  </si>
  <si>
    <t>144,32+60,14+13,06</t>
  </si>
  <si>
    <t>18,30*3*2 "šikminy</t>
  </si>
  <si>
    <t>4*18,30  -13,060 "vodorovné podkroví bez umyv.</t>
  </si>
  <si>
    <t>763161744</t>
  </si>
  <si>
    <t>Podkroví ze sádrokartonových desek dvouvrstvá spodní konstrukce z ocelových profilů CD, UD na krokvových závěsech jednoduše opláštěná deskou impregnovanými protipožárními DFH2, tl. 15 mm, TI tl. 100 mm 15 kg/m3, REI 30 DP3</t>
  </si>
  <si>
    <t>1321337482</t>
  </si>
  <si>
    <t>4,14+4,05+4,87  "WC+um.</t>
  </si>
  <si>
    <t>763164656</t>
  </si>
  <si>
    <t>Obklad konstrukcí sádrokartonovými deskami včetně ochranných úhelníků ve tvaru U rozvinuté šíře přes 1,2 m, opláštěný deskou protipožární DF, tl. 15 mm</t>
  </si>
  <si>
    <t>241000452</t>
  </si>
  <si>
    <t>18,30*0,50*3*2  "obklad vaznic</t>
  </si>
  <si>
    <t>2,40*8  "sloupky krovu</t>
  </si>
  <si>
    <t>3+3</t>
  </si>
  <si>
    <t>16,724</t>
  </si>
  <si>
    <t>1,2*8+1*5</t>
  </si>
  <si>
    <t>21+21</t>
  </si>
  <si>
    <t>9+9</t>
  </si>
  <si>
    <t>60+3,5*6 "vikýře</t>
  </si>
  <si>
    <t>355</t>
  </si>
  <si>
    <t>3*4</t>
  </si>
  <si>
    <t>15+5,5+5,5+4,5+5,5+5,5+4,5</t>
  </si>
  <si>
    <t>21*2+9+15</t>
  </si>
  <si>
    <t>21+21+2,98*5</t>
  </si>
  <si>
    <t>3,5*2*5 "napojení  boků vikýřů</t>
  </si>
  <si>
    <t>1,20*10</t>
  </si>
  <si>
    <t>1,10*5</t>
  </si>
  <si>
    <t>1*12</t>
  </si>
  <si>
    <t>10+2+12+3</t>
  </si>
  <si>
    <t>3*2  "lemování komínů</t>
  </si>
  <si>
    <t>12+12+9</t>
  </si>
  <si>
    <t>2,016</t>
  </si>
  <si>
    <t>345</t>
  </si>
  <si>
    <t>3,5*4+18</t>
  </si>
  <si>
    <t>355+60</t>
  </si>
  <si>
    <t>415</t>
  </si>
  <si>
    <t>415*1,1 'Přepočtené koeficientem množství</t>
  </si>
  <si>
    <t>60 "plocha vikýřů</t>
  </si>
  <si>
    <t>60*1,1 "Přepočtené koeficientem množství</t>
  </si>
  <si>
    <t>51  "provětrávaná fasáda</t>
  </si>
  <si>
    <t>51*1,1</t>
  </si>
  <si>
    <t>0,203</t>
  </si>
  <si>
    <t>766221121</t>
  </si>
  <si>
    <t>Montáž celodřevěného samonosného schodiště s podstupnicemi schodnicového zadlabaného 1/2 lomeného</t>
  </si>
  <si>
    <t>-1778559545</t>
  </si>
  <si>
    <t>(1,52+1,82+1,52)*3</t>
  </si>
  <si>
    <t>61232103R</t>
  </si>
  <si>
    <t>schodiště interiérové 2x lomené celodřevěné šířka 1000mm</t>
  </si>
  <si>
    <t>-497047962</t>
  </si>
  <si>
    <t>1*1,20*12  "vikýře</t>
  </si>
  <si>
    <t>14,40</t>
  </si>
  <si>
    <t>1,20*1,40*10+1,1*1,2*2</t>
  </si>
  <si>
    <t>19,44</t>
  </si>
  <si>
    <t>1,1*2,15*3  "balkónové dveře</t>
  </si>
  <si>
    <t>7,095</t>
  </si>
  <si>
    <t>(1,2+1,4*2)*10+(1+1,2*2)*2+(1,1+2,2*2)*3+(1+1,2*2)*12</t>
  </si>
  <si>
    <t>15+8</t>
  </si>
  <si>
    <t>15+8+3</t>
  </si>
  <si>
    <t>10+2+3</t>
  </si>
  <si>
    <t>1,2*10+1,1*2+1*12+1,1*3</t>
  </si>
  <si>
    <t>(10+2+12+3)*2</t>
  </si>
  <si>
    <t>4*3</t>
  </si>
  <si>
    <t>zábradlí s plochým sloupkem, dřevěnou výplní a bočním  kotvením</t>
  </si>
  <si>
    <t>110*3  "vnitřní schodiště</t>
  </si>
  <si>
    <t>0,45*0,90 *6</t>
  </si>
  <si>
    <t>1383242109</t>
  </si>
  <si>
    <t>2,43</t>
  </si>
  <si>
    <t>(0,45+0,9)*2*6</t>
  </si>
  <si>
    <t>998767202</t>
  </si>
  <si>
    <t>Přesun hmot pro zámečnické konstrukce stanovený procentní sazbou (%) z ceny vodorovná dopravní vzdálenost do 50 m v objektech výšky přes 6 do 12 m</t>
  </si>
  <si>
    <t>%</t>
  </si>
  <si>
    <t>-783908228</t>
  </si>
  <si>
    <t>"1.NP" 4,75+4,84+11,10+1,85+4+4,75+4,84+11,27+1,85+4,06+8,97+7,43+5,64+3,62+4,70</t>
  </si>
  <si>
    <t>"2NP" 8,02+4,14+7,68+4,05+9,18+4,87+5,22</t>
  </si>
  <si>
    <t>83,67</t>
  </si>
  <si>
    <t>"1.NP" (1,9+2,5)*2+(1,9+2,55)*2+3+3+3,82+3,82-0,9*3-0,8</t>
  </si>
  <si>
    <t>"1.NP" (1,9+2,5)*2+(1,9+2,56)*2+3,16+2,91+3,82+2,05+1,27+0,5+0,25-0,9*3-0,8</t>
  </si>
  <si>
    <t>"1.NP" (2,97+3,02)*2+(1,85+3,05)*2+(2,07+1,75)*2+2,72+0,9+1,65+1,65+0,15+1,68+2,77+2,73-0,9*3-0,8</t>
  </si>
  <si>
    <t>"2.NP" 1,64+1,65+0,5+0,5+0,98-0,9*2-0,8</t>
  </si>
  <si>
    <t>"2.NP" 1,4+2,05+1,14-0,9*2-0,8</t>
  </si>
  <si>
    <t>"2.NP" 1,575+1,2+0,35+1,325+1,345+1,275+1+1+1,08+1,55+0,41+1,525-0,9*3-0,8</t>
  </si>
  <si>
    <t>110,985*3,333*1,1 "Přepočtené koeficientem množství</t>
  </si>
  <si>
    <t>11,10+1,85+4+11,27+1,85+4,06+5,64+4,70+8,02+4,14+7,68+4,05+9,18+4,87+5,22</t>
  </si>
  <si>
    <t>87,63*1,05 "Přepočtené koeficientem množství</t>
  </si>
  <si>
    <t>4,75+4,84+4,75+4,84+8,97+7,43+3,62  "zádveří+chodby+kotel</t>
  </si>
  <si>
    <t>39,20</t>
  </si>
  <si>
    <t>39,2*1,05 'Přepočtené koeficientem množství</t>
  </si>
  <si>
    <t>"1.NP" 1,85+4+1,85+4,06+7,43+4,70</t>
  </si>
  <si>
    <t>"2.NP"  4,14+4,05+4,87</t>
  </si>
  <si>
    <t>"1.NP" (2,05+0,9)*2+(2+1,95)*2-0,8*2+(2,05+0,9)*2+1,8+0,25+2+1,8+2+1,8-0,8*2+1,65+0,9+1,65+0,15+1,7+1,68+2,77+2,73-1+1,92+1,25+0,5+0,95+2,42+2,2-0,8</t>
  </si>
  <si>
    <t>"2.NP" (2,0+1,9)*2-0,8+2,35+0,95+0,2+0,4+0,2+0,95+1,75+1,9-0,8+1,5+1,065+1,9+1,5+1,065+1,55+0,35-0,8</t>
  </si>
  <si>
    <t>110,985 "sokl"</t>
  </si>
  <si>
    <t>3,948</t>
  </si>
  <si>
    <t>166,12 " 1mb lišty/1 m2 podlahy</t>
  </si>
  <si>
    <t>166,12</t>
  </si>
  <si>
    <t>166,12*1,08 'Přepočtené koeficientem množství</t>
  </si>
  <si>
    <t>26*1,05 'Přepočtené koeficientem množství</t>
  </si>
  <si>
    <t>"1.NP" 24,05+23,97+11,88+25,03</t>
  </si>
  <si>
    <t>"2.NP" 13,87+9,71+14,03+9,9+21,24+12,44</t>
  </si>
  <si>
    <t>166,12*1,05 'Přepočtené koeficientem množství</t>
  </si>
  <si>
    <t>166,120</t>
  </si>
  <si>
    <t>"2.NP" 21,24+12,44</t>
  </si>
  <si>
    <t>137,245</t>
  </si>
  <si>
    <t>"1.NP"((2,05+0,9)*2+(2+1,95)*2-0,8*2+(2,05+0,9)*2+1,8+0,25+2+1,8+2+1,8-0,8*2+1,65+0,9+1,65+0,15+1,7+1,68+2,77+2,73-1+1,92+1,25+0,5+0,95+2,42+2,2)*2,1</t>
  </si>
  <si>
    <t>"odečet otvorů" -0,8*2*5</t>
  </si>
  <si>
    <t>"2.NP" ((2,0+1,9)*2-0,8+2,35+0,95+0,2+0,4+0,2+0,95+1,75+1,9-0,8+1,5+1,065+1,9+1,5+1,065+1,55+0,35)*2,1-0,8*2*3</t>
  </si>
  <si>
    <t>"1.NP"(2,05+0,9)*2+(2+1,95)*2-0,8*2+(2,05+0,9)*2+1,8+0,25+2+1,8+2+1,8-0,8*2+1,65+0,9+1,65+0,15+1,7+1,68+2,77+2,73-1+1,92+1,25+0,5+0,95+2,42+2,2</t>
  </si>
  <si>
    <t>"odečet otvorů" -0,8*5</t>
  </si>
  <si>
    <t>"2.NP" (2,0+1,9)*2-0,8+2,35+0,95+0,2+0,4+0,2+0,95+1,75+1,9-0,8+1,5+1,065+1,9+1,5+1,065+1,55+0,35-0,8*3</t>
  </si>
  <si>
    <t>137,245*1,05 "Přepočtené koeficientem množství</t>
  </si>
  <si>
    <t>"1.NP" 6*2,1+0,9*3+1,2+0,15</t>
  </si>
  <si>
    <t>"2.NP" (0,9+0,15)*3+1,2*3+3*2,1</t>
  </si>
  <si>
    <t>29,7*1,1 'Přepočtené koeficientem množství</t>
  </si>
  <si>
    <t>2,811</t>
  </si>
  <si>
    <t>284*1,05 "Přepočtené koeficientem množství</t>
  </si>
  <si>
    <t>685,891 "omítky"</t>
  </si>
  <si>
    <t>18,211*2+8,241*2+80,684*2  "SDK příčky"</t>
  </si>
  <si>
    <t xml:space="preserve"> 22,46+18,954+42,042+144,32+169,94+13,06 "SDK podkroví+podhledy"</t>
  </si>
  <si>
    <t>-45,243  "odečet obklady SDK"</t>
  </si>
  <si>
    <t>1265,696</t>
  </si>
  <si>
    <t>1547899898</t>
  </si>
  <si>
    <t>60,738+5,238*2+54,08 "fasáda+podlaha balkónů+podbití</t>
  </si>
  <si>
    <t>(0,16+0,18)*1,5*6*2"  trámy balkónů</t>
  </si>
  <si>
    <t>02_2 - ZTI-Vnitřní kanalizace a voda</t>
  </si>
  <si>
    <t xml:space="preserve">    D1 - ZTI - Kanalizace</t>
  </si>
  <si>
    <t xml:space="preserve">    D2 - ZTI - Vnitřní vodovod</t>
  </si>
  <si>
    <t xml:space="preserve">    D3 - ZTI - Zařizovací předměty ZTI</t>
  </si>
  <si>
    <t>ZTI - Kanalizace</t>
  </si>
  <si>
    <t>-474766859</t>
  </si>
  <si>
    <t>1633254961</t>
  </si>
  <si>
    <t>-524488393</t>
  </si>
  <si>
    <t>-1139451415</t>
  </si>
  <si>
    <t>-341857300</t>
  </si>
  <si>
    <t>1061292600</t>
  </si>
  <si>
    <t>-2145471284</t>
  </si>
  <si>
    <t>654079296</t>
  </si>
  <si>
    <t>-1905537490</t>
  </si>
  <si>
    <t>-790203745</t>
  </si>
  <si>
    <t>-1007106575</t>
  </si>
  <si>
    <t>2090802385</t>
  </si>
  <si>
    <t>-513845066</t>
  </si>
  <si>
    <t>-1496172363</t>
  </si>
  <si>
    <t>-1074583704</t>
  </si>
  <si>
    <t>-1595097966</t>
  </si>
  <si>
    <t>Pol103</t>
  </si>
  <si>
    <t>1764128670</t>
  </si>
  <si>
    <t>-469828154</t>
  </si>
  <si>
    <t>1308149733</t>
  </si>
  <si>
    <t>Pol104</t>
  </si>
  <si>
    <t>444544104</t>
  </si>
  <si>
    <t>-2011619807</t>
  </si>
  <si>
    <t>1294936188</t>
  </si>
  <si>
    <t>C72129-0112/00</t>
  </si>
  <si>
    <t>Zkouška těs kanal.vodou DN 150 nebo DN 200</t>
  </si>
  <si>
    <t>-436890567</t>
  </si>
  <si>
    <t>1614762502</t>
  </si>
  <si>
    <t>C99872-1101/00</t>
  </si>
  <si>
    <t>Přesun hmot pro vnitřní kanalizaci v objektech výšky &lt;6m (aut.vým.)</t>
  </si>
  <si>
    <t>1495734116</t>
  </si>
  <si>
    <t>ZTI - Vnitřní vodovod</t>
  </si>
  <si>
    <t>-1721745927</t>
  </si>
  <si>
    <t>-1345895217</t>
  </si>
  <si>
    <t>1551743920</t>
  </si>
  <si>
    <t>2861375211</t>
  </si>
  <si>
    <t>Trubka tlak.PE d40x3,7</t>
  </si>
  <si>
    <t>-690132027</t>
  </si>
  <si>
    <t>Pol105</t>
  </si>
  <si>
    <t>trubka ohebná kopoflex PVC 110</t>
  </si>
  <si>
    <t>-921172184</t>
  </si>
  <si>
    <t>354680764</t>
  </si>
  <si>
    <t>-717256089</t>
  </si>
  <si>
    <t>200759768</t>
  </si>
  <si>
    <t>1317815236</t>
  </si>
  <si>
    <t>1873772285</t>
  </si>
  <si>
    <t>1502954057</t>
  </si>
  <si>
    <t>1237045529</t>
  </si>
  <si>
    <t>1888735118</t>
  </si>
  <si>
    <t>-1375145555</t>
  </si>
  <si>
    <t>C72223-1064/00</t>
  </si>
  <si>
    <t>Ventil zpětný VE 3030 G 5/4</t>
  </si>
  <si>
    <t>645657859</t>
  </si>
  <si>
    <t>872627722</t>
  </si>
  <si>
    <t>142043961</t>
  </si>
  <si>
    <t>Vodoměr 30°C DN 25, Qn2,5 m3/h ,záv. G1"</t>
  </si>
  <si>
    <t>-806034821</t>
  </si>
  <si>
    <t>690747065</t>
  </si>
  <si>
    <t>Pol106</t>
  </si>
  <si>
    <t>kohout kulový s vypouštěním R 250 DS G 5/4"</t>
  </si>
  <si>
    <t>1724687404</t>
  </si>
  <si>
    <t>Pol107</t>
  </si>
  <si>
    <t>filtr se zp proplachem F76 S ,kvs 15 DN 25</t>
  </si>
  <si>
    <t>-274260745</t>
  </si>
  <si>
    <t>145641318</t>
  </si>
  <si>
    <t>-1435988157</t>
  </si>
  <si>
    <t>1046528509</t>
  </si>
  <si>
    <t>2060469154</t>
  </si>
  <si>
    <t>-1121114190</t>
  </si>
  <si>
    <t>-461557597</t>
  </si>
  <si>
    <t>-1381329770</t>
  </si>
  <si>
    <t>-649123308</t>
  </si>
  <si>
    <t>Pol108</t>
  </si>
  <si>
    <t>422872310</t>
  </si>
  <si>
    <t>527077317</t>
  </si>
  <si>
    <t>27716789</t>
  </si>
  <si>
    <t>ZTI - Zařizovací předměty ZTI</t>
  </si>
  <si>
    <t>-1232779524</t>
  </si>
  <si>
    <t>-1459062125</t>
  </si>
  <si>
    <t>864267622</t>
  </si>
  <si>
    <t>Pol109</t>
  </si>
  <si>
    <t>948690197</t>
  </si>
  <si>
    <t>Pol110</t>
  </si>
  <si>
    <t>911196724</t>
  </si>
  <si>
    <t>Pol111</t>
  </si>
  <si>
    <t>-269069656</t>
  </si>
  <si>
    <t>Pol112</t>
  </si>
  <si>
    <t>-1328674979</t>
  </si>
  <si>
    <t>-1982323582</t>
  </si>
  <si>
    <t>-2028782012</t>
  </si>
  <si>
    <t>1325604310</t>
  </si>
  <si>
    <t>-736387067</t>
  </si>
  <si>
    <t>-50205231</t>
  </si>
  <si>
    <t>1289817853</t>
  </si>
  <si>
    <t>-1378609847</t>
  </si>
  <si>
    <t>-519667203</t>
  </si>
  <si>
    <t>C72553-0223/00</t>
  </si>
  <si>
    <t>Mtž zásobníkového elektrického ohřívače vody 160</t>
  </si>
  <si>
    <t>-75798240</t>
  </si>
  <si>
    <t>-373940920</t>
  </si>
  <si>
    <t>-791059829</t>
  </si>
  <si>
    <t>186894001</t>
  </si>
  <si>
    <t>2043597879</t>
  </si>
  <si>
    <t>-471985363</t>
  </si>
  <si>
    <t>487438813</t>
  </si>
  <si>
    <t>-487139562</t>
  </si>
  <si>
    <t>762634119</t>
  </si>
  <si>
    <t>79729227</t>
  </si>
  <si>
    <t>1096211420</t>
  </si>
  <si>
    <t>815948276</t>
  </si>
  <si>
    <t>403030722</t>
  </si>
  <si>
    <t>404757084</t>
  </si>
  <si>
    <t>266299449</t>
  </si>
  <si>
    <t>-214202445</t>
  </si>
  <si>
    <t>Pol113</t>
  </si>
  <si>
    <t>elektrický zás ohřívač OKHE 160</t>
  </si>
  <si>
    <t>-1673285622</t>
  </si>
  <si>
    <t>C99872-5101/00</t>
  </si>
  <si>
    <t>Přesun hmot pro zařizovací předměty v objektech výšky &lt;6m (aut.vým.)</t>
  </si>
  <si>
    <t>-1579253577</t>
  </si>
  <si>
    <t>03_2 - Vytápění</t>
  </si>
  <si>
    <t>737706813</t>
  </si>
  <si>
    <t>1920827697</t>
  </si>
  <si>
    <t>-376888371</t>
  </si>
  <si>
    <t>337133174</t>
  </si>
  <si>
    <t>2143090874</t>
  </si>
  <si>
    <t>732421419</t>
  </si>
  <si>
    <t>Čerpadla teplovodní závitová mokroběžná oběhová pro teplovodní vytápění (elektronicky řízená) PN 10, do 110°C DN přípojky/dopravní výška H (m) - čerpací výkon Q (m3/h) DN 25 / do 8,0 m / 4,0 m3/h</t>
  </si>
  <si>
    <t>-356882173</t>
  </si>
  <si>
    <t>-1706767787</t>
  </si>
  <si>
    <t>-671878269</t>
  </si>
  <si>
    <t>-1492794648</t>
  </si>
  <si>
    <t>1765714888</t>
  </si>
  <si>
    <t>249539088</t>
  </si>
  <si>
    <t>1451425943</t>
  </si>
  <si>
    <t>65+45</t>
  </si>
  <si>
    <t>125595378</t>
  </si>
  <si>
    <t>60+70</t>
  </si>
  <si>
    <t>-2092829162</t>
  </si>
  <si>
    <t>75+5</t>
  </si>
  <si>
    <t>1495409837</t>
  </si>
  <si>
    <t>-286269869</t>
  </si>
  <si>
    <t>1910368881</t>
  </si>
  <si>
    <t>46+26</t>
  </si>
  <si>
    <t>-861715443</t>
  </si>
  <si>
    <t>255+120</t>
  </si>
  <si>
    <t>-743441514</t>
  </si>
  <si>
    <t>1294179248</t>
  </si>
  <si>
    <t>198709677</t>
  </si>
  <si>
    <t>942838299</t>
  </si>
  <si>
    <t>17+11</t>
  </si>
  <si>
    <t>331659606</t>
  </si>
  <si>
    <t>8+3</t>
  </si>
  <si>
    <t>-994634761</t>
  </si>
  <si>
    <t>1634024557</t>
  </si>
  <si>
    <t>-1940231463</t>
  </si>
  <si>
    <t>-579968035</t>
  </si>
  <si>
    <t>14+8</t>
  </si>
  <si>
    <t>400159948</t>
  </si>
  <si>
    <t>2139723106</t>
  </si>
  <si>
    <t>2139302161</t>
  </si>
  <si>
    <t>1273365802</t>
  </si>
  <si>
    <t>122266033</t>
  </si>
  <si>
    <t>4+6</t>
  </si>
  <si>
    <t>-313586048</t>
  </si>
  <si>
    <t>-1756782012</t>
  </si>
  <si>
    <t>-641508542</t>
  </si>
  <si>
    <t>1293036373</t>
  </si>
  <si>
    <t>2084589204</t>
  </si>
  <si>
    <t>-622247671</t>
  </si>
  <si>
    <t>-1943654012</t>
  </si>
  <si>
    <t>234366149</t>
  </si>
  <si>
    <t>1752036849</t>
  </si>
  <si>
    <t>616588377</t>
  </si>
  <si>
    <t>52292253</t>
  </si>
  <si>
    <t>735152275</t>
  </si>
  <si>
    <t>Otopná tělesa panelová VK jednodesková PN 1,0 MPa, T do 110°C s jednou přídavnou přestupní plochou výšky tělesa 600 mm stavební délky / výkonu 800 mm / 802 W</t>
  </si>
  <si>
    <t>-1550140506</t>
  </si>
  <si>
    <t>-2048649428</t>
  </si>
  <si>
    <t>735152278</t>
  </si>
  <si>
    <t>Otopná tělesa panelová VK jednodesková PN 1,0 MPa, T do 110°C s jednou přídavnou přestupní plochou výšky tělesa 600 mm stavební délky / výkonu 1100 mm / 1102 W</t>
  </si>
  <si>
    <t>1622520421</t>
  </si>
  <si>
    <t>735152473</t>
  </si>
  <si>
    <t>Otopná tělesa panelová VK dvoudesková PN 1,0 MPa, T do 110°C s jednou přídavnou přestupní plochou výšky tělesa 600 mm stavební délky / výkonu 600 mm / 773 W</t>
  </si>
  <si>
    <t>-1423111135</t>
  </si>
  <si>
    <t>735152476</t>
  </si>
  <si>
    <t>Otopná tělesa panelová VK dvoudesková PN 1,0 MPa, T do 110°C s jednou přídavnou přestupní plochou výšky tělesa 600 mm stavební délky / výkonu 900 mm / 1159 W</t>
  </si>
  <si>
    <t>-1144907968</t>
  </si>
  <si>
    <t>735152478</t>
  </si>
  <si>
    <t>Otopná tělesa panelová VK dvoudesková PN 1,0 MPa, T do 110°C s jednou přídavnou přestupní plochou výšky tělesa 600 mm stavební délky / výkonu 1100 mm / 1417 W</t>
  </si>
  <si>
    <t>231768885</t>
  </si>
  <si>
    <t>735152479</t>
  </si>
  <si>
    <t>Otopná tělesa panelová VK dvoudesková PN 1,0 MPa, T do 110°C s jednou přídavnou přestupní plochou výšky tělesa 600 mm stavební délky / výkonu 1200 mm / 1546 W</t>
  </si>
  <si>
    <t>-152193966</t>
  </si>
  <si>
    <t>735152573</t>
  </si>
  <si>
    <t>Otopná tělesa panelová VK dvoudesková PN 1,0 MPa, T do 110°C se dvěma přídavnými přestupními plochami výšky tělesa 600 mm stavební délky / výkonu 600 mm / 1007 W</t>
  </si>
  <si>
    <t>-17841506</t>
  </si>
  <si>
    <t>735152575</t>
  </si>
  <si>
    <t>Otopná tělesa panelová VK dvoudesková PN 1,0 MPa, T do 110°C se dvěma přídavnými přestupními plochami výšky tělesa 600 mm stavební délky / výkonu 800 mm / 1343 W</t>
  </si>
  <si>
    <t>-1910901946</t>
  </si>
  <si>
    <t>405466933</t>
  </si>
  <si>
    <t>735152593</t>
  </si>
  <si>
    <t>Otopná tělesa panelová VK dvoudesková PN 1,0 MPa, T do 110°C se dvěma přídavnými přestupními plochami výšky tělesa 900 mm stavební délky / výkonu 600 mm / 1388 W</t>
  </si>
  <si>
    <t>434143522</t>
  </si>
  <si>
    <t>735152676</t>
  </si>
  <si>
    <t>Otopná tělesa panelová VK třídesková PN 1,0 MPa, T do 110°C se třemi přídavnými přestupními plochami výšky tělesa 600 mm stavební délky / výkonu 900 mm / 2165 W</t>
  </si>
  <si>
    <t>510660464</t>
  </si>
  <si>
    <t>735164251</t>
  </si>
  <si>
    <t>Otopná tělesa trubková přímotopná elektrická na stěnu výšky tělesa 1215 mm, délky 450 mm</t>
  </si>
  <si>
    <t>-1202884052</t>
  </si>
  <si>
    <t>73516425R</t>
  </si>
  <si>
    <t>Otopná tělesa trubková přímotopná elektrická na stěnu výšky tělesa 1500 mm, délky 450 mm</t>
  </si>
  <si>
    <t>1691975882</t>
  </si>
  <si>
    <t>1+2</t>
  </si>
  <si>
    <t>-1147800713</t>
  </si>
  <si>
    <t>130769815</t>
  </si>
  <si>
    <t>735511091</t>
  </si>
  <si>
    <t>Trubkové teplovodní podlahové vytápění rozdělovače mosazné s průtokoměry dvanáctiokruhové</t>
  </si>
  <si>
    <t>1371299035</t>
  </si>
  <si>
    <t>735511125</t>
  </si>
  <si>
    <t>Trubkové teplovodní podlahové vytápění skříně rozdělovače na omítku, pro rozdělovač s počtem okruhů 9-12</t>
  </si>
  <si>
    <t>-741154882</t>
  </si>
  <si>
    <t>365679518</t>
  </si>
  <si>
    <t>-198110271</t>
  </si>
  <si>
    <t>995274471</t>
  </si>
  <si>
    <t>-881434534</t>
  </si>
  <si>
    <t>1632200446</t>
  </si>
  <si>
    <t>-583562213</t>
  </si>
  <si>
    <t>04_2 - VZT</t>
  </si>
  <si>
    <t xml:space="preserve">    751 - Vzduchotechnika</t>
  </si>
  <si>
    <t xml:space="preserve">      D1 - Sociální zařízení byty</t>
  </si>
  <si>
    <t xml:space="preserve">      D2 - Kuchyně digestoře </t>
  </si>
  <si>
    <t xml:space="preserve">      D3 - Technická místnost</t>
  </si>
  <si>
    <t xml:space="preserve">      D4 - Montazni material</t>
  </si>
  <si>
    <t>751</t>
  </si>
  <si>
    <t>Vzduchotechnika</t>
  </si>
  <si>
    <t>Pol114</t>
  </si>
  <si>
    <t>Ventilátor diagon.do kruh.potr. TD-350/125 SILENT</t>
  </si>
  <si>
    <t>-1674659957</t>
  </si>
  <si>
    <t>Pol115</t>
  </si>
  <si>
    <t>Zpetná klapka RSKW 125 těsná</t>
  </si>
  <si>
    <t>1110993778</t>
  </si>
  <si>
    <t>Pol116</t>
  </si>
  <si>
    <t>1507275188</t>
  </si>
  <si>
    <t>Pol117</t>
  </si>
  <si>
    <t>Kovový talířový ventil pro odvod KO 125 Elektrodesign</t>
  </si>
  <si>
    <t>347316939</t>
  </si>
  <si>
    <t>Pol118</t>
  </si>
  <si>
    <t>Ohebná hadice SONOFLEX MI 102 10m bal.zvuk.izol.</t>
  </si>
  <si>
    <t>-1378982326</t>
  </si>
  <si>
    <t>Pol119</t>
  </si>
  <si>
    <t>Ohebná hadice SONOFLEX MI 125 10m bal.zvuk.izol.</t>
  </si>
  <si>
    <t>1854464319</t>
  </si>
  <si>
    <t>Pol120</t>
  </si>
  <si>
    <t>1987834925</t>
  </si>
  <si>
    <t>Pol121</t>
  </si>
  <si>
    <t>-1214938615</t>
  </si>
  <si>
    <t>Pol122</t>
  </si>
  <si>
    <t>765483037</t>
  </si>
  <si>
    <t>-1235610386</t>
  </si>
  <si>
    <t>-1564895670</t>
  </si>
  <si>
    <t>-1151391702</t>
  </si>
  <si>
    <t>787065022</t>
  </si>
  <si>
    <t>1436959375</t>
  </si>
  <si>
    <t>-982895588</t>
  </si>
  <si>
    <t>-1159280988</t>
  </si>
  <si>
    <t xml:space="preserve">Kuchyně digestoře </t>
  </si>
  <si>
    <t>1138398143</t>
  </si>
  <si>
    <t>Pol123</t>
  </si>
  <si>
    <t>Zpětná klapka těsná RSKW 125</t>
  </si>
  <si>
    <t>1129893306</t>
  </si>
  <si>
    <t>-448901905</t>
  </si>
  <si>
    <t>404352401</t>
  </si>
  <si>
    <t>-1324195179</t>
  </si>
  <si>
    <t>Technická místnost</t>
  </si>
  <si>
    <t>Pol124</t>
  </si>
  <si>
    <t>Stěnová mřížka SMU 400x200</t>
  </si>
  <si>
    <t>-1926382674</t>
  </si>
  <si>
    <t>D4</t>
  </si>
  <si>
    <t>-1514490676</t>
  </si>
  <si>
    <t>05_2 - Elektro NN</t>
  </si>
  <si>
    <t>-1804218337</t>
  </si>
  <si>
    <t>Celková prohlídka elektrického rozvodu a zařízení do 1 milionu Kč</t>
  </si>
  <si>
    <t>29648028</t>
  </si>
  <si>
    <t>Montáž trubek plastových ohebných D 36 mm uložených pevně</t>
  </si>
  <si>
    <t>-749073616</t>
  </si>
  <si>
    <t>trubka elektroinstalační ohebná  z PVC 36</t>
  </si>
  <si>
    <t>1590429094</t>
  </si>
  <si>
    <t>Montáž krabic odbočných zapuštěných plastových kruhových KU68-1902/KO68, KO97/KO97V</t>
  </si>
  <si>
    <t>752788670</t>
  </si>
  <si>
    <t>-91806636</t>
  </si>
  <si>
    <t>-1783414143</t>
  </si>
  <si>
    <t>-454140417</t>
  </si>
  <si>
    <t>350728700</t>
  </si>
  <si>
    <t>-1321707284</t>
  </si>
  <si>
    <t>210100006</t>
  </si>
  <si>
    <t>Ukončení vodičů v rozváděči nebo na přístroji včetně zapojení průřezu žíly do 50 mm2</t>
  </si>
  <si>
    <t>-530226054</t>
  </si>
  <si>
    <t>357190662</t>
  </si>
  <si>
    <t>doběh ventilátoru, zařízení V</t>
  </si>
  <si>
    <t>-271509339</t>
  </si>
  <si>
    <t>-1384505113</t>
  </si>
  <si>
    <t>spínač jednopólový 10A  bílý, typová řada ABB TIME</t>
  </si>
  <si>
    <t>-1159561836</t>
  </si>
  <si>
    <t>489711721</t>
  </si>
  <si>
    <t>spínač řazení 5 10A bílý,typová řada ABB TIME</t>
  </si>
  <si>
    <t>276116286</t>
  </si>
  <si>
    <t>312153432</t>
  </si>
  <si>
    <t>spínač řazení 6 10A  bílý, typová řada ABB TIME</t>
  </si>
  <si>
    <t>1486579041</t>
  </si>
  <si>
    <t>spínač řazení 6+6 10A  bílý,typová řada ABB TIME</t>
  </si>
  <si>
    <t>-1248402936</t>
  </si>
  <si>
    <t>Montáž zapuštěný přepínač nn 7-křížový šroubové připojení</t>
  </si>
  <si>
    <t>390214508</t>
  </si>
  <si>
    <t>přístroj přepínače křížového 10A typová řada ABB TIME</t>
  </si>
  <si>
    <t>-14976387</t>
  </si>
  <si>
    <t>210110053</t>
  </si>
  <si>
    <t>Montáž zapuštěný přepínač nn 6+1 -sériový střídavý šroubové připojení</t>
  </si>
  <si>
    <t>1155215677</t>
  </si>
  <si>
    <t>345355550.1</t>
  </si>
  <si>
    <t>spínač řazení 6+1 10A  bílý,typová řada ABB TIME</t>
  </si>
  <si>
    <t>-228464643</t>
  </si>
  <si>
    <t>1280203118</t>
  </si>
  <si>
    <t>zásuvka 1násobná 16A pod.om.typová řada ABB TIME, s přepěť ochranou</t>
  </si>
  <si>
    <t>1342749063</t>
  </si>
  <si>
    <t>zásuvka 1násobná 16A bílá typová řada ABB TIME</t>
  </si>
  <si>
    <t>-1845839347</t>
  </si>
  <si>
    <t>-1607263403</t>
  </si>
  <si>
    <t>transformátor pro LED osvětlení 220/240 12V -35VA</t>
  </si>
  <si>
    <t>1752758526</t>
  </si>
  <si>
    <t>LED pásek osvětlení 13W</t>
  </si>
  <si>
    <t>266808426</t>
  </si>
  <si>
    <t>658518538</t>
  </si>
  <si>
    <t>rozvodnice bytová RB</t>
  </si>
  <si>
    <t>-409015956</t>
  </si>
  <si>
    <t>rozvodnice společné spotřeby RS</t>
  </si>
  <si>
    <t>1438001070</t>
  </si>
  <si>
    <t>Montáž rozvaděčů skříňových nebo panelových dělitelných pole do 200 kg</t>
  </si>
  <si>
    <t>2029573167</t>
  </si>
  <si>
    <t>rozvaděč pole hl.vypínače</t>
  </si>
  <si>
    <t>-475484662</t>
  </si>
  <si>
    <t xml:space="preserve">rozvaděč elektroměrový do 5x ET </t>
  </si>
  <si>
    <t>966548745</t>
  </si>
  <si>
    <t>Montáž svítidel žárovkových bytových nástěnných nebo stropních + 2 zdroje</t>
  </si>
  <si>
    <t>-631063612</t>
  </si>
  <si>
    <t>-303364498</t>
  </si>
  <si>
    <t>691291501</t>
  </si>
  <si>
    <t>-1110507491</t>
  </si>
  <si>
    <t>1865831226</t>
  </si>
  <si>
    <t>Montáž tyčí jímacích délky do 3 m na konstrukci ocelovou</t>
  </si>
  <si>
    <t>-215753197</t>
  </si>
  <si>
    <t>-43864836</t>
  </si>
  <si>
    <t>-2033093693</t>
  </si>
  <si>
    <t>1901687713</t>
  </si>
  <si>
    <t>354419250</t>
  </si>
  <si>
    <t>svorka zkušební SZ pro lano D6-12 mm   FeZn</t>
  </si>
  <si>
    <t>1015892007</t>
  </si>
  <si>
    <t>354419050</t>
  </si>
  <si>
    <t>svorka připojovací SOc k připojení okapových žlabů</t>
  </si>
  <si>
    <t>279756578</t>
  </si>
  <si>
    <t>-1648038072</t>
  </si>
  <si>
    <t>1981399985</t>
  </si>
  <si>
    <t xml:space="preserve">ekvipotencionální svorkovnice  DEHN K12_x000D_
</t>
  </si>
  <si>
    <t>254430472</t>
  </si>
  <si>
    <t>-480422219</t>
  </si>
  <si>
    <t xml:space="preserve">podpěry vedení hromosvodu PV 11b </t>
  </si>
  <si>
    <t>657224638</t>
  </si>
  <si>
    <t>114642866</t>
  </si>
  <si>
    <t xml:space="preserve">držák jímače a ochranné trubky DJT </t>
  </si>
  <si>
    <t>-1451756148</t>
  </si>
  <si>
    <t>1567759113</t>
  </si>
  <si>
    <t>-1559736315</t>
  </si>
  <si>
    <t>425547252</t>
  </si>
  <si>
    <t xml:space="preserve">Montáž měděných vodičů CYY 4 mm2 </t>
  </si>
  <si>
    <t>-1426684945</t>
  </si>
  <si>
    <t>-240654036</t>
  </si>
  <si>
    <t>Montáž měděných vodičů CYY 16 mm2</t>
  </si>
  <si>
    <t>922210239</t>
  </si>
  <si>
    <t>vodič silový s Cu jádrem  16 mm2</t>
  </si>
  <si>
    <t>1640466201</t>
  </si>
  <si>
    <t>Montáž měděných kabelů CYKY 3x1,5 mm2</t>
  </si>
  <si>
    <t>-2005155635</t>
  </si>
  <si>
    <t>1547114478</t>
  </si>
  <si>
    <t>Montáž měděných kabelů CYKY 3x2,5 mm2</t>
  </si>
  <si>
    <t>-108340950</t>
  </si>
  <si>
    <t>-746223839</t>
  </si>
  <si>
    <t xml:space="preserve">Montáž měděných kabelů CYKY 4x10 mm2 </t>
  </si>
  <si>
    <t>-734192718</t>
  </si>
  <si>
    <t>kabel silový s Cu jádrem CYKY 4x10 mm2</t>
  </si>
  <si>
    <t>1125337810</t>
  </si>
  <si>
    <t xml:space="preserve">Montáž měděných kabelů CYKY 5x1,5 mm2 </t>
  </si>
  <si>
    <t>-1289300999</t>
  </si>
  <si>
    <t>-228259867</t>
  </si>
  <si>
    <t>Montáž měděných kabelů CYKY 5x2,5 mm2</t>
  </si>
  <si>
    <t>964446393</t>
  </si>
  <si>
    <t>160422778</t>
  </si>
  <si>
    <t>Montáž měděných kabelů CYKY 5x4 mm2</t>
  </si>
  <si>
    <t>2069987131</t>
  </si>
  <si>
    <t>-1102837391</t>
  </si>
  <si>
    <t>Montáž kabelu Al do 1 kV plný kulatý průřezu 4x50 mm2 uložených volně (AYKY)</t>
  </si>
  <si>
    <t>667079602</t>
  </si>
  <si>
    <t>30554870</t>
  </si>
  <si>
    <t>Montáž krabice přístrojová zapuštěná plastová čtyřhranná</t>
  </si>
  <si>
    <t>1506458426</t>
  </si>
  <si>
    <t>krabice elektroinstalační 120x120 mm, hloubka 200 mm</t>
  </si>
  <si>
    <t>-341617051</t>
  </si>
  <si>
    <t>Montáž spínač tří/čtyřpólový v krytu vačkový 25 A, 3 až 6 svorek</t>
  </si>
  <si>
    <t>1893700488</t>
  </si>
  <si>
    <t>361620083</t>
  </si>
  <si>
    <t xml:space="preserve">Vytyčení trasy vedení kabelového podzemního </t>
  </si>
  <si>
    <t>-991585550</t>
  </si>
  <si>
    <t>-1481640032</t>
  </si>
  <si>
    <t>1624361716</t>
  </si>
  <si>
    <t>628332640</t>
  </si>
  <si>
    <t>-1843769249</t>
  </si>
  <si>
    <t>119234028</t>
  </si>
  <si>
    <t>-1047020178</t>
  </si>
  <si>
    <t>-381708363</t>
  </si>
  <si>
    <t>-124446835</t>
  </si>
  <si>
    <t>Vysekání rýh pro montáž trubek a kabelů ve stropech hloubky do 3 cm a šířky do 3 cm</t>
  </si>
  <si>
    <t>-1495756652</t>
  </si>
  <si>
    <t>Vysekání rýh pro montáž trubek a kabelů v betonových podlahách a mazaninách hl do 5 cm a š do 5 cm</t>
  </si>
  <si>
    <t>-1737937243</t>
  </si>
  <si>
    <t>IO-01 - Venkovní vodovod</t>
  </si>
  <si>
    <t xml:space="preserve">    D1 - Stav. díl 1 - zemní práce</t>
  </si>
  <si>
    <t xml:space="preserve">    D2 - Stav. díl 4 - vodorovné konstrukce</t>
  </si>
  <si>
    <t xml:space="preserve">    D3 - Stav. díl 8 - trubní vedení</t>
  </si>
  <si>
    <t xml:space="preserve">    D4 - ZTI - Vnitřní vodovod</t>
  </si>
  <si>
    <t>Stav. díl 1 - zemní práce</t>
  </si>
  <si>
    <t>C13120-1101/00</t>
  </si>
  <si>
    <t>Hloubení nezapažených jam a zářezů v hornině 3 &lt;100m3</t>
  </si>
  <si>
    <t>-1964290512</t>
  </si>
  <si>
    <t>C13120-1109/00</t>
  </si>
  <si>
    <t>Přípl.za lepivost hor.3 hloubení nezapažených jam a zářezů</t>
  </si>
  <si>
    <t>1517920234</t>
  </si>
  <si>
    <t>C13130-1101/00</t>
  </si>
  <si>
    <t>Hloubení nezapažených jam a zářezů v hornině 4 &lt;100m3</t>
  </si>
  <si>
    <t>1157263576</t>
  </si>
  <si>
    <t>C13130-1109/00</t>
  </si>
  <si>
    <t>Přípl.za lepivost hor.4 hloubení nezapažených jam a zářezů</t>
  </si>
  <si>
    <t>1796265534</t>
  </si>
  <si>
    <t>C13220-1201/00</t>
  </si>
  <si>
    <t>Hloubení rýh š&gt;600-2000mm zapaž.i nazapaž. v hornině 3 &lt;100m3</t>
  </si>
  <si>
    <t>1731607698</t>
  </si>
  <si>
    <t>C13220-1209/00</t>
  </si>
  <si>
    <t>Přípl.za lepivost hor.3 hloubení rýh š&gt;600-2000mm zapaž.i nezapaž.</t>
  </si>
  <si>
    <t>2009655962</t>
  </si>
  <si>
    <t>C13230-1201/00</t>
  </si>
  <si>
    <t>Hloubení rýh š&gt;600-2000mm zapaž.i nazapaž. v hornině 4 &lt;100m3</t>
  </si>
  <si>
    <t>775449912</t>
  </si>
  <si>
    <t>C13230-1209/00</t>
  </si>
  <si>
    <t>Přípl.za lepivost hor.4 hloubení rýh š&gt;600-2000mm zapaž.i nezapaž.</t>
  </si>
  <si>
    <t>-1139171589</t>
  </si>
  <si>
    <t>C16110-1101/00</t>
  </si>
  <si>
    <t>Svislé přemístění výkopku z horniny 1-4 při hloubce výkopu &gt;1,0-2,5m</t>
  </si>
  <si>
    <t>516110987</t>
  </si>
  <si>
    <t>C16270-1105/00</t>
  </si>
  <si>
    <t>Vodorovné přemístění výkopku vytl.horň. z horniny 1-4 na vzdálenost &gt;9000-10000m</t>
  </si>
  <si>
    <t>-1503546531</t>
  </si>
  <si>
    <t>C17120-1201/00</t>
  </si>
  <si>
    <t>Uložení sypaniny na skládky</t>
  </si>
  <si>
    <t>1922896956</t>
  </si>
  <si>
    <t>C17410-1101/00</t>
  </si>
  <si>
    <t>Zásyp sypaninou se zhutněním jam,šachet,rýh nebo kolem objektů v těchto vykopávkách</t>
  </si>
  <si>
    <t>-1569226799</t>
  </si>
  <si>
    <t>C17510-1101/00</t>
  </si>
  <si>
    <t>Obsyp potrubí sypaninou z vhodných hor.1-4 pro lib.míru zhutnění bez prohoz.sypaniny</t>
  </si>
  <si>
    <t>339776768</t>
  </si>
  <si>
    <t>5833800021</t>
  </si>
  <si>
    <t>písek na obsyp</t>
  </si>
  <si>
    <t>-1857249614</t>
  </si>
  <si>
    <t>Stav. díl 4 - vodorovné konstrukce</t>
  </si>
  <si>
    <t>C45157-3111/00</t>
  </si>
  <si>
    <t>Lože pod potrubí,stoky a drobné objekty v otevř.výkopu, z písku a štěrkopísku &lt;63mm</t>
  </si>
  <si>
    <t>410708733</t>
  </si>
  <si>
    <t>Stav. díl 8 - trubní vedení</t>
  </si>
  <si>
    <t>2861375311</t>
  </si>
  <si>
    <t>Trubka tlak.rPE d40x3,7 PN10</t>
  </si>
  <si>
    <t>-701310438</t>
  </si>
  <si>
    <t>2865325300</t>
  </si>
  <si>
    <t>Přechodka tlak.rPE DxG d40/g5/4"</t>
  </si>
  <si>
    <t>-1460248257</t>
  </si>
  <si>
    <t>C87117-1121/00</t>
  </si>
  <si>
    <t>Mtž potr.z tlakových trubek polyetylénových vnějšího d40mm v otevřeném výkopu</t>
  </si>
  <si>
    <t>1178520195</t>
  </si>
  <si>
    <t>C87118-1121/00</t>
  </si>
  <si>
    <t>Mtž potr.z tlakových trubek polyetylénových vnějšího d50mm v otevřeném výkopu</t>
  </si>
  <si>
    <t>-2104825551</t>
  </si>
  <si>
    <t>2861375460</t>
  </si>
  <si>
    <t>Trubka tlak. PE d50x4,6 PN 10</t>
  </si>
  <si>
    <t>-2065660503</t>
  </si>
  <si>
    <t>2865325500</t>
  </si>
  <si>
    <t>Přechodka tlak.rPE DxG d50/g1 1/2</t>
  </si>
  <si>
    <t>-1953751689</t>
  </si>
  <si>
    <t>C87917-2199/00</t>
  </si>
  <si>
    <t>Přípl.k ceně za montáž vodovodních přípojek DN32-80</t>
  </si>
  <si>
    <t>1202650533</t>
  </si>
  <si>
    <t>C89118-1111/00</t>
  </si>
  <si>
    <t>Mtž vodovod.šoupátek v otevř.výkopu nebo v šachtách s osazením zemní soupravy DN40</t>
  </si>
  <si>
    <t>545044522</t>
  </si>
  <si>
    <t>4239050070</t>
  </si>
  <si>
    <t>domovní šoupátko č.2800 Hawle  1 1/2"</t>
  </si>
  <si>
    <t>150925607</t>
  </si>
  <si>
    <t>4239050071</t>
  </si>
  <si>
    <t>zemní souprava teleskopická  č.9500 Hawle</t>
  </si>
  <si>
    <t>-919756171</t>
  </si>
  <si>
    <t>4239050072</t>
  </si>
  <si>
    <t>uliční pokop tuhý  č.1650,těžký Hawle</t>
  </si>
  <si>
    <t>-1876674783</t>
  </si>
  <si>
    <t>C89124-9111/00</t>
  </si>
  <si>
    <t>Mtž vodovod.navrtáv.pasů s ventilem Jt 1MPa na potrubí DN80</t>
  </si>
  <si>
    <t>1463085385</t>
  </si>
  <si>
    <t>4239050064</t>
  </si>
  <si>
    <t>navrt.pas Haku,Hawle č.5310 pro PE potr. 90-1 1/2"</t>
  </si>
  <si>
    <t>-2129297056</t>
  </si>
  <si>
    <t>C89220-4112/00</t>
  </si>
  <si>
    <t>Zakrytí potrubí fólií PVC 330mm</t>
  </si>
  <si>
    <t>168549463</t>
  </si>
  <si>
    <t>C89223-3111/00</t>
  </si>
  <si>
    <t>Proplach a dezinfekce vodovodního potrubí DN 40-70</t>
  </si>
  <si>
    <t>519178870</t>
  </si>
  <si>
    <t>C89224-1111/00</t>
  </si>
  <si>
    <t>Tlakové zkoušky vodovodního potrubí DN do 80</t>
  </si>
  <si>
    <t>1030495026</t>
  </si>
  <si>
    <t>C89237-2111/00</t>
  </si>
  <si>
    <t>Zabezpečení konců vodovodního potrubí při tlakových zkouškách DN &lt;300</t>
  </si>
  <si>
    <t>-465277386</t>
  </si>
  <si>
    <t>C89336-2111/01</t>
  </si>
  <si>
    <t>mtž.vodoměrné šachty plastové</t>
  </si>
  <si>
    <t>-932484448</t>
  </si>
  <si>
    <t>2869794021</t>
  </si>
  <si>
    <t>šachta PP vodom BMTO 1500x900x1800,pokl,vst šach.</t>
  </si>
  <si>
    <t>-1727722926</t>
  </si>
  <si>
    <t>C89420-1151/00</t>
  </si>
  <si>
    <t>Dno šachet z bet.prostého tl.&gt;200mm z betonu vodostavebního V4 B20</t>
  </si>
  <si>
    <t>-872876777</t>
  </si>
  <si>
    <t>C89420-1251/00</t>
  </si>
  <si>
    <t>Stěny šachet z bet.prostého tl.&gt;200mm z betonu vodostavebního V4 B20</t>
  </si>
  <si>
    <t>762128581</t>
  </si>
  <si>
    <t>Pol125</t>
  </si>
  <si>
    <t>zákr.arm.pref.deska 1700x1100x150 s otv.DN 800 pro vodom.šachtu</t>
  </si>
  <si>
    <t>-587351020</t>
  </si>
  <si>
    <t>C99827-6101/00</t>
  </si>
  <si>
    <t>Přesun hmot pro trub.vedení z trub plast. nebo sklolam., v otevřeném výkopu (aut.vým.)</t>
  </si>
  <si>
    <t>-883386669</t>
  </si>
  <si>
    <t>435729879</t>
  </si>
  <si>
    <t>-1302725443</t>
  </si>
  <si>
    <t>Ventil zpětný VE 3030 G 6/4</t>
  </si>
  <si>
    <t>53590956</t>
  </si>
  <si>
    <t>C72226-2213/00</t>
  </si>
  <si>
    <t>Vodoměr 30°C závit.G 1 VM 7-10V</t>
  </si>
  <si>
    <t>713664866</t>
  </si>
  <si>
    <t>Pol126</t>
  </si>
  <si>
    <t>filtr závitový DN 40rubní sítko</t>
  </si>
  <si>
    <t>-277006257</t>
  </si>
  <si>
    <t>IO-02 - Venkovní kanalizace</t>
  </si>
  <si>
    <t>C16230-1101/00</t>
  </si>
  <si>
    <t>Vodorovné přemístění výkopku po suchu na mezid z horniny 1-4 na vzdálenost &gt;50-500m</t>
  </si>
  <si>
    <t>C16710-1101/00</t>
  </si>
  <si>
    <t>Nakládání neulehlého výkopku, množst.&lt;100m3 z hornin 1-4</t>
  </si>
  <si>
    <t>C83126-3195/00</t>
  </si>
  <si>
    <t>Přípl.k ceně za zřízení kanaliz.přípojky DN100-300</t>
  </si>
  <si>
    <t>C87135-3121/00</t>
  </si>
  <si>
    <t>Mtž potr.z kan.trub z tvrdého PVC těsněných gum.kroužkem v otevř.výk.ve skl.&lt;20% DN200</t>
  </si>
  <si>
    <t>2866115600</t>
  </si>
  <si>
    <t>Trub.PVC kan.hladká KGEM d200x4,5x1000mm SN8</t>
  </si>
  <si>
    <t>C89441-1111/00</t>
  </si>
  <si>
    <t>Zříz.šachet kan.z bet.dílců výš.vst.&lt;1,50m na potrubí do DN 200</t>
  </si>
  <si>
    <t>C89441-1121/00</t>
  </si>
  <si>
    <t>Zříz.šachet kan.z bet.dílců výš.vst.&lt;1,50m s oblož.dna betonem B28(C-/28) DN&gt;200-300</t>
  </si>
  <si>
    <t>C89411-8001/00</t>
  </si>
  <si>
    <t>Přípl.k ceně šachet na potrubí zkd 0,60m výšky vstupu</t>
  </si>
  <si>
    <t>C89910-1111/00</t>
  </si>
  <si>
    <t>Osazení poklopů litinových a ocelových včetně rámů hmotnosti &lt;50kg</t>
  </si>
  <si>
    <t>5524264400</t>
  </si>
  <si>
    <t>Poklop kruhový,litinový d=60cm,B125</t>
  </si>
  <si>
    <t>5922435061</t>
  </si>
  <si>
    <t>skruž šacht. TBS Q 250/1000/120-SP</t>
  </si>
  <si>
    <t>5922435062</t>
  </si>
  <si>
    <t>skruž šacht. TBS Q 500/1000/120-SP</t>
  </si>
  <si>
    <t>5922435063</t>
  </si>
  <si>
    <t>skruž šacht. TBS Q 1000/1000/120-SP</t>
  </si>
  <si>
    <t>5922438061</t>
  </si>
  <si>
    <t>skruž prech. TBS Q 600/1000x625/120 SPK</t>
  </si>
  <si>
    <t>5922439662</t>
  </si>
  <si>
    <t>dno šachtové TBZ Q 200-650</t>
  </si>
  <si>
    <t>5922439660</t>
  </si>
  <si>
    <t>dno šachtové TBZ Q 250-700</t>
  </si>
  <si>
    <t>IO-03 - Zpevněné plochy</t>
  </si>
  <si>
    <t xml:space="preserve">    5 - Komunikace pozemní</t>
  </si>
  <si>
    <t>121151124</t>
  </si>
  <si>
    <t>Sejmutí ornice strojně při souvislé ploše přes 500 m2, tl. vrstvy přes 200 do 250 mm</t>
  </si>
  <si>
    <t>1045918607</t>
  </si>
  <si>
    <t>1008*0,25</t>
  </si>
  <si>
    <t>122251103</t>
  </si>
  <si>
    <t>Odkopávky a prokopávky nezapažené strojně v hornině třídy těžitelnosti I skupiny 3 přes 50 do 100 m3</t>
  </si>
  <si>
    <t>-841462389</t>
  </si>
  <si>
    <t>96,52</t>
  </si>
  <si>
    <t>129001101</t>
  </si>
  <si>
    <t>Příplatek k cenám vykopávek za ztížení vykopávky v blízkosti podzemního vedení nebo výbušnin v horninách jakékoliv třídy</t>
  </si>
  <si>
    <t>1818157746</t>
  </si>
  <si>
    <t>-1451604238</t>
  </si>
  <si>
    <t>0,80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</si>
  <si>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</si>
  <si>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</si>
  <si>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-942535295</t>
  </si>
  <si>
    <t>193,84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</si>
  <si>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</si>
  <si>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</si>
  <si>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-1192389557</t>
  </si>
  <si>
    <t>167151111</t>
  </si>
  <si>
    <t>Nakládání, skládání a překládání neulehlého výkopku nebo sypaniny strojně nakládání, množství přes 100 m3, z hornin třídy těžitelnosti I, skupiny 1 až 3</t>
  </si>
  <si>
    <t>912759225</t>
  </si>
  <si>
    <t>342,32</t>
  </si>
  <si>
    <t>171151103</t>
  </si>
  <si>
    <t>Uložení sypanin do násypů strojně s rozprostřením sypaniny ve vrstvách a s hrubým urovnáním zhutněných z hornin soudržných jakékoliv třídy těžitelnosti</t>
  </si>
  <si>
    <t>-1290079185</t>
  </si>
  <si>
    <t>97,32</t>
  </si>
  <si>
    <t>965601743</t>
  </si>
  <si>
    <t>181351113</t>
  </si>
  <si>
    <t>Rozprostření a urovnání ornice v rovině nebo ve svahu sklonu do 1:5 strojně při souvislé ploše přes 500 m2, tl. vrstvy do 200 mm</t>
  </si>
  <si>
    <t>-354725089</t>
  </si>
  <si>
    <t>1200,50</t>
  </si>
  <si>
    <t>181411121</t>
  </si>
  <si>
    <t>Založení trávníku na půdě předem připravené plochy do 1000 m2 výsevem včetně utažení lučního v rovině nebo na svahu do 1:5</t>
  </si>
  <si>
    <t>1815236069</t>
  </si>
  <si>
    <t>00572472R</t>
  </si>
  <si>
    <t>osivo směs luční</t>
  </si>
  <si>
    <t>-1416256502</t>
  </si>
  <si>
    <t>1200,5*0,025 'Přepočtené koeficientem množství</t>
  </si>
  <si>
    <t>181951111</t>
  </si>
  <si>
    <t>Úprava pláně vyrovnáním výškových rozdílů strojně v hornině třídy těžitelnosti I, skupiny 1 až 3 bez zhutnění</t>
  </si>
  <si>
    <t>-2088418377</t>
  </si>
  <si>
    <t>181951112</t>
  </si>
  <si>
    <t>Úprava pláně vyrovnáním výškových rozdílů strojně v hornině třídy těžitelnosti I, skupiny 1 až 3 se zhutněním</t>
  </si>
  <si>
    <t>363072264</t>
  </si>
  <si>
    <t>451,85</t>
  </si>
  <si>
    <t>182251101</t>
  </si>
  <si>
    <t>Svahování trvalých svahů do projektovaných profilů strojně s potřebným přemístěním výkopku při svahování násypů v jakékoliv hornině</t>
  </si>
  <si>
    <t>308706594</t>
  </si>
  <si>
    <t>17*2</t>
  </si>
  <si>
    <t>274313511</t>
  </si>
  <si>
    <t>Základy z betonu prostého pasy betonu kamenem neprokládaného tř. C 12/15</t>
  </si>
  <si>
    <t>360321556</t>
  </si>
  <si>
    <t>451577777</t>
  </si>
  <si>
    <t>Podklad nebo lože pod dlažbu (přídlažbu) v ploše vodorovné nebo ve sklonu do 1:5, tloušťky od 30 do 100 mm z kameniva těženého</t>
  </si>
  <si>
    <t>-657199497</t>
  </si>
  <si>
    <t>475,85</t>
  </si>
  <si>
    <t>Komunikace pozemní</t>
  </si>
  <si>
    <t>564211111</t>
  </si>
  <si>
    <t>Podklad nebo podsyp ze štěrkopísku ŠP s rozprostřením, vlhčením a zhutněním, po zhutnění tl. 50 mm</t>
  </si>
  <si>
    <t>-684264972</t>
  </si>
  <si>
    <t>210,15</t>
  </si>
  <si>
    <t>564761111</t>
  </si>
  <si>
    <t>Podklad nebo kryt z kameniva hrubého drceného vel. 32-63 mm s rozprostřením a zhutněním, po zhutnění tl. 200 mm</t>
  </si>
  <si>
    <t>-1954319212</t>
  </si>
  <si>
    <t>186,45</t>
  </si>
  <si>
    <t>564851111</t>
  </si>
  <si>
    <t>Podklad ze štěrkodrti ŠD s rozprostřením a zhutněním, po zhutnění tl. 150 mm</t>
  </si>
  <si>
    <t>1855093992</t>
  </si>
  <si>
    <t>265,70</t>
  </si>
  <si>
    <t>571907118</t>
  </si>
  <si>
    <t>Posyp podkladu nebo krytu s rozprostřením a zhutněním kamenivem drceným nebo těženým, v množství přes 65 do 70 kg/m2</t>
  </si>
  <si>
    <t>-476480790</t>
  </si>
  <si>
    <t>591412111</t>
  </si>
  <si>
    <t>Kladení dlažby z mozaiky komunikací pro pěší s vyplněním spár, s dvojím beraněním a se smetením přebytečného materiálu na vzdálenost do 3 m dvoubarevné a vícebarevné, s ložem tl. do 40 mm z kameniva</t>
  </si>
  <si>
    <t>1461379205</t>
  </si>
  <si>
    <t>58381004</t>
  </si>
  <si>
    <t>kostka dlažební mozaika žula 4/6 tř 1</t>
  </si>
  <si>
    <t>419423510</t>
  </si>
  <si>
    <t>18,40</t>
  </si>
  <si>
    <t>18,4*1,02 'Přepočtené koeficientem množství</t>
  </si>
  <si>
    <t>583810041</t>
  </si>
  <si>
    <t>kostka dlažební mozaika "divoká" výběrová žula 4/6 tř 1</t>
  </si>
  <si>
    <t>-82729193</t>
  </si>
  <si>
    <t>23,75</t>
  </si>
  <si>
    <t>23,75*1,02 'Přepočtené koeficientem množství</t>
  </si>
  <si>
    <t>593532113</t>
  </si>
  <si>
    <t>Kladení dlažby z plastových vegetačních tvárnic pozemních komunikací s vyrovnávací vrstvou z kameniva tl. do 20 mm a s vyplněním vegetačních otvorů se zámkem tl. přes 30 do 60 mm, pro plochy přes 100 do 300 m2</t>
  </si>
  <si>
    <t>-1665713435</t>
  </si>
  <si>
    <t>211,00</t>
  </si>
  <si>
    <t>56245141</t>
  </si>
  <si>
    <t>dlažba zatravňovací recyklovaný PE nosnost 350t/m2 330x330x50mm</t>
  </si>
  <si>
    <t>486039287</t>
  </si>
  <si>
    <t>211*1,02 'Přepočtené koeficientem množství</t>
  </si>
  <si>
    <t>562451411</t>
  </si>
  <si>
    <t>značkovací pás</t>
  </si>
  <si>
    <t>-7737614</t>
  </si>
  <si>
    <t>198*1,02 'Přepočtené koeficientem množství</t>
  </si>
  <si>
    <t>562451412</t>
  </si>
  <si>
    <t>Kotevní hřeb</t>
  </si>
  <si>
    <t>307056513</t>
  </si>
  <si>
    <t>4713</t>
  </si>
  <si>
    <t>914111111</t>
  </si>
  <si>
    <t>Montáž svislé dopravní značky základní velikosti do 1 m2 objímkami na sloupky nebo konzoly</t>
  </si>
  <si>
    <t>-684694877</t>
  </si>
  <si>
    <t>40445621</t>
  </si>
  <si>
    <t>informativní značky provozní IP1-IP3, IP4b-IP7, IP10a, b 500x500mm</t>
  </si>
  <si>
    <t>1401013626</t>
  </si>
  <si>
    <t>40445650</t>
  </si>
  <si>
    <t>dodatkové tabulky O1 500x300mm</t>
  </si>
  <si>
    <t>1618470607</t>
  </si>
  <si>
    <t>914511112</t>
  </si>
  <si>
    <t>Montáž sloupku dopravních značek délky do 3,5 m do hliníkové patky</t>
  </si>
  <si>
    <t>1399137791</t>
  </si>
  <si>
    <t>40445225</t>
  </si>
  <si>
    <t>sloupek pro dopravní značku Zn D 60mm v 3,5m</t>
  </si>
  <si>
    <t>1843274553</t>
  </si>
  <si>
    <t>40445240</t>
  </si>
  <si>
    <t>patka pro sloupek Al D 60mm</t>
  </si>
  <si>
    <t>689062282</t>
  </si>
  <si>
    <t>40445256</t>
  </si>
  <si>
    <t>svorka upínací na sloupek dopravní značky D 60mm</t>
  </si>
  <si>
    <t>-1610757937</t>
  </si>
  <si>
    <t>40445253</t>
  </si>
  <si>
    <t>víčko plastové na sloupek D 60mm</t>
  </si>
  <si>
    <t>-1678713694</t>
  </si>
  <si>
    <t>915131111</t>
  </si>
  <si>
    <t>Vodorovné dopravní značení stříkané barvou přechody pro chodce, šipky, symboly bílé základní</t>
  </si>
  <si>
    <t>645655345</t>
  </si>
  <si>
    <t>915621111</t>
  </si>
  <si>
    <t>Předznačení pro vodorovné značení stříkané barvou nebo prováděné z nátěrových hmot plošné šipky, symboly, nápisy</t>
  </si>
  <si>
    <t>-1365480695</t>
  </si>
  <si>
    <t>916241213</t>
  </si>
  <si>
    <t>Osazení obrubníku kamenného se zřízením lože, s vyplněním a zatřením spár cementovou maltou stojatého s boční opěrou z betonu prostého, do lože z betonu prostého</t>
  </si>
  <si>
    <t>-551268140</t>
  </si>
  <si>
    <t>583802201</t>
  </si>
  <si>
    <t>krajník kamenný žulový silniční 120-140x250x800-2500mm</t>
  </si>
  <si>
    <t>213124879</t>
  </si>
  <si>
    <t>16*1,02 'Přepočtené koeficientem množství</t>
  </si>
  <si>
    <t>583800011</t>
  </si>
  <si>
    <t>krajník kamenný žulový silniční 100x200x300-800mm</t>
  </si>
  <si>
    <t>-1605913611</t>
  </si>
  <si>
    <t>91627112R</t>
  </si>
  <si>
    <t>Chodníkový obrubník z recyklované pryže kladený do pískového lože tl. do 40 mm svisle, s lepenými spoji</t>
  </si>
  <si>
    <t>1926592885</t>
  </si>
  <si>
    <t>966421552</t>
  </si>
  <si>
    <t>121*1,02 'Přepočtené koeficientem množství</t>
  </si>
  <si>
    <t>998223011</t>
  </si>
  <si>
    <t>Přesun hmot pro pozemní komunikace s krytem dlážděným dopravní vzdálenost do 200 m jakékoliv délky objektu</t>
  </si>
  <si>
    <t>327532938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</si>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</sst>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0" fontId="21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71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40" t="s">
        <v>14</v>
      </c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23"/>
      <c r="AQ5" s="23"/>
      <c r="AR5" s="21"/>
      <c r="BE5" s="337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2" t="s">
        <v>17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23"/>
      <c r="AQ6" s="23"/>
      <c r="AR6" s="21"/>
      <c r="BE6" s="338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8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38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8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38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38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8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338"/>
      <c r="BS13" s="18" t="s">
        <v>6</v>
      </c>
    </row>
    <row r="14" spans="1:74" ht="12.75">
      <c r="B14" s="22"/>
      <c r="C14" s="23"/>
      <c r="D14" s="23"/>
      <c r="E14" s="343" t="s">
        <v>30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38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8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38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38"/>
      <c r="BS17" s="18" t="s">
        <v>34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8"/>
      <c r="BS18" s="18" t="s">
        <v>6</v>
      </c>
    </row>
    <row r="19" spans="1:71" s="1" customFormat="1" ht="12" customHeight="1">
      <c r="B19" s="22"/>
      <c r="C19" s="23"/>
      <c r="D19" s="30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38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38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8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8"/>
    </row>
    <row r="23" spans="1:71" s="1" customFormat="1" ht="47.25" customHeight="1">
      <c r="B23" s="22"/>
      <c r="C23" s="23"/>
      <c r="D23" s="23"/>
      <c r="E23" s="345" t="s">
        <v>38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23"/>
      <c r="AP23" s="23"/>
      <c r="AQ23" s="23"/>
      <c r="AR23" s="21"/>
      <c r="BE23" s="338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8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8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6">
        <f>ROUND(AG54,2)</f>
        <v>0</v>
      </c>
      <c r="AL26" s="347"/>
      <c r="AM26" s="347"/>
      <c r="AN26" s="347"/>
      <c r="AO26" s="347"/>
      <c r="AP26" s="37"/>
      <c r="AQ26" s="37"/>
      <c r="AR26" s="40"/>
      <c r="BE26" s="338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8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8" t="s">
        <v>40</v>
      </c>
      <c r="M28" s="348"/>
      <c r="N28" s="348"/>
      <c r="O28" s="348"/>
      <c r="P28" s="348"/>
      <c r="Q28" s="37"/>
      <c r="R28" s="37"/>
      <c r="S28" s="37"/>
      <c r="T28" s="37"/>
      <c r="U28" s="37"/>
      <c r="V28" s="37"/>
      <c r="W28" s="348" t="s">
        <v>41</v>
      </c>
      <c r="X28" s="348"/>
      <c r="Y28" s="348"/>
      <c r="Z28" s="348"/>
      <c r="AA28" s="348"/>
      <c r="AB28" s="348"/>
      <c r="AC28" s="348"/>
      <c r="AD28" s="348"/>
      <c r="AE28" s="348"/>
      <c r="AF28" s="37"/>
      <c r="AG28" s="37"/>
      <c r="AH28" s="37"/>
      <c r="AI28" s="37"/>
      <c r="AJ28" s="37"/>
      <c r="AK28" s="348" t="s">
        <v>42</v>
      </c>
      <c r="AL28" s="348"/>
      <c r="AM28" s="348"/>
      <c r="AN28" s="348"/>
      <c r="AO28" s="348"/>
      <c r="AP28" s="37"/>
      <c r="AQ28" s="37"/>
      <c r="AR28" s="40"/>
      <c r="BE28" s="338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351">
        <v>0.21</v>
      </c>
      <c r="M29" s="350"/>
      <c r="N29" s="350"/>
      <c r="O29" s="350"/>
      <c r="P29" s="350"/>
      <c r="Q29" s="42"/>
      <c r="R29" s="42"/>
      <c r="S29" s="42"/>
      <c r="T29" s="42"/>
      <c r="U29" s="42"/>
      <c r="V29" s="42"/>
      <c r="W29" s="349">
        <f>ROUND(AZ54, 2)</f>
        <v>0</v>
      </c>
      <c r="X29" s="350"/>
      <c r="Y29" s="350"/>
      <c r="Z29" s="350"/>
      <c r="AA29" s="350"/>
      <c r="AB29" s="350"/>
      <c r="AC29" s="350"/>
      <c r="AD29" s="350"/>
      <c r="AE29" s="350"/>
      <c r="AF29" s="42"/>
      <c r="AG29" s="42"/>
      <c r="AH29" s="42"/>
      <c r="AI29" s="42"/>
      <c r="AJ29" s="42"/>
      <c r="AK29" s="349">
        <f>ROUND(AV54, 2)</f>
        <v>0</v>
      </c>
      <c r="AL29" s="350"/>
      <c r="AM29" s="350"/>
      <c r="AN29" s="350"/>
      <c r="AO29" s="350"/>
      <c r="AP29" s="42"/>
      <c r="AQ29" s="42"/>
      <c r="AR29" s="43"/>
      <c r="BE29" s="339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351">
        <v>0.15</v>
      </c>
      <c r="M30" s="350"/>
      <c r="N30" s="350"/>
      <c r="O30" s="350"/>
      <c r="P30" s="350"/>
      <c r="Q30" s="42"/>
      <c r="R30" s="42"/>
      <c r="S30" s="42"/>
      <c r="T30" s="42"/>
      <c r="U30" s="42"/>
      <c r="V30" s="42"/>
      <c r="W30" s="349">
        <f>ROUND(BA54, 2)</f>
        <v>0</v>
      </c>
      <c r="X30" s="350"/>
      <c r="Y30" s="350"/>
      <c r="Z30" s="350"/>
      <c r="AA30" s="350"/>
      <c r="AB30" s="350"/>
      <c r="AC30" s="350"/>
      <c r="AD30" s="350"/>
      <c r="AE30" s="350"/>
      <c r="AF30" s="42"/>
      <c r="AG30" s="42"/>
      <c r="AH30" s="42"/>
      <c r="AI30" s="42"/>
      <c r="AJ30" s="42"/>
      <c r="AK30" s="349">
        <f>ROUND(AW54, 2)</f>
        <v>0</v>
      </c>
      <c r="AL30" s="350"/>
      <c r="AM30" s="350"/>
      <c r="AN30" s="350"/>
      <c r="AO30" s="350"/>
      <c r="AP30" s="42"/>
      <c r="AQ30" s="42"/>
      <c r="AR30" s="43"/>
      <c r="BE30" s="339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351">
        <v>0.21</v>
      </c>
      <c r="M31" s="350"/>
      <c r="N31" s="350"/>
      <c r="O31" s="350"/>
      <c r="P31" s="350"/>
      <c r="Q31" s="42"/>
      <c r="R31" s="42"/>
      <c r="S31" s="42"/>
      <c r="T31" s="42"/>
      <c r="U31" s="42"/>
      <c r="V31" s="42"/>
      <c r="W31" s="349">
        <f>ROUND(BB54, 2)</f>
        <v>0</v>
      </c>
      <c r="X31" s="350"/>
      <c r="Y31" s="350"/>
      <c r="Z31" s="350"/>
      <c r="AA31" s="350"/>
      <c r="AB31" s="350"/>
      <c r="AC31" s="350"/>
      <c r="AD31" s="350"/>
      <c r="AE31" s="350"/>
      <c r="AF31" s="42"/>
      <c r="AG31" s="42"/>
      <c r="AH31" s="42"/>
      <c r="AI31" s="42"/>
      <c r="AJ31" s="42"/>
      <c r="AK31" s="349">
        <v>0</v>
      </c>
      <c r="AL31" s="350"/>
      <c r="AM31" s="350"/>
      <c r="AN31" s="350"/>
      <c r="AO31" s="350"/>
      <c r="AP31" s="42"/>
      <c r="AQ31" s="42"/>
      <c r="AR31" s="43"/>
      <c r="BE31" s="339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351">
        <v>0.15</v>
      </c>
      <c r="M32" s="350"/>
      <c r="N32" s="350"/>
      <c r="O32" s="350"/>
      <c r="P32" s="350"/>
      <c r="Q32" s="42"/>
      <c r="R32" s="42"/>
      <c r="S32" s="42"/>
      <c r="T32" s="42"/>
      <c r="U32" s="42"/>
      <c r="V32" s="42"/>
      <c r="W32" s="349">
        <f>ROUND(BC54, 2)</f>
        <v>0</v>
      </c>
      <c r="X32" s="350"/>
      <c r="Y32" s="350"/>
      <c r="Z32" s="350"/>
      <c r="AA32" s="350"/>
      <c r="AB32" s="350"/>
      <c r="AC32" s="350"/>
      <c r="AD32" s="350"/>
      <c r="AE32" s="350"/>
      <c r="AF32" s="42"/>
      <c r="AG32" s="42"/>
      <c r="AH32" s="42"/>
      <c r="AI32" s="42"/>
      <c r="AJ32" s="42"/>
      <c r="AK32" s="349">
        <v>0</v>
      </c>
      <c r="AL32" s="350"/>
      <c r="AM32" s="350"/>
      <c r="AN32" s="350"/>
      <c r="AO32" s="350"/>
      <c r="AP32" s="42"/>
      <c r="AQ32" s="42"/>
      <c r="AR32" s="43"/>
      <c r="BE32" s="339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351">
        <v>0</v>
      </c>
      <c r="M33" s="350"/>
      <c r="N33" s="350"/>
      <c r="O33" s="350"/>
      <c r="P33" s="350"/>
      <c r="Q33" s="42"/>
      <c r="R33" s="42"/>
      <c r="S33" s="42"/>
      <c r="T33" s="42"/>
      <c r="U33" s="42"/>
      <c r="V33" s="42"/>
      <c r="W33" s="349">
        <f>ROUND(BD54, 2)</f>
        <v>0</v>
      </c>
      <c r="X33" s="350"/>
      <c r="Y33" s="350"/>
      <c r="Z33" s="350"/>
      <c r="AA33" s="350"/>
      <c r="AB33" s="350"/>
      <c r="AC33" s="350"/>
      <c r="AD33" s="350"/>
      <c r="AE33" s="350"/>
      <c r="AF33" s="42"/>
      <c r="AG33" s="42"/>
      <c r="AH33" s="42"/>
      <c r="AI33" s="42"/>
      <c r="AJ33" s="42"/>
      <c r="AK33" s="349">
        <v>0</v>
      </c>
      <c r="AL33" s="350"/>
      <c r="AM33" s="350"/>
      <c r="AN33" s="350"/>
      <c r="AO33" s="350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355" t="s">
        <v>51</v>
      </c>
      <c r="Y35" s="353"/>
      <c r="Z35" s="353"/>
      <c r="AA35" s="353"/>
      <c r="AB35" s="353"/>
      <c r="AC35" s="46"/>
      <c r="AD35" s="46"/>
      <c r="AE35" s="46"/>
      <c r="AF35" s="46"/>
      <c r="AG35" s="46"/>
      <c r="AH35" s="46"/>
      <c r="AI35" s="46"/>
      <c r="AJ35" s="46"/>
      <c r="AK35" s="352">
        <f>SUM(AK26:AK33)</f>
        <v>0</v>
      </c>
      <c r="AL35" s="353"/>
      <c r="AM35" s="353"/>
      <c r="AN35" s="353"/>
      <c r="AO35" s="354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52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01032021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4" t="str">
        <f>K6</f>
        <v>Stavební úpravy stávajících objektů</v>
      </c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Filipova Huť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62" t="str">
        <f>IF(AN8= "","",AN8)</f>
        <v>18. 3. 2021</v>
      </c>
      <c r="AN47" s="362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25.7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Obec Modrava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63" t="str">
        <f>IF(E17="","",E17)</f>
        <v>Projekty staveb, činnost investorská, inženýrská</v>
      </c>
      <c r="AN49" s="364"/>
      <c r="AO49" s="364"/>
      <c r="AP49" s="364"/>
      <c r="AQ49" s="37"/>
      <c r="AR49" s="40"/>
      <c r="AS49" s="366" t="s">
        <v>53</v>
      </c>
      <c r="AT49" s="36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35</v>
      </c>
      <c r="AJ50" s="37"/>
      <c r="AK50" s="37"/>
      <c r="AL50" s="37"/>
      <c r="AM50" s="363" t="str">
        <f>IF(E20="","",E20)</f>
        <v xml:space="preserve"> </v>
      </c>
      <c r="AN50" s="364"/>
      <c r="AO50" s="364"/>
      <c r="AP50" s="364"/>
      <c r="AQ50" s="37"/>
      <c r="AR50" s="40"/>
      <c r="AS50" s="368"/>
      <c r="AT50" s="36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70"/>
      <c r="AT51" s="37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29" t="s">
        <v>54</v>
      </c>
      <c r="D52" s="330"/>
      <c r="E52" s="330"/>
      <c r="F52" s="330"/>
      <c r="G52" s="330"/>
      <c r="H52" s="67"/>
      <c r="I52" s="333" t="s">
        <v>55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61" t="s">
        <v>56</v>
      </c>
      <c r="AH52" s="330"/>
      <c r="AI52" s="330"/>
      <c r="AJ52" s="330"/>
      <c r="AK52" s="330"/>
      <c r="AL52" s="330"/>
      <c r="AM52" s="330"/>
      <c r="AN52" s="333" t="s">
        <v>57</v>
      </c>
      <c r="AO52" s="330"/>
      <c r="AP52" s="330"/>
      <c r="AQ52" s="68" t="s">
        <v>58</v>
      </c>
      <c r="AR52" s="40"/>
      <c r="AS52" s="69" t="s">
        <v>59</v>
      </c>
      <c r="AT52" s="70" t="s">
        <v>60</v>
      </c>
      <c r="AU52" s="70" t="s">
        <v>61</v>
      </c>
      <c r="AV52" s="70" t="s">
        <v>62</v>
      </c>
      <c r="AW52" s="70" t="s">
        <v>63</v>
      </c>
      <c r="AX52" s="70" t="s">
        <v>64</v>
      </c>
      <c r="AY52" s="70" t="s">
        <v>65</v>
      </c>
      <c r="AZ52" s="70" t="s">
        <v>66</v>
      </c>
      <c r="BA52" s="70" t="s">
        <v>67</v>
      </c>
      <c r="BB52" s="70" t="s">
        <v>68</v>
      </c>
      <c r="BC52" s="70" t="s">
        <v>69</v>
      </c>
      <c r="BD52" s="71" t="s">
        <v>70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71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6">
        <f>ROUND(AG55+AG61+SUM(AG67:AG69),2)</f>
        <v>0</v>
      </c>
      <c r="AH54" s="336"/>
      <c r="AI54" s="336"/>
      <c r="AJ54" s="336"/>
      <c r="AK54" s="336"/>
      <c r="AL54" s="336"/>
      <c r="AM54" s="336"/>
      <c r="AN54" s="372">
        <f t="shared" ref="AN54:AN69" si="0">SUM(AG54,AT54)</f>
        <v>0</v>
      </c>
      <c r="AO54" s="372"/>
      <c r="AP54" s="372"/>
      <c r="AQ54" s="79" t="s">
        <v>19</v>
      </c>
      <c r="AR54" s="80"/>
      <c r="AS54" s="81">
        <f>ROUND(AS55+AS61+SUM(AS67:AS69),2)</f>
        <v>0</v>
      </c>
      <c r="AT54" s="82">
        <f t="shared" ref="AT54:AT69" si="1">ROUND(SUM(AV54:AW54),2)</f>
        <v>0</v>
      </c>
      <c r="AU54" s="83">
        <f>ROUND(AU55+AU61+SUM(AU67:AU69),5)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ROUND(AZ55+AZ61+SUM(AZ67:AZ69),2)</f>
        <v>0</v>
      </c>
      <c r="BA54" s="82">
        <f>ROUND(BA55+BA61+SUM(BA67:BA69),2)</f>
        <v>0</v>
      </c>
      <c r="BB54" s="82">
        <f>ROUND(BB55+BB61+SUM(BB67:BB69),2)</f>
        <v>0</v>
      </c>
      <c r="BC54" s="82">
        <f>ROUND(BC55+BC61+SUM(BC67:BC69),2)</f>
        <v>0</v>
      </c>
      <c r="BD54" s="84">
        <f>ROUND(BD55+BD61+SUM(BD67:BD69),2)</f>
        <v>0</v>
      </c>
      <c r="BS54" s="85" t="s">
        <v>72</v>
      </c>
      <c r="BT54" s="85" t="s">
        <v>73</v>
      </c>
      <c r="BU54" s="86" t="s">
        <v>74</v>
      </c>
      <c r="BV54" s="85" t="s">
        <v>75</v>
      </c>
      <c r="BW54" s="85" t="s">
        <v>5</v>
      </c>
      <c r="BX54" s="85" t="s">
        <v>76</v>
      </c>
      <c r="CL54" s="85" t="s">
        <v>19</v>
      </c>
    </row>
    <row r="55" spans="1:91" s="7" customFormat="1" ht="16.5" customHeight="1">
      <c r="B55" s="87"/>
      <c r="C55" s="88"/>
      <c r="D55" s="331" t="s">
        <v>77</v>
      </c>
      <c r="E55" s="331"/>
      <c r="F55" s="331"/>
      <c r="G55" s="331"/>
      <c r="H55" s="331"/>
      <c r="I55" s="89"/>
      <c r="J55" s="331" t="s">
        <v>17</v>
      </c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59">
        <f>ROUND(SUM(AG56:AG60),2)</f>
        <v>0</v>
      </c>
      <c r="AH55" s="360"/>
      <c r="AI55" s="360"/>
      <c r="AJ55" s="360"/>
      <c r="AK55" s="360"/>
      <c r="AL55" s="360"/>
      <c r="AM55" s="360"/>
      <c r="AN55" s="365">
        <f t="shared" si="0"/>
        <v>0</v>
      </c>
      <c r="AO55" s="360"/>
      <c r="AP55" s="360"/>
      <c r="AQ55" s="90" t="s">
        <v>78</v>
      </c>
      <c r="AR55" s="91"/>
      <c r="AS55" s="92">
        <f>ROUND(SUM(AS56:AS60),2)</f>
        <v>0</v>
      </c>
      <c r="AT55" s="93">
        <f t="shared" si="1"/>
        <v>0</v>
      </c>
      <c r="AU55" s="94">
        <f>ROUND(SUM(AU56:AU60),5)</f>
        <v>0</v>
      </c>
      <c r="AV55" s="93">
        <f>ROUND(AZ55*L29,2)</f>
        <v>0</v>
      </c>
      <c r="AW55" s="93">
        <f>ROUND(BA55*L30,2)</f>
        <v>0</v>
      </c>
      <c r="AX55" s="93">
        <f>ROUND(BB55*L29,2)</f>
        <v>0</v>
      </c>
      <c r="AY55" s="93">
        <f>ROUND(BC55*L30,2)</f>
        <v>0</v>
      </c>
      <c r="AZ55" s="93">
        <f>ROUND(SUM(AZ56:AZ60),2)</f>
        <v>0</v>
      </c>
      <c r="BA55" s="93">
        <f>ROUND(SUM(BA56:BA60),2)</f>
        <v>0</v>
      </c>
      <c r="BB55" s="93">
        <f>ROUND(SUM(BB56:BB60),2)</f>
        <v>0</v>
      </c>
      <c r="BC55" s="93">
        <f>ROUND(SUM(BC56:BC60),2)</f>
        <v>0</v>
      </c>
      <c r="BD55" s="95">
        <f>ROUND(SUM(BD56:BD60),2)</f>
        <v>0</v>
      </c>
      <c r="BS55" s="96" t="s">
        <v>72</v>
      </c>
      <c r="BT55" s="96" t="s">
        <v>79</v>
      </c>
      <c r="BU55" s="96" t="s">
        <v>74</v>
      </c>
      <c r="BV55" s="96" t="s">
        <v>75</v>
      </c>
      <c r="BW55" s="96" t="s">
        <v>80</v>
      </c>
      <c r="BX55" s="96" t="s">
        <v>5</v>
      </c>
      <c r="CL55" s="96" t="s">
        <v>19</v>
      </c>
      <c r="CM55" s="96" t="s">
        <v>79</v>
      </c>
    </row>
    <row r="56" spans="1:91" s="4" customFormat="1" ht="16.5" customHeight="1">
      <c r="A56" s="97" t="s">
        <v>81</v>
      </c>
      <c r="B56" s="52"/>
      <c r="C56" s="98"/>
      <c r="D56" s="98"/>
      <c r="E56" s="332" t="s">
        <v>82</v>
      </c>
      <c r="F56" s="332"/>
      <c r="G56" s="332"/>
      <c r="H56" s="332"/>
      <c r="I56" s="332"/>
      <c r="J56" s="98"/>
      <c r="K56" s="332" t="s">
        <v>83</v>
      </c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57">
        <f>'01_1 - Architektonicko-st...'!J32</f>
        <v>0</v>
      </c>
      <c r="AH56" s="358"/>
      <c r="AI56" s="358"/>
      <c r="AJ56" s="358"/>
      <c r="AK56" s="358"/>
      <c r="AL56" s="358"/>
      <c r="AM56" s="358"/>
      <c r="AN56" s="357">
        <f t="shared" si="0"/>
        <v>0</v>
      </c>
      <c r="AO56" s="358"/>
      <c r="AP56" s="358"/>
      <c r="AQ56" s="99" t="s">
        <v>84</v>
      </c>
      <c r="AR56" s="54"/>
      <c r="AS56" s="100">
        <v>0</v>
      </c>
      <c r="AT56" s="101">
        <f t="shared" si="1"/>
        <v>0</v>
      </c>
      <c r="AU56" s="102">
        <f>'01_1 - Architektonicko-st...'!P111</f>
        <v>0</v>
      </c>
      <c r="AV56" s="101">
        <f>'01_1 - Architektonicko-st...'!J35</f>
        <v>0</v>
      </c>
      <c r="AW56" s="101">
        <f>'01_1 - Architektonicko-st...'!J36</f>
        <v>0</v>
      </c>
      <c r="AX56" s="101">
        <f>'01_1 - Architektonicko-st...'!J37</f>
        <v>0</v>
      </c>
      <c r="AY56" s="101">
        <f>'01_1 - Architektonicko-st...'!J38</f>
        <v>0</v>
      </c>
      <c r="AZ56" s="101">
        <f>'01_1 - Architektonicko-st...'!F35</f>
        <v>0</v>
      </c>
      <c r="BA56" s="101">
        <f>'01_1 - Architektonicko-st...'!F36</f>
        <v>0</v>
      </c>
      <c r="BB56" s="101">
        <f>'01_1 - Architektonicko-st...'!F37</f>
        <v>0</v>
      </c>
      <c r="BC56" s="101">
        <f>'01_1 - Architektonicko-st...'!F38</f>
        <v>0</v>
      </c>
      <c r="BD56" s="103">
        <f>'01_1 - Architektonicko-st...'!F39</f>
        <v>0</v>
      </c>
      <c r="BT56" s="104" t="s">
        <v>85</v>
      </c>
      <c r="BV56" s="104" t="s">
        <v>75</v>
      </c>
      <c r="BW56" s="104" t="s">
        <v>86</v>
      </c>
      <c r="BX56" s="104" t="s">
        <v>80</v>
      </c>
      <c r="CL56" s="104" t="s">
        <v>19</v>
      </c>
    </row>
    <row r="57" spans="1:91" s="4" customFormat="1" ht="16.5" customHeight="1">
      <c r="A57" s="97" t="s">
        <v>81</v>
      </c>
      <c r="B57" s="52"/>
      <c r="C57" s="98"/>
      <c r="D57" s="98"/>
      <c r="E57" s="332" t="s">
        <v>87</v>
      </c>
      <c r="F57" s="332"/>
      <c r="G57" s="332"/>
      <c r="H57" s="332"/>
      <c r="I57" s="332"/>
      <c r="J57" s="98"/>
      <c r="K57" s="332" t="s">
        <v>88</v>
      </c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57">
        <f>'02_1 - ZTI-Vnitřní kanali...'!J32</f>
        <v>0</v>
      </c>
      <c r="AH57" s="358"/>
      <c r="AI57" s="358"/>
      <c r="AJ57" s="358"/>
      <c r="AK57" s="358"/>
      <c r="AL57" s="358"/>
      <c r="AM57" s="358"/>
      <c r="AN57" s="357">
        <f t="shared" si="0"/>
        <v>0</v>
      </c>
      <c r="AO57" s="358"/>
      <c r="AP57" s="358"/>
      <c r="AQ57" s="99" t="s">
        <v>84</v>
      </c>
      <c r="AR57" s="54"/>
      <c r="AS57" s="100">
        <v>0</v>
      </c>
      <c r="AT57" s="101">
        <f t="shared" si="1"/>
        <v>0</v>
      </c>
      <c r="AU57" s="102">
        <f>'02_1 - ZTI-Vnitřní kanali...'!P89</f>
        <v>0</v>
      </c>
      <c r="AV57" s="101">
        <f>'02_1 - ZTI-Vnitřní kanali...'!J35</f>
        <v>0</v>
      </c>
      <c r="AW57" s="101">
        <f>'02_1 - ZTI-Vnitřní kanali...'!J36</f>
        <v>0</v>
      </c>
      <c r="AX57" s="101">
        <f>'02_1 - ZTI-Vnitřní kanali...'!J37</f>
        <v>0</v>
      </c>
      <c r="AY57" s="101">
        <f>'02_1 - ZTI-Vnitřní kanali...'!J38</f>
        <v>0</v>
      </c>
      <c r="AZ57" s="101">
        <f>'02_1 - ZTI-Vnitřní kanali...'!F35</f>
        <v>0</v>
      </c>
      <c r="BA57" s="101">
        <f>'02_1 - ZTI-Vnitřní kanali...'!F36</f>
        <v>0</v>
      </c>
      <c r="BB57" s="101">
        <f>'02_1 - ZTI-Vnitřní kanali...'!F37</f>
        <v>0</v>
      </c>
      <c r="BC57" s="101">
        <f>'02_1 - ZTI-Vnitřní kanali...'!F38</f>
        <v>0</v>
      </c>
      <c r="BD57" s="103">
        <f>'02_1 - ZTI-Vnitřní kanali...'!F39</f>
        <v>0</v>
      </c>
      <c r="BT57" s="104" t="s">
        <v>85</v>
      </c>
      <c r="BV57" s="104" t="s">
        <v>75</v>
      </c>
      <c r="BW57" s="104" t="s">
        <v>89</v>
      </c>
      <c r="BX57" s="104" t="s">
        <v>80</v>
      </c>
      <c r="CL57" s="104" t="s">
        <v>19</v>
      </c>
    </row>
    <row r="58" spans="1:91" s="4" customFormat="1" ht="16.5" customHeight="1">
      <c r="A58" s="97" t="s">
        <v>81</v>
      </c>
      <c r="B58" s="52"/>
      <c r="C58" s="98"/>
      <c r="D58" s="98"/>
      <c r="E58" s="332" t="s">
        <v>90</v>
      </c>
      <c r="F58" s="332"/>
      <c r="G58" s="332"/>
      <c r="H58" s="332"/>
      <c r="I58" s="332"/>
      <c r="J58" s="98"/>
      <c r="K58" s="332" t="s">
        <v>91</v>
      </c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57">
        <f>'03_1 - Vytápění'!J32</f>
        <v>0</v>
      </c>
      <c r="AH58" s="358"/>
      <c r="AI58" s="358"/>
      <c r="AJ58" s="358"/>
      <c r="AK58" s="358"/>
      <c r="AL58" s="358"/>
      <c r="AM58" s="358"/>
      <c r="AN58" s="357">
        <f t="shared" si="0"/>
        <v>0</v>
      </c>
      <c r="AO58" s="358"/>
      <c r="AP58" s="358"/>
      <c r="AQ58" s="99" t="s">
        <v>84</v>
      </c>
      <c r="AR58" s="54"/>
      <c r="AS58" s="100">
        <v>0</v>
      </c>
      <c r="AT58" s="101">
        <f t="shared" si="1"/>
        <v>0</v>
      </c>
      <c r="AU58" s="102">
        <f>'03_1 - Vytápění'!P93</f>
        <v>0</v>
      </c>
      <c r="AV58" s="101">
        <f>'03_1 - Vytápění'!J35</f>
        <v>0</v>
      </c>
      <c r="AW58" s="101">
        <f>'03_1 - Vytápění'!J36</f>
        <v>0</v>
      </c>
      <c r="AX58" s="101">
        <f>'03_1 - Vytápění'!J37</f>
        <v>0</v>
      </c>
      <c r="AY58" s="101">
        <f>'03_1 - Vytápění'!J38</f>
        <v>0</v>
      </c>
      <c r="AZ58" s="101">
        <f>'03_1 - Vytápění'!F35</f>
        <v>0</v>
      </c>
      <c r="BA58" s="101">
        <f>'03_1 - Vytápění'!F36</f>
        <v>0</v>
      </c>
      <c r="BB58" s="101">
        <f>'03_1 - Vytápění'!F37</f>
        <v>0</v>
      </c>
      <c r="BC58" s="101">
        <f>'03_1 - Vytápění'!F38</f>
        <v>0</v>
      </c>
      <c r="BD58" s="103">
        <f>'03_1 - Vytápění'!F39</f>
        <v>0</v>
      </c>
      <c r="BT58" s="104" t="s">
        <v>85</v>
      </c>
      <c r="BV58" s="104" t="s">
        <v>75</v>
      </c>
      <c r="BW58" s="104" t="s">
        <v>92</v>
      </c>
      <c r="BX58" s="104" t="s">
        <v>80</v>
      </c>
      <c r="CL58" s="104" t="s">
        <v>19</v>
      </c>
    </row>
    <row r="59" spans="1:91" s="4" customFormat="1" ht="16.5" customHeight="1">
      <c r="A59" s="97" t="s">
        <v>81</v>
      </c>
      <c r="B59" s="52"/>
      <c r="C59" s="98"/>
      <c r="D59" s="98"/>
      <c r="E59" s="332" t="s">
        <v>93</v>
      </c>
      <c r="F59" s="332"/>
      <c r="G59" s="332"/>
      <c r="H59" s="332"/>
      <c r="I59" s="332"/>
      <c r="J59" s="98"/>
      <c r="K59" s="332" t="s">
        <v>94</v>
      </c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57">
        <f>'04_1 - VZT'!J32</f>
        <v>0</v>
      </c>
      <c r="AH59" s="358"/>
      <c r="AI59" s="358"/>
      <c r="AJ59" s="358"/>
      <c r="AK59" s="358"/>
      <c r="AL59" s="358"/>
      <c r="AM59" s="358"/>
      <c r="AN59" s="357">
        <f t="shared" si="0"/>
        <v>0</v>
      </c>
      <c r="AO59" s="358"/>
      <c r="AP59" s="358"/>
      <c r="AQ59" s="99" t="s">
        <v>84</v>
      </c>
      <c r="AR59" s="54"/>
      <c r="AS59" s="100">
        <v>0</v>
      </c>
      <c r="AT59" s="101">
        <f t="shared" si="1"/>
        <v>0</v>
      </c>
      <c r="AU59" s="102">
        <f>'04_1 - VZT'!P89</f>
        <v>0</v>
      </c>
      <c r="AV59" s="101">
        <f>'04_1 - VZT'!J35</f>
        <v>0</v>
      </c>
      <c r="AW59" s="101">
        <f>'04_1 - VZT'!J36</f>
        <v>0</v>
      </c>
      <c r="AX59" s="101">
        <f>'04_1 - VZT'!J37</f>
        <v>0</v>
      </c>
      <c r="AY59" s="101">
        <f>'04_1 - VZT'!J38</f>
        <v>0</v>
      </c>
      <c r="AZ59" s="101">
        <f>'04_1 - VZT'!F35</f>
        <v>0</v>
      </c>
      <c r="BA59" s="101">
        <f>'04_1 - VZT'!F36</f>
        <v>0</v>
      </c>
      <c r="BB59" s="101">
        <f>'04_1 - VZT'!F37</f>
        <v>0</v>
      </c>
      <c r="BC59" s="101">
        <f>'04_1 - VZT'!F38</f>
        <v>0</v>
      </c>
      <c r="BD59" s="103">
        <f>'04_1 - VZT'!F39</f>
        <v>0</v>
      </c>
      <c r="BT59" s="104" t="s">
        <v>85</v>
      </c>
      <c r="BV59" s="104" t="s">
        <v>75</v>
      </c>
      <c r="BW59" s="104" t="s">
        <v>95</v>
      </c>
      <c r="BX59" s="104" t="s">
        <v>80</v>
      </c>
      <c r="CL59" s="104" t="s">
        <v>19</v>
      </c>
    </row>
    <row r="60" spans="1:91" s="4" customFormat="1" ht="16.5" customHeight="1">
      <c r="A60" s="97" t="s">
        <v>81</v>
      </c>
      <c r="B60" s="52"/>
      <c r="C60" s="98"/>
      <c r="D60" s="98"/>
      <c r="E60" s="332" t="s">
        <v>96</v>
      </c>
      <c r="F60" s="332"/>
      <c r="G60" s="332"/>
      <c r="H60" s="332"/>
      <c r="I60" s="332"/>
      <c r="J60" s="98"/>
      <c r="K60" s="332" t="s">
        <v>97</v>
      </c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57">
        <f>'05_1 - Elektro NN'!J32</f>
        <v>0</v>
      </c>
      <c r="AH60" s="358"/>
      <c r="AI60" s="358"/>
      <c r="AJ60" s="358"/>
      <c r="AK60" s="358"/>
      <c r="AL60" s="358"/>
      <c r="AM60" s="358"/>
      <c r="AN60" s="357">
        <f t="shared" si="0"/>
        <v>0</v>
      </c>
      <c r="AO60" s="358"/>
      <c r="AP60" s="358"/>
      <c r="AQ60" s="99" t="s">
        <v>84</v>
      </c>
      <c r="AR60" s="54"/>
      <c r="AS60" s="100">
        <v>0</v>
      </c>
      <c r="AT60" s="101">
        <f t="shared" si="1"/>
        <v>0</v>
      </c>
      <c r="AU60" s="102">
        <f>'05_1 - Elektro NN'!P91</f>
        <v>0</v>
      </c>
      <c r="AV60" s="101">
        <f>'05_1 - Elektro NN'!J35</f>
        <v>0</v>
      </c>
      <c r="AW60" s="101">
        <f>'05_1 - Elektro NN'!J36</f>
        <v>0</v>
      </c>
      <c r="AX60" s="101">
        <f>'05_1 - Elektro NN'!J37</f>
        <v>0</v>
      </c>
      <c r="AY60" s="101">
        <f>'05_1 - Elektro NN'!J38</f>
        <v>0</v>
      </c>
      <c r="AZ60" s="101">
        <f>'05_1 - Elektro NN'!F35</f>
        <v>0</v>
      </c>
      <c r="BA60" s="101">
        <f>'05_1 - Elektro NN'!F36</f>
        <v>0</v>
      </c>
      <c r="BB60" s="101">
        <f>'05_1 - Elektro NN'!F37</f>
        <v>0</v>
      </c>
      <c r="BC60" s="101">
        <f>'05_1 - Elektro NN'!F38</f>
        <v>0</v>
      </c>
      <c r="BD60" s="103">
        <f>'05_1 - Elektro NN'!F39</f>
        <v>0</v>
      </c>
      <c r="BT60" s="104" t="s">
        <v>85</v>
      </c>
      <c r="BV60" s="104" t="s">
        <v>75</v>
      </c>
      <c r="BW60" s="104" t="s">
        <v>98</v>
      </c>
      <c r="BX60" s="104" t="s">
        <v>80</v>
      </c>
      <c r="CL60" s="104" t="s">
        <v>19</v>
      </c>
    </row>
    <row r="61" spans="1:91" s="7" customFormat="1" ht="16.5" customHeight="1">
      <c r="B61" s="87"/>
      <c r="C61" s="88"/>
      <c r="D61" s="331" t="s">
        <v>99</v>
      </c>
      <c r="E61" s="331"/>
      <c r="F61" s="331"/>
      <c r="G61" s="331"/>
      <c r="H61" s="331"/>
      <c r="I61" s="89"/>
      <c r="J61" s="331" t="s">
        <v>17</v>
      </c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59">
        <f>ROUND(SUM(AG62:AG66),2)</f>
        <v>0</v>
      </c>
      <c r="AH61" s="360"/>
      <c r="AI61" s="360"/>
      <c r="AJ61" s="360"/>
      <c r="AK61" s="360"/>
      <c r="AL61" s="360"/>
      <c r="AM61" s="360"/>
      <c r="AN61" s="365">
        <f t="shared" si="0"/>
        <v>0</v>
      </c>
      <c r="AO61" s="360"/>
      <c r="AP61" s="360"/>
      <c r="AQ61" s="90" t="s">
        <v>78</v>
      </c>
      <c r="AR61" s="91"/>
      <c r="AS61" s="92">
        <f>ROUND(SUM(AS62:AS66),2)</f>
        <v>0</v>
      </c>
      <c r="AT61" s="93">
        <f t="shared" si="1"/>
        <v>0</v>
      </c>
      <c r="AU61" s="94">
        <f>ROUND(SUM(AU62:AU66),5)</f>
        <v>0</v>
      </c>
      <c r="AV61" s="93">
        <f>ROUND(AZ61*L29,2)</f>
        <v>0</v>
      </c>
      <c r="AW61" s="93">
        <f>ROUND(BA61*L30,2)</f>
        <v>0</v>
      </c>
      <c r="AX61" s="93">
        <f>ROUND(BB61*L29,2)</f>
        <v>0</v>
      </c>
      <c r="AY61" s="93">
        <f>ROUND(BC61*L30,2)</f>
        <v>0</v>
      </c>
      <c r="AZ61" s="93">
        <f>ROUND(SUM(AZ62:AZ66),2)</f>
        <v>0</v>
      </c>
      <c r="BA61" s="93">
        <f>ROUND(SUM(BA62:BA66),2)</f>
        <v>0</v>
      </c>
      <c r="BB61" s="93">
        <f>ROUND(SUM(BB62:BB66),2)</f>
        <v>0</v>
      </c>
      <c r="BC61" s="93">
        <f>ROUND(SUM(BC62:BC66),2)</f>
        <v>0</v>
      </c>
      <c r="BD61" s="95">
        <f>ROUND(SUM(BD62:BD66),2)</f>
        <v>0</v>
      </c>
      <c r="BS61" s="96" t="s">
        <v>72</v>
      </c>
      <c r="BT61" s="96" t="s">
        <v>79</v>
      </c>
      <c r="BU61" s="96" t="s">
        <v>74</v>
      </c>
      <c r="BV61" s="96" t="s">
        <v>75</v>
      </c>
      <c r="BW61" s="96" t="s">
        <v>100</v>
      </c>
      <c r="BX61" s="96" t="s">
        <v>5</v>
      </c>
      <c r="CL61" s="96" t="s">
        <v>19</v>
      </c>
      <c r="CM61" s="96" t="s">
        <v>79</v>
      </c>
    </row>
    <row r="62" spans="1:91" s="4" customFormat="1" ht="16.5" customHeight="1">
      <c r="A62" s="97" t="s">
        <v>81</v>
      </c>
      <c r="B62" s="52"/>
      <c r="C62" s="98"/>
      <c r="D62" s="98"/>
      <c r="E62" s="332" t="s">
        <v>101</v>
      </c>
      <c r="F62" s="332"/>
      <c r="G62" s="332"/>
      <c r="H62" s="332"/>
      <c r="I62" s="332"/>
      <c r="J62" s="98"/>
      <c r="K62" s="332" t="s">
        <v>83</v>
      </c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57">
        <f>'01_2 - Architektonicko-st...'!J32</f>
        <v>0</v>
      </c>
      <c r="AH62" s="358"/>
      <c r="AI62" s="358"/>
      <c r="AJ62" s="358"/>
      <c r="AK62" s="358"/>
      <c r="AL62" s="358"/>
      <c r="AM62" s="358"/>
      <c r="AN62" s="357">
        <f t="shared" si="0"/>
        <v>0</v>
      </c>
      <c r="AO62" s="358"/>
      <c r="AP62" s="358"/>
      <c r="AQ62" s="99" t="s">
        <v>84</v>
      </c>
      <c r="AR62" s="54"/>
      <c r="AS62" s="100">
        <v>0</v>
      </c>
      <c r="AT62" s="101">
        <f t="shared" si="1"/>
        <v>0</v>
      </c>
      <c r="AU62" s="102">
        <f>'01_2 - Architektonicko-st...'!P111</f>
        <v>0</v>
      </c>
      <c r="AV62" s="101">
        <f>'01_2 - Architektonicko-st...'!J35</f>
        <v>0</v>
      </c>
      <c r="AW62" s="101">
        <f>'01_2 - Architektonicko-st...'!J36</f>
        <v>0</v>
      </c>
      <c r="AX62" s="101">
        <f>'01_2 - Architektonicko-st...'!J37</f>
        <v>0</v>
      </c>
      <c r="AY62" s="101">
        <f>'01_2 - Architektonicko-st...'!J38</f>
        <v>0</v>
      </c>
      <c r="AZ62" s="101">
        <f>'01_2 - Architektonicko-st...'!F35</f>
        <v>0</v>
      </c>
      <c r="BA62" s="101">
        <f>'01_2 - Architektonicko-st...'!F36</f>
        <v>0</v>
      </c>
      <c r="BB62" s="101">
        <f>'01_2 - Architektonicko-st...'!F37</f>
        <v>0</v>
      </c>
      <c r="BC62" s="101">
        <f>'01_2 - Architektonicko-st...'!F38</f>
        <v>0</v>
      </c>
      <c r="BD62" s="103">
        <f>'01_2 - Architektonicko-st...'!F39</f>
        <v>0</v>
      </c>
      <c r="BT62" s="104" t="s">
        <v>85</v>
      </c>
      <c r="BV62" s="104" t="s">
        <v>75</v>
      </c>
      <c r="BW62" s="104" t="s">
        <v>102</v>
      </c>
      <c r="BX62" s="104" t="s">
        <v>100</v>
      </c>
      <c r="CL62" s="104" t="s">
        <v>19</v>
      </c>
    </row>
    <row r="63" spans="1:91" s="4" customFormat="1" ht="16.5" customHeight="1">
      <c r="A63" s="97" t="s">
        <v>81</v>
      </c>
      <c r="B63" s="52"/>
      <c r="C63" s="98"/>
      <c r="D63" s="98"/>
      <c r="E63" s="332" t="s">
        <v>103</v>
      </c>
      <c r="F63" s="332"/>
      <c r="G63" s="332"/>
      <c r="H63" s="332"/>
      <c r="I63" s="332"/>
      <c r="J63" s="98"/>
      <c r="K63" s="332" t="s">
        <v>88</v>
      </c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57">
        <f>'02_2 - ZTI-Vnitřní kanali...'!J32</f>
        <v>0</v>
      </c>
      <c r="AH63" s="358"/>
      <c r="AI63" s="358"/>
      <c r="AJ63" s="358"/>
      <c r="AK63" s="358"/>
      <c r="AL63" s="358"/>
      <c r="AM63" s="358"/>
      <c r="AN63" s="357">
        <f t="shared" si="0"/>
        <v>0</v>
      </c>
      <c r="AO63" s="358"/>
      <c r="AP63" s="358"/>
      <c r="AQ63" s="99" t="s">
        <v>84</v>
      </c>
      <c r="AR63" s="54"/>
      <c r="AS63" s="100">
        <v>0</v>
      </c>
      <c r="AT63" s="101">
        <f t="shared" si="1"/>
        <v>0</v>
      </c>
      <c r="AU63" s="102">
        <f>'02_2 - ZTI-Vnitřní kanali...'!P89</f>
        <v>0</v>
      </c>
      <c r="AV63" s="101">
        <f>'02_2 - ZTI-Vnitřní kanali...'!J35</f>
        <v>0</v>
      </c>
      <c r="AW63" s="101">
        <f>'02_2 - ZTI-Vnitřní kanali...'!J36</f>
        <v>0</v>
      </c>
      <c r="AX63" s="101">
        <f>'02_2 - ZTI-Vnitřní kanali...'!J37</f>
        <v>0</v>
      </c>
      <c r="AY63" s="101">
        <f>'02_2 - ZTI-Vnitřní kanali...'!J38</f>
        <v>0</v>
      </c>
      <c r="AZ63" s="101">
        <f>'02_2 - ZTI-Vnitřní kanali...'!F35</f>
        <v>0</v>
      </c>
      <c r="BA63" s="101">
        <f>'02_2 - ZTI-Vnitřní kanali...'!F36</f>
        <v>0</v>
      </c>
      <c r="BB63" s="101">
        <f>'02_2 - ZTI-Vnitřní kanali...'!F37</f>
        <v>0</v>
      </c>
      <c r="BC63" s="101">
        <f>'02_2 - ZTI-Vnitřní kanali...'!F38</f>
        <v>0</v>
      </c>
      <c r="BD63" s="103">
        <f>'02_2 - ZTI-Vnitřní kanali...'!F39</f>
        <v>0</v>
      </c>
      <c r="BT63" s="104" t="s">
        <v>85</v>
      </c>
      <c r="BV63" s="104" t="s">
        <v>75</v>
      </c>
      <c r="BW63" s="104" t="s">
        <v>104</v>
      </c>
      <c r="BX63" s="104" t="s">
        <v>100</v>
      </c>
      <c r="CL63" s="104" t="s">
        <v>19</v>
      </c>
    </row>
    <row r="64" spans="1:91" s="4" customFormat="1" ht="16.5" customHeight="1">
      <c r="A64" s="97" t="s">
        <v>81</v>
      </c>
      <c r="B64" s="52"/>
      <c r="C64" s="98"/>
      <c r="D64" s="98"/>
      <c r="E64" s="332" t="s">
        <v>105</v>
      </c>
      <c r="F64" s="332"/>
      <c r="G64" s="332"/>
      <c r="H64" s="332"/>
      <c r="I64" s="332"/>
      <c r="J64" s="98"/>
      <c r="K64" s="332" t="s">
        <v>91</v>
      </c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57">
        <f>'03_2 - Vytápění'!J32</f>
        <v>0</v>
      </c>
      <c r="AH64" s="358"/>
      <c r="AI64" s="358"/>
      <c r="AJ64" s="358"/>
      <c r="AK64" s="358"/>
      <c r="AL64" s="358"/>
      <c r="AM64" s="358"/>
      <c r="AN64" s="357">
        <f t="shared" si="0"/>
        <v>0</v>
      </c>
      <c r="AO64" s="358"/>
      <c r="AP64" s="358"/>
      <c r="AQ64" s="99" t="s">
        <v>84</v>
      </c>
      <c r="AR64" s="54"/>
      <c r="AS64" s="100">
        <v>0</v>
      </c>
      <c r="AT64" s="101">
        <f t="shared" si="1"/>
        <v>0</v>
      </c>
      <c r="AU64" s="102">
        <f>'03_2 - Vytápění'!P93</f>
        <v>0</v>
      </c>
      <c r="AV64" s="101">
        <f>'03_2 - Vytápění'!J35</f>
        <v>0</v>
      </c>
      <c r="AW64" s="101">
        <f>'03_2 - Vytápění'!J36</f>
        <v>0</v>
      </c>
      <c r="AX64" s="101">
        <f>'03_2 - Vytápění'!J37</f>
        <v>0</v>
      </c>
      <c r="AY64" s="101">
        <f>'03_2 - Vytápění'!J38</f>
        <v>0</v>
      </c>
      <c r="AZ64" s="101">
        <f>'03_2 - Vytápění'!F35</f>
        <v>0</v>
      </c>
      <c r="BA64" s="101">
        <f>'03_2 - Vytápění'!F36</f>
        <v>0</v>
      </c>
      <c r="BB64" s="101">
        <f>'03_2 - Vytápění'!F37</f>
        <v>0</v>
      </c>
      <c r="BC64" s="101">
        <f>'03_2 - Vytápění'!F38</f>
        <v>0</v>
      </c>
      <c r="BD64" s="103">
        <f>'03_2 - Vytápění'!F39</f>
        <v>0</v>
      </c>
      <c r="BT64" s="104" t="s">
        <v>85</v>
      </c>
      <c r="BV64" s="104" t="s">
        <v>75</v>
      </c>
      <c r="BW64" s="104" t="s">
        <v>106</v>
      </c>
      <c r="BX64" s="104" t="s">
        <v>100</v>
      </c>
      <c r="CL64" s="104" t="s">
        <v>19</v>
      </c>
    </row>
    <row r="65" spans="1:91" s="4" customFormat="1" ht="16.5" customHeight="1">
      <c r="A65" s="97" t="s">
        <v>81</v>
      </c>
      <c r="B65" s="52"/>
      <c r="C65" s="98"/>
      <c r="D65" s="98"/>
      <c r="E65" s="332" t="s">
        <v>107</v>
      </c>
      <c r="F65" s="332"/>
      <c r="G65" s="332"/>
      <c r="H65" s="332"/>
      <c r="I65" s="332"/>
      <c r="J65" s="98"/>
      <c r="K65" s="332" t="s">
        <v>94</v>
      </c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57">
        <f>'04_2 - VZT'!J32</f>
        <v>0</v>
      </c>
      <c r="AH65" s="358"/>
      <c r="AI65" s="358"/>
      <c r="AJ65" s="358"/>
      <c r="AK65" s="358"/>
      <c r="AL65" s="358"/>
      <c r="AM65" s="358"/>
      <c r="AN65" s="357">
        <f t="shared" si="0"/>
        <v>0</v>
      </c>
      <c r="AO65" s="358"/>
      <c r="AP65" s="358"/>
      <c r="AQ65" s="99" t="s">
        <v>84</v>
      </c>
      <c r="AR65" s="54"/>
      <c r="AS65" s="100">
        <v>0</v>
      </c>
      <c r="AT65" s="101">
        <f t="shared" si="1"/>
        <v>0</v>
      </c>
      <c r="AU65" s="102">
        <f>'04_2 - VZT'!P91</f>
        <v>0</v>
      </c>
      <c r="AV65" s="101">
        <f>'04_2 - VZT'!J35</f>
        <v>0</v>
      </c>
      <c r="AW65" s="101">
        <f>'04_2 - VZT'!J36</f>
        <v>0</v>
      </c>
      <c r="AX65" s="101">
        <f>'04_2 - VZT'!J37</f>
        <v>0</v>
      </c>
      <c r="AY65" s="101">
        <f>'04_2 - VZT'!J38</f>
        <v>0</v>
      </c>
      <c r="AZ65" s="101">
        <f>'04_2 - VZT'!F35</f>
        <v>0</v>
      </c>
      <c r="BA65" s="101">
        <f>'04_2 - VZT'!F36</f>
        <v>0</v>
      </c>
      <c r="BB65" s="101">
        <f>'04_2 - VZT'!F37</f>
        <v>0</v>
      </c>
      <c r="BC65" s="101">
        <f>'04_2 - VZT'!F38</f>
        <v>0</v>
      </c>
      <c r="BD65" s="103">
        <f>'04_2 - VZT'!F39</f>
        <v>0</v>
      </c>
      <c r="BT65" s="104" t="s">
        <v>85</v>
      </c>
      <c r="BV65" s="104" t="s">
        <v>75</v>
      </c>
      <c r="BW65" s="104" t="s">
        <v>108</v>
      </c>
      <c r="BX65" s="104" t="s">
        <v>100</v>
      </c>
      <c r="CL65" s="104" t="s">
        <v>19</v>
      </c>
    </row>
    <row r="66" spans="1:91" s="4" customFormat="1" ht="16.5" customHeight="1">
      <c r="A66" s="97" t="s">
        <v>81</v>
      </c>
      <c r="B66" s="52"/>
      <c r="C66" s="98"/>
      <c r="D66" s="98"/>
      <c r="E66" s="332" t="s">
        <v>109</v>
      </c>
      <c r="F66" s="332"/>
      <c r="G66" s="332"/>
      <c r="H66" s="332"/>
      <c r="I66" s="332"/>
      <c r="J66" s="98"/>
      <c r="K66" s="332" t="s">
        <v>97</v>
      </c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57">
        <f>'05_2 - Elektro NN'!J32</f>
        <v>0</v>
      </c>
      <c r="AH66" s="358"/>
      <c r="AI66" s="358"/>
      <c r="AJ66" s="358"/>
      <c r="AK66" s="358"/>
      <c r="AL66" s="358"/>
      <c r="AM66" s="358"/>
      <c r="AN66" s="357">
        <f t="shared" si="0"/>
        <v>0</v>
      </c>
      <c r="AO66" s="358"/>
      <c r="AP66" s="358"/>
      <c r="AQ66" s="99" t="s">
        <v>84</v>
      </c>
      <c r="AR66" s="54"/>
      <c r="AS66" s="100">
        <v>0</v>
      </c>
      <c r="AT66" s="101">
        <f t="shared" si="1"/>
        <v>0</v>
      </c>
      <c r="AU66" s="102">
        <f>'05_2 - Elektro NN'!P91</f>
        <v>0</v>
      </c>
      <c r="AV66" s="101">
        <f>'05_2 - Elektro NN'!J35</f>
        <v>0</v>
      </c>
      <c r="AW66" s="101">
        <f>'05_2 - Elektro NN'!J36</f>
        <v>0</v>
      </c>
      <c r="AX66" s="101">
        <f>'05_2 - Elektro NN'!J37</f>
        <v>0</v>
      </c>
      <c r="AY66" s="101">
        <f>'05_2 - Elektro NN'!J38</f>
        <v>0</v>
      </c>
      <c r="AZ66" s="101">
        <f>'05_2 - Elektro NN'!F35</f>
        <v>0</v>
      </c>
      <c r="BA66" s="101">
        <f>'05_2 - Elektro NN'!F36</f>
        <v>0</v>
      </c>
      <c r="BB66" s="101">
        <f>'05_2 - Elektro NN'!F37</f>
        <v>0</v>
      </c>
      <c r="BC66" s="101">
        <f>'05_2 - Elektro NN'!F38</f>
        <v>0</v>
      </c>
      <c r="BD66" s="103">
        <f>'05_2 - Elektro NN'!F39</f>
        <v>0</v>
      </c>
      <c r="BT66" s="104" t="s">
        <v>85</v>
      </c>
      <c r="BV66" s="104" t="s">
        <v>75</v>
      </c>
      <c r="BW66" s="104" t="s">
        <v>110</v>
      </c>
      <c r="BX66" s="104" t="s">
        <v>100</v>
      </c>
      <c r="CL66" s="104" t="s">
        <v>19</v>
      </c>
    </row>
    <row r="67" spans="1:91" s="7" customFormat="1" ht="16.5" customHeight="1">
      <c r="A67" s="97" t="s">
        <v>81</v>
      </c>
      <c r="B67" s="87"/>
      <c r="C67" s="88"/>
      <c r="D67" s="331" t="s">
        <v>111</v>
      </c>
      <c r="E67" s="331"/>
      <c r="F67" s="331"/>
      <c r="G67" s="331"/>
      <c r="H67" s="331"/>
      <c r="I67" s="89"/>
      <c r="J67" s="331" t="s">
        <v>112</v>
      </c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65">
        <f>'IO-01 - Venkovní vodovod'!J30</f>
        <v>0</v>
      </c>
      <c r="AH67" s="360"/>
      <c r="AI67" s="360"/>
      <c r="AJ67" s="360"/>
      <c r="AK67" s="360"/>
      <c r="AL67" s="360"/>
      <c r="AM67" s="360"/>
      <c r="AN67" s="365">
        <f t="shared" si="0"/>
        <v>0</v>
      </c>
      <c r="AO67" s="360"/>
      <c r="AP67" s="360"/>
      <c r="AQ67" s="90" t="s">
        <v>78</v>
      </c>
      <c r="AR67" s="91"/>
      <c r="AS67" s="92">
        <v>0</v>
      </c>
      <c r="AT67" s="93">
        <f t="shared" si="1"/>
        <v>0</v>
      </c>
      <c r="AU67" s="94">
        <f>'IO-01 - Venkovní vodovod'!P84</f>
        <v>0</v>
      </c>
      <c r="AV67" s="93">
        <f>'IO-01 - Venkovní vodovod'!J33</f>
        <v>0</v>
      </c>
      <c r="AW67" s="93">
        <f>'IO-01 - Venkovní vodovod'!J34</f>
        <v>0</v>
      </c>
      <c r="AX67" s="93">
        <f>'IO-01 - Venkovní vodovod'!J35</f>
        <v>0</v>
      </c>
      <c r="AY67" s="93">
        <f>'IO-01 - Venkovní vodovod'!J36</f>
        <v>0</v>
      </c>
      <c r="AZ67" s="93">
        <f>'IO-01 - Venkovní vodovod'!F33</f>
        <v>0</v>
      </c>
      <c r="BA67" s="93">
        <f>'IO-01 - Venkovní vodovod'!F34</f>
        <v>0</v>
      </c>
      <c r="BB67" s="93">
        <f>'IO-01 - Venkovní vodovod'!F35</f>
        <v>0</v>
      </c>
      <c r="BC67" s="93">
        <f>'IO-01 - Venkovní vodovod'!F36</f>
        <v>0</v>
      </c>
      <c r="BD67" s="95">
        <f>'IO-01 - Venkovní vodovod'!F37</f>
        <v>0</v>
      </c>
      <c r="BT67" s="96" t="s">
        <v>79</v>
      </c>
      <c r="BV67" s="96" t="s">
        <v>75</v>
      </c>
      <c r="BW67" s="96" t="s">
        <v>113</v>
      </c>
      <c r="BX67" s="96" t="s">
        <v>5</v>
      </c>
      <c r="CL67" s="96" t="s">
        <v>19</v>
      </c>
      <c r="CM67" s="96" t="s">
        <v>79</v>
      </c>
    </row>
    <row r="68" spans="1:91" s="7" customFormat="1" ht="16.5" customHeight="1">
      <c r="A68" s="97" t="s">
        <v>81</v>
      </c>
      <c r="B68" s="87"/>
      <c r="C68" s="88"/>
      <c r="D68" s="331" t="s">
        <v>114</v>
      </c>
      <c r="E68" s="331"/>
      <c r="F68" s="331"/>
      <c r="G68" s="331"/>
      <c r="H68" s="331"/>
      <c r="I68" s="89"/>
      <c r="J68" s="331" t="s">
        <v>115</v>
      </c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65">
        <f>'IO-02 - Venkovní kanalizace'!J30</f>
        <v>0</v>
      </c>
      <c r="AH68" s="360"/>
      <c r="AI68" s="360"/>
      <c r="AJ68" s="360"/>
      <c r="AK68" s="360"/>
      <c r="AL68" s="360"/>
      <c r="AM68" s="360"/>
      <c r="AN68" s="365">
        <f t="shared" si="0"/>
        <v>0</v>
      </c>
      <c r="AO68" s="360"/>
      <c r="AP68" s="360"/>
      <c r="AQ68" s="90" t="s">
        <v>78</v>
      </c>
      <c r="AR68" s="91"/>
      <c r="AS68" s="92">
        <v>0</v>
      </c>
      <c r="AT68" s="93">
        <f t="shared" si="1"/>
        <v>0</v>
      </c>
      <c r="AU68" s="94">
        <f>'IO-02 - Venkovní kanalizace'!P84</f>
        <v>0</v>
      </c>
      <c r="AV68" s="93">
        <f>'IO-02 - Venkovní kanalizace'!J33</f>
        <v>0</v>
      </c>
      <c r="AW68" s="93">
        <f>'IO-02 - Venkovní kanalizace'!J34</f>
        <v>0</v>
      </c>
      <c r="AX68" s="93">
        <f>'IO-02 - Venkovní kanalizace'!J35</f>
        <v>0</v>
      </c>
      <c r="AY68" s="93">
        <f>'IO-02 - Venkovní kanalizace'!J36</f>
        <v>0</v>
      </c>
      <c r="AZ68" s="93">
        <f>'IO-02 - Venkovní kanalizace'!F33</f>
        <v>0</v>
      </c>
      <c r="BA68" s="93">
        <f>'IO-02 - Venkovní kanalizace'!F34</f>
        <v>0</v>
      </c>
      <c r="BB68" s="93">
        <f>'IO-02 - Venkovní kanalizace'!F35</f>
        <v>0</v>
      </c>
      <c r="BC68" s="93">
        <f>'IO-02 - Venkovní kanalizace'!F36</f>
        <v>0</v>
      </c>
      <c r="BD68" s="95">
        <f>'IO-02 - Venkovní kanalizace'!F37</f>
        <v>0</v>
      </c>
      <c r="BT68" s="96" t="s">
        <v>79</v>
      </c>
      <c r="BV68" s="96" t="s">
        <v>75</v>
      </c>
      <c r="BW68" s="96" t="s">
        <v>116</v>
      </c>
      <c r="BX68" s="96" t="s">
        <v>5</v>
      </c>
      <c r="CL68" s="96" t="s">
        <v>19</v>
      </c>
      <c r="CM68" s="96" t="s">
        <v>79</v>
      </c>
    </row>
    <row r="69" spans="1:91" s="7" customFormat="1" ht="16.5" customHeight="1">
      <c r="A69" s="97" t="s">
        <v>81</v>
      </c>
      <c r="B69" s="87"/>
      <c r="C69" s="88"/>
      <c r="D69" s="331" t="s">
        <v>117</v>
      </c>
      <c r="E69" s="331"/>
      <c r="F69" s="331"/>
      <c r="G69" s="331"/>
      <c r="H69" s="331"/>
      <c r="I69" s="89"/>
      <c r="J69" s="331" t="s">
        <v>118</v>
      </c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  <c r="AG69" s="365">
        <f>'IO-03 - Zpevněné plochy'!J30</f>
        <v>0</v>
      </c>
      <c r="AH69" s="360"/>
      <c r="AI69" s="360"/>
      <c r="AJ69" s="360"/>
      <c r="AK69" s="360"/>
      <c r="AL69" s="360"/>
      <c r="AM69" s="360"/>
      <c r="AN69" s="365">
        <f t="shared" si="0"/>
        <v>0</v>
      </c>
      <c r="AO69" s="360"/>
      <c r="AP69" s="360"/>
      <c r="AQ69" s="90" t="s">
        <v>78</v>
      </c>
      <c r="AR69" s="91"/>
      <c r="AS69" s="105">
        <v>0</v>
      </c>
      <c r="AT69" s="106">
        <f t="shared" si="1"/>
        <v>0</v>
      </c>
      <c r="AU69" s="107">
        <f>'IO-03 - Zpevněné plochy'!P86</f>
        <v>0</v>
      </c>
      <c r="AV69" s="106">
        <f>'IO-03 - Zpevněné plochy'!J33</f>
        <v>0</v>
      </c>
      <c r="AW69" s="106">
        <f>'IO-03 - Zpevněné plochy'!J34</f>
        <v>0</v>
      </c>
      <c r="AX69" s="106">
        <f>'IO-03 - Zpevněné plochy'!J35</f>
        <v>0</v>
      </c>
      <c r="AY69" s="106">
        <f>'IO-03 - Zpevněné plochy'!J36</f>
        <v>0</v>
      </c>
      <c r="AZ69" s="106">
        <f>'IO-03 - Zpevněné plochy'!F33</f>
        <v>0</v>
      </c>
      <c r="BA69" s="106">
        <f>'IO-03 - Zpevněné plochy'!F34</f>
        <v>0</v>
      </c>
      <c r="BB69" s="106">
        <f>'IO-03 - Zpevněné plochy'!F35</f>
        <v>0</v>
      </c>
      <c r="BC69" s="106">
        <f>'IO-03 - Zpevněné plochy'!F36</f>
        <v>0</v>
      </c>
      <c r="BD69" s="108">
        <f>'IO-03 - Zpevněné plochy'!F37</f>
        <v>0</v>
      </c>
      <c r="BT69" s="96" t="s">
        <v>79</v>
      </c>
      <c r="BV69" s="96" t="s">
        <v>75</v>
      </c>
      <c r="BW69" s="96" t="s">
        <v>119</v>
      </c>
      <c r="BX69" s="96" t="s">
        <v>5</v>
      </c>
      <c r="CL69" s="96" t="s">
        <v>19</v>
      </c>
      <c r="CM69" s="96" t="s">
        <v>85</v>
      </c>
    </row>
    <row r="70" spans="1:91" s="2" customFormat="1" ht="30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40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9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0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</sheetData>
  <sheetProtection password="CC35" sheet="1" objects="1" scenarios="1" formatColumns="0" formatRows="0"/>
  <mergeCells count="98">
    <mergeCell ref="AN69:AP69"/>
    <mergeCell ref="AG69:AM69"/>
    <mergeCell ref="AN54:AP54"/>
    <mergeCell ref="AN66:AP66"/>
    <mergeCell ref="AG66:AM66"/>
    <mergeCell ref="AN67:AP67"/>
    <mergeCell ref="AG67:AM67"/>
    <mergeCell ref="AN68:AP68"/>
    <mergeCell ref="AG68:AM68"/>
    <mergeCell ref="AN61:AP61"/>
    <mergeCell ref="AN58:AP58"/>
    <mergeCell ref="AS49:AT51"/>
    <mergeCell ref="AN65:AP65"/>
    <mergeCell ref="AG65:AM65"/>
    <mergeCell ref="AK35:AO35"/>
    <mergeCell ref="X35:AB35"/>
    <mergeCell ref="AR2:BE2"/>
    <mergeCell ref="AG62:AM62"/>
    <mergeCell ref="AG63:AM63"/>
    <mergeCell ref="AG60:AM60"/>
    <mergeCell ref="AG61:AM61"/>
    <mergeCell ref="AG58:AM58"/>
    <mergeCell ref="AG57:AM57"/>
    <mergeCell ref="AG56:AM56"/>
    <mergeCell ref="AG55:AM55"/>
    <mergeCell ref="AG59:AM59"/>
    <mergeCell ref="AG52:AM52"/>
    <mergeCell ref="AM47:AN47"/>
    <mergeCell ref="AM49:AP49"/>
    <mergeCell ref="AM50:AP50"/>
    <mergeCell ref="L32:P32"/>
    <mergeCell ref="W32:AE32"/>
    <mergeCell ref="AK32:AO32"/>
    <mergeCell ref="L33:P33"/>
    <mergeCell ref="AK33:AO33"/>
    <mergeCell ref="W33:AE33"/>
    <mergeCell ref="AK30:AO30"/>
    <mergeCell ref="L30:P30"/>
    <mergeCell ref="AK31:AO31"/>
    <mergeCell ref="W31:AE31"/>
    <mergeCell ref="L31:P31"/>
    <mergeCell ref="D69:H69"/>
    <mergeCell ref="J69:AF69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E66:I66"/>
    <mergeCell ref="K66:AF66"/>
    <mergeCell ref="D67:H67"/>
    <mergeCell ref="J67:AF67"/>
    <mergeCell ref="D68:H68"/>
    <mergeCell ref="J68:AF68"/>
    <mergeCell ref="K64:AF64"/>
    <mergeCell ref="K59:AF59"/>
    <mergeCell ref="K57:AF57"/>
    <mergeCell ref="L45:AO45"/>
    <mergeCell ref="E65:I65"/>
    <mergeCell ref="K65:AF65"/>
    <mergeCell ref="AG64:AM64"/>
    <mergeCell ref="AN59:AP59"/>
    <mergeCell ref="AN64:AP64"/>
    <mergeCell ref="AN63:AP63"/>
    <mergeCell ref="AN52:AP52"/>
    <mergeCell ref="AN62:AP62"/>
    <mergeCell ref="AN55:AP55"/>
    <mergeCell ref="AN60:AP60"/>
    <mergeCell ref="AN56:AP56"/>
    <mergeCell ref="AN57:AP57"/>
    <mergeCell ref="K62:AF62"/>
    <mergeCell ref="K58:AF58"/>
    <mergeCell ref="K63:AF63"/>
    <mergeCell ref="K60:AF60"/>
    <mergeCell ref="K56:AF56"/>
    <mergeCell ref="E64:I64"/>
    <mergeCell ref="E57:I57"/>
    <mergeCell ref="E62:I62"/>
    <mergeCell ref="E58:I58"/>
    <mergeCell ref="E59:I59"/>
    <mergeCell ref="E63:I63"/>
    <mergeCell ref="C52:G52"/>
    <mergeCell ref="D61:H61"/>
    <mergeCell ref="D55:H55"/>
    <mergeCell ref="E60:I60"/>
    <mergeCell ref="E56:I56"/>
    <mergeCell ref="I52:AF52"/>
    <mergeCell ref="J61:AF61"/>
    <mergeCell ref="J55:AF55"/>
  </mergeCells>
  <hyperlinks>
    <hyperlink ref="A56" location="'01_1 - Architektonicko-st...'!C2" display="/"/>
    <hyperlink ref="A57" location="'02_1 - ZTI-Vnitřní kanali...'!C2" display="/"/>
    <hyperlink ref="A58" location="'03_1 - Vytápění'!C2" display="/"/>
    <hyperlink ref="A59" location="'04_1 - VZT'!C2" display="/"/>
    <hyperlink ref="A60" location="'05_1 - Elektro NN'!C2" display="/"/>
    <hyperlink ref="A62" location="'01_2 - Architektonicko-st...'!C2" display="/"/>
    <hyperlink ref="A63" location="'02_2 - ZTI-Vnitřní kanali...'!C2" display="/"/>
    <hyperlink ref="A64" location="'03_2 - Vytápění'!C2" display="/"/>
    <hyperlink ref="A65" location="'04_2 - VZT'!C2" display="/"/>
    <hyperlink ref="A66" location="'05_2 - Elektro NN'!C2" display="/"/>
    <hyperlink ref="A67" location="'IO-01 - Venkovní vodovod'!C2" display="/"/>
    <hyperlink ref="A68" location="'IO-02 - Venkovní kanalizace'!C2" display="/"/>
    <hyperlink ref="A69" location="'IO-03 - Zpevněné ploch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1"/>
  <sheetViews>
    <sheetView showGridLines="0" topLeftCell="A7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108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2874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3660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ROUND(J91,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ROUND((SUM(BE91:BE120)),  2)</f>
        <v>0</v>
      </c>
      <c r="G35" s="35"/>
      <c r="H35" s="35"/>
      <c r="I35" s="125">
        <v>0.21</v>
      </c>
      <c r="J35" s="124">
        <f>ROUND(((SUM(BE91:BE120))*I35),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ROUND((SUM(BF91:BF120)),  2)</f>
        <v>0</v>
      </c>
      <c r="G36" s="35"/>
      <c r="H36" s="35"/>
      <c r="I36" s="125">
        <v>0.15</v>
      </c>
      <c r="J36" s="124">
        <f>ROUND(((SUM(BF91:BF120))*I36),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ROUND((SUM(BG91:BG120)),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ROUND((SUM(BH91:BH120)),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ROUND((SUM(BI91:BI120)),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2874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04_2 - VZT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J91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140</v>
      </c>
      <c r="E64" s="144"/>
      <c r="F64" s="144"/>
      <c r="G64" s="144"/>
      <c r="H64" s="144"/>
      <c r="I64" s="144"/>
      <c r="J64" s="145">
        <f>J92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3661</v>
      </c>
      <c r="E65" s="149"/>
      <c r="F65" s="149"/>
      <c r="G65" s="149"/>
      <c r="H65" s="149"/>
      <c r="I65" s="149"/>
      <c r="J65" s="150">
        <f>J93</f>
        <v>0</v>
      </c>
      <c r="K65" s="98"/>
      <c r="L65" s="151"/>
    </row>
    <row r="66" spans="1:31" s="10" customFormat="1" ht="14.85" customHeight="1">
      <c r="B66" s="147"/>
      <c r="C66" s="98"/>
      <c r="D66" s="148" t="s">
        <v>3662</v>
      </c>
      <c r="E66" s="149"/>
      <c r="F66" s="149"/>
      <c r="G66" s="149"/>
      <c r="H66" s="149"/>
      <c r="I66" s="149"/>
      <c r="J66" s="150">
        <f>J94</f>
        <v>0</v>
      </c>
      <c r="K66" s="98"/>
      <c r="L66" s="151"/>
    </row>
    <row r="67" spans="1:31" s="10" customFormat="1" ht="14.85" customHeight="1">
      <c r="B67" s="147"/>
      <c r="C67" s="98"/>
      <c r="D67" s="148" t="s">
        <v>3663</v>
      </c>
      <c r="E67" s="149"/>
      <c r="F67" s="149"/>
      <c r="G67" s="149"/>
      <c r="H67" s="149"/>
      <c r="I67" s="149"/>
      <c r="J67" s="150">
        <f>J111</f>
        <v>0</v>
      </c>
      <c r="K67" s="98"/>
      <c r="L67" s="151"/>
    </row>
    <row r="68" spans="1:31" s="10" customFormat="1" ht="14.85" customHeight="1">
      <c r="B68" s="147"/>
      <c r="C68" s="98"/>
      <c r="D68" s="148" t="s">
        <v>3664</v>
      </c>
      <c r="E68" s="149"/>
      <c r="F68" s="149"/>
      <c r="G68" s="149"/>
      <c r="H68" s="149"/>
      <c r="I68" s="149"/>
      <c r="J68" s="150">
        <f>J117</f>
        <v>0</v>
      </c>
      <c r="K68" s="98"/>
      <c r="L68" s="151"/>
    </row>
    <row r="69" spans="1:31" s="10" customFormat="1" ht="14.85" customHeight="1">
      <c r="B69" s="147"/>
      <c r="C69" s="98"/>
      <c r="D69" s="148" t="s">
        <v>3665</v>
      </c>
      <c r="E69" s="149"/>
      <c r="F69" s="149"/>
      <c r="G69" s="149"/>
      <c r="H69" s="149"/>
      <c r="I69" s="149"/>
      <c r="J69" s="150">
        <f>J119</f>
        <v>0</v>
      </c>
      <c r="K69" s="98"/>
      <c r="L69" s="151"/>
    </row>
    <row r="70" spans="1:31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31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24.95" customHeight="1">
      <c r="A76" s="35"/>
      <c r="B76" s="36"/>
      <c r="C76" s="24" t="s">
        <v>156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80" t="str">
        <f>E7</f>
        <v>Stavební úpravy stávajících objektů</v>
      </c>
      <c r="F79" s="381"/>
      <c r="G79" s="381"/>
      <c r="H79" s="381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" customFormat="1" ht="12" customHeight="1">
      <c r="B80" s="22"/>
      <c r="C80" s="30" t="s">
        <v>121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2" customFormat="1" ht="16.5" customHeight="1">
      <c r="A81" s="35"/>
      <c r="B81" s="36"/>
      <c r="C81" s="37"/>
      <c r="D81" s="37"/>
      <c r="E81" s="380" t="s">
        <v>2874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123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34" t="str">
        <f>E11</f>
        <v>04_2 - VZT</v>
      </c>
      <c r="F83" s="382"/>
      <c r="G83" s="382"/>
      <c r="H83" s="382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21</v>
      </c>
      <c r="D85" s="37"/>
      <c r="E85" s="37"/>
      <c r="F85" s="28" t="str">
        <f>F14</f>
        <v xml:space="preserve"> </v>
      </c>
      <c r="G85" s="37"/>
      <c r="H85" s="37"/>
      <c r="I85" s="30" t="s">
        <v>23</v>
      </c>
      <c r="J85" s="60" t="str">
        <f>IF(J14="","",J14)</f>
        <v>18. 3. 2021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40.15" customHeight="1">
      <c r="A87" s="35"/>
      <c r="B87" s="36"/>
      <c r="C87" s="30" t="s">
        <v>25</v>
      </c>
      <c r="D87" s="37"/>
      <c r="E87" s="37"/>
      <c r="F87" s="28" t="str">
        <f>E17</f>
        <v>Obec Modrava</v>
      </c>
      <c r="G87" s="37"/>
      <c r="H87" s="37"/>
      <c r="I87" s="30" t="s">
        <v>31</v>
      </c>
      <c r="J87" s="33" t="str">
        <f>E23</f>
        <v>Projekty staveb, činnost investorská, inženýrská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29</v>
      </c>
      <c r="D88" s="37"/>
      <c r="E88" s="37"/>
      <c r="F88" s="28" t="str">
        <f>IF(E20="","",E20)</f>
        <v>Vyplň údaj</v>
      </c>
      <c r="G88" s="37"/>
      <c r="H88" s="37"/>
      <c r="I88" s="30" t="s">
        <v>35</v>
      </c>
      <c r="J88" s="33" t="str">
        <f>E26</f>
        <v xml:space="preserve"> </v>
      </c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52"/>
      <c r="B90" s="153"/>
      <c r="C90" s="154" t="s">
        <v>157</v>
      </c>
      <c r="D90" s="155" t="s">
        <v>58</v>
      </c>
      <c r="E90" s="155" t="s">
        <v>54</v>
      </c>
      <c r="F90" s="155" t="s">
        <v>55</v>
      </c>
      <c r="G90" s="155" t="s">
        <v>158</v>
      </c>
      <c r="H90" s="155" t="s">
        <v>159</v>
      </c>
      <c r="I90" s="155" t="s">
        <v>160</v>
      </c>
      <c r="J90" s="155" t="s">
        <v>128</v>
      </c>
      <c r="K90" s="156" t="s">
        <v>161</v>
      </c>
      <c r="L90" s="157"/>
      <c r="M90" s="69" t="s">
        <v>19</v>
      </c>
      <c r="N90" s="70" t="s">
        <v>43</v>
      </c>
      <c r="O90" s="70" t="s">
        <v>162</v>
      </c>
      <c r="P90" s="70" t="s">
        <v>163</v>
      </c>
      <c r="Q90" s="70" t="s">
        <v>164</v>
      </c>
      <c r="R90" s="70" t="s">
        <v>165</v>
      </c>
      <c r="S90" s="70" t="s">
        <v>166</v>
      </c>
      <c r="T90" s="71" t="s">
        <v>167</v>
      </c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</row>
    <row r="91" spans="1:65" s="2" customFormat="1" ht="22.9" customHeight="1">
      <c r="A91" s="35"/>
      <c r="B91" s="36"/>
      <c r="C91" s="76" t="s">
        <v>168</v>
      </c>
      <c r="D91" s="37"/>
      <c r="E91" s="37"/>
      <c r="F91" s="37"/>
      <c r="G91" s="37"/>
      <c r="H91" s="37"/>
      <c r="I91" s="37"/>
      <c r="J91" s="158">
        <f>BK91</f>
        <v>0</v>
      </c>
      <c r="K91" s="37"/>
      <c r="L91" s="40"/>
      <c r="M91" s="72"/>
      <c r="N91" s="159"/>
      <c r="O91" s="73"/>
      <c r="P91" s="160">
        <f>P92</f>
        <v>0</v>
      </c>
      <c r="Q91" s="73"/>
      <c r="R91" s="160">
        <f>R92</f>
        <v>0</v>
      </c>
      <c r="S91" s="73"/>
      <c r="T91" s="161">
        <f>T92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72</v>
      </c>
      <c r="AU91" s="18" t="s">
        <v>129</v>
      </c>
      <c r="BK91" s="162">
        <f>BK92</f>
        <v>0</v>
      </c>
    </row>
    <row r="92" spans="1:65" s="12" customFormat="1" ht="25.9" customHeight="1">
      <c r="B92" s="163"/>
      <c r="C92" s="164"/>
      <c r="D92" s="165" t="s">
        <v>72</v>
      </c>
      <c r="E92" s="166" t="s">
        <v>752</v>
      </c>
      <c r="F92" s="166" t="s">
        <v>753</v>
      </c>
      <c r="G92" s="164"/>
      <c r="H92" s="164"/>
      <c r="I92" s="167"/>
      <c r="J92" s="168">
        <f>BK92</f>
        <v>0</v>
      </c>
      <c r="K92" s="164"/>
      <c r="L92" s="169"/>
      <c r="M92" s="170"/>
      <c r="N92" s="171"/>
      <c r="O92" s="171"/>
      <c r="P92" s="172">
        <f>P93</f>
        <v>0</v>
      </c>
      <c r="Q92" s="171"/>
      <c r="R92" s="172">
        <f>R93</f>
        <v>0</v>
      </c>
      <c r="S92" s="171"/>
      <c r="T92" s="173">
        <f>T93</f>
        <v>0</v>
      </c>
      <c r="AR92" s="174" t="s">
        <v>85</v>
      </c>
      <c r="AT92" s="175" t="s">
        <v>72</v>
      </c>
      <c r="AU92" s="175" t="s">
        <v>73</v>
      </c>
      <c r="AY92" s="174" t="s">
        <v>171</v>
      </c>
      <c r="BK92" s="176">
        <f>BK93</f>
        <v>0</v>
      </c>
    </row>
    <row r="93" spans="1:65" s="12" customFormat="1" ht="22.9" customHeight="1">
      <c r="B93" s="163"/>
      <c r="C93" s="164"/>
      <c r="D93" s="165" t="s">
        <v>72</v>
      </c>
      <c r="E93" s="177" t="s">
        <v>3666</v>
      </c>
      <c r="F93" s="177" t="s">
        <v>3667</v>
      </c>
      <c r="G93" s="164"/>
      <c r="H93" s="164"/>
      <c r="I93" s="167"/>
      <c r="J93" s="178">
        <f>BK93</f>
        <v>0</v>
      </c>
      <c r="K93" s="164"/>
      <c r="L93" s="169"/>
      <c r="M93" s="170"/>
      <c r="N93" s="171"/>
      <c r="O93" s="171"/>
      <c r="P93" s="172">
        <f>P94+P111+P117+P119</f>
        <v>0</v>
      </c>
      <c r="Q93" s="171"/>
      <c r="R93" s="172">
        <f>R94+R111+R117+R119</f>
        <v>0</v>
      </c>
      <c r="S93" s="171"/>
      <c r="T93" s="173">
        <f>T94+T111+T117+T119</f>
        <v>0</v>
      </c>
      <c r="AR93" s="174" t="s">
        <v>85</v>
      </c>
      <c r="AT93" s="175" t="s">
        <v>72</v>
      </c>
      <c r="AU93" s="175" t="s">
        <v>79</v>
      </c>
      <c r="AY93" s="174" t="s">
        <v>171</v>
      </c>
      <c r="BK93" s="176">
        <f>BK94+BK111+BK117+BK119</f>
        <v>0</v>
      </c>
    </row>
    <row r="94" spans="1:65" s="12" customFormat="1" ht="20.85" customHeight="1">
      <c r="B94" s="163"/>
      <c r="C94" s="164"/>
      <c r="D94" s="165" t="s">
        <v>72</v>
      </c>
      <c r="E94" s="177" t="s">
        <v>2483</v>
      </c>
      <c r="F94" s="177" t="s">
        <v>2484</v>
      </c>
      <c r="G94" s="164"/>
      <c r="H94" s="164"/>
      <c r="I94" s="167"/>
      <c r="J94" s="178">
        <f>BK94</f>
        <v>0</v>
      </c>
      <c r="K94" s="164"/>
      <c r="L94" s="169"/>
      <c r="M94" s="170"/>
      <c r="N94" s="171"/>
      <c r="O94" s="171"/>
      <c r="P94" s="172">
        <f>SUM(P95:P110)</f>
        <v>0</v>
      </c>
      <c r="Q94" s="171"/>
      <c r="R94" s="172">
        <f>SUM(R95:R110)</f>
        <v>0</v>
      </c>
      <c r="S94" s="171"/>
      <c r="T94" s="173">
        <f>SUM(T95:T110)</f>
        <v>0</v>
      </c>
      <c r="AR94" s="174" t="s">
        <v>79</v>
      </c>
      <c r="AT94" s="175" t="s">
        <v>72</v>
      </c>
      <c r="AU94" s="175" t="s">
        <v>85</v>
      </c>
      <c r="AY94" s="174" t="s">
        <v>171</v>
      </c>
      <c r="BK94" s="176">
        <f>SUM(BK95:BK110)</f>
        <v>0</v>
      </c>
    </row>
    <row r="95" spans="1:65" s="2" customFormat="1" ht="21.75" customHeight="1">
      <c r="A95" s="35"/>
      <c r="B95" s="36"/>
      <c r="C95" s="179" t="s">
        <v>79</v>
      </c>
      <c r="D95" s="179" t="s">
        <v>173</v>
      </c>
      <c r="E95" s="180" t="s">
        <v>3668</v>
      </c>
      <c r="F95" s="181" t="s">
        <v>3669</v>
      </c>
      <c r="G95" s="182" t="s">
        <v>2487</v>
      </c>
      <c r="H95" s="183">
        <v>6</v>
      </c>
      <c r="I95" s="184"/>
      <c r="J95" s="185">
        <f t="shared" ref="J95:J110" si="0">ROUND(I95*H95,2)</f>
        <v>0</v>
      </c>
      <c r="K95" s="181" t="s">
        <v>19</v>
      </c>
      <c r="L95" s="40"/>
      <c r="M95" s="186" t="s">
        <v>19</v>
      </c>
      <c r="N95" s="187" t="s">
        <v>45</v>
      </c>
      <c r="O95" s="65"/>
      <c r="P95" s="188">
        <f t="shared" ref="P95:P110" si="1">O95*H95</f>
        <v>0</v>
      </c>
      <c r="Q95" s="188">
        <v>0</v>
      </c>
      <c r="R95" s="188">
        <f t="shared" ref="R95:R110" si="2">Q95*H95</f>
        <v>0</v>
      </c>
      <c r="S95" s="188">
        <v>0</v>
      </c>
      <c r="T95" s="189">
        <f t="shared" ref="T95:T110" si="3"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254</v>
      </c>
      <c r="AT95" s="190" t="s">
        <v>173</v>
      </c>
      <c r="AU95" s="190" t="s">
        <v>188</v>
      </c>
      <c r="AY95" s="18" t="s">
        <v>171</v>
      </c>
      <c r="BE95" s="191">
        <f t="shared" ref="BE95:BE110" si="4">IF(N95="základní",J95,0)</f>
        <v>0</v>
      </c>
      <c r="BF95" s="191">
        <f t="shared" ref="BF95:BF110" si="5">IF(N95="snížená",J95,0)</f>
        <v>0</v>
      </c>
      <c r="BG95" s="191">
        <f t="shared" ref="BG95:BG110" si="6">IF(N95="zákl. přenesená",J95,0)</f>
        <v>0</v>
      </c>
      <c r="BH95" s="191">
        <f t="shared" ref="BH95:BH110" si="7">IF(N95="sníž. přenesená",J95,0)</f>
        <v>0</v>
      </c>
      <c r="BI95" s="191">
        <f t="shared" ref="BI95:BI110" si="8">IF(N95="nulová",J95,0)</f>
        <v>0</v>
      </c>
      <c r="BJ95" s="18" t="s">
        <v>85</v>
      </c>
      <c r="BK95" s="191">
        <f t="shared" ref="BK95:BK110" si="9">ROUND(I95*H95,2)</f>
        <v>0</v>
      </c>
      <c r="BL95" s="18" t="s">
        <v>254</v>
      </c>
      <c r="BM95" s="190" t="s">
        <v>3670</v>
      </c>
    </row>
    <row r="96" spans="1:65" s="2" customFormat="1" ht="16.5" customHeight="1">
      <c r="A96" s="35"/>
      <c r="B96" s="36"/>
      <c r="C96" s="179" t="s">
        <v>85</v>
      </c>
      <c r="D96" s="179" t="s">
        <v>173</v>
      </c>
      <c r="E96" s="180" t="s">
        <v>3671</v>
      </c>
      <c r="F96" s="181" t="s">
        <v>3672</v>
      </c>
      <c r="G96" s="182" t="s">
        <v>2487</v>
      </c>
      <c r="H96" s="183">
        <v>6</v>
      </c>
      <c r="I96" s="184"/>
      <c r="J96" s="185">
        <f t="shared" si="0"/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 t="shared" si="1"/>
        <v>0</v>
      </c>
      <c r="Q96" s="188">
        <v>0</v>
      </c>
      <c r="R96" s="188">
        <f t="shared" si="2"/>
        <v>0</v>
      </c>
      <c r="S96" s="188">
        <v>0</v>
      </c>
      <c r="T96" s="189">
        <f t="shared" si="3"/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188</v>
      </c>
      <c r="AY96" s="18" t="s">
        <v>171</v>
      </c>
      <c r="BE96" s="191">
        <f t="shared" si="4"/>
        <v>0</v>
      </c>
      <c r="BF96" s="191">
        <f t="shared" si="5"/>
        <v>0</v>
      </c>
      <c r="BG96" s="191">
        <f t="shared" si="6"/>
        <v>0</v>
      </c>
      <c r="BH96" s="191">
        <f t="shared" si="7"/>
        <v>0</v>
      </c>
      <c r="BI96" s="191">
        <f t="shared" si="8"/>
        <v>0</v>
      </c>
      <c r="BJ96" s="18" t="s">
        <v>85</v>
      </c>
      <c r="BK96" s="191">
        <f t="shared" si="9"/>
        <v>0</v>
      </c>
      <c r="BL96" s="18" t="s">
        <v>254</v>
      </c>
      <c r="BM96" s="190" t="s">
        <v>3673</v>
      </c>
    </row>
    <row r="97" spans="1:65" s="2" customFormat="1" ht="21.75" customHeight="1">
      <c r="A97" s="35"/>
      <c r="B97" s="36"/>
      <c r="C97" s="179" t="s">
        <v>188</v>
      </c>
      <c r="D97" s="179" t="s">
        <v>173</v>
      </c>
      <c r="E97" s="180" t="s">
        <v>3674</v>
      </c>
      <c r="F97" s="181" t="s">
        <v>2541</v>
      </c>
      <c r="G97" s="182" t="s">
        <v>2487</v>
      </c>
      <c r="H97" s="183">
        <v>2</v>
      </c>
      <c r="I97" s="184"/>
      <c r="J97" s="185">
        <f t="shared" si="0"/>
        <v>0</v>
      </c>
      <c r="K97" s="181" t="s">
        <v>19</v>
      </c>
      <c r="L97" s="40"/>
      <c r="M97" s="186" t="s">
        <v>19</v>
      </c>
      <c r="N97" s="187" t="s">
        <v>45</v>
      </c>
      <c r="O97" s="65"/>
      <c r="P97" s="188">
        <f t="shared" si="1"/>
        <v>0</v>
      </c>
      <c r="Q97" s="188">
        <v>0</v>
      </c>
      <c r="R97" s="188">
        <f t="shared" si="2"/>
        <v>0</v>
      </c>
      <c r="S97" s="188">
        <v>0</v>
      </c>
      <c r="T97" s="189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254</v>
      </c>
      <c r="AT97" s="190" t="s">
        <v>173</v>
      </c>
      <c r="AU97" s="190" t="s">
        <v>188</v>
      </c>
      <c r="AY97" s="18" t="s">
        <v>171</v>
      </c>
      <c r="BE97" s="191">
        <f t="shared" si="4"/>
        <v>0</v>
      </c>
      <c r="BF97" s="191">
        <f t="shared" si="5"/>
        <v>0</v>
      </c>
      <c r="BG97" s="191">
        <f t="shared" si="6"/>
        <v>0</v>
      </c>
      <c r="BH97" s="191">
        <f t="shared" si="7"/>
        <v>0</v>
      </c>
      <c r="BI97" s="191">
        <f t="shared" si="8"/>
        <v>0</v>
      </c>
      <c r="BJ97" s="18" t="s">
        <v>85</v>
      </c>
      <c r="BK97" s="191">
        <f t="shared" si="9"/>
        <v>0</v>
      </c>
      <c r="BL97" s="18" t="s">
        <v>254</v>
      </c>
      <c r="BM97" s="190" t="s">
        <v>3675</v>
      </c>
    </row>
    <row r="98" spans="1:65" s="2" customFormat="1" ht="21.75" customHeight="1">
      <c r="A98" s="35"/>
      <c r="B98" s="36"/>
      <c r="C98" s="179" t="s">
        <v>178</v>
      </c>
      <c r="D98" s="179" t="s">
        <v>173</v>
      </c>
      <c r="E98" s="180" t="s">
        <v>3676</v>
      </c>
      <c r="F98" s="181" t="s">
        <v>3677</v>
      </c>
      <c r="G98" s="182" t="s">
        <v>2487</v>
      </c>
      <c r="H98" s="183">
        <v>6</v>
      </c>
      <c r="I98" s="184"/>
      <c r="J98" s="185">
        <f t="shared" si="0"/>
        <v>0</v>
      </c>
      <c r="K98" s="181" t="s">
        <v>19</v>
      </c>
      <c r="L98" s="40"/>
      <c r="M98" s="186" t="s">
        <v>19</v>
      </c>
      <c r="N98" s="187" t="s">
        <v>45</v>
      </c>
      <c r="O98" s="65"/>
      <c r="P98" s="188">
        <f t="shared" si="1"/>
        <v>0</v>
      </c>
      <c r="Q98" s="188">
        <v>0</v>
      </c>
      <c r="R98" s="188">
        <f t="shared" si="2"/>
        <v>0</v>
      </c>
      <c r="S98" s="188">
        <v>0</v>
      </c>
      <c r="T98" s="189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254</v>
      </c>
      <c r="AT98" s="190" t="s">
        <v>173</v>
      </c>
      <c r="AU98" s="190" t="s">
        <v>188</v>
      </c>
      <c r="AY98" s="18" t="s">
        <v>171</v>
      </c>
      <c r="BE98" s="191">
        <f t="shared" si="4"/>
        <v>0</v>
      </c>
      <c r="BF98" s="191">
        <f t="shared" si="5"/>
        <v>0</v>
      </c>
      <c r="BG98" s="191">
        <f t="shared" si="6"/>
        <v>0</v>
      </c>
      <c r="BH98" s="191">
        <f t="shared" si="7"/>
        <v>0</v>
      </c>
      <c r="BI98" s="191">
        <f t="shared" si="8"/>
        <v>0</v>
      </c>
      <c r="BJ98" s="18" t="s">
        <v>85</v>
      </c>
      <c r="BK98" s="191">
        <f t="shared" si="9"/>
        <v>0</v>
      </c>
      <c r="BL98" s="18" t="s">
        <v>254</v>
      </c>
      <c r="BM98" s="190" t="s">
        <v>3678</v>
      </c>
    </row>
    <row r="99" spans="1:65" s="2" customFormat="1" ht="21.75" customHeight="1">
      <c r="A99" s="35"/>
      <c r="B99" s="36"/>
      <c r="C99" s="179" t="s">
        <v>197</v>
      </c>
      <c r="D99" s="179" t="s">
        <v>173</v>
      </c>
      <c r="E99" s="180" t="s">
        <v>3679</v>
      </c>
      <c r="F99" s="181" t="s">
        <v>3680</v>
      </c>
      <c r="G99" s="182" t="s">
        <v>2487</v>
      </c>
      <c r="H99" s="183">
        <v>1</v>
      </c>
      <c r="I99" s="184"/>
      <c r="J99" s="185">
        <f t="shared" si="0"/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si="1"/>
        <v>0</v>
      </c>
      <c r="Q99" s="188">
        <v>0</v>
      </c>
      <c r="R99" s="188">
        <f t="shared" si="2"/>
        <v>0</v>
      </c>
      <c r="S99" s="188">
        <v>0</v>
      </c>
      <c r="T99" s="189">
        <f t="shared" si="3"/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254</v>
      </c>
      <c r="AT99" s="190" t="s">
        <v>173</v>
      </c>
      <c r="AU99" s="190" t="s">
        <v>188</v>
      </c>
      <c r="AY99" s="18" t="s">
        <v>171</v>
      </c>
      <c r="BE99" s="191">
        <f t="shared" si="4"/>
        <v>0</v>
      </c>
      <c r="BF99" s="191">
        <f t="shared" si="5"/>
        <v>0</v>
      </c>
      <c r="BG99" s="191">
        <f t="shared" si="6"/>
        <v>0</v>
      </c>
      <c r="BH99" s="191">
        <f t="shared" si="7"/>
        <v>0</v>
      </c>
      <c r="BI99" s="191">
        <f t="shared" si="8"/>
        <v>0</v>
      </c>
      <c r="BJ99" s="18" t="s">
        <v>85</v>
      </c>
      <c r="BK99" s="191">
        <f t="shared" si="9"/>
        <v>0</v>
      </c>
      <c r="BL99" s="18" t="s">
        <v>254</v>
      </c>
      <c r="BM99" s="190" t="s">
        <v>3681</v>
      </c>
    </row>
    <row r="100" spans="1:65" s="2" customFormat="1" ht="21.75" customHeight="1">
      <c r="A100" s="35"/>
      <c r="B100" s="36"/>
      <c r="C100" s="179" t="s">
        <v>202</v>
      </c>
      <c r="D100" s="179" t="s">
        <v>173</v>
      </c>
      <c r="E100" s="180" t="s">
        <v>3682</v>
      </c>
      <c r="F100" s="181" t="s">
        <v>3683</v>
      </c>
      <c r="G100" s="182" t="s">
        <v>2487</v>
      </c>
      <c r="H100" s="183">
        <v>2</v>
      </c>
      <c r="I100" s="184"/>
      <c r="J100" s="185">
        <f t="shared" si="0"/>
        <v>0</v>
      </c>
      <c r="K100" s="181" t="s">
        <v>19</v>
      </c>
      <c r="L100" s="40"/>
      <c r="M100" s="186" t="s">
        <v>19</v>
      </c>
      <c r="N100" s="187" t="s">
        <v>45</v>
      </c>
      <c r="O100" s="65"/>
      <c r="P100" s="188">
        <f t="shared" si="1"/>
        <v>0</v>
      </c>
      <c r="Q100" s="188">
        <v>0</v>
      </c>
      <c r="R100" s="188">
        <f t="shared" si="2"/>
        <v>0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254</v>
      </c>
      <c r="AT100" s="190" t="s">
        <v>173</v>
      </c>
      <c r="AU100" s="190" t="s">
        <v>188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254</v>
      </c>
      <c r="BM100" s="190" t="s">
        <v>3684</v>
      </c>
    </row>
    <row r="101" spans="1:65" s="2" customFormat="1" ht="16.5" customHeight="1">
      <c r="A101" s="35"/>
      <c r="B101" s="36"/>
      <c r="C101" s="179" t="s">
        <v>207</v>
      </c>
      <c r="D101" s="179" t="s">
        <v>173</v>
      </c>
      <c r="E101" s="180" t="s">
        <v>3685</v>
      </c>
      <c r="F101" s="181" t="s">
        <v>2490</v>
      </c>
      <c r="G101" s="182" t="s">
        <v>2487</v>
      </c>
      <c r="H101" s="183">
        <v>4</v>
      </c>
      <c r="I101" s="184"/>
      <c r="J101" s="185">
        <f t="shared" si="0"/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 t="shared" si="1"/>
        <v>0</v>
      </c>
      <c r="Q101" s="188">
        <v>0</v>
      </c>
      <c r="R101" s="188">
        <f t="shared" si="2"/>
        <v>0</v>
      </c>
      <c r="S101" s="188">
        <v>0</v>
      </c>
      <c r="T101" s="189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254</v>
      </c>
      <c r="AT101" s="190" t="s">
        <v>173</v>
      </c>
      <c r="AU101" s="190" t="s">
        <v>188</v>
      </c>
      <c r="AY101" s="18" t="s">
        <v>171</v>
      </c>
      <c r="BE101" s="191">
        <f t="shared" si="4"/>
        <v>0</v>
      </c>
      <c r="BF101" s="191">
        <f t="shared" si="5"/>
        <v>0</v>
      </c>
      <c r="BG101" s="191">
        <f t="shared" si="6"/>
        <v>0</v>
      </c>
      <c r="BH101" s="191">
        <f t="shared" si="7"/>
        <v>0</v>
      </c>
      <c r="BI101" s="191">
        <f t="shared" si="8"/>
        <v>0</v>
      </c>
      <c r="BJ101" s="18" t="s">
        <v>85</v>
      </c>
      <c r="BK101" s="191">
        <f t="shared" si="9"/>
        <v>0</v>
      </c>
      <c r="BL101" s="18" t="s">
        <v>254</v>
      </c>
      <c r="BM101" s="190" t="s">
        <v>3686</v>
      </c>
    </row>
    <row r="102" spans="1:65" s="2" customFormat="1" ht="16.5" customHeight="1">
      <c r="A102" s="35"/>
      <c r="B102" s="36"/>
      <c r="C102" s="179" t="s">
        <v>186</v>
      </c>
      <c r="D102" s="179" t="s">
        <v>173</v>
      </c>
      <c r="E102" s="180" t="s">
        <v>3687</v>
      </c>
      <c r="F102" s="181" t="s">
        <v>2553</v>
      </c>
      <c r="G102" s="182" t="s">
        <v>2500</v>
      </c>
      <c r="H102" s="183">
        <v>8</v>
      </c>
      <c r="I102" s="184"/>
      <c r="J102" s="185">
        <f t="shared" si="0"/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 t="shared" si="1"/>
        <v>0</v>
      </c>
      <c r="Q102" s="188">
        <v>0</v>
      </c>
      <c r="R102" s="188">
        <f t="shared" si="2"/>
        <v>0</v>
      </c>
      <c r="S102" s="188">
        <v>0</v>
      </c>
      <c r="T102" s="189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254</v>
      </c>
      <c r="AT102" s="190" t="s">
        <v>173</v>
      </c>
      <c r="AU102" s="190" t="s">
        <v>188</v>
      </c>
      <c r="AY102" s="18" t="s">
        <v>171</v>
      </c>
      <c r="BE102" s="191">
        <f t="shared" si="4"/>
        <v>0</v>
      </c>
      <c r="BF102" s="191">
        <f t="shared" si="5"/>
        <v>0</v>
      </c>
      <c r="BG102" s="191">
        <f t="shared" si="6"/>
        <v>0</v>
      </c>
      <c r="BH102" s="191">
        <f t="shared" si="7"/>
        <v>0</v>
      </c>
      <c r="BI102" s="191">
        <f t="shared" si="8"/>
        <v>0</v>
      </c>
      <c r="BJ102" s="18" t="s">
        <v>85</v>
      </c>
      <c r="BK102" s="191">
        <f t="shared" si="9"/>
        <v>0</v>
      </c>
      <c r="BL102" s="18" t="s">
        <v>254</v>
      </c>
      <c r="BM102" s="190" t="s">
        <v>3688</v>
      </c>
    </row>
    <row r="103" spans="1:65" s="2" customFormat="1" ht="16.5" customHeight="1">
      <c r="A103" s="35"/>
      <c r="B103" s="36"/>
      <c r="C103" s="179" t="s">
        <v>223</v>
      </c>
      <c r="D103" s="179" t="s">
        <v>173</v>
      </c>
      <c r="E103" s="180" t="s">
        <v>3689</v>
      </c>
      <c r="F103" s="181" t="s">
        <v>2560</v>
      </c>
      <c r="G103" s="182" t="s">
        <v>2487</v>
      </c>
      <c r="H103" s="183">
        <v>2</v>
      </c>
      <c r="I103" s="184"/>
      <c r="J103" s="185">
        <f t="shared" si="0"/>
        <v>0</v>
      </c>
      <c r="K103" s="181" t="s">
        <v>19</v>
      </c>
      <c r="L103" s="40"/>
      <c r="M103" s="186" t="s">
        <v>19</v>
      </c>
      <c r="N103" s="187" t="s">
        <v>45</v>
      </c>
      <c r="O103" s="65"/>
      <c r="P103" s="188">
        <f t="shared" si="1"/>
        <v>0</v>
      </c>
      <c r="Q103" s="188">
        <v>0</v>
      </c>
      <c r="R103" s="188">
        <f t="shared" si="2"/>
        <v>0</v>
      </c>
      <c r="S103" s="188">
        <v>0</v>
      </c>
      <c r="T103" s="189">
        <f t="shared" si="3"/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254</v>
      </c>
      <c r="AT103" s="190" t="s">
        <v>173</v>
      </c>
      <c r="AU103" s="190" t="s">
        <v>188</v>
      </c>
      <c r="AY103" s="18" t="s">
        <v>171</v>
      </c>
      <c r="BE103" s="191">
        <f t="shared" si="4"/>
        <v>0</v>
      </c>
      <c r="BF103" s="191">
        <f t="shared" si="5"/>
        <v>0</v>
      </c>
      <c r="BG103" s="191">
        <f t="shared" si="6"/>
        <v>0</v>
      </c>
      <c r="BH103" s="191">
        <f t="shared" si="7"/>
        <v>0</v>
      </c>
      <c r="BI103" s="191">
        <f t="shared" si="8"/>
        <v>0</v>
      </c>
      <c r="BJ103" s="18" t="s">
        <v>85</v>
      </c>
      <c r="BK103" s="191">
        <f t="shared" si="9"/>
        <v>0</v>
      </c>
      <c r="BL103" s="18" t="s">
        <v>254</v>
      </c>
      <c r="BM103" s="190" t="s">
        <v>3690</v>
      </c>
    </row>
    <row r="104" spans="1:65" s="2" customFormat="1" ht="16.5" customHeight="1">
      <c r="A104" s="35"/>
      <c r="B104" s="36"/>
      <c r="C104" s="179" t="s">
        <v>218</v>
      </c>
      <c r="D104" s="179" t="s">
        <v>173</v>
      </c>
      <c r="E104" s="180" t="s">
        <v>2498</v>
      </c>
      <c r="F104" s="181" t="s">
        <v>2499</v>
      </c>
      <c r="G104" s="182" t="s">
        <v>2500</v>
      </c>
      <c r="H104" s="183">
        <v>21</v>
      </c>
      <c r="I104" s="184"/>
      <c r="J104" s="185">
        <f t="shared" si="0"/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 t="shared" si="1"/>
        <v>0</v>
      </c>
      <c r="Q104" s="188">
        <v>0</v>
      </c>
      <c r="R104" s="188">
        <f t="shared" si="2"/>
        <v>0</v>
      </c>
      <c r="S104" s="188">
        <v>0</v>
      </c>
      <c r="T104" s="189">
        <f t="shared" si="3"/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254</v>
      </c>
      <c r="AT104" s="190" t="s">
        <v>173</v>
      </c>
      <c r="AU104" s="190" t="s">
        <v>188</v>
      </c>
      <c r="AY104" s="18" t="s">
        <v>171</v>
      </c>
      <c r="BE104" s="191">
        <f t="shared" si="4"/>
        <v>0</v>
      </c>
      <c r="BF104" s="191">
        <f t="shared" si="5"/>
        <v>0</v>
      </c>
      <c r="BG104" s="191">
        <f t="shared" si="6"/>
        <v>0</v>
      </c>
      <c r="BH104" s="191">
        <f t="shared" si="7"/>
        <v>0</v>
      </c>
      <c r="BI104" s="191">
        <f t="shared" si="8"/>
        <v>0</v>
      </c>
      <c r="BJ104" s="18" t="s">
        <v>85</v>
      </c>
      <c r="BK104" s="191">
        <f t="shared" si="9"/>
        <v>0</v>
      </c>
      <c r="BL104" s="18" t="s">
        <v>254</v>
      </c>
      <c r="BM104" s="190" t="s">
        <v>3691</v>
      </c>
    </row>
    <row r="105" spans="1:65" s="2" customFormat="1" ht="16.5" customHeight="1">
      <c r="A105" s="35"/>
      <c r="B105" s="36"/>
      <c r="C105" s="179" t="s">
        <v>228</v>
      </c>
      <c r="D105" s="179" t="s">
        <v>173</v>
      </c>
      <c r="E105" s="180" t="s">
        <v>2505</v>
      </c>
      <c r="F105" s="181" t="s">
        <v>2506</v>
      </c>
      <c r="G105" s="182" t="s">
        <v>2487</v>
      </c>
      <c r="H105" s="183">
        <v>4</v>
      </c>
      <c r="I105" s="184"/>
      <c r="J105" s="185">
        <f t="shared" si="0"/>
        <v>0</v>
      </c>
      <c r="K105" s="181" t="s">
        <v>19</v>
      </c>
      <c r="L105" s="40"/>
      <c r="M105" s="186" t="s">
        <v>19</v>
      </c>
      <c r="N105" s="187" t="s">
        <v>45</v>
      </c>
      <c r="O105" s="65"/>
      <c r="P105" s="188">
        <f t="shared" si="1"/>
        <v>0</v>
      </c>
      <c r="Q105" s="188">
        <v>0</v>
      </c>
      <c r="R105" s="188">
        <f t="shared" si="2"/>
        <v>0</v>
      </c>
      <c r="S105" s="188">
        <v>0</v>
      </c>
      <c r="T105" s="189">
        <f t="shared" si="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254</v>
      </c>
      <c r="AT105" s="190" t="s">
        <v>173</v>
      </c>
      <c r="AU105" s="190" t="s">
        <v>188</v>
      </c>
      <c r="AY105" s="18" t="s">
        <v>171</v>
      </c>
      <c r="BE105" s="191">
        <f t="shared" si="4"/>
        <v>0</v>
      </c>
      <c r="BF105" s="191">
        <f t="shared" si="5"/>
        <v>0</v>
      </c>
      <c r="BG105" s="191">
        <f t="shared" si="6"/>
        <v>0</v>
      </c>
      <c r="BH105" s="191">
        <f t="shared" si="7"/>
        <v>0</v>
      </c>
      <c r="BI105" s="191">
        <f t="shared" si="8"/>
        <v>0</v>
      </c>
      <c r="BJ105" s="18" t="s">
        <v>85</v>
      </c>
      <c r="BK105" s="191">
        <f t="shared" si="9"/>
        <v>0</v>
      </c>
      <c r="BL105" s="18" t="s">
        <v>254</v>
      </c>
      <c r="BM105" s="190" t="s">
        <v>3692</v>
      </c>
    </row>
    <row r="106" spans="1:65" s="2" customFormat="1" ht="16.5" customHeight="1">
      <c r="A106" s="35"/>
      <c r="B106" s="36"/>
      <c r="C106" s="179" t="s">
        <v>245</v>
      </c>
      <c r="D106" s="179" t="s">
        <v>173</v>
      </c>
      <c r="E106" s="180" t="s">
        <v>2511</v>
      </c>
      <c r="F106" s="181" t="s">
        <v>2512</v>
      </c>
      <c r="G106" s="182" t="s">
        <v>2487</v>
      </c>
      <c r="H106" s="183">
        <v>7</v>
      </c>
      <c r="I106" s="184"/>
      <c r="J106" s="185">
        <f t="shared" si="0"/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si="1"/>
        <v>0</v>
      </c>
      <c r="Q106" s="188">
        <v>0</v>
      </c>
      <c r="R106" s="188">
        <f t="shared" si="2"/>
        <v>0</v>
      </c>
      <c r="S106" s="188">
        <v>0</v>
      </c>
      <c r="T106" s="189">
        <f t="shared" si="3"/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254</v>
      </c>
      <c r="AT106" s="190" t="s">
        <v>173</v>
      </c>
      <c r="AU106" s="190" t="s">
        <v>188</v>
      </c>
      <c r="AY106" s="18" t="s">
        <v>171</v>
      </c>
      <c r="BE106" s="191">
        <f t="shared" si="4"/>
        <v>0</v>
      </c>
      <c r="BF106" s="191">
        <f t="shared" si="5"/>
        <v>0</v>
      </c>
      <c r="BG106" s="191">
        <f t="shared" si="6"/>
        <v>0</v>
      </c>
      <c r="BH106" s="191">
        <f t="shared" si="7"/>
        <v>0</v>
      </c>
      <c r="BI106" s="191">
        <f t="shared" si="8"/>
        <v>0</v>
      </c>
      <c r="BJ106" s="18" t="s">
        <v>85</v>
      </c>
      <c r="BK106" s="191">
        <f t="shared" si="9"/>
        <v>0</v>
      </c>
      <c r="BL106" s="18" t="s">
        <v>254</v>
      </c>
      <c r="BM106" s="190" t="s">
        <v>3693</v>
      </c>
    </row>
    <row r="107" spans="1:65" s="2" customFormat="1" ht="36">
      <c r="A107" s="35"/>
      <c r="B107" s="36"/>
      <c r="C107" s="179" t="s">
        <v>8</v>
      </c>
      <c r="D107" s="179" t="s">
        <v>173</v>
      </c>
      <c r="E107" s="180" t="s">
        <v>2587</v>
      </c>
      <c r="F107" s="181" t="s">
        <v>2588</v>
      </c>
      <c r="G107" s="182" t="s">
        <v>231</v>
      </c>
      <c r="H107" s="183">
        <v>8</v>
      </c>
      <c r="I107" s="184"/>
      <c r="J107" s="185">
        <f t="shared" si="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"/>
        <v>0</v>
      </c>
      <c r="Q107" s="188">
        <v>0</v>
      </c>
      <c r="R107" s="188">
        <f t="shared" si="2"/>
        <v>0</v>
      </c>
      <c r="S107" s="188">
        <v>0</v>
      </c>
      <c r="T107" s="189">
        <f t="shared" si="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254</v>
      </c>
      <c r="AT107" s="190" t="s">
        <v>173</v>
      </c>
      <c r="AU107" s="190" t="s">
        <v>188</v>
      </c>
      <c r="AY107" s="18" t="s">
        <v>171</v>
      </c>
      <c r="BE107" s="191">
        <f t="shared" si="4"/>
        <v>0</v>
      </c>
      <c r="BF107" s="191">
        <f t="shared" si="5"/>
        <v>0</v>
      </c>
      <c r="BG107" s="191">
        <f t="shared" si="6"/>
        <v>0</v>
      </c>
      <c r="BH107" s="191">
        <f t="shared" si="7"/>
        <v>0</v>
      </c>
      <c r="BI107" s="191">
        <f t="shared" si="8"/>
        <v>0</v>
      </c>
      <c r="BJ107" s="18" t="s">
        <v>85</v>
      </c>
      <c r="BK107" s="191">
        <f t="shared" si="9"/>
        <v>0</v>
      </c>
      <c r="BL107" s="18" t="s">
        <v>254</v>
      </c>
      <c r="BM107" s="190" t="s">
        <v>3694</v>
      </c>
    </row>
    <row r="108" spans="1:65" s="2" customFormat="1" ht="16.5" customHeight="1">
      <c r="A108" s="35"/>
      <c r="B108" s="36"/>
      <c r="C108" s="179" t="s">
        <v>235</v>
      </c>
      <c r="D108" s="179" t="s">
        <v>173</v>
      </c>
      <c r="E108" s="180" t="s">
        <v>2564</v>
      </c>
      <c r="F108" s="181" t="s">
        <v>2565</v>
      </c>
      <c r="G108" s="182" t="s">
        <v>2487</v>
      </c>
      <c r="H108" s="183">
        <v>1</v>
      </c>
      <c r="I108" s="184"/>
      <c r="J108" s="185">
        <f t="shared" si="0"/>
        <v>0</v>
      </c>
      <c r="K108" s="181" t="s">
        <v>19</v>
      </c>
      <c r="L108" s="40"/>
      <c r="M108" s="186" t="s">
        <v>19</v>
      </c>
      <c r="N108" s="187" t="s">
        <v>45</v>
      </c>
      <c r="O108" s="65"/>
      <c r="P108" s="188">
        <f t="shared" si="1"/>
        <v>0</v>
      </c>
      <c r="Q108" s="188">
        <v>0</v>
      </c>
      <c r="R108" s="188">
        <f t="shared" si="2"/>
        <v>0</v>
      </c>
      <c r="S108" s="188">
        <v>0</v>
      </c>
      <c r="T108" s="189">
        <f t="shared" si="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254</v>
      </c>
      <c r="AT108" s="190" t="s">
        <v>173</v>
      </c>
      <c r="AU108" s="190" t="s">
        <v>188</v>
      </c>
      <c r="AY108" s="18" t="s">
        <v>171</v>
      </c>
      <c r="BE108" s="191">
        <f t="shared" si="4"/>
        <v>0</v>
      </c>
      <c r="BF108" s="191">
        <f t="shared" si="5"/>
        <v>0</v>
      </c>
      <c r="BG108" s="191">
        <f t="shared" si="6"/>
        <v>0</v>
      </c>
      <c r="BH108" s="191">
        <f t="shared" si="7"/>
        <v>0</v>
      </c>
      <c r="BI108" s="191">
        <f t="shared" si="8"/>
        <v>0</v>
      </c>
      <c r="BJ108" s="18" t="s">
        <v>85</v>
      </c>
      <c r="BK108" s="191">
        <f t="shared" si="9"/>
        <v>0</v>
      </c>
      <c r="BL108" s="18" t="s">
        <v>254</v>
      </c>
      <c r="BM108" s="190" t="s">
        <v>3695</v>
      </c>
    </row>
    <row r="109" spans="1:65" s="2" customFormat="1" ht="16.5" customHeight="1">
      <c r="A109" s="35"/>
      <c r="B109" s="36"/>
      <c r="C109" s="179" t="s">
        <v>239</v>
      </c>
      <c r="D109" s="179" t="s">
        <v>173</v>
      </c>
      <c r="E109" s="180" t="s">
        <v>2573</v>
      </c>
      <c r="F109" s="181" t="s">
        <v>2574</v>
      </c>
      <c r="G109" s="182" t="s">
        <v>2487</v>
      </c>
      <c r="H109" s="183">
        <v>2</v>
      </c>
      <c r="I109" s="184"/>
      <c r="J109" s="185">
        <f t="shared" si="0"/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 t="shared" si="1"/>
        <v>0</v>
      </c>
      <c r="Q109" s="188">
        <v>0</v>
      </c>
      <c r="R109" s="188">
        <f t="shared" si="2"/>
        <v>0</v>
      </c>
      <c r="S109" s="188">
        <v>0</v>
      </c>
      <c r="T109" s="189">
        <f t="shared" si="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254</v>
      </c>
      <c r="AT109" s="190" t="s">
        <v>173</v>
      </c>
      <c r="AU109" s="190" t="s">
        <v>188</v>
      </c>
      <c r="AY109" s="18" t="s">
        <v>171</v>
      </c>
      <c r="BE109" s="191">
        <f t="shared" si="4"/>
        <v>0</v>
      </c>
      <c r="BF109" s="191">
        <f t="shared" si="5"/>
        <v>0</v>
      </c>
      <c r="BG109" s="191">
        <f t="shared" si="6"/>
        <v>0</v>
      </c>
      <c r="BH109" s="191">
        <f t="shared" si="7"/>
        <v>0</v>
      </c>
      <c r="BI109" s="191">
        <f t="shared" si="8"/>
        <v>0</v>
      </c>
      <c r="BJ109" s="18" t="s">
        <v>85</v>
      </c>
      <c r="BK109" s="191">
        <f t="shared" si="9"/>
        <v>0</v>
      </c>
      <c r="BL109" s="18" t="s">
        <v>254</v>
      </c>
      <c r="BM109" s="190" t="s">
        <v>3696</v>
      </c>
    </row>
    <row r="110" spans="1:65" s="2" customFormat="1" ht="36">
      <c r="A110" s="35"/>
      <c r="B110" s="36"/>
      <c r="C110" s="179" t="s">
        <v>7</v>
      </c>
      <c r="D110" s="179" t="s">
        <v>173</v>
      </c>
      <c r="E110" s="180" t="s">
        <v>2587</v>
      </c>
      <c r="F110" s="181" t="s">
        <v>2588</v>
      </c>
      <c r="G110" s="182" t="s">
        <v>231</v>
      </c>
      <c r="H110" s="183">
        <v>7</v>
      </c>
      <c r="I110" s="184"/>
      <c r="J110" s="185">
        <f t="shared" si="0"/>
        <v>0</v>
      </c>
      <c r="K110" s="181" t="s">
        <v>19</v>
      </c>
      <c r="L110" s="40"/>
      <c r="M110" s="186" t="s">
        <v>19</v>
      </c>
      <c r="N110" s="187" t="s">
        <v>45</v>
      </c>
      <c r="O110" s="65"/>
      <c r="P110" s="188">
        <f t="shared" si="1"/>
        <v>0</v>
      </c>
      <c r="Q110" s="188">
        <v>0</v>
      </c>
      <c r="R110" s="188">
        <f t="shared" si="2"/>
        <v>0</v>
      </c>
      <c r="S110" s="188">
        <v>0</v>
      </c>
      <c r="T110" s="189">
        <f t="shared" si="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254</v>
      </c>
      <c r="AT110" s="190" t="s">
        <v>173</v>
      </c>
      <c r="AU110" s="190" t="s">
        <v>188</v>
      </c>
      <c r="AY110" s="18" t="s">
        <v>171</v>
      </c>
      <c r="BE110" s="191">
        <f t="shared" si="4"/>
        <v>0</v>
      </c>
      <c r="BF110" s="191">
        <f t="shared" si="5"/>
        <v>0</v>
      </c>
      <c r="BG110" s="191">
        <f t="shared" si="6"/>
        <v>0</v>
      </c>
      <c r="BH110" s="191">
        <f t="shared" si="7"/>
        <v>0</v>
      </c>
      <c r="BI110" s="191">
        <f t="shared" si="8"/>
        <v>0</v>
      </c>
      <c r="BJ110" s="18" t="s">
        <v>85</v>
      </c>
      <c r="BK110" s="191">
        <f t="shared" si="9"/>
        <v>0</v>
      </c>
      <c r="BL110" s="18" t="s">
        <v>254</v>
      </c>
      <c r="BM110" s="190" t="s">
        <v>3697</v>
      </c>
    </row>
    <row r="111" spans="1:65" s="12" customFormat="1" ht="20.85" customHeight="1">
      <c r="B111" s="163"/>
      <c r="C111" s="164"/>
      <c r="D111" s="165" t="s">
        <v>72</v>
      </c>
      <c r="E111" s="177" t="s">
        <v>2520</v>
      </c>
      <c r="F111" s="177" t="s">
        <v>3698</v>
      </c>
      <c r="G111" s="164"/>
      <c r="H111" s="164"/>
      <c r="I111" s="167"/>
      <c r="J111" s="178">
        <f>BK111</f>
        <v>0</v>
      </c>
      <c r="K111" s="164"/>
      <c r="L111" s="169"/>
      <c r="M111" s="170"/>
      <c r="N111" s="171"/>
      <c r="O111" s="171"/>
      <c r="P111" s="172">
        <f>SUM(P112:P116)</f>
        <v>0</v>
      </c>
      <c r="Q111" s="171"/>
      <c r="R111" s="172">
        <f>SUM(R112:R116)</f>
        <v>0</v>
      </c>
      <c r="S111" s="171"/>
      <c r="T111" s="173">
        <f>SUM(T112:T116)</f>
        <v>0</v>
      </c>
      <c r="AR111" s="174" t="s">
        <v>79</v>
      </c>
      <c r="AT111" s="175" t="s">
        <v>72</v>
      </c>
      <c r="AU111" s="175" t="s">
        <v>85</v>
      </c>
      <c r="AY111" s="174" t="s">
        <v>171</v>
      </c>
      <c r="BK111" s="176">
        <f>SUM(BK112:BK116)</f>
        <v>0</v>
      </c>
    </row>
    <row r="112" spans="1:65" s="2" customFormat="1" ht="16.5" customHeight="1">
      <c r="A112" s="35"/>
      <c r="B112" s="36"/>
      <c r="C112" s="179" t="s">
        <v>259</v>
      </c>
      <c r="D112" s="179" t="s">
        <v>173</v>
      </c>
      <c r="E112" s="180" t="s">
        <v>3685</v>
      </c>
      <c r="F112" s="181" t="s">
        <v>2490</v>
      </c>
      <c r="G112" s="182" t="s">
        <v>2487</v>
      </c>
      <c r="H112" s="183">
        <v>4</v>
      </c>
      <c r="I112" s="184"/>
      <c r="J112" s="185">
        <f>ROUND(I112*H112,2)</f>
        <v>0</v>
      </c>
      <c r="K112" s="181" t="s">
        <v>19</v>
      </c>
      <c r="L112" s="40"/>
      <c r="M112" s="186" t="s">
        <v>19</v>
      </c>
      <c r="N112" s="187" t="s">
        <v>45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254</v>
      </c>
      <c r="AT112" s="190" t="s">
        <v>173</v>
      </c>
      <c r="AU112" s="190" t="s">
        <v>188</v>
      </c>
      <c r="AY112" s="18" t="s">
        <v>171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85</v>
      </c>
      <c r="BK112" s="191">
        <f>ROUND(I112*H112,2)</f>
        <v>0</v>
      </c>
      <c r="BL112" s="18" t="s">
        <v>254</v>
      </c>
      <c r="BM112" s="190" t="s">
        <v>3699</v>
      </c>
    </row>
    <row r="113" spans="1:65" s="2" customFormat="1" ht="16.5" customHeight="1">
      <c r="A113" s="35"/>
      <c r="B113" s="36"/>
      <c r="C113" s="179" t="s">
        <v>254</v>
      </c>
      <c r="D113" s="179" t="s">
        <v>173</v>
      </c>
      <c r="E113" s="180" t="s">
        <v>3700</v>
      </c>
      <c r="F113" s="181" t="s">
        <v>3701</v>
      </c>
      <c r="G113" s="182" t="s">
        <v>2487</v>
      </c>
      <c r="H113" s="183">
        <v>4</v>
      </c>
      <c r="I113" s="184"/>
      <c r="J113" s="185">
        <f>ROUND(I113*H113,2)</f>
        <v>0</v>
      </c>
      <c r="K113" s="181" t="s">
        <v>19</v>
      </c>
      <c r="L113" s="40"/>
      <c r="M113" s="186" t="s">
        <v>19</v>
      </c>
      <c r="N113" s="187" t="s">
        <v>45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254</v>
      </c>
      <c r="AT113" s="190" t="s">
        <v>173</v>
      </c>
      <c r="AU113" s="190" t="s">
        <v>188</v>
      </c>
      <c r="AY113" s="18" t="s">
        <v>171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85</v>
      </c>
      <c r="BK113" s="191">
        <f>ROUND(I113*H113,2)</f>
        <v>0</v>
      </c>
      <c r="BL113" s="18" t="s">
        <v>254</v>
      </c>
      <c r="BM113" s="190" t="s">
        <v>3702</v>
      </c>
    </row>
    <row r="114" spans="1:65" s="2" customFormat="1" ht="16.5" customHeight="1">
      <c r="A114" s="35"/>
      <c r="B114" s="36"/>
      <c r="C114" s="179" t="s">
        <v>216</v>
      </c>
      <c r="D114" s="179" t="s">
        <v>173</v>
      </c>
      <c r="E114" s="180" t="s">
        <v>2498</v>
      </c>
      <c r="F114" s="181" t="s">
        <v>2499</v>
      </c>
      <c r="G114" s="182" t="s">
        <v>2500</v>
      </c>
      <c r="H114" s="183">
        <v>31</v>
      </c>
      <c r="I114" s="184"/>
      <c r="J114" s="185">
        <f>ROUND(I114*H114,2)</f>
        <v>0</v>
      </c>
      <c r="K114" s="181" t="s">
        <v>19</v>
      </c>
      <c r="L114" s="40"/>
      <c r="M114" s="186" t="s">
        <v>19</v>
      </c>
      <c r="N114" s="187" t="s">
        <v>45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254</v>
      </c>
      <c r="AT114" s="190" t="s">
        <v>173</v>
      </c>
      <c r="AU114" s="190" t="s">
        <v>188</v>
      </c>
      <c r="AY114" s="18" t="s">
        <v>171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85</v>
      </c>
      <c r="BK114" s="191">
        <f>ROUND(I114*H114,2)</f>
        <v>0</v>
      </c>
      <c r="BL114" s="18" t="s">
        <v>254</v>
      </c>
      <c r="BM114" s="190" t="s">
        <v>3703</v>
      </c>
    </row>
    <row r="115" spans="1:65" s="2" customFormat="1" ht="16.5" customHeight="1">
      <c r="A115" s="35"/>
      <c r="B115" s="36"/>
      <c r="C115" s="179" t="s">
        <v>270</v>
      </c>
      <c r="D115" s="179" t="s">
        <v>173</v>
      </c>
      <c r="E115" s="180" t="s">
        <v>2505</v>
      </c>
      <c r="F115" s="181" t="s">
        <v>2506</v>
      </c>
      <c r="G115" s="182" t="s">
        <v>2487</v>
      </c>
      <c r="H115" s="183">
        <v>3</v>
      </c>
      <c r="I115" s="184"/>
      <c r="J115" s="185">
        <f>ROUND(I115*H115,2)</f>
        <v>0</v>
      </c>
      <c r="K115" s="181" t="s">
        <v>19</v>
      </c>
      <c r="L115" s="40"/>
      <c r="M115" s="186" t="s">
        <v>19</v>
      </c>
      <c r="N115" s="187" t="s">
        <v>45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254</v>
      </c>
      <c r="AT115" s="190" t="s">
        <v>173</v>
      </c>
      <c r="AU115" s="190" t="s">
        <v>188</v>
      </c>
      <c r="AY115" s="18" t="s">
        <v>171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85</v>
      </c>
      <c r="BK115" s="191">
        <f>ROUND(I115*H115,2)</f>
        <v>0</v>
      </c>
      <c r="BL115" s="18" t="s">
        <v>254</v>
      </c>
      <c r="BM115" s="190" t="s">
        <v>3704</v>
      </c>
    </row>
    <row r="116" spans="1:65" s="2" customFormat="1" ht="16.5" customHeight="1">
      <c r="A116" s="35"/>
      <c r="B116" s="36"/>
      <c r="C116" s="179" t="s">
        <v>232</v>
      </c>
      <c r="D116" s="179" t="s">
        <v>173</v>
      </c>
      <c r="E116" s="180" t="s">
        <v>2511</v>
      </c>
      <c r="F116" s="181" t="s">
        <v>2512</v>
      </c>
      <c r="G116" s="182" t="s">
        <v>2487</v>
      </c>
      <c r="H116" s="183">
        <v>4</v>
      </c>
      <c r="I116" s="184"/>
      <c r="J116" s="185">
        <f>ROUND(I116*H116,2)</f>
        <v>0</v>
      </c>
      <c r="K116" s="181" t="s">
        <v>19</v>
      </c>
      <c r="L116" s="40"/>
      <c r="M116" s="186" t="s">
        <v>19</v>
      </c>
      <c r="N116" s="187" t="s">
        <v>45</v>
      </c>
      <c r="O116" s="65"/>
      <c r="P116" s="188">
        <f>O116*H116</f>
        <v>0</v>
      </c>
      <c r="Q116" s="188">
        <v>0</v>
      </c>
      <c r="R116" s="188">
        <f>Q116*H116</f>
        <v>0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254</v>
      </c>
      <c r="AT116" s="190" t="s">
        <v>173</v>
      </c>
      <c r="AU116" s="190" t="s">
        <v>188</v>
      </c>
      <c r="AY116" s="18" t="s">
        <v>171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85</v>
      </c>
      <c r="BK116" s="191">
        <f>ROUND(I116*H116,2)</f>
        <v>0</v>
      </c>
      <c r="BL116" s="18" t="s">
        <v>254</v>
      </c>
      <c r="BM116" s="190" t="s">
        <v>3705</v>
      </c>
    </row>
    <row r="117" spans="1:65" s="12" customFormat="1" ht="20.85" customHeight="1">
      <c r="B117" s="163"/>
      <c r="C117" s="164"/>
      <c r="D117" s="165" t="s">
        <v>72</v>
      </c>
      <c r="E117" s="177" t="s">
        <v>2582</v>
      </c>
      <c r="F117" s="177" t="s">
        <v>3706</v>
      </c>
      <c r="G117" s="164"/>
      <c r="H117" s="164"/>
      <c r="I117" s="167"/>
      <c r="J117" s="178">
        <f>BK117</f>
        <v>0</v>
      </c>
      <c r="K117" s="164"/>
      <c r="L117" s="169"/>
      <c r="M117" s="170"/>
      <c r="N117" s="171"/>
      <c r="O117" s="171"/>
      <c r="P117" s="172">
        <f>P118</f>
        <v>0</v>
      </c>
      <c r="Q117" s="171"/>
      <c r="R117" s="172">
        <f>R118</f>
        <v>0</v>
      </c>
      <c r="S117" s="171"/>
      <c r="T117" s="173">
        <f>T118</f>
        <v>0</v>
      </c>
      <c r="AR117" s="174" t="s">
        <v>79</v>
      </c>
      <c r="AT117" s="175" t="s">
        <v>72</v>
      </c>
      <c r="AU117" s="175" t="s">
        <v>85</v>
      </c>
      <c r="AY117" s="174" t="s">
        <v>171</v>
      </c>
      <c r="BK117" s="176">
        <f>BK118</f>
        <v>0</v>
      </c>
    </row>
    <row r="118" spans="1:65" s="2" customFormat="1" ht="16.5" customHeight="1">
      <c r="A118" s="35"/>
      <c r="B118" s="36"/>
      <c r="C118" s="179" t="s">
        <v>284</v>
      </c>
      <c r="D118" s="179" t="s">
        <v>173</v>
      </c>
      <c r="E118" s="180" t="s">
        <v>3707</v>
      </c>
      <c r="F118" s="181" t="s">
        <v>3708</v>
      </c>
      <c r="G118" s="182" t="s">
        <v>2487</v>
      </c>
      <c r="H118" s="183">
        <v>2</v>
      </c>
      <c r="I118" s="184"/>
      <c r="J118" s="185">
        <f>ROUND(I118*H118,2)</f>
        <v>0</v>
      </c>
      <c r="K118" s="181" t="s">
        <v>19</v>
      </c>
      <c r="L118" s="40"/>
      <c r="M118" s="186" t="s">
        <v>19</v>
      </c>
      <c r="N118" s="187" t="s">
        <v>45</v>
      </c>
      <c r="O118" s="65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254</v>
      </c>
      <c r="AT118" s="190" t="s">
        <v>173</v>
      </c>
      <c r="AU118" s="190" t="s">
        <v>188</v>
      </c>
      <c r="AY118" s="18" t="s">
        <v>171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85</v>
      </c>
      <c r="BK118" s="191">
        <f>ROUND(I118*H118,2)</f>
        <v>0</v>
      </c>
      <c r="BL118" s="18" t="s">
        <v>254</v>
      </c>
      <c r="BM118" s="190" t="s">
        <v>3709</v>
      </c>
    </row>
    <row r="119" spans="1:65" s="12" customFormat="1" ht="20.85" customHeight="1">
      <c r="B119" s="163"/>
      <c r="C119" s="164"/>
      <c r="D119" s="165" t="s">
        <v>72</v>
      </c>
      <c r="E119" s="177" t="s">
        <v>3710</v>
      </c>
      <c r="F119" s="177" t="s">
        <v>2583</v>
      </c>
      <c r="G119" s="164"/>
      <c r="H119" s="164"/>
      <c r="I119" s="167"/>
      <c r="J119" s="178">
        <f>BK119</f>
        <v>0</v>
      </c>
      <c r="K119" s="164"/>
      <c r="L119" s="169"/>
      <c r="M119" s="170"/>
      <c r="N119" s="171"/>
      <c r="O119" s="171"/>
      <c r="P119" s="172">
        <f>P120</f>
        <v>0</v>
      </c>
      <c r="Q119" s="171"/>
      <c r="R119" s="172">
        <f>R120</f>
        <v>0</v>
      </c>
      <c r="S119" s="171"/>
      <c r="T119" s="173">
        <f>T120</f>
        <v>0</v>
      </c>
      <c r="AR119" s="174" t="s">
        <v>79</v>
      </c>
      <c r="AT119" s="175" t="s">
        <v>72</v>
      </c>
      <c r="AU119" s="175" t="s">
        <v>85</v>
      </c>
      <c r="AY119" s="174" t="s">
        <v>171</v>
      </c>
      <c r="BK119" s="176">
        <f>BK120</f>
        <v>0</v>
      </c>
    </row>
    <row r="120" spans="1:65" s="2" customFormat="1" ht="16.5" customHeight="1">
      <c r="A120" s="35"/>
      <c r="B120" s="36"/>
      <c r="C120" s="179" t="s">
        <v>291</v>
      </c>
      <c r="D120" s="179" t="s">
        <v>173</v>
      </c>
      <c r="E120" s="180" t="s">
        <v>2584</v>
      </c>
      <c r="F120" s="181" t="s">
        <v>2585</v>
      </c>
      <c r="G120" s="182" t="s">
        <v>1525</v>
      </c>
      <c r="H120" s="183">
        <v>8</v>
      </c>
      <c r="I120" s="184"/>
      <c r="J120" s="185">
        <f>ROUND(I120*H120,2)</f>
        <v>0</v>
      </c>
      <c r="K120" s="181" t="s">
        <v>19</v>
      </c>
      <c r="L120" s="40"/>
      <c r="M120" s="239" t="s">
        <v>19</v>
      </c>
      <c r="N120" s="240" t="s">
        <v>45</v>
      </c>
      <c r="O120" s="241"/>
      <c r="P120" s="242">
        <f>O120*H120</f>
        <v>0</v>
      </c>
      <c r="Q120" s="242">
        <v>0</v>
      </c>
      <c r="R120" s="242">
        <f>Q120*H120</f>
        <v>0</v>
      </c>
      <c r="S120" s="242">
        <v>0</v>
      </c>
      <c r="T120" s="243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254</v>
      </c>
      <c r="AT120" s="190" t="s">
        <v>173</v>
      </c>
      <c r="AU120" s="190" t="s">
        <v>188</v>
      </c>
      <c r="AY120" s="18" t="s">
        <v>171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85</v>
      </c>
      <c r="BK120" s="191">
        <f>ROUND(I120*H120,2)</f>
        <v>0</v>
      </c>
      <c r="BL120" s="18" t="s">
        <v>254</v>
      </c>
      <c r="BM120" s="190" t="s">
        <v>3711</v>
      </c>
    </row>
    <row r="121" spans="1:65" s="2" customFormat="1" ht="6.95" customHeight="1">
      <c r="A121" s="35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0"/>
      <c r="M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</sheetData>
  <sheetProtection password="CC35" sheet="1" objects="1" scenarios="1" formatColumns="0" formatRows="0" autoFilter="0"/>
  <autoFilter ref="C90:K120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110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2874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3712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ROUND(J91,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ROUND((SUM(BE91:BE187)),  2)</f>
        <v>0</v>
      </c>
      <c r="G35" s="35"/>
      <c r="H35" s="35"/>
      <c r="I35" s="125">
        <v>0.21</v>
      </c>
      <c r="J35" s="124">
        <f>ROUND(((SUM(BE91:BE187))*I35),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ROUND((SUM(BF91:BF187)),  2)</f>
        <v>0</v>
      </c>
      <c r="G36" s="35"/>
      <c r="H36" s="35"/>
      <c r="I36" s="125">
        <v>0.15</v>
      </c>
      <c r="J36" s="124">
        <f>ROUND(((SUM(BF91:BF187))*I36),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ROUND((SUM(BG91:BG187)),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ROUND((SUM(BH91:BH187)),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ROUND((SUM(BI91:BI187)),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2874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05_2 - Elektro NN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J91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130</v>
      </c>
      <c r="E64" s="144"/>
      <c r="F64" s="144"/>
      <c r="G64" s="144"/>
      <c r="H64" s="144"/>
      <c r="I64" s="144"/>
      <c r="J64" s="145">
        <f>J92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2591</v>
      </c>
      <c r="E65" s="149"/>
      <c r="F65" s="149"/>
      <c r="G65" s="149"/>
      <c r="H65" s="149"/>
      <c r="I65" s="149"/>
      <c r="J65" s="150">
        <f>J93</f>
        <v>0</v>
      </c>
      <c r="K65" s="98"/>
      <c r="L65" s="151"/>
    </row>
    <row r="66" spans="1:31" s="9" customFormat="1" ht="24.95" customHeight="1">
      <c r="B66" s="141"/>
      <c r="C66" s="142"/>
      <c r="D66" s="143" t="s">
        <v>2592</v>
      </c>
      <c r="E66" s="144"/>
      <c r="F66" s="144"/>
      <c r="G66" s="144"/>
      <c r="H66" s="144"/>
      <c r="I66" s="144"/>
      <c r="J66" s="145">
        <f>J95</f>
        <v>0</v>
      </c>
      <c r="K66" s="142"/>
      <c r="L66" s="146"/>
    </row>
    <row r="67" spans="1:31" s="9" customFormat="1" ht="24.95" customHeight="1">
      <c r="B67" s="141"/>
      <c r="C67" s="142"/>
      <c r="D67" s="143" t="s">
        <v>2593</v>
      </c>
      <c r="E67" s="144"/>
      <c r="F67" s="144"/>
      <c r="G67" s="144"/>
      <c r="H67" s="144"/>
      <c r="I67" s="144"/>
      <c r="J67" s="145">
        <f>J97</f>
        <v>0</v>
      </c>
      <c r="K67" s="142"/>
      <c r="L67" s="146"/>
    </row>
    <row r="68" spans="1:31" s="10" customFormat="1" ht="19.899999999999999" customHeight="1">
      <c r="B68" s="147"/>
      <c r="C68" s="98"/>
      <c r="D68" s="148" t="s">
        <v>2594</v>
      </c>
      <c r="E68" s="149"/>
      <c r="F68" s="149"/>
      <c r="G68" s="149"/>
      <c r="H68" s="149"/>
      <c r="I68" s="149"/>
      <c r="J68" s="150">
        <f>J98</f>
        <v>0</v>
      </c>
      <c r="K68" s="98"/>
      <c r="L68" s="151"/>
    </row>
    <row r="69" spans="1:31" s="10" customFormat="1" ht="19.899999999999999" customHeight="1">
      <c r="B69" s="147"/>
      <c r="C69" s="98"/>
      <c r="D69" s="148" t="s">
        <v>2595</v>
      </c>
      <c r="E69" s="149"/>
      <c r="F69" s="149"/>
      <c r="G69" s="149"/>
      <c r="H69" s="149"/>
      <c r="I69" s="149"/>
      <c r="J69" s="150">
        <f>J176</f>
        <v>0</v>
      </c>
      <c r="K69" s="98"/>
      <c r="L69" s="151"/>
    </row>
    <row r="70" spans="1:31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31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24.95" customHeight="1">
      <c r="A76" s="35"/>
      <c r="B76" s="36"/>
      <c r="C76" s="24" t="s">
        <v>156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80" t="str">
        <f>E7</f>
        <v>Stavební úpravy stávajících objektů</v>
      </c>
      <c r="F79" s="381"/>
      <c r="G79" s="381"/>
      <c r="H79" s="381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" customFormat="1" ht="12" customHeight="1">
      <c r="B80" s="22"/>
      <c r="C80" s="30" t="s">
        <v>121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2" customFormat="1" ht="16.5" customHeight="1">
      <c r="A81" s="35"/>
      <c r="B81" s="36"/>
      <c r="C81" s="37"/>
      <c r="D81" s="37"/>
      <c r="E81" s="380" t="s">
        <v>2874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123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34" t="str">
        <f>E11</f>
        <v>05_2 - Elektro NN</v>
      </c>
      <c r="F83" s="382"/>
      <c r="G83" s="382"/>
      <c r="H83" s="382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21</v>
      </c>
      <c r="D85" s="37"/>
      <c r="E85" s="37"/>
      <c r="F85" s="28" t="str">
        <f>F14</f>
        <v xml:space="preserve"> </v>
      </c>
      <c r="G85" s="37"/>
      <c r="H85" s="37"/>
      <c r="I85" s="30" t="s">
        <v>23</v>
      </c>
      <c r="J85" s="60" t="str">
        <f>IF(J14="","",J14)</f>
        <v>18. 3. 2021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40.15" customHeight="1">
      <c r="A87" s="35"/>
      <c r="B87" s="36"/>
      <c r="C87" s="30" t="s">
        <v>25</v>
      </c>
      <c r="D87" s="37"/>
      <c r="E87" s="37"/>
      <c r="F87" s="28" t="str">
        <f>E17</f>
        <v>Obec Modrava</v>
      </c>
      <c r="G87" s="37"/>
      <c r="H87" s="37"/>
      <c r="I87" s="30" t="s">
        <v>31</v>
      </c>
      <c r="J87" s="33" t="str">
        <f>E23</f>
        <v>Projekty staveb, činnost investorská, inženýrská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29</v>
      </c>
      <c r="D88" s="37"/>
      <c r="E88" s="37"/>
      <c r="F88" s="28" t="str">
        <f>IF(E20="","",E20)</f>
        <v>Vyplň údaj</v>
      </c>
      <c r="G88" s="37"/>
      <c r="H88" s="37"/>
      <c r="I88" s="30" t="s">
        <v>35</v>
      </c>
      <c r="J88" s="33" t="str">
        <f>E26</f>
        <v xml:space="preserve"> </v>
      </c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52"/>
      <c r="B90" s="153"/>
      <c r="C90" s="154" t="s">
        <v>157</v>
      </c>
      <c r="D90" s="155" t="s">
        <v>58</v>
      </c>
      <c r="E90" s="155" t="s">
        <v>54</v>
      </c>
      <c r="F90" s="155" t="s">
        <v>55</v>
      </c>
      <c r="G90" s="155" t="s">
        <v>158</v>
      </c>
      <c r="H90" s="155" t="s">
        <v>159</v>
      </c>
      <c r="I90" s="155" t="s">
        <v>160</v>
      </c>
      <c r="J90" s="155" t="s">
        <v>128</v>
      </c>
      <c r="K90" s="156" t="s">
        <v>161</v>
      </c>
      <c r="L90" s="157"/>
      <c r="M90" s="69" t="s">
        <v>19</v>
      </c>
      <c r="N90" s="70" t="s">
        <v>43</v>
      </c>
      <c r="O90" s="70" t="s">
        <v>162</v>
      </c>
      <c r="P90" s="70" t="s">
        <v>163</v>
      </c>
      <c r="Q90" s="70" t="s">
        <v>164</v>
      </c>
      <c r="R90" s="70" t="s">
        <v>165</v>
      </c>
      <c r="S90" s="70" t="s">
        <v>166</v>
      </c>
      <c r="T90" s="71" t="s">
        <v>167</v>
      </c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</row>
    <row r="91" spans="1:65" s="2" customFormat="1" ht="22.9" customHeight="1">
      <c r="A91" s="35"/>
      <c r="B91" s="36"/>
      <c r="C91" s="76" t="s">
        <v>168</v>
      </c>
      <c r="D91" s="37"/>
      <c r="E91" s="37"/>
      <c r="F91" s="37"/>
      <c r="G91" s="37"/>
      <c r="H91" s="37"/>
      <c r="I91" s="37"/>
      <c r="J91" s="158">
        <f>BK91</f>
        <v>0</v>
      </c>
      <c r="K91" s="37"/>
      <c r="L91" s="40"/>
      <c r="M91" s="72"/>
      <c r="N91" s="159"/>
      <c r="O91" s="73"/>
      <c r="P91" s="160">
        <f>P92+P95+P97</f>
        <v>0</v>
      </c>
      <c r="Q91" s="73"/>
      <c r="R91" s="160">
        <f>R92+R95+R97</f>
        <v>5.5850635999999998</v>
      </c>
      <c r="S91" s="73"/>
      <c r="T91" s="161">
        <f>T92+T95+T97</f>
        <v>0.1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72</v>
      </c>
      <c r="AU91" s="18" t="s">
        <v>129</v>
      </c>
      <c r="BK91" s="162">
        <f>BK92+BK95+BK97</f>
        <v>0</v>
      </c>
    </row>
    <row r="92" spans="1:65" s="12" customFormat="1" ht="25.9" customHeight="1">
      <c r="B92" s="163"/>
      <c r="C92" s="164"/>
      <c r="D92" s="165" t="s">
        <v>72</v>
      </c>
      <c r="E92" s="166" t="s">
        <v>169</v>
      </c>
      <c r="F92" s="166" t="s">
        <v>170</v>
      </c>
      <c r="G92" s="164"/>
      <c r="H92" s="164"/>
      <c r="I92" s="167"/>
      <c r="J92" s="168">
        <f>BK92</f>
        <v>0</v>
      </c>
      <c r="K92" s="164"/>
      <c r="L92" s="169"/>
      <c r="M92" s="170"/>
      <c r="N92" s="171"/>
      <c r="O92" s="171"/>
      <c r="P92" s="172">
        <f>P93</f>
        <v>0</v>
      </c>
      <c r="Q92" s="171"/>
      <c r="R92" s="172">
        <f>R93</f>
        <v>0</v>
      </c>
      <c r="S92" s="171"/>
      <c r="T92" s="173">
        <f>T93</f>
        <v>0.1</v>
      </c>
      <c r="AR92" s="174" t="s">
        <v>79</v>
      </c>
      <c r="AT92" s="175" t="s">
        <v>72</v>
      </c>
      <c r="AU92" s="175" t="s">
        <v>73</v>
      </c>
      <c r="AY92" s="174" t="s">
        <v>171</v>
      </c>
      <c r="BK92" s="176">
        <f>BK93</f>
        <v>0</v>
      </c>
    </row>
    <row r="93" spans="1:65" s="12" customFormat="1" ht="22.9" customHeight="1">
      <c r="B93" s="163"/>
      <c r="C93" s="164"/>
      <c r="D93" s="165" t="s">
        <v>72</v>
      </c>
      <c r="E93" s="177" t="s">
        <v>72</v>
      </c>
      <c r="F93" s="177" t="s">
        <v>2596</v>
      </c>
      <c r="G93" s="164"/>
      <c r="H93" s="164"/>
      <c r="I93" s="167"/>
      <c r="J93" s="178">
        <f>BK93</f>
        <v>0</v>
      </c>
      <c r="K93" s="164"/>
      <c r="L93" s="169"/>
      <c r="M93" s="170"/>
      <c r="N93" s="171"/>
      <c r="O93" s="171"/>
      <c r="P93" s="172">
        <f>P94</f>
        <v>0</v>
      </c>
      <c r="Q93" s="171"/>
      <c r="R93" s="172">
        <f>R94</f>
        <v>0</v>
      </c>
      <c r="S93" s="171"/>
      <c r="T93" s="173">
        <f>T94</f>
        <v>0.1</v>
      </c>
      <c r="AR93" s="174" t="s">
        <v>79</v>
      </c>
      <c r="AT93" s="175" t="s">
        <v>72</v>
      </c>
      <c r="AU93" s="175" t="s">
        <v>79</v>
      </c>
      <c r="AY93" s="174" t="s">
        <v>171</v>
      </c>
      <c r="BK93" s="176">
        <f>BK94</f>
        <v>0</v>
      </c>
    </row>
    <row r="94" spans="1:65" s="2" customFormat="1" ht="16.5" customHeight="1">
      <c r="A94" s="35"/>
      <c r="B94" s="36"/>
      <c r="C94" s="179" t="s">
        <v>79</v>
      </c>
      <c r="D94" s="179" t="s">
        <v>173</v>
      </c>
      <c r="E94" s="180" t="s">
        <v>2597</v>
      </c>
      <c r="F94" s="181" t="s">
        <v>2598</v>
      </c>
      <c r="G94" s="182" t="s">
        <v>2472</v>
      </c>
      <c r="H94" s="183">
        <v>20</v>
      </c>
      <c r="I94" s="184"/>
      <c r="J94" s="185">
        <f>ROUND(I94*H94,2)</f>
        <v>0</v>
      </c>
      <c r="K94" s="181" t="s">
        <v>19</v>
      </c>
      <c r="L94" s="40"/>
      <c r="M94" s="186" t="s">
        <v>19</v>
      </c>
      <c r="N94" s="187" t="s">
        <v>45</v>
      </c>
      <c r="O94" s="65"/>
      <c r="P94" s="188">
        <f>O94*H94</f>
        <v>0</v>
      </c>
      <c r="Q94" s="188">
        <v>0</v>
      </c>
      <c r="R94" s="188">
        <f>Q94*H94</f>
        <v>0</v>
      </c>
      <c r="S94" s="188">
        <v>5.0000000000000001E-3</v>
      </c>
      <c r="T94" s="189">
        <f>S94*H94</f>
        <v>0.1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178</v>
      </c>
      <c r="AT94" s="190" t="s">
        <v>173</v>
      </c>
      <c r="AU94" s="190" t="s">
        <v>85</v>
      </c>
      <c r="AY94" s="18" t="s">
        <v>171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85</v>
      </c>
      <c r="BK94" s="191">
        <f>ROUND(I94*H94,2)</f>
        <v>0</v>
      </c>
      <c r="BL94" s="18" t="s">
        <v>178</v>
      </c>
      <c r="BM94" s="190" t="s">
        <v>3713</v>
      </c>
    </row>
    <row r="95" spans="1:65" s="12" customFormat="1" ht="25.9" customHeight="1">
      <c r="B95" s="163"/>
      <c r="C95" s="164"/>
      <c r="D95" s="165" t="s">
        <v>72</v>
      </c>
      <c r="E95" s="166" t="s">
        <v>2600</v>
      </c>
      <c r="F95" s="166" t="s">
        <v>2601</v>
      </c>
      <c r="G95" s="164"/>
      <c r="H95" s="164"/>
      <c r="I95" s="167"/>
      <c r="J95" s="168">
        <f>BK95</f>
        <v>0</v>
      </c>
      <c r="K95" s="164"/>
      <c r="L95" s="169"/>
      <c r="M95" s="170"/>
      <c r="N95" s="171"/>
      <c r="O95" s="171"/>
      <c r="P95" s="172">
        <f>P96</f>
        <v>0</v>
      </c>
      <c r="Q95" s="171"/>
      <c r="R95" s="172">
        <f>R96</f>
        <v>0</v>
      </c>
      <c r="S95" s="171"/>
      <c r="T95" s="173">
        <f>T96</f>
        <v>0</v>
      </c>
      <c r="AR95" s="174" t="s">
        <v>85</v>
      </c>
      <c r="AT95" s="175" t="s">
        <v>72</v>
      </c>
      <c r="AU95" s="175" t="s">
        <v>73</v>
      </c>
      <c r="AY95" s="174" t="s">
        <v>171</v>
      </c>
      <c r="BK95" s="176">
        <f>BK96</f>
        <v>0</v>
      </c>
    </row>
    <row r="96" spans="1:65" s="2" customFormat="1" ht="24">
      <c r="A96" s="35"/>
      <c r="B96" s="36"/>
      <c r="C96" s="179" t="s">
        <v>85</v>
      </c>
      <c r="D96" s="179" t="s">
        <v>173</v>
      </c>
      <c r="E96" s="180" t="s">
        <v>2602</v>
      </c>
      <c r="F96" s="181" t="s">
        <v>3714</v>
      </c>
      <c r="G96" s="182" t="s">
        <v>266</v>
      </c>
      <c r="H96" s="183">
        <v>1</v>
      </c>
      <c r="I96" s="184"/>
      <c r="J96" s="185">
        <f>ROUND(I96*H96,2)</f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79</v>
      </c>
      <c r="AY96" s="18" t="s">
        <v>171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85</v>
      </c>
      <c r="BK96" s="191">
        <f>ROUND(I96*H96,2)</f>
        <v>0</v>
      </c>
      <c r="BL96" s="18" t="s">
        <v>254</v>
      </c>
      <c r="BM96" s="190" t="s">
        <v>3715</v>
      </c>
    </row>
    <row r="97" spans="1:65" s="12" customFormat="1" ht="25.9" customHeight="1">
      <c r="B97" s="163"/>
      <c r="C97" s="164"/>
      <c r="D97" s="165" t="s">
        <v>72</v>
      </c>
      <c r="E97" s="166" t="s">
        <v>285</v>
      </c>
      <c r="F97" s="166" t="s">
        <v>2605</v>
      </c>
      <c r="G97" s="164"/>
      <c r="H97" s="164"/>
      <c r="I97" s="167"/>
      <c r="J97" s="168">
        <f>BK97</f>
        <v>0</v>
      </c>
      <c r="K97" s="164"/>
      <c r="L97" s="169"/>
      <c r="M97" s="170"/>
      <c r="N97" s="171"/>
      <c r="O97" s="171"/>
      <c r="P97" s="172">
        <f>P98+P176</f>
        <v>0</v>
      </c>
      <c r="Q97" s="171"/>
      <c r="R97" s="172">
        <f>R98+R176</f>
        <v>5.5850635999999998</v>
      </c>
      <c r="S97" s="171"/>
      <c r="T97" s="173">
        <f>T98+T176</f>
        <v>0</v>
      </c>
      <c r="AR97" s="174" t="s">
        <v>188</v>
      </c>
      <c r="AT97" s="175" t="s">
        <v>72</v>
      </c>
      <c r="AU97" s="175" t="s">
        <v>73</v>
      </c>
      <c r="AY97" s="174" t="s">
        <v>171</v>
      </c>
      <c r="BK97" s="176">
        <f>BK98+BK176</f>
        <v>0</v>
      </c>
    </row>
    <row r="98" spans="1:65" s="12" customFormat="1" ht="22.9" customHeight="1">
      <c r="B98" s="163"/>
      <c r="C98" s="164"/>
      <c r="D98" s="165" t="s">
        <v>72</v>
      </c>
      <c r="E98" s="177" t="s">
        <v>2606</v>
      </c>
      <c r="F98" s="177" t="s">
        <v>2607</v>
      </c>
      <c r="G98" s="164"/>
      <c r="H98" s="164"/>
      <c r="I98" s="167"/>
      <c r="J98" s="178">
        <f>BK98</f>
        <v>0</v>
      </c>
      <c r="K98" s="164"/>
      <c r="L98" s="169"/>
      <c r="M98" s="170"/>
      <c r="N98" s="171"/>
      <c r="O98" s="171"/>
      <c r="P98" s="172">
        <f>SUM(P99:P175)</f>
        <v>0</v>
      </c>
      <c r="Q98" s="171"/>
      <c r="R98" s="172">
        <f>SUM(R99:R175)</f>
        <v>0.76580599999999999</v>
      </c>
      <c r="S98" s="171"/>
      <c r="T98" s="173">
        <f>SUM(T99:T175)</f>
        <v>0</v>
      </c>
      <c r="AR98" s="174" t="s">
        <v>188</v>
      </c>
      <c r="AT98" s="175" t="s">
        <v>72</v>
      </c>
      <c r="AU98" s="175" t="s">
        <v>79</v>
      </c>
      <c r="AY98" s="174" t="s">
        <v>171</v>
      </c>
      <c r="BK98" s="176">
        <f>SUM(BK99:BK175)</f>
        <v>0</v>
      </c>
    </row>
    <row r="99" spans="1:65" s="2" customFormat="1" ht="24">
      <c r="A99" s="35"/>
      <c r="B99" s="36"/>
      <c r="C99" s="179" t="s">
        <v>188</v>
      </c>
      <c r="D99" s="179" t="s">
        <v>173</v>
      </c>
      <c r="E99" s="180" t="s">
        <v>2608</v>
      </c>
      <c r="F99" s="181" t="s">
        <v>3716</v>
      </c>
      <c r="G99" s="182" t="s">
        <v>318</v>
      </c>
      <c r="H99" s="183">
        <v>450</v>
      </c>
      <c r="I99" s="184"/>
      <c r="J99" s="185">
        <f t="shared" ref="J99:J130" si="0">ROUND(I99*H99,2)</f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ref="P99:P130" si="1">O99*H99</f>
        <v>0</v>
      </c>
      <c r="Q99" s="188">
        <v>0</v>
      </c>
      <c r="R99" s="188">
        <f t="shared" ref="R99:R130" si="2">Q99*H99</f>
        <v>0</v>
      </c>
      <c r="S99" s="188">
        <v>0</v>
      </c>
      <c r="T99" s="189">
        <f t="shared" ref="T99:T130" si="3"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518</v>
      </c>
      <c r="AT99" s="190" t="s">
        <v>173</v>
      </c>
      <c r="AU99" s="190" t="s">
        <v>85</v>
      </c>
      <c r="AY99" s="18" t="s">
        <v>171</v>
      </c>
      <c r="BE99" s="191">
        <f t="shared" ref="BE99:BE130" si="4">IF(N99="základní",J99,0)</f>
        <v>0</v>
      </c>
      <c r="BF99" s="191">
        <f t="shared" ref="BF99:BF130" si="5">IF(N99="snížená",J99,0)</f>
        <v>0</v>
      </c>
      <c r="BG99" s="191">
        <f t="shared" ref="BG99:BG130" si="6">IF(N99="zákl. přenesená",J99,0)</f>
        <v>0</v>
      </c>
      <c r="BH99" s="191">
        <f t="shared" ref="BH99:BH130" si="7">IF(N99="sníž. přenesená",J99,0)</f>
        <v>0</v>
      </c>
      <c r="BI99" s="191">
        <f t="shared" ref="BI99:BI130" si="8">IF(N99="nulová",J99,0)</f>
        <v>0</v>
      </c>
      <c r="BJ99" s="18" t="s">
        <v>85</v>
      </c>
      <c r="BK99" s="191">
        <f t="shared" ref="BK99:BK130" si="9">ROUND(I99*H99,2)</f>
        <v>0</v>
      </c>
      <c r="BL99" s="18" t="s">
        <v>518</v>
      </c>
      <c r="BM99" s="190" t="s">
        <v>3717</v>
      </c>
    </row>
    <row r="100" spans="1:65" s="2" customFormat="1" ht="16.5" customHeight="1">
      <c r="A100" s="35"/>
      <c r="B100" s="36"/>
      <c r="C100" s="215" t="s">
        <v>178</v>
      </c>
      <c r="D100" s="215" t="s">
        <v>285</v>
      </c>
      <c r="E100" s="216" t="s">
        <v>2611</v>
      </c>
      <c r="F100" s="217" t="s">
        <v>3718</v>
      </c>
      <c r="G100" s="218" t="s">
        <v>318</v>
      </c>
      <c r="H100" s="219">
        <v>450</v>
      </c>
      <c r="I100" s="220"/>
      <c r="J100" s="221">
        <f t="shared" si="0"/>
        <v>0</v>
      </c>
      <c r="K100" s="217" t="s">
        <v>19</v>
      </c>
      <c r="L100" s="222"/>
      <c r="M100" s="223" t="s">
        <v>19</v>
      </c>
      <c r="N100" s="224" t="s">
        <v>45</v>
      </c>
      <c r="O100" s="65"/>
      <c r="P100" s="188">
        <f t="shared" si="1"/>
        <v>0</v>
      </c>
      <c r="Q100" s="188">
        <v>1.2E-4</v>
      </c>
      <c r="R100" s="188">
        <f t="shared" si="2"/>
        <v>5.3999999999999999E-2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838</v>
      </c>
      <c r="AT100" s="190" t="s">
        <v>285</v>
      </c>
      <c r="AU100" s="190" t="s">
        <v>85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838</v>
      </c>
      <c r="BM100" s="190" t="s">
        <v>3719</v>
      </c>
    </row>
    <row r="101" spans="1:65" s="2" customFormat="1" ht="24">
      <c r="A101" s="35"/>
      <c r="B101" s="36"/>
      <c r="C101" s="179" t="s">
        <v>197</v>
      </c>
      <c r="D101" s="179" t="s">
        <v>173</v>
      </c>
      <c r="E101" s="180" t="s">
        <v>2614</v>
      </c>
      <c r="F101" s="181" t="s">
        <v>3720</v>
      </c>
      <c r="G101" s="182" t="s">
        <v>266</v>
      </c>
      <c r="H101" s="183">
        <v>295</v>
      </c>
      <c r="I101" s="184"/>
      <c r="J101" s="185">
        <f t="shared" si="0"/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 t="shared" si="1"/>
        <v>0</v>
      </c>
      <c r="Q101" s="188">
        <v>0</v>
      </c>
      <c r="R101" s="188">
        <f t="shared" si="2"/>
        <v>0</v>
      </c>
      <c r="S101" s="188">
        <v>0</v>
      </c>
      <c r="T101" s="189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518</v>
      </c>
      <c r="AT101" s="190" t="s">
        <v>173</v>
      </c>
      <c r="AU101" s="190" t="s">
        <v>85</v>
      </c>
      <c r="AY101" s="18" t="s">
        <v>171</v>
      </c>
      <c r="BE101" s="191">
        <f t="shared" si="4"/>
        <v>0</v>
      </c>
      <c r="BF101" s="191">
        <f t="shared" si="5"/>
        <v>0</v>
      </c>
      <c r="BG101" s="191">
        <f t="shared" si="6"/>
        <v>0</v>
      </c>
      <c r="BH101" s="191">
        <f t="shared" si="7"/>
        <v>0</v>
      </c>
      <c r="BI101" s="191">
        <f t="shared" si="8"/>
        <v>0</v>
      </c>
      <c r="BJ101" s="18" t="s">
        <v>85</v>
      </c>
      <c r="BK101" s="191">
        <f t="shared" si="9"/>
        <v>0</v>
      </c>
      <c r="BL101" s="18" t="s">
        <v>518</v>
      </c>
      <c r="BM101" s="190" t="s">
        <v>3721</v>
      </c>
    </row>
    <row r="102" spans="1:65" s="2" customFormat="1" ht="16.5" customHeight="1">
      <c r="A102" s="35"/>
      <c r="B102" s="36"/>
      <c r="C102" s="179" t="s">
        <v>202</v>
      </c>
      <c r="D102" s="179" t="s">
        <v>173</v>
      </c>
      <c r="E102" s="180" t="s">
        <v>2617</v>
      </c>
      <c r="F102" s="181" t="s">
        <v>2618</v>
      </c>
      <c r="G102" s="182" t="s">
        <v>266</v>
      </c>
      <c r="H102" s="183">
        <v>90</v>
      </c>
      <c r="I102" s="184"/>
      <c r="J102" s="185">
        <f t="shared" si="0"/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 t="shared" si="1"/>
        <v>0</v>
      </c>
      <c r="Q102" s="188">
        <v>0</v>
      </c>
      <c r="R102" s="188">
        <f t="shared" si="2"/>
        <v>0</v>
      </c>
      <c r="S102" s="188">
        <v>0</v>
      </c>
      <c r="T102" s="189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518</v>
      </c>
      <c r="AT102" s="190" t="s">
        <v>173</v>
      </c>
      <c r="AU102" s="190" t="s">
        <v>85</v>
      </c>
      <c r="AY102" s="18" t="s">
        <v>171</v>
      </c>
      <c r="BE102" s="191">
        <f t="shared" si="4"/>
        <v>0</v>
      </c>
      <c r="BF102" s="191">
        <f t="shared" si="5"/>
        <v>0</v>
      </c>
      <c r="BG102" s="191">
        <f t="shared" si="6"/>
        <v>0</v>
      </c>
      <c r="BH102" s="191">
        <f t="shared" si="7"/>
        <v>0</v>
      </c>
      <c r="BI102" s="191">
        <f t="shared" si="8"/>
        <v>0</v>
      </c>
      <c r="BJ102" s="18" t="s">
        <v>85</v>
      </c>
      <c r="BK102" s="191">
        <f t="shared" si="9"/>
        <v>0</v>
      </c>
      <c r="BL102" s="18" t="s">
        <v>518</v>
      </c>
      <c r="BM102" s="190" t="s">
        <v>3722</v>
      </c>
    </row>
    <row r="103" spans="1:65" s="2" customFormat="1" ht="21.75" customHeight="1">
      <c r="A103" s="35"/>
      <c r="B103" s="36"/>
      <c r="C103" s="215" t="s">
        <v>207</v>
      </c>
      <c r="D103" s="215" t="s">
        <v>285</v>
      </c>
      <c r="E103" s="216" t="s">
        <v>2620</v>
      </c>
      <c r="F103" s="217" t="s">
        <v>2621</v>
      </c>
      <c r="G103" s="218" t="s">
        <v>266</v>
      </c>
      <c r="H103" s="219">
        <v>295</v>
      </c>
      <c r="I103" s="220"/>
      <c r="J103" s="221">
        <f t="shared" si="0"/>
        <v>0</v>
      </c>
      <c r="K103" s="217" t="s">
        <v>19</v>
      </c>
      <c r="L103" s="222"/>
      <c r="M103" s="223" t="s">
        <v>19</v>
      </c>
      <c r="N103" s="224" t="s">
        <v>45</v>
      </c>
      <c r="O103" s="65"/>
      <c r="P103" s="188">
        <f t="shared" si="1"/>
        <v>0</v>
      </c>
      <c r="Q103" s="188">
        <v>4.6E-5</v>
      </c>
      <c r="R103" s="188">
        <f t="shared" si="2"/>
        <v>1.357E-2</v>
      </c>
      <c r="S103" s="188">
        <v>0</v>
      </c>
      <c r="T103" s="189">
        <f t="shared" si="3"/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838</v>
      </c>
      <c r="AT103" s="190" t="s">
        <v>285</v>
      </c>
      <c r="AU103" s="190" t="s">
        <v>85</v>
      </c>
      <c r="AY103" s="18" t="s">
        <v>171</v>
      </c>
      <c r="BE103" s="191">
        <f t="shared" si="4"/>
        <v>0</v>
      </c>
      <c r="BF103" s="191">
        <f t="shared" si="5"/>
        <v>0</v>
      </c>
      <c r="BG103" s="191">
        <f t="shared" si="6"/>
        <v>0</v>
      </c>
      <c r="BH103" s="191">
        <f t="shared" si="7"/>
        <v>0</v>
      </c>
      <c r="BI103" s="191">
        <f t="shared" si="8"/>
        <v>0</v>
      </c>
      <c r="BJ103" s="18" t="s">
        <v>85</v>
      </c>
      <c r="BK103" s="191">
        <f t="shared" si="9"/>
        <v>0</v>
      </c>
      <c r="BL103" s="18" t="s">
        <v>838</v>
      </c>
      <c r="BM103" s="190" t="s">
        <v>3723</v>
      </c>
    </row>
    <row r="104" spans="1:65" s="2" customFormat="1" ht="24">
      <c r="A104" s="35"/>
      <c r="B104" s="36"/>
      <c r="C104" s="179" t="s">
        <v>186</v>
      </c>
      <c r="D104" s="179" t="s">
        <v>173</v>
      </c>
      <c r="E104" s="180" t="s">
        <v>2623</v>
      </c>
      <c r="F104" s="181" t="s">
        <v>2624</v>
      </c>
      <c r="G104" s="182" t="s">
        <v>266</v>
      </c>
      <c r="H104" s="183">
        <v>120</v>
      </c>
      <c r="I104" s="184"/>
      <c r="J104" s="185">
        <f t="shared" si="0"/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 t="shared" si="1"/>
        <v>0</v>
      </c>
      <c r="Q104" s="188">
        <v>0</v>
      </c>
      <c r="R104" s="188">
        <f t="shared" si="2"/>
        <v>0</v>
      </c>
      <c r="S104" s="188">
        <v>0</v>
      </c>
      <c r="T104" s="189">
        <f t="shared" si="3"/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518</v>
      </c>
      <c r="AT104" s="190" t="s">
        <v>173</v>
      </c>
      <c r="AU104" s="190" t="s">
        <v>85</v>
      </c>
      <c r="AY104" s="18" t="s">
        <v>171</v>
      </c>
      <c r="BE104" s="191">
        <f t="shared" si="4"/>
        <v>0</v>
      </c>
      <c r="BF104" s="191">
        <f t="shared" si="5"/>
        <v>0</v>
      </c>
      <c r="BG104" s="191">
        <f t="shared" si="6"/>
        <v>0</v>
      </c>
      <c r="BH104" s="191">
        <f t="shared" si="7"/>
        <v>0</v>
      </c>
      <c r="BI104" s="191">
        <f t="shared" si="8"/>
        <v>0</v>
      </c>
      <c r="BJ104" s="18" t="s">
        <v>85</v>
      </c>
      <c r="BK104" s="191">
        <f t="shared" si="9"/>
        <v>0</v>
      </c>
      <c r="BL104" s="18" t="s">
        <v>518</v>
      </c>
      <c r="BM104" s="190" t="s">
        <v>3724</v>
      </c>
    </row>
    <row r="105" spans="1:65" s="2" customFormat="1" ht="24">
      <c r="A105" s="35"/>
      <c r="B105" s="36"/>
      <c r="C105" s="179" t="s">
        <v>218</v>
      </c>
      <c r="D105" s="179" t="s">
        <v>173</v>
      </c>
      <c r="E105" s="180" t="s">
        <v>2626</v>
      </c>
      <c r="F105" s="181" t="s">
        <v>2627</v>
      </c>
      <c r="G105" s="182" t="s">
        <v>266</v>
      </c>
      <c r="H105" s="183">
        <v>20</v>
      </c>
      <c r="I105" s="184"/>
      <c r="J105" s="185">
        <f t="shared" si="0"/>
        <v>0</v>
      </c>
      <c r="K105" s="181" t="s">
        <v>19</v>
      </c>
      <c r="L105" s="40"/>
      <c r="M105" s="186" t="s">
        <v>19</v>
      </c>
      <c r="N105" s="187" t="s">
        <v>45</v>
      </c>
      <c r="O105" s="65"/>
      <c r="P105" s="188">
        <f t="shared" si="1"/>
        <v>0</v>
      </c>
      <c r="Q105" s="188">
        <v>0</v>
      </c>
      <c r="R105" s="188">
        <f t="shared" si="2"/>
        <v>0</v>
      </c>
      <c r="S105" s="188">
        <v>0</v>
      </c>
      <c r="T105" s="189">
        <f t="shared" si="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518</v>
      </c>
      <c r="AT105" s="190" t="s">
        <v>173</v>
      </c>
      <c r="AU105" s="190" t="s">
        <v>85</v>
      </c>
      <c r="AY105" s="18" t="s">
        <v>171</v>
      </c>
      <c r="BE105" s="191">
        <f t="shared" si="4"/>
        <v>0</v>
      </c>
      <c r="BF105" s="191">
        <f t="shared" si="5"/>
        <v>0</v>
      </c>
      <c r="BG105" s="191">
        <f t="shared" si="6"/>
        <v>0</v>
      </c>
      <c r="BH105" s="191">
        <f t="shared" si="7"/>
        <v>0</v>
      </c>
      <c r="BI105" s="191">
        <f t="shared" si="8"/>
        <v>0</v>
      </c>
      <c r="BJ105" s="18" t="s">
        <v>85</v>
      </c>
      <c r="BK105" s="191">
        <f t="shared" si="9"/>
        <v>0</v>
      </c>
      <c r="BL105" s="18" t="s">
        <v>518</v>
      </c>
      <c r="BM105" s="190" t="s">
        <v>3725</v>
      </c>
    </row>
    <row r="106" spans="1:65" s="2" customFormat="1" ht="24">
      <c r="A106" s="35"/>
      <c r="B106" s="36"/>
      <c r="C106" s="179" t="s">
        <v>223</v>
      </c>
      <c r="D106" s="179" t="s">
        <v>173</v>
      </c>
      <c r="E106" s="180" t="s">
        <v>2629</v>
      </c>
      <c r="F106" s="181" t="s">
        <v>2630</v>
      </c>
      <c r="G106" s="182" t="s">
        <v>266</v>
      </c>
      <c r="H106" s="183">
        <v>40</v>
      </c>
      <c r="I106" s="184"/>
      <c r="J106" s="185">
        <f t="shared" si="0"/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si="1"/>
        <v>0</v>
      </c>
      <c r="Q106" s="188">
        <v>0</v>
      </c>
      <c r="R106" s="188">
        <f t="shared" si="2"/>
        <v>0</v>
      </c>
      <c r="S106" s="188">
        <v>0</v>
      </c>
      <c r="T106" s="189">
        <f t="shared" si="3"/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518</v>
      </c>
      <c r="AT106" s="190" t="s">
        <v>173</v>
      </c>
      <c r="AU106" s="190" t="s">
        <v>85</v>
      </c>
      <c r="AY106" s="18" t="s">
        <v>171</v>
      </c>
      <c r="BE106" s="191">
        <f t="shared" si="4"/>
        <v>0</v>
      </c>
      <c r="BF106" s="191">
        <f t="shared" si="5"/>
        <v>0</v>
      </c>
      <c r="BG106" s="191">
        <f t="shared" si="6"/>
        <v>0</v>
      </c>
      <c r="BH106" s="191">
        <f t="shared" si="7"/>
        <v>0</v>
      </c>
      <c r="BI106" s="191">
        <f t="shared" si="8"/>
        <v>0</v>
      </c>
      <c r="BJ106" s="18" t="s">
        <v>85</v>
      </c>
      <c r="BK106" s="191">
        <f t="shared" si="9"/>
        <v>0</v>
      </c>
      <c r="BL106" s="18" t="s">
        <v>518</v>
      </c>
      <c r="BM106" s="190" t="s">
        <v>3726</v>
      </c>
    </row>
    <row r="107" spans="1:65" s="2" customFormat="1" ht="24">
      <c r="A107" s="35"/>
      <c r="B107" s="36"/>
      <c r="C107" s="179" t="s">
        <v>228</v>
      </c>
      <c r="D107" s="179" t="s">
        <v>173</v>
      </c>
      <c r="E107" s="180" t="s">
        <v>3727</v>
      </c>
      <c r="F107" s="181" t="s">
        <v>3728</v>
      </c>
      <c r="G107" s="182" t="s">
        <v>266</v>
      </c>
      <c r="H107" s="183">
        <v>8</v>
      </c>
      <c r="I107" s="184"/>
      <c r="J107" s="185">
        <f t="shared" si="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"/>
        <v>0</v>
      </c>
      <c r="Q107" s="188">
        <v>0</v>
      </c>
      <c r="R107" s="188">
        <f t="shared" si="2"/>
        <v>0</v>
      </c>
      <c r="S107" s="188">
        <v>0</v>
      </c>
      <c r="T107" s="189">
        <f t="shared" si="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518</v>
      </c>
      <c r="AT107" s="190" t="s">
        <v>173</v>
      </c>
      <c r="AU107" s="190" t="s">
        <v>85</v>
      </c>
      <c r="AY107" s="18" t="s">
        <v>171</v>
      </c>
      <c r="BE107" s="191">
        <f t="shared" si="4"/>
        <v>0</v>
      </c>
      <c r="BF107" s="191">
        <f t="shared" si="5"/>
        <v>0</v>
      </c>
      <c r="BG107" s="191">
        <f t="shared" si="6"/>
        <v>0</v>
      </c>
      <c r="BH107" s="191">
        <f t="shared" si="7"/>
        <v>0</v>
      </c>
      <c r="BI107" s="191">
        <f t="shared" si="8"/>
        <v>0</v>
      </c>
      <c r="BJ107" s="18" t="s">
        <v>85</v>
      </c>
      <c r="BK107" s="191">
        <f t="shared" si="9"/>
        <v>0</v>
      </c>
      <c r="BL107" s="18" t="s">
        <v>518</v>
      </c>
      <c r="BM107" s="190" t="s">
        <v>3729</v>
      </c>
    </row>
    <row r="108" spans="1:65" s="2" customFormat="1" ht="16.5" customHeight="1">
      <c r="A108" s="35"/>
      <c r="B108" s="36"/>
      <c r="C108" s="179" t="s">
        <v>235</v>
      </c>
      <c r="D108" s="179" t="s">
        <v>173</v>
      </c>
      <c r="E108" s="180" t="s">
        <v>2632</v>
      </c>
      <c r="F108" s="181" t="s">
        <v>2633</v>
      </c>
      <c r="G108" s="182" t="s">
        <v>266</v>
      </c>
      <c r="H108" s="183">
        <v>6</v>
      </c>
      <c r="I108" s="184"/>
      <c r="J108" s="185">
        <f t="shared" si="0"/>
        <v>0</v>
      </c>
      <c r="K108" s="181" t="s">
        <v>19</v>
      </c>
      <c r="L108" s="40"/>
      <c r="M108" s="186" t="s">
        <v>19</v>
      </c>
      <c r="N108" s="187" t="s">
        <v>45</v>
      </c>
      <c r="O108" s="65"/>
      <c r="P108" s="188">
        <f t="shared" si="1"/>
        <v>0</v>
      </c>
      <c r="Q108" s="188">
        <v>0</v>
      </c>
      <c r="R108" s="188">
        <f t="shared" si="2"/>
        <v>0</v>
      </c>
      <c r="S108" s="188">
        <v>0</v>
      </c>
      <c r="T108" s="189">
        <f t="shared" si="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518</v>
      </c>
      <c r="AT108" s="190" t="s">
        <v>173</v>
      </c>
      <c r="AU108" s="190" t="s">
        <v>85</v>
      </c>
      <c r="AY108" s="18" t="s">
        <v>171</v>
      </c>
      <c r="BE108" s="191">
        <f t="shared" si="4"/>
        <v>0</v>
      </c>
      <c r="BF108" s="191">
        <f t="shared" si="5"/>
        <v>0</v>
      </c>
      <c r="BG108" s="191">
        <f t="shared" si="6"/>
        <v>0</v>
      </c>
      <c r="BH108" s="191">
        <f t="shared" si="7"/>
        <v>0</v>
      </c>
      <c r="BI108" s="191">
        <f t="shared" si="8"/>
        <v>0</v>
      </c>
      <c r="BJ108" s="18" t="s">
        <v>85</v>
      </c>
      <c r="BK108" s="191">
        <f t="shared" si="9"/>
        <v>0</v>
      </c>
      <c r="BL108" s="18" t="s">
        <v>518</v>
      </c>
      <c r="BM108" s="190" t="s">
        <v>3730</v>
      </c>
    </row>
    <row r="109" spans="1:65" s="2" customFormat="1" ht="16.5" customHeight="1">
      <c r="A109" s="35"/>
      <c r="B109" s="36"/>
      <c r="C109" s="215" t="s">
        <v>239</v>
      </c>
      <c r="D109" s="215" t="s">
        <v>285</v>
      </c>
      <c r="E109" s="216" t="s">
        <v>2635</v>
      </c>
      <c r="F109" s="217" t="s">
        <v>3731</v>
      </c>
      <c r="G109" s="218" t="s">
        <v>266</v>
      </c>
      <c r="H109" s="219">
        <v>6</v>
      </c>
      <c r="I109" s="220"/>
      <c r="J109" s="221">
        <f t="shared" si="0"/>
        <v>0</v>
      </c>
      <c r="K109" s="217" t="s">
        <v>19</v>
      </c>
      <c r="L109" s="222"/>
      <c r="M109" s="223" t="s">
        <v>19</v>
      </c>
      <c r="N109" s="224" t="s">
        <v>45</v>
      </c>
      <c r="O109" s="65"/>
      <c r="P109" s="188">
        <f t="shared" si="1"/>
        <v>0</v>
      </c>
      <c r="Q109" s="188">
        <v>0</v>
      </c>
      <c r="R109" s="188">
        <f t="shared" si="2"/>
        <v>0</v>
      </c>
      <c r="S109" s="188">
        <v>0</v>
      </c>
      <c r="T109" s="189">
        <f t="shared" si="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838</v>
      </c>
      <c r="AT109" s="190" t="s">
        <v>285</v>
      </c>
      <c r="AU109" s="190" t="s">
        <v>85</v>
      </c>
      <c r="AY109" s="18" t="s">
        <v>171</v>
      </c>
      <c r="BE109" s="191">
        <f t="shared" si="4"/>
        <v>0</v>
      </c>
      <c r="BF109" s="191">
        <f t="shared" si="5"/>
        <v>0</v>
      </c>
      <c r="BG109" s="191">
        <f t="shared" si="6"/>
        <v>0</v>
      </c>
      <c r="BH109" s="191">
        <f t="shared" si="7"/>
        <v>0</v>
      </c>
      <c r="BI109" s="191">
        <f t="shared" si="8"/>
        <v>0</v>
      </c>
      <c r="BJ109" s="18" t="s">
        <v>85</v>
      </c>
      <c r="BK109" s="191">
        <f t="shared" si="9"/>
        <v>0</v>
      </c>
      <c r="BL109" s="18" t="s">
        <v>838</v>
      </c>
      <c r="BM109" s="190" t="s">
        <v>3732</v>
      </c>
    </row>
    <row r="110" spans="1:65" s="2" customFormat="1" ht="24">
      <c r="A110" s="35"/>
      <c r="B110" s="36"/>
      <c r="C110" s="179" t="s">
        <v>245</v>
      </c>
      <c r="D110" s="179" t="s">
        <v>173</v>
      </c>
      <c r="E110" s="180" t="s">
        <v>2638</v>
      </c>
      <c r="F110" s="181" t="s">
        <v>2639</v>
      </c>
      <c r="G110" s="182" t="s">
        <v>266</v>
      </c>
      <c r="H110" s="183">
        <v>26</v>
      </c>
      <c r="I110" s="184"/>
      <c r="J110" s="185">
        <f t="shared" si="0"/>
        <v>0</v>
      </c>
      <c r="K110" s="181" t="s">
        <v>19</v>
      </c>
      <c r="L110" s="40"/>
      <c r="M110" s="186" t="s">
        <v>19</v>
      </c>
      <c r="N110" s="187" t="s">
        <v>45</v>
      </c>
      <c r="O110" s="65"/>
      <c r="P110" s="188">
        <f t="shared" si="1"/>
        <v>0</v>
      </c>
      <c r="Q110" s="188">
        <v>0</v>
      </c>
      <c r="R110" s="188">
        <f t="shared" si="2"/>
        <v>0</v>
      </c>
      <c r="S110" s="188">
        <v>0</v>
      </c>
      <c r="T110" s="189">
        <f t="shared" si="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518</v>
      </c>
      <c r="AT110" s="190" t="s">
        <v>173</v>
      </c>
      <c r="AU110" s="190" t="s">
        <v>85</v>
      </c>
      <c r="AY110" s="18" t="s">
        <v>171</v>
      </c>
      <c r="BE110" s="191">
        <f t="shared" si="4"/>
        <v>0</v>
      </c>
      <c r="BF110" s="191">
        <f t="shared" si="5"/>
        <v>0</v>
      </c>
      <c r="BG110" s="191">
        <f t="shared" si="6"/>
        <v>0</v>
      </c>
      <c r="BH110" s="191">
        <f t="shared" si="7"/>
        <v>0</v>
      </c>
      <c r="BI110" s="191">
        <f t="shared" si="8"/>
        <v>0</v>
      </c>
      <c r="BJ110" s="18" t="s">
        <v>85</v>
      </c>
      <c r="BK110" s="191">
        <f t="shared" si="9"/>
        <v>0</v>
      </c>
      <c r="BL110" s="18" t="s">
        <v>518</v>
      </c>
      <c r="BM110" s="190" t="s">
        <v>3733</v>
      </c>
    </row>
    <row r="111" spans="1:65" s="2" customFormat="1" ht="21.75" customHeight="1">
      <c r="A111" s="35"/>
      <c r="B111" s="36"/>
      <c r="C111" s="215" t="s">
        <v>8</v>
      </c>
      <c r="D111" s="215" t="s">
        <v>285</v>
      </c>
      <c r="E111" s="216" t="s">
        <v>2641</v>
      </c>
      <c r="F111" s="217" t="s">
        <v>3734</v>
      </c>
      <c r="G111" s="218" t="s">
        <v>266</v>
      </c>
      <c r="H111" s="219">
        <v>26</v>
      </c>
      <c r="I111" s="220"/>
      <c r="J111" s="221">
        <f t="shared" si="0"/>
        <v>0</v>
      </c>
      <c r="K111" s="217" t="s">
        <v>19</v>
      </c>
      <c r="L111" s="222"/>
      <c r="M111" s="223" t="s">
        <v>19</v>
      </c>
      <c r="N111" s="224" t="s">
        <v>45</v>
      </c>
      <c r="O111" s="65"/>
      <c r="P111" s="188">
        <f t="shared" si="1"/>
        <v>0</v>
      </c>
      <c r="Q111" s="188">
        <v>5.0000000000000002E-5</v>
      </c>
      <c r="R111" s="188">
        <f t="shared" si="2"/>
        <v>1.3000000000000002E-3</v>
      </c>
      <c r="S111" s="188">
        <v>0</v>
      </c>
      <c r="T111" s="189">
        <f t="shared" si="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838</v>
      </c>
      <c r="AT111" s="190" t="s">
        <v>285</v>
      </c>
      <c r="AU111" s="190" t="s">
        <v>85</v>
      </c>
      <c r="AY111" s="18" t="s">
        <v>171</v>
      </c>
      <c r="BE111" s="191">
        <f t="shared" si="4"/>
        <v>0</v>
      </c>
      <c r="BF111" s="191">
        <f t="shared" si="5"/>
        <v>0</v>
      </c>
      <c r="BG111" s="191">
        <f t="shared" si="6"/>
        <v>0</v>
      </c>
      <c r="BH111" s="191">
        <f t="shared" si="7"/>
        <v>0</v>
      </c>
      <c r="BI111" s="191">
        <f t="shared" si="8"/>
        <v>0</v>
      </c>
      <c r="BJ111" s="18" t="s">
        <v>85</v>
      </c>
      <c r="BK111" s="191">
        <f t="shared" si="9"/>
        <v>0</v>
      </c>
      <c r="BL111" s="18" t="s">
        <v>838</v>
      </c>
      <c r="BM111" s="190" t="s">
        <v>3735</v>
      </c>
    </row>
    <row r="112" spans="1:65" s="2" customFormat="1" ht="24">
      <c r="A112" s="35"/>
      <c r="B112" s="36"/>
      <c r="C112" s="179" t="s">
        <v>254</v>
      </c>
      <c r="D112" s="179" t="s">
        <v>173</v>
      </c>
      <c r="E112" s="180" t="s">
        <v>2644</v>
      </c>
      <c r="F112" s="181" t="s">
        <v>2645</v>
      </c>
      <c r="G112" s="182" t="s">
        <v>266</v>
      </c>
      <c r="H112" s="183">
        <v>3</v>
      </c>
      <c r="I112" s="184"/>
      <c r="J112" s="185">
        <f t="shared" si="0"/>
        <v>0</v>
      </c>
      <c r="K112" s="181" t="s">
        <v>19</v>
      </c>
      <c r="L112" s="40"/>
      <c r="M112" s="186" t="s">
        <v>19</v>
      </c>
      <c r="N112" s="187" t="s">
        <v>45</v>
      </c>
      <c r="O112" s="65"/>
      <c r="P112" s="188">
        <f t="shared" si="1"/>
        <v>0</v>
      </c>
      <c r="Q112" s="188">
        <v>0</v>
      </c>
      <c r="R112" s="188">
        <f t="shared" si="2"/>
        <v>0</v>
      </c>
      <c r="S112" s="188">
        <v>0</v>
      </c>
      <c r="T112" s="189">
        <f t="shared" si="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518</v>
      </c>
      <c r="AT112" s="190" t="s">
        <v>173</v>
      </c>
      <c r="AU112" s="190" t="s">
        <v>85</v>
      </c>
      <c r="AY112" s="18" t="s">
        <v>171</v>
      </c>
      <c r="BE112" s="191">
        <f t="shared" si="4"/>
        <v>0</v>
      </c>
      <c r="BF112" s="191">
        <f t="shared" si="5"/>
        <v>0</v>
      </c>
      <c r="BG112" s="191">
        <f t="shared" si="6"/>
        <v>0</v>
      </c>
      <c r="BH112" s="191">
        <f t="shared" si="7"/>
        <v>0</v>
      </c>
      <c r="BI112" s="191">
        <f t="shared" si="8"/>
        <v>0</v>
      </c>
      <c r="BJ112" s="18" t="s">
        <v>85</v>
      </c>
      <c r="BK112" s="191">
        <f t="shared" si="9"/>
        <v>0</v>
      </c>
      <c r="BL112" s="18" t="s">
        <v>518</v>
      </c>
      <c r="BM112" s="190" t="s">
        <v>3736</v>
      </c>
    </row>
    <row r="113" spans="1:65" s="2" customFormat="1" ht="16.5" customHeight="1">
      <c r="A113" s="35"/>
      <c r="B113" s="36"/>
      <c r="C113" s="215" t="s">
        <v>259</v>
      </c>
      <c r="D113" s="215" t="s">
        <v>285</v>
      </c>
      <c r="E113" s="216" t="s">
        <v>2647</v>
      </c>
      <c r="F113" s="217" t="s">
        <v>3737</v>
      </c>
      <c r="G113" s="218" t="s">
        <v>266</v>
      </c>
      <c r="H113" s="219">
        <v>3</v>
      </c>
      <c r="I113" s="220"/>
      <c r="J113" s="221">
        <f t="shared" si="0"/>
        <v>0</v>
      </c>
      <c r="K113" s="217" t="s">
        <v>19</v>
      </c>
      <c r="L113" s="222"/>
      <c r="M113" s="223" t="s">
        <v>19</v>
      </c>
      <c r="N113" s="224" t="s">
        <v>45</v>
      </c>
      <c r="O113" s="65"/>
      <c r="P113" s="188">
        <f t="shared" si="1"/>
        <v>0</v>
      </c>
      <c r="Q113" s="188">
        <v>5.0000000000000002E-5</v>
      </c>
      <c r="R113" s="188">
        <f t="shared" si="2"/>
        <v>1.5000000000000001E-4</v>
      </c>
      <c r="S113" s="188">
        <v>0</v>
      </c>
      <c r="T113" s="189">
        <f t="shared" si="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838</v>
      </c>
      <c r="AT113" s="190" t="s">
        <v>285</v>
      </c>
      <c r="AU113" s="190" t="s">
        <v>85</v>
      </c>
      <c r="AY113" s="18" t="s">
        <v>171</v>
      </c>
      <c r="BE113" s="191">
        <f t="shared" si="4"/>
        <v>0</v>
      </c>
      <c r="BF113" s="191">
        <f t="shared" si="5"/>
        <v>0</v>
      </c>
      <c r="BG113" s="191">
        <f t="shared" si="6"/>
        <v>0</v>
      </c>
      <c r="BH113" s="191">
        <f t="shared" si="7"/>
        <v>0</v>
      </c>
      <c r="BI113" s="191">
        <f t="shared" si="8"/>
        <v>0</v>
      </c>
      <c r="BJ113" s="18" t="s">
        <v>85</v>
      </c>
      <c r="BK113" s="191">
        <f t="shared" si="9"/>
        <v>0</v>
      </c>
      <c r="BL113" s="18" t="s">
        <v>838</v>
      </c>
      <c r="BM113" s="190" t="s">
        <v>3738</v>
      </c>
    </row>
    <row r="114" spans="1:65" s="2" customFormat="1" ht="24">
      <c r="A114" s="35"/>
      <c r="B114" s="36"/>
      <c r="C114" s="179" t="s">
        <v>216</v>
      </c>
      <c r="D114" s="179" t="s">
        <v>173</v>
      </c>
      <c r="E114" s="180" t="s">
        <v>2650</v>
      </c>
      <c r="F114" s="181" t="s">
        <v>2651</v>
      </c>
      <c r="G114" s="182" t="s">
        <v>266</v>
      </c>
      <c r="H114" s="183">
        <v>19</v>
      </c>
      <c r="I114" s="184"/>
      <c r="J114" s="185">
        <f t="shared" si="0"/>
        <v>0</v>
      </c>
      <c r="K114" s="181" t="s">
        <v>19</v>
      </c>
      <c r="L114" s="40"/>
      <c r="M114" s="186" t="s">
        <v>19</v>
      </c>
      <c r="N114" s="187" t="s">
        <v>45</v>
      </c>
      <c r="O114" s="65"/>
      <c r="P114" s="188">
        <f t="shared" si="1"/>
        <v>0</v>
      </c>
      <c r="Q114" s="188">
        <v>0</v>
      </c>
      <c r="R114" s="188">
        <f t="shared" si="2"/>
        <v>0</v>
      </c>
      <c r="S114" s="188">
        <v>0</v>
      </c>
      <c r="T114" s="189">
        <f t="shared" si="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518</v>
      </c>
      <c r="AT114" s="190" t="s">
        <v>173</v>
      </c>
      <c r="AU114" s="190" t="s">
        <v>85</v>
      </c>
      <c r="AY114" s="18" t="s">
        <v>171</v>
      </c>
      <c r="BE114" s="191">
        <f t="shared" si="4"/>
        <v>0</v>
      </c>
      <c r="BF114" s="191">
        <f t="shared" si="5"/>
        <v>0</v>
      </c>
      <c r="BG114" s="191">
        <f t="shared" si="6"/>
        <v>0</v>
      </c>
      <c r="BH114" s="191">
        <f t="shared" si="7"/>
        <v>0</v>
      </c>
      <c r="BI114" s="191">
        <f t="shared" si="8"/>
        <v>0</v>
      </c>
      <c r="BJ114" s="18" t="s">
        <v>85</v>
      </c>
      <c r="BK114" s="191">
        <f t="shared" si="9"/>
        <v>0</v>
      </c>
      <c r="BL114" s="18" t="s">
        <v>518</v>
      </c>
      <c r="BM114" s="190" t="s">
        <v>3739</v>
      </c>
    </row>
    <row r="115" spans="1:65" s="2" customFormat="1" ht="21.75" customHeight="1">
      <c r="A115" s="35"/>
      <c r="B115" s="36"/>
      <c r="C115" s="215" t="s">
        <v>270</v>
      </c>
      <c r="D115" s="215" t="s">
        <v>285</v>
      </c>
      <c r="E115" s="216" t="s">
        <v>2653</v>
      </c>
      <c r="F115" s="217" t="s">
        <v>3740</v>
      </c>
      <c r="G115" s="218" t="s">
        <v>266</v>
      </c>
      <c r="H115" s="219">
        <v>14</v>
      </c>
      <c r="I115" s="220"/>
      <c r="J115" s="221">
        <f t="shared" si="0"/>
        <v>0</v>
      </c>
      <c r="K115" s="217" t="s">
        <v>19</v>
      </c>
      <c r="L115" s="222"/>
      <c r="M115" s="223" t="s">
        <v>19</v>
      </c>
      <c r="N115" s="224" t="s">
        <v>45</v>
      </c>
      <c r="O115" s="65"/>
      <c r="P115" s="188">
        <f t="shared" si="1"/>
        <v>0</v>
      </c>
      <c r="Q115" s="188">
        <v>5.0000000000000002E-5</v>
      </c>
      <c r="R115" s="188">
        <f t="shared" si="2"/>
        <v>6.9999999999999999E-4</v>
      </c>
      <c r="S115" s="188">
        <v>0</v>
      </c>
      <c r="T115" s="189">
        <f t="shared" si="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838</v>
      </c>
      <c r="AT115" s="190" t="s">
        <v>285</v>
      </c>
      <c r="AU115" s="190" t="s">
        <v>85</v>
      </c>
      <c r="AY115" s="18" t="s">
        <v>171</v>
      </c>
      <c r="BE115" s="191">
        <f t="shared" si="4"/>
        <v>0</v>
      </c>
      <c r="BF115" s="191">
        <f t="shared" si="5"/>
        <v>0</v>
      </c>
      <c r="BG115" s="191">
        <f t="shared" si="6"/>
        <v>0</v>
      </c>
      <c r="BH115" s="191">
        <f t="shared" si="7"/>
        <v>0</v>
      </c>
      <c r="BI115" s="191">
        <f t="shared" si="8"/>
        <v>0</v>
      </c>
      <c r="BJ115" s="18" t="s">
        <v>85</v>
      </c>
      <c r="BK115" s="191">
        <f t="shared" si="9"/>
        <v>0</v>
      </c>
      <c r="BL115" s="18" t="s">
        <v>838</v>
      </c>
      <c r="BM115" s="190" t="s">
        <v>3741</v>
      </c>
    </row>
    <row r="116" spans="1:65" s="2" customFormat="1" ht="21.75" customHeight="1">
      <c r="A116" s="35"/>
      <c r="B116" s="36"/>
      <c r="C116" s="215" t="s">
        <v>232</v>
      </c>
      <c r="D116" s="215" t="s">
        <v>285</v>
      </c>
      <c r="E116" s="216" t="s">
        <v>2658</v>
      </c>
      <c r="F116" s="217" t="s">
        <v>3742</v>
      </c>
      <c r="G116" s="218" t="s">
        <v>266</v>
      </c>
      <c r="H116" s="219">
        <v>2</v>
      </c>
      <c r="I116" s="220"/>
      <c r="J116" s="221">
        <f t="shared" si="0"/>
        <v>0</v>
      </c>
      <c r="K116" s="217" t="s">
        <v>19</v>
      </c>
      <c r="L116" s="222"/>
      <c r="M116" s="223" t="s">
        <v>19</v>
      </c>
      <c r="N116" s="224" t="s">
        <v>45</v>
      </c>
      <c r="O116" s="65"/>
      <c r="P116" s="188">
        <f t="shared" si="1"/>
        <v>0</v>
      </c>
      <c r="Q116" s="188">
        <v>5.0000000000000002E-5</v>
      </c>
      <c r="R116" s="188">
        <f t="shared" si="2"/>
        <v>1E-4</v>
      </c>
      <c r="S116" s="188">
        <v>0</v>
      </c>
      <c r="T116" s="189">
        <f t="shared" si="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838</v>
      </c>
      <c r="AT116" s="190" t="s">
        <v>285</v>
      </c>
      <c r="AU116" s="190" t="s">
        <v>85</v>
      </c>
      <c r="AY116" s="18" t="s">
        <v>171</v>
      </c>
      <c r="BE116" s="191">
        <f t="shared" si="4"/>
        <v>0</v>
      </c>
      <c r="BF116" s="191">
        <f t="shared" si="5"/>
        <v>0</v>
      </c>
      <c r="BG116" s="191">
        <f t="shared" si="6"/>
        <v>0</v>
      </c>
      <c r="BH116" s="191">
        <f t="shared" si="7"/>
        <v>0</v>
      </c>
      <c r="BI116" s="191">
        <f t="shared" si="8"/>
        <v>0</v>
      </c>
      <c r="BJ116" s="18" t="s">
        <v>85</v>
      </c>
      <c r="BK116" s="191">
        <f t="shared" si="9"/>
        <v>0</v>
      </c>
      <c r="BL116" s="18" t="s">
        <v>838</v>
      </c>
      <c r="BM116" s="190" t="s">
        <v>3743</v>
      </c>
    </row>
    <row r="117" spans="1:65" s="2" customFormat="1" ht="24">
      <c r="A117" s="35"/>
      <c r="B117" s="36"/>
      <c r="C117" s="179" t="s">
        <v>7</v>
      </c>
      <c r="D117" s="179" t="s">
        <v>173</v>
      </c>
      <c r="E117" s="180" t="s">
        <v>2660</v>
      </c>
      <c r="F117" s="181" t="s">
        <v>3744</v>
      </c>
      <c r="G117" s="182" t="s">
        <v>266</v>
      </c>
      <c r="H117" s="183">
        <v>4</v>
      </c>
      <c r="I117" s="184"/>
      <c r="J117" s="185">
        <f t="shared" si="0"/>
        <v>0</v>
      </c>
      <c r="K117" s="181" t="s">
        <v>19</v>
      </c>
      <c r="L117" s="40"/>
      <c r="M117" s="186" t="s">
        <v>19</v>
      </c>
      <c r="N117" s="187" t="s">
        <v>45</v>
      </c>
      <c r="O117" s="65"/>
      <c r="P117" s="188">
        <f t="shared" si="1"/>
        <v>0</v>
      </c>
      <c r="Q117" s="188">
        <v>0</v>
      </c>
      <c r="R117" s="188">
        <f t="shared" si="2"/>
        <v>0</v>
      </c>
      <c r="S117" s="188">
        <v>0</v>
      </c>
      <c r="T117" s="189">
        <f t="shared" si="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518</v>
      </c>
      <c r="AT117" s="190" t="s">
        <v>173</v>
      </c>
      <c r="AU117" s="190" t="s">
        <v>85</v>
      </c>
      <c r="AY117" s="18" t="s">
        <v>171</v>
      </c>
      <c r="BE117" s="191">
        <f t="shared" si="4"/>
        <v>0</v>
      </c>
      <c r="BF117" s="191">
        <f t="shared" si="5"/>
        <v>0</v>
      </c>
      <c r="BG117" s="191">
        <f t="shared" si="6"/>
        <v>0</v>
      </c>
      <c r="BH117" s="191">
        <f t="shared" si="7"/>
        <v>0</v>
      </c>
      <c r="BI117" s="191">
        <f t="shared" si="8"/>
        <v>0</v>
      </c>
      <c r="BJ117" s="18" t="s">
        <v>85</v>
      </c>
      <c r="BK117" s="191">
        <f t="shared" si="9"/>
        <v>0</v>
      </c>
      <c r="BL117" s="18" t="s">
        <v>518</v>
      </c>
      <c r="BM117" s="190" t="s">
        <v>3745</v>
      </c>
    </row>
    <row r="118" spans="1:65" s="2" customFormat="1" ht="21.75" customHeight="1">
      <c r="A118" s="35"/>
      <c r="B118" s="36"/>
      <c r="C118" s="215" t="s">
        <v>284</v>
      </c>
      <c r="D118" s="215" t="s">
        <v>285</v>
      </c>
      <c r="E118" s="216" t="s">
        <v>2663</v>
      </c>
      <c r="F118" s="217" t="s">
        <v>3746</v>
      </c>
      <c r="G118" s="218" t="s">
        <v>266</v>
      </c>
      <c r="H118" s="219">
        <v>4</v>
      </c>
      <c r="I118" s="220"/>
      <c r="J118" s="221">
        <f t="shared" si="0"/>
        <v>0</v>
      </c>
      <c r="K118" s="217" t="s">
        <v>19</v>
      </c>
      <c r="L118" s="222"/>
      <c r="M118" s="223" t="s">
        <v>19</v>
      </c>
      <c r="N118" s="224" t="s">
        <v>45</v>
      </c>
      <c r="O118" s="65"/>
      <c r="P118" s="188">
        <f t="shared" si="1"/>
        <v>0</v>
      </c>
      <c r="Q118" s="188">
        <v>6.0000000000000002E-5</v>
      </c>
      <c r="R118" s="188">
        <f t="shared" si="2"/>
        <v>2.4000000000000001E-4</v>
      </c>
      <c r="S118" s="188">
        <v>0</v>
      </c>
      <c r="T118" s="189">
        <f t="shared" si="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838</v>
      </c>
      <c r="AT118" s="190" t="s">
        <v>285</v>
      </c>
      <c r="AU118" s="190" t="s">
        <v>85</v>
      </c>
      <c r="AY118" s="18" t="s">
        <v>171</v>
      </c>
      <c r="BE118" s="191">
        <f t="shared" si="4"/>
        <v>0</v>
      </c>
      <c r="BF118" s="191">
        <f t="shared" si="5"/>
        <v>0</v>
      </c>
      <c r="BG118" s="191">
        <f t="shared" si="6"/>
        <v>0</v>
      </c>
      <c r="BH118" s="191">
        <f t="shared" si="7"/>
        <v>0</v>
      </c>
      <c r="BI118" s="191">
        <f t="shared" si="8"/>
        <v>0</v>
      </c>
      <c r="BJ118" s="18" t="s">
        <v>85</v>
      </c>
      <c r="BK118" s="191">
        <f t="shared" si="9"/>
        <v>0</v>
      </c>
      <c r="BL118" s="18" t="s">
        <v>838</v>
      </c>
      <c r="BM118" s="190" t="s">
        <v>3747</v>
      </c>
    </row>
    <row r="119" spans="1:65" s="2" customFormat="1" ht="24">
      <c r="A119" s="35"/>
      <c r="B119" s="36"/>
      <c r="C119" s="179" t="s">
        <v>291</v>
      </c>
      <c r="D119" s="179" t="s">
        <v>173</v>
      </c>
      <c r="E119" s="180" t="s">
        <v>3748</v>
      </c>
      <c r="F119" s="181" t="s">
        <v>3749</v>
      </c>
      <c r="G119" s="182" t="s">
        <v>266</v>
      </c>
      <c r="H119" s="183">
        <v>3</v>
      </c>
      <c r="I119" s="184"/>
      <c r="J119" s="185">
        <f t="shared" si="0"/>
        <v>0</v>
      </c>
      <c r="K119" s="181" t="s">
        <v>19</v>
      </c>
      <c r="L119" s="40"/>
      <c r="M119" s="186" t="s">
        <v>19</v>
      </c>
      <c r="N119" s="187" t="s">
        <v>45</v>
      </c>
      <c r="O119" s="65"/>
      <c r="P119" s="188">
        <f t="shared" si="1"/>
        <v>0</v>
      </c>
      <c r="Q119" s="188">
        <v>0</v>
      </c>
      <c r="R119" s="188">
        <f t="shared" si="2"/>
        <v>0</v>
      </c>
      <c r="S119" s="188">
        <v>0</v>
      </c>
      <c r="T119" s="189">
        <f t="shared" si="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518</v>
      </c>
      <c r="AT119" s="190" t="s">
        <v>173</v>
      </c>
      <c r="AU119" s="190" t="s">
        <v>85</v>
      </c>
      <c r="AY119" s="18" t="s">
        <v>171</v>
      </c>
      <c r="BE119" s="191">
        <f t="shared" si="4"/>
        <v>0</v>
      </c>
      <c r="BF119" s="191">
        <f t="shared" si="5"/>
        <v>0</v>
      </c>
      <c r="BG119" s="191">
        <f t="shared" si="6"/>
        <v>0</v>
      </c>
      <c r="BH119" s="191">
        <f t="shared" si="7"/>
        <v>0</v>
      </c>
      <c r="BI119" s="191">
        <f t="shared" si="8"/>
        <v>0</v>
      </c>
      <c r="BJ119" s="18" t="s">
        <v>85</v>
      </c>
      <c r="BK119" s="191">
        <f t="shared" si="9"/>
        <v>0</v>
      </c>
      <c r="BL119" s="18" t="s">
        <v>518</v>
      </c>
      <c r="BM119" s="190" t="s">
        <v>3750</v>
      </c>
    </row>
    <row r="120" spans="1:65" s="2" customFormat="1" ht="21.75" customHeight="1">
      <c r="A120" s="35"/>
      <c r="B120" s="36"/>
      <c r="C120" s="215" t="s">
        <v>297</v>
      </c>
      <c r="D120" s="215" t="s">
        <v>285</v>
      </c>
      <c r="E120" s="216" t="s">
        <v>3751</v>
      </c>
      <c r="F120" s="217" t="s">
        <v>3752</v>
      </c>
      <c r="G120" s="218" t="s">
        <v>266</v>
      </c>
      <c r="H120" s="219">
        <v>3</v>
      </c>
      <c r="I120" s="220"/>
      <c r="J120" s="221">
        <f t="shared" si="0"/>
        <v>0</v>
      </c>
      <c r="K120" s="217" t="s">
        <v>19</v>
      </c>
      <c r="L120" s="222"/>
      <c r="M120" s="223" t="s">
        <v>19</v>
      </c>
      <c r="N120" s="224" t="s">
        <v>45</v>
      </c>
      <c r="O120" s="65"/>
      <c r="P120" s="188">
        <f t="shared" si="1"/>
        <v>0</v>
      </c>
      <c r="Q120" s="188">
        <v>5.0000000000000002E-5</v>
      </c>
      <c r="R120" s="188">
        <f t="shared" si="2"/>
        <v>1.5000000000000001E-4</v>
      </c>
      <c r="S120" s="188">
        <v>0</v>
      </c>
      <c r="T120" s="189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838</v>
      </c>
      <c r="AT120" s="190" t="s">
        <v>285</v>
      </c>
      <c r="AU120" s="190" t="s">
        <v>85</v>
      </c>
      <c r="AY120" s="18" t="s">
        <v>171</v>
      </c>
      <c r="BE120" s="191">
        <f t="shared" si="4"/>
        <v>0</v>
      </c>
      <c r="BF120" s="191">
        <f t="shared" si="5"/>
        <v>0</v>
      </c>
      <c r="BG120" s="191">
        <f t="shared" si="6"/>
        <v>0</v>
      </c>
      <c r="BH120" s="191">
        <f t="shared" si="7"/>
        <v>0</v>
      </c>
      <c r="BI120" s="191">
        <f t="shared" si="8"/>
        <v>0</v>
      </c>
      <c r="BJ120" s="18" t="s">
        <v>85</v>
      </c>
      <c r="BK120" s="191">
        <f t="shared" si="9"/>
        <v>0</v>
      </c>
      <c r="BL120" s="18" t="s">
        <v>838</v>
      </c>
      <c r="BM120" s="190" t="s">
        <v>3753</v>
      </c>
    </row>
    <row r="121" spans="1:65" s="2" customFormat="1" ht="24">
      <c r="A121" s="35"/>
      <c r="B121" s="36"/>
      <c r="C121" s="179" t="s">
        <v>351</v>
      </c>
      <c r="D121" s="179" t="s">
        <v>173</v>
      </c>
      <c r="E121" s="180" t="s">
        <v>2672</v>
      </c>
      <c r="F121" s="181" t="s">
        <v>2673</v>
      </c>
      <c r="G121" s="182" t="s">
        <v>266</v>
      </c>
      <c r="H121" s="183">
        <v>128</v>
      </c>
      <c r="I121" s="184"/>
      <c r="J121" s="185">
        <f t="shared" si="0"/>
        <v>0</v>
      </c>
      <c r="K121" s="181" t="s">
        <v>19</v>
      </c>
      <c r="L121" s="40"/>
      <c r="M121" s="186" t="s">
        <v>19</v>
      </c>
      <c r="N121" s="187" t="s">
        <v>45</v>
      </c>
      <c r="O121" s="65"/>
      <c r="P121" s="188">
        <f t="shared" si="1"/>
        <v>0</v>
      </c>
      <c r="Q121" s="188">
        <v>0</v>
      </c>
      <c r="R121" s="188">
        <f t="shared" si="2"/>
        <v>0</v>
      </c>
      <c r="S121" s="188">
        <v>0</v>
      </c>
      <c r="T121" s="189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518</v>
      </c>
      <c r="AT121" s="190" t="s">
        <v>173</v>
      </c>
      <c r="AU121" s="190" t="s">
        <v>85</v>
      </c>
      <c r="AY121" s="18" t="s">
        <v>171</v>
      </c>
      <c r="BE121" s="191">
        <f t="shared" si="4"/>
        <v>0</v>
      </c>
      <c r="BF121" s="191">
        <f t="shared" si="5"/>
        <v>0</v>
      </c>
      <c r="BG121" s="191">
        <f t="shared" si="6"/>
        <v>0</v>
      </c>
      <c r="BH121" s="191">
        <f t="shared" si="7"/>
        <v>0</v>
      </c>
      <c r="BI121" s="191">
        <f t="shared" si="8"/>
        <v>0</v>
      </c>
      <c r="BJ121" s="18" t="s">
        <v>85</v>
      </c>
      <c r="BK121" s="191">
        <f t="shared" si="9"/>
        <v>0</v>
      </c>
      <c r="BL121" s="18" t="s">
        <v>518</v>
      </c>
      <c r="BM121" s="190" t="s">
        <v>3754</v>
      </c>
    </row>
    <row r="122" spans="1:65" s="2" customFormat="1" ht="24">
      <c r="A122" s="35"/>
      <c r="B122" s="36"/>
      <c r="C122" s="215" t="s">
        <v>356</v>
      </c>
      <c r="D122" s="215" t="s">
        <v>285</v>
      </c>
      <c r="E122" s="216" t="s">
        <v>2675</v>
      </c>
      <c r="F122" s="217" t="s">
        <v>3755</v>
      </c>
      <c r="G122" s="218" t="s">
        <v>266</v>
      </c>
      <c r="H122" s="219">
        <v>4</v>
      </c>
      <c r="I122" s="220"/>
      <c r="J122" s="221">
        <f t="shared" si="0"/>
        <v>0</v>
      </c>
      <c r="K122" s="217" t="s">
        <v>19</v>
      </c>
      <c r="L122" s="222"/>
      <c r="M122" s="223" t="s">
        <v>19</v>
      </c>
      <c r="N122" s="224" t="s">
        <v>45</v>
      </c>
      <c r="O122" s="65"/>
      <c r="P122" s="188">
        <f t="shared" si="1"/>
        <v>0</v>
      </c>
      <c r="Q122" s="188">
        <v>6.0000000000000002E-5</v>
      </c>
      <c r="R122" s="188">
        <f t="shared" si="2"/>
        <v>2.4000000000000001E-4</v>
      </c>
      <c r="S122" s="188">
        <v>0</v>
      </c>
      <c r="T122" s="189">
        <f t="shared" si="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838</v>
      </c>
      <c r="AT122" s="190" t="s">
        <v>285</v>
      </c>
      <c r="AU122" s="190" t="s">
        <v>85</v>
      </c>
      <c r="AY122" s="18" t="s">
        <v>171</v>
      </c>
      <c r="BE122" s="191">
        <f t="shared" si="4"/>
        <v>0</v>
      </c>
      <c r="BF122" s="191">
        <f t="shared" si="5"/>
        <v>0</v>
      </c>
      <c r="BG122" s="191">
        <f t="shared" si="6"/>
        <v>0</v>
      </c>
      <c r="BH122" s="191">
        <f t="shared" si="7"/>
        <v>0</v>
      </c>
      <c r="BI122" s="191">
        <f t="shared" si="8"/>
        <v>0</v>
      </c>
      <c r="BJ122" s="18" t="s">
        <v>85</v>
      </c>
      <c r="BK122" s="191">
        <f t="shared" si="9"/>
        <v>0</v>
      </c>
      <c r="BL122" s="18" t="s">
        <v>838</v>
      </c>
      <c r="BM122" s="190" t="s">
        <v>3756</v>
      </c>
    </row>
    <row r="123" spans="1:65" s="2" customFormat="1" ht="21.75" customHeight="1">
      <c r="A123" s="35"/>
      <c r="B123" s="36"/>
      <c r="C123" s="215" t="s">
        <v>361</v>
      </c>
      <c r="D123" s="215" t="s">
        <v>285</v>
      </c>
      <c r="E123" s="216" t="s">
        <v>2678</v>
      </c>
      <c r="F123" s="217" t="s">
        <v>3757</v>
      </c>
      <c r="G123" s="218" t="s">
        <v>266</v>
      </c>
      <c r="H123" s="219">
        <v>124</v>
      </c>
      <c r="I123" s="220"/>
      <c r="J123" s="221">
        <f t="shared" si="0"/>
        <v>0</v>
      </c>
      <c r="K123" s="217" t="s">
        <v>19</v>
      </c>
      <c r="L123" s="222"/>
      <c r="M123" s="223" t="s">
        <v>19</v>
      </c>
      <c r="N123" s="224" t="s">
        <v>45</v>
      </c>
      <c r="O123" s="65"/>
      <c r="P123" s="188">
        <f t="shared" si="1"/>
        <v>0</v>
      </c>
      <c r="Q123" s="188">
        <v>6.0000000000000002E-5</v>
      </c>
      <c r="R123" s="188">
        <f t="shared" si="2"/>
        <v>7.4400000000000004E-3</v>
      </c>
      <c r="S123" s="188">
        <v>0</v>
      </c>
      <c r="T123" s="189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838</v>
      </c>
      <c r="AT123" s="190" t="s">
        <v>285</v>
      </c>
      <c r="AU123" s="190" t="s">
        <v>85</v>
      </c>
      <c r="AY123" s="18" t="s">
        <v>171</v>
      </c>
      <c r="BE123" s="191">
        <f t="shared" si="4"/>
        <v>0</v>
      </c>
      <c r="BF123" s="191">
        <f t="shared" si="5"/>
        <v>0</v>
      </c>
      <c r="BG123" s="191">
        <f t="shared" si="6"/>
        <v>0</v>
      </c>
      <c r="BH123" s="191">
        <f t="shared" si="7"/>
        <v>0</v>
      </c>
      <c r="BI123" s="191">
        <f t="shared" si="8"/>
        <v>0</v>
      </c>
      <c r="BJ123" s="18" t="s">
        <v>85</v>
      </c>
      <c r="BK123" s="191">
        <f t="shared" si="9"/>
        <v>0</v>
      </c>
      <c r="BL123" s="18" t="s">
        <v>838</v>
      </c>
      <c r="BM123" s="190" t="s">
        <v>3758</v>
      </c>
    </row>
    <row r="124" spans="1:65" s="2" customFormat="1" ht="24">
      <c r="A124" s="35"/>
      <c r="B124" s="36"/>
      <c r="C124" s="179" t="s">
        <v>376</v>
      </c>
      <c r="D124" s="179" t="s">
        <v>173</v>
      </c>
      <c r="E124" s="180" t="s">
        <v>2687</v>
      </c>
      <c r="F124" s="181" t="s">
        <v>2688</v>
      </c>
      <c r="G124" s="182" t="s">
        <v>266</v>
      </c>
      <c r="H124" s="183">
        <v>4</v>
      </c>
      <c r="I124" s="184"/>
      <c r="J124" s="185">
        <f t="shared" si="0"/>
        <v>0</v>
      </c>
      <c r="K124" s="181" t="s">
        <v>19</v>
      </c>
      <c r="L124" s="40"/>
      <c r="M124" s="186" t="s">
        <v>19</v>
      </c>
      <c r="N124" s="187" t="s">
        <v>45</v>
      </c>
      <c r="O124" s="65"/>
      <c r="P124" s="188">
        <f t="shared" si="1"/>
        <v>0</v>
      </c>
      <c r="Q124" s="188">
        <v>0</v>
      </c>
      <c r="R124" s="188">
        <f t="shared" si="2"/>
        <v>0</v>
      </c>
      <c r="S124" s="188">
        <v>0</v>
      </c>
      <c r="T124" s="189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518</v>
      </c>
      <c r="AT124" s="190" t="s">
        <v>173</v>
      </c>
      <c r="AU124" s="190" t="s">
        <v>85</v>
      </c>
      <c r="AY124" s="18" t="s">
        <v>171</v>
      </c>
      <c r="BE124" s="191">
        <f t="shared" si="4"/>
        <v>0</v>
      </c>
      <c r="BF124" s="191">
        <f t="shared" si="5"/>
        <v>0</v>
      </c>
      <c r="BG124" s="191">
        <f t="shared" si="6"/>
        <v>0</v>
      </c>
      <c r="BH124" s="191">
        <f t="shared" si="7"/>
        <v>0</v>
      </c>
      <c r="BI124" s="191">
        <f t="shared" si="8"/>
        <v>0</v>
      </c>
      <c r="BJ124" s="18" t="s">
        <v>85</v>
      </c>
      <c r="BK124" s="191">
        <f t="shared" si="9"/>
        <v>0</v>
      </c>
      <c r="BL124" s="18" t="s">
        <v>518</v>
      </c>
      <c r="BM124" s="190" t="s">
        <v>3759</v>
      </c>
    </row>
    <row r="125" spans="1:65" s="2" customFormat="1" ht="21.75" customHeight="1">
      <c r="A125" s="35"/>
      <c r="B125" s="36"/>
      <c r="C125" s="215" t="s">
        <v>381</v>
      </c>
      <c r="D125" s="215" t="s">
        <v>285</v>
      </c>
      <c r="E125" s="216" t="s">
        <v>2690</v>
      </c>
      <c r="F125" s="217" t="s">
        <v>3760</v>
      </c>
      <c r="G125" s="218" t="s">
        <v>266</v>
      </c>
      <c r="H125" s="219">
        <v>4</v>
      </c>
      <c r="I125" s="220"/>
      <c r="J125" s="221">
        <f t="shared" si="0"/>
        <v>0</v>
      </c>
      <c r="K125" s="217" t="s">
        <v>19</v>
      </c>
      <c r="L125" s="222"/>
      <c r="M125" s="223" t="s">
        <v>19</v>
      </c>
      <c r="N125" s="224" t="s">
        <v>45</v>
      </c>
      <c r="O125" s="65"/>
      <c r="P125" s="188">
        <f t="shared" si="1"/>
        <v>0</v>
      </c>
      <c r="Q125" s="188">
        <v>4.8000000000000001E-4</v>
      </c>
      <c r="R125" s="188">
        <f t="shared" si="2"/>
        <v>1.92E-3</v>
      </c>
      <c r="S125" s="188">
        <v>0</v>
      </c>
      <c r="T125" s="189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838</v>
      </c>
      <c r="AT125" s="190" t="s">
        <v>285</v>
      </c>
      <c r="AU125" s="190" t="s">
        <v>85</v>
      </c>
      <c r="AY125" s="18" t="s">
        <v>171</v>
      </c>
      <c r="BE125" s="191">
        <f t="shared" si="4"/>
        <v>0</v>
      </c>
      <c r="BF125" s="191">
        <f t="shared" si="5"/>
        <v>0</v>
      </c>
      <c r="BG125" s="191">
        <f t="shared" si="6"/>
        <v>0</v>
      </c>
      <c r="BH125" s="191">
        <f t="shared" si="7"/>
        <v>0</v>
      </c>
      <c r="BI125" s="191">
        <f t="shared" si="8"/>
        <v>0</v>
      </c>
      <c r="BJ125" s="18" t="s">
        <v>85</v>
      </c>
      <c r="BK125" s="191">
        <f t="shared" si="9"/>
        <v>0</v>
      </c>
      <c r="BL125" s="18" t="s">
        <v>838</v>
      </c>
      <c r="BM125" s="190" t="s">
        <v>3761</v>
      </c>
    </row>
    <row r="126" spans="1:65" s="2" customFormat="1" ht="16.5" customHeight="1">
      <c r="A126" s="35"/>
      <c r="B126" s="36"/>
      <c r="C126" s="215" t="s">
        <v>386</v>
      </c>
      <c r="D126" s="215" t="s">
        <v>285</v>
      </c>
      <c r="E126" s="216" t="s">
        <v>2693</v>
      </c>
      <c r="F126" s="217" t="s">
        <v>3762</v>
      </c>
      <c r="G126" s="218" t="s">
        <v>318</v>
      </c>
      <c r="H126" s="219">
        <v>4</v>
      </c>
      <c r="I126" s="220"/>
      <c r="J126" s="221">
        <f t="shared" si="0"/>
        <v>0</v>
      </c>
      <c r="K126" s="217" t="s">
        <v>19</v>
      </c>
      <c r="L126" s="222"/>
      <c r="M126" s="223" t="s">
        <v>19</v>
      </c>
      <c r="N126" s="224" t="s">
        <v>45</v>
      </c>
      <c r="O126" s="65"/>
      <c r="P126" s="188">
        <f t="shared" si="1"/>
        <v>0</v>
      </c>
      <c r="Q126" s="188">
        <v>4.8000000000000001E-4</v>
      </c>
      <c r="R126" s="188">
        <f t="shared" si="2"/>
        <v>1.92E-3</v>
      </c>
      <c r="S126" s="188">
        <v>0</v>
      </c>
      <c r="T126" s="189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838</v>
      </c>
      <c r="AT126" s="190" t="s">
        <v>285</v>
      </c>
      <c r="AU126" s="190" t="s">
        <v>85</v>
      </c>
      <c r="AY126" s="18" t="s">
        <v>171</v>
      </c>
      <c r="BE126" s="191">
        <f t="shared" si="4"/>
        <v>0</v>
      </c>
      <c r="BF126" s="191">
        <f t="shared" si="5"/>
        <v>0</v>
      </c>
      <c r="BG126" s="191">
        <f t="shared" si="6"/>
        <v>0</v>
      </c>
      <c r="BH126" s="191">
        <f t="shared" si="7"/>
        <v>0</v>
      </c>
      <c r="BI126" s="191">
        <f t="shared" si="8"/>
        <v>0</v>
      </c>
      <c r="BJ126" s="18" t="s">
        <v>85</v>
      </c>
      <c r="BK126" s="191">
        <f t="shared" si="9"/>
        <v>0</v>
      </c>
      <c r="BL126" s="18" t="s">
        <v>838</v>
      </c>
      <c r="BM126" s="190" t="s">
        <v>3763</v>
      </c>
    </row>
    <row r="127" spans="1:65" s="2" customFormat="1" ht="24">
      <c r="A127" s="35"/>
      <c r="B127" s="36"/>
      <c r="C127" s="179" t="s">
        <v>305</v>
      </c>
      <c r="D127" s="179" t="s">
        <v>173</v>
      </c>
      <c r="E127" s="180" t="s">
        <v>2695</v>
      </c>
      <c r="F127" s="181" t="s">
        <v>2696</v>
      </c>
      <c r="G127" s="182" t="s">
        <v>266</v>
      </c>
      <c r="H127" s="183">
        <v>4</v>
      </c>
      <c r="I127" s="184"/>
      <c r="J127" s="185">
        <f t="shared" si="0"/>
        <v>0</v>
      </c>
      <c r="K127" s="181" t="s">
        <v>19</v>
      </c>
      <c r="L127" s="40"/>
      <c r="M127" s="186" t="s">
        <v>19</v>
      </c>
      <c r="N127" s="187" t="s">
        <v>45</v>
      </c>
      <c r="O127" s="65"/>
      <c r="P127" s="188">
        <f t="shared" si="1"/>
        <v>0</v>
      </c>
      <c r="Q127" s="188">
        <v>0</v>
      </c>
      <c r="R127" s="188">
        <f t="shared" si="2"/>
        <v>0</v>
      </c>
      <c r="S127" s="188">
        <v>0</v>
      </c>
      <c r="T127" s="189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518</v>
      </c>
      <c r="AT127" s="190" t="s">
        <v>173</v>
      </c>
      <c r="AU127" s="190" t="s">
        <v>85</v>
      </c>
      <c r="AY127" s="18" t="s">
        <v>171</v>
      </c>
      <c r="BE127" s="191">
        <f t="shared" si="4"/>
        <v>0</v>
      </c>
      <c r="BF127" s="191">
        <f t="shared" si="5"/>
        <v>0</v>
      </c>
      <c r="BG127" s="191">
        <f t="shared" si="6"/>
        <v>0</v>
      </c>
      <c r="BH127" s="191">
        <f t="shared" si="7"/>
        <v>0</v>
      </c>
      <c r="BI127" s="191">
        <f t="shared" si="8"/>
        <v>0</v>
      </c>
      <c r="BJ127" s="18" t="s">
        <v>85</v>
      </c>
      <c r="BK127" s="191">
        <f t="shared" si="9"/>
        <v>0</v>
      </c>
      <c r="BL127" s="18" t="s">
        <v>518</v>
      </c>
      <c r="BM127" s="190" t="s">
        <v>3764</v>
      </c>
    </row>
    <row r="128" spans="1:65" s="2" customFormat="1" ht="16.5" customHeight="1">
      <c r="A128" s="35"/>
      <c r="B128" s="36"/>
      <c r="C128" s="215" t="s">
        <v>310</v>
      </c>
      <c r="D128" s="215" t="s">
        <v>285</v>
      </c>
      <c r="E128" s="216" t="s">
        <v>2698</v>
      </c>
      <c r="F128" s="217" t="s">
        <v>3765</v>
      </c>
      <c r="G128" s="218" t="s">
        <v>266</v>
      </c>
      <c r="H128" s="219">
        <v>3</v>
      </c>
      <c r="I128" s="220"/>
      <c r="J128" s="221">
        <f t="shared" si="0"/>
        <v>0</v>
      </c>
      <c r="K128" s="217" t="s">
        <v>19</v>
      </c>
      <c r="L128" s="222"/>
      <c r="M128" s="223" t="s">
        <v>19</v>
      </c>
      <c r="N128" s="224" t="s">
        <v>45</v>
      </c>
      <c r="O128" s="65"/>
      <c r="P128" s="188">
        <f t="shared" si="1"/>
        <v>0</v>
      </c>
      <c r="Q128" s="188">
        <v>5.3E-3</v>
      </c>
      <c r="R128" s="188">
        <f t="shared" si="2"/>
        <v>1.5900000000000001E-2</v>
      </c>
      <c r="S128" s="188">
        <v>0</v>
      </c>
      <c r="T128" s="18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838</v>
      </c>
      <c r="AT128" s="190" t="s">
        <v>285</v>
      </c>
      <c r="AU128" s="190" t="s">
        <v>85</v>
      </c>
      <c r="AY128" s="18" t="s">
        <v>171</v>
      </c>
      <c r="BE128" s="191">
        <f t="shared" si="4"/>
        <v>0</v>
      </c>
      <c r="BF128" s="191">
        <f t="shared" si="5"/>
        <v>0</v>
      </c>
      <c r="BG128" s="191">
        <f t="shared" si="6"/>
        <v>0</v>
      </c>
      <c r="BH128" s="191">
        <f t="shared" si="7"/>
        <v>0</v>
      </c>
      <c r="BI128" s="191">
        <f t="shared" si="8"/>
        <v>0</v>
      </c>
      <c r="BJ128" s="18" t="s">
        <v>85</v>
      </c>
      <c r="BK128" s="191">
        <f t="shared" si="9"/>
        <v>0</v>
      </c>
      <c r="BL128" s="18" t="s">
        <v>838</v>
      </c>
      <c r="BM128" s="190" t="s">
        <v>3766</v>
      </c>
    </row>
    <row r="129" spans="1:65" s="2" customFormat="1" ht="16.5" customHeight="1">
      <c r="A129" s="35"/>
      <c r="B129" s="36"/>
      <c r="C129" s="215" t="s">
        <v>315</v>
      </c>
      <c r="D129" s="215" t="s">
        <v>285</v>
      </c>
      <c r="E129" s="216" t="s">
        <v>2701</v>
      </c>
      <c r="F129" s="217" t="s">
        <v>3767</v>
      </c>
      <c r="G129" s="218" t="s">
        <v>266</v>
      </c>
      <c r="H129" s="219">
        <v>1</v>
      </c>
      <c r="I129" s="220"/>
      <c r="J129" s="221">
        <f t="shared" si="0"/>
        <v>0</v>
      </c>
      <c r="K129" s="217" t="s">
        <v>19</v>
      </c>
      <c r="L129" s="222"/>
      <c r="M129" s="223" t="s">
        <v>19</v>
      </c>
      <c r="N129" s="224" t="s">
        <v>45</v>
      </c>
      <c r="O129" s="65"/>
      <c r="P129" s="188">
        <f t="shared" si="1"/>
        <v>0</v>
      </c>
      <c r="Q129" s="188">
        <v>5.3E-3</v>
      </c>
      <c r="R129" s="188">
        <f t="shared" si="2"/>
        <v>5.3E-3</v>
      </c>
      <c r="S129" s="188">
        <v>0</v>
      </c>
      <c r="T129" s="18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838</v>
      </c>
      <c r="AT129" s="190" t="s">
        <v>285</v>
      </c>
      <c r="AU129" s="190" t="s">
        <v>85</v>
      </c>
      <c r="AY129" s="18" t="s">
        <v>171</v>
      </c>
      <c r="BE129" s="191">
        <f t="shared" si="4"/>
        <v>0</v>
      </c>
      <c r="BF129" s="191">
        <f t="shared" si="5"/>
        <v>0</v>
      </c>
      <c r="BG129" s="191">
        <f t="shared" si="6"/>
        <v>0</v>
      </c>
      <c r="BH129" s="191">
        <f t="shared" si="7"/>
        <v>0</v>
      </c>
      <c r="BI129" s="191">
        <f t="shared" si="8"/>
        <v>0</v>
      </c>
      <c r="BJ129" s="18" t="s">
        <v>85</v>
      </c>
      <c r="BK129" s="191">
        <f t="shared" si="9"/>
        <v>0</v>
      </c>
      <c r="BL129" s="18" t="s">
        <v>838</v>
      </c>
      <c r="BM129" s="190" t="s">
        <v>3768</v>
      </c>
    </row>
    <row r="130" spans="1:65" s="2" customFormat="1" ht="24">
      <c r="A130" s="35"/>
      <c r="B130" s="36"/>
      <c r="C130" s="179" t="s">
        <v>321</v>
      </c>
      <c r="D130" s="179" t="s">
        <v>173</v>
      </c>
      <c r="E130" s="180" t="s">
        <v>2703</v>
      </c>
      <c r="F130" s="181" t="s">
        <v>3769</v>
      </c>
      <c r="G130" s="182" t="s">
        <v>266</v>
      </c>
      <c r="H130" s="183">
        <v>1</v>
      </c>
      <c r="I130" s="184"/>
      <c r="J130" s="185">
        <f t="shared" si="0"/>
        <v>0</v>
      </c>
      <c r="K130" s="181" t="s">
        <v>19</v>
      </c>
      <c r="L130" s="40"/>
      <c r="M130" s="186" t="s">
        <v>19</v>
      </c>
      <c r="N130" s="187" t="s">
        <v>45</v>
      </c>
      <c r="O130" s="65"/>
      <c r="P130" s="188">
        <f t="shared" si="1"/>
        <v>0</v>
      </c>
      <c r="Q130" s="188">
        <v>0</v>
      </c>
      <c r="R130" s="188">
        <f t="shared" si="2"/>
        <v>0</v>
      </c>
      <c r="S130" s="188">
        <v>0</v>
      </c>
      <c r="T130" s="18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518</v>
      </c>
      <c r="AT130" s="190" t="s">
        <v>173</v>
      </c>
      <c r="AU130" s="190" t="s">
        <v>85</v>
      </c>
      <c r="AY130" s="18" t="s">
        <v>171</v>
      </c>
      <c r="BE130" s="191">
        <f t="shared" si="4"/>
        <v>0</v>
      </c>
      <c r="BF130" s="191">
        <f t="shared" si="5"/>
        <v>0</v>
      </c>
      <c r="BG130" s="191">
        <f t="shared" si="6"/>
        <v>0</v>
      </c>
      <c r="BH130" s="191">
        <f t="shared" si="7"/>
        <v>0</v>
      </c>
      <c r="BI130" s="191">
        <f t="shared" si="8"/>
        <v>0</v>
      </c>
      <c r="BJ130" s="18" t="s">
        <v>85</v>
      </c>
      <c r="BK130" s="191">
        <f t="shared" si="9"/>
        <v>0</v>
      </c>
      <c r="BL130" s="18" t="s">
        <v>518</v>
      </c>
      <c r="BM130" s="190" t="s">
        <v>3770</v>
      </c>
    </row>
    <row r="131" spans="1:65" s="2" customFormat="1" ht="16.5" customHeight="1">
      <c r="A131" s="35"/>
      <c r="B131" s="36"/>
      <c r="C131" s="215" t="s">
        <v>326</v>
      </c>
      <c r="D131" s="215" t="s">
        <v>285</v>
      </c>
      <c r="E131" s="216" t="s">
        <v>2706</v>
      </c>
      <c r="F131" s="217" t="s">
        <v>3771</v>
      </c>
      <c r="G131" s="218" t="s">
        <v>266</v>
      </c>
      <c r="H131" s="219">
        <v>1</v>
      </c>
      <c r="I131" s="220"/>
      <c r="J131" s="221">
        <f t="shared" ref="J131:J162" si="10">ROUND(I131*H131,2)</f>
        <v>0</v>
      </c>
      <c r="K131" s="217" t="s">
        <v>19</v>
      </c>
      <c r="L131" s="222"/>
      <c r="M131" s="223" t="s">
        <v>19</v>
      </c>
      <c r="N131" s="224" t="s">
        <v>45</v>
      </c>
      <c r="O131" s="65"/>
      <c r="P131" s="188">
        <f t="shared" ref="P131:P162" si="11">O131*H131</f>
        <v>0</v>
      </c>
      <c r="Q131" s="188">
        <v>2.5000000000000001E-2</v>
      </c>
      <c r="R131" s="188">
        <f t="shared" ref="R131:R162" si="12">Q131*H131</f>
        <v>2.5000000000000001E-2</v>
      </c>
      <c r="S131" s="188">
        <v>0</v>
      </c>
      <c r="T131" s="189">
        <f t="shared" ref="T131:T162" si="13"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838</v>
      </c>
      <c r="AT131" s="190" t="s">
        <v>285</v>
      </c>
      <c r="AU131" s="190" t="s">
        <v>85</v>
      </c>
      <c r="AY131" s="18" t="s">
        <v>171</v>
      </c>
      <c r="BE131" s="191">
        <f t="shared" ref="BE131:BE162" si="14">IF(N131="základní",J131,0)</f>
        <v>0</v>
      </c>
      <c r="BF131" s="191">
        <f t="shared" ref="BF131:BF162" si="15">IF(N131="snížená",J131,0)</f>
        <v>0</v>
      </c>
      <c r="BG131" s="191">
        <f t="shared" ref="BG131:BG162" si="16">IF(N131="zákl. přenesená",J131,0)</f>
        <v>0</v>
      </c>
      <c r="BH131" s="191">
        <f t="shared" ref="BH131:BH162" si="17">IF(N131="sníž. přenesená",J131,0)</f>
        <v>0</v>
      </c>
      <c r="BI131" s="191">
        <f t="shared" ref="BI131:BI162" si="18">IF(N131="nulová",J131,0)</f>
        <v>0</v>
      </c>
      <c r="BJ131" s="18" t="s">
        <v>85</v>
      </c>
      <c r="BK131" s="191">
        <f t="shared" ref="BK131:BK162" si="19">ROUND(I131*H131,2)</f>
        <v>0</v>
      </c>
      <c r="BL131" s="18" t="s">
        <v>838</v>
      </c>
      <c r="BM131" s="190" t="s">
        <v>3772</v>
      </c>
    </row>
    <row r="132" spans="1:65" s="2" customFormat="1" ht="16.5" customHeight="1">
      <c r="A132" s="35"/>
      <c r="B132" s="36"/>
      <c r="C132" s="215" t="s">
        <v>331</v>
      </c>
      <c r="D132" s="215" t="s">
        <v>285</v>
      </c>
      <c r="E132" s="216" t="s">
        <v>2709</v>
      </c>
      <c r="F132" s="217" t="s">
        <v>3773</v>
      </c>
      <c r="G132" s="218" t="s">
        <v>266</v>
      </c>
      <c r="H132" s="219">
        <v>1</v>
      </c>
      <c r="I132" s="220"/>
      <c r="J132" s="221">
        <f t="shared" si="10"/>
        <v>0</v>
      </c>
      <c r="K132" s="217" t="s">
        <v>19</v>
      </c>
      <c r="L132" s="222"/>
      <c r="M132" s="223" t="s">
        <v>19</v>
      </c>
      <c r="N132" s="224" t="s">
        <v>45</v>
      </c>
      <c r="O132" s="65"/>
      <c r="P132" s="188">
        <f t="shared" si="11"/>
        <v>0</v>
      </c>
      <c r="Q132" s="188">
        <v>2.5000000000000001E-2</v>
      </c>
      <c r="R132" s="188">
        <f t="shared" si="12"/>
        <v>2.5000000000000001E-2</v>
      </c>
      <c r="S132" s="188">
        <v>0</v>
      </c>
      <c r="T132" s="189">
        <f t="shared" si="1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838</v>
      </c>
      <c r="AT132" s="190" t="s">
        <v>285</v>
      </c>
      <c r="AU132" s="190" t="s">
        <v>85</v>
      </c>
      <c r="AY132" s="18" t="s">
        <v>171</v>
      </c>
      <c r="BE132" s="191">
        <f t="shared" si="14"/>
        <v>0</v>
      </c>
      <c r="BF132" s="191">
        <f t="shared" si="15"/>
        <v>0</v>
      </c>
      <c r="BG132" s="191">
        <f t="shared" si="16"/>
        <v>0</v>
      </c>
      <c r="BH132" s="191">
        <f t="shared" si="17"/>
        <v>0</v>
      </c>
      <c r="BI132" s="191">
        <f t="shared" si="18"/>
        <v>0</v>
      </c>
      <c r="BJ132" s="18" t="s">
        <v>85</v>
      </c>
      <c r="BK132" s="191">
        <f t="shared" si="19"/>
        <v>0</v>
      </c>
      <c r="BL132" s="18" t="s">
        <v>838</v>
      </c>
      <c r="BM132" s="190" t="s">
        <v>3774</v>
      </c>
    </row>
    <row r="133" spans="1:65" s="2" customFormat="1" ht="24">
      <c r="A133" s="35"/>
      <c r="B133" s="36"/>
      <c r="C133" s="179" t="s">
        <v>337</v>
      </c>
      <c r="D133" s="179" t="s">
        <v>173</v>
      </c>
      <c r="E133" s="180" t="s">
        <v>2711</v>
      </c>
      <c r="F133" s="181" t="s">
        <v>3775</v>
      </c>
      <c r="G133" s="182" t="s">
        <v>266</v>
      </c>
      <c r="H133" s="183">
        <v>53</v>
      </c>
      <c r="I133" s="184"/>
      <c r="J133" s="185">
        <f t="shared" si="10"/>
        <v>0</v>
      </c>
      <c r="K133" s="181" t="s">
        <v>19</v>
      </c>
      <c r="L133" s="40"/>
      <c r="M133" s="186" t="s">
        <v>19</v>
      </c>
      <c r="N133" s="187" t="s">
        <v>45</v>
      </c>
      <c r="O133" s="65"/>
      <c r="P133" s="188">
        <f t="shared" si="11"/>
        <v>0</v>
      </c>
      <c r="Q133" s="188">
        <v>0</v>
      </c>
      <c r="R133" s="188">
        <f t="shared" si="12"/>
        <v>0</v>
      </c>
      <c r="S133" s="188">
        <v>0</v>
      </c>
      <c r="T133" s="189">
        <f t="shared" si="1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518</v>
      </c>
      <c r="AT133" s="190" t="s">
        <v>173</v>
      </c>
      <c r="AU133" s="190" t="s">
        <v>85</v>
      </c>
      <c r="AY133" s="18" t="s">
        <v>171</v>
      </c>
      <c r="BE133" s="191">
        <f t="shared" si="14"/>
        <v>0</v>
      </c>
      <c r="BF133" s="191">
        <f t="shared" si="15"/>
        <v>0</v>
      </c>
      <c r="BG133" s="191">
        <f t="shared" si="16"/>
        <v>0</v>
      </c>
      <c r="BH133" s="191">
        <f t="shared" si="17"/>
        <v>0</v>
      </c>
      <c r="BI133" s="191">
        <f t="shared" si="18"/>
        <v>0</v>
      </c>
      <c r="BJ133" s="18" t="s">
        <v>85</v>
      </c>
      <c r="BK133" s="191">
        <f t="shared" si="19"/>
        <v>0</v>
      </c>
      <c r="BL133" s="18" t="s">
        <v>518</v>
      </c>
      <c r="BM133" s="190" t="s">
        <v>3776</v>
      </c>
    </row>
    <row r="134" spans="1:65" s="2" customFormat="1" ht="33" customHeight="1">
      <c r="A134" s="35"/>
      <c r="B134" s="36"/>
      <c r="C134" s="179" t="s">
        <v>391</v>
      </c>
      <c r="D134" s="179" t="s">
        <v>173</v>
      </c>
      <c r="E134" s="180" t="s">
        <v>2714</v>
      </c>
      <c r="F134" s="181" t="s">
        <v>2715</v>
      </c>
      <c r="G134" s="182" t="s">
        <v>318</v>
      </c>
      <c r="H134" s="183">
        <v>70</v>
      </c>
      <c r="I134" s="184"/>
      <c r="J134" s="185">
        <f t="shared" si="10"/>
        <v>0</v>
      </c>
      <c r="K134" s="181" t="s">
        <v>19</v>
      </c>
      <c r="L134" s="40"/>
      <c r="M134" s="186" t="s">
        <v>19</v>
      </c>
      <c r="N134" s="187" t="s">
        <v>45</v>
      </c>
      <c r="O134" s="65"/>
      <c r="P134" s="188">
        <f t="shared" si="11"/>
        <v>0</v>
      </c>
      <c r="Q134" s="188">
        <v>0</v>
      </c>
      <c r="R134" s="188">
        <f t="shared" si="12"/>
        <v>0</v>
      </c>
      <c r="S134" s="188">
        <v>0</v>
      </c>
      <c r="T134" s="189">
        <f t="shared" si="1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518</v>
      </c>
      <c r="AT134" s="190" t="s">
        <v>173</v>
      </c>
      <c r="AU134" s="190" t="s">
        <v>85</v>
      </c>
      <c r="AY134" s="18" t="s">
        <v>171</v>
      </c>
      <c r="BE134" s="191">
        <f t="shared" si="14"/>
        <v>0</v>
      </c>
      <c r="BF134" s="191">
        <f t="shared" si="15"/>
        <v>0</v>
      </c>
      <c r="BG134" s="191">
        <f t="shared" si="16"/>
        <v>0</v>
      </c>
      <c r="BH134" s="191">
        <f t="shared" si="17"/>
        <v>0</v>
      </c>
      <c r="BI134" s="191">
        <f t="shared" si="18"/>
        <v>0</v>
      </c>
      <c r="BJ134" s="18" t="s">
        <v>85</v>
      </c>
      <c r="BK134" s="191">
        <f t="shared" si="19"/>
        <v>0</v>
      </c>
      <c r="BL134" s="18" t="s">
        <v>518</v>
      </c>
      <c r="BM134" s="190" t="s">
        <v>3777</v>
      </c>
    </row>
    <row r="135" spans="1:65" s="2" customFormat="1" ht="16.5" customHeight="1">
      <c r="A135" s="35"/>
      <c r="B135" s="36"/>
      <c r="C135" s="215" t="s">
        <v>396</v>
      </c>
      <c r="D135" s="215" t="s">
        <v>285</v>
      </c>
      <c r="E135" s="216" t="s">
        <v>2717</v>
      </c>
      <c r="F135" s="217" t="s">
        <v>2718</v>
      </c>
      <c r="G135" s="218" t="s">
        <v>1525</v>
      </c>
      <c r="H135" s="219">
        <v>45</v>
      </c>
      <c r="I135" s="220"/>
      <c r="J135" s="221">
        <f t="shared" si="10"/>
        <v>0</v>
      </c>
      <c r="K135" s="217" t="s">
        <v>19</v>
      </c>
      <c r="L135" s="222"/>
      <c r="M135" s="223" t="s">
        <v>19</v>
      </c>
      <c r="N135" s="224" t="s">
        <v>45</v>
      </c>
      <c r="O135" s="65"/>
      <c r="P135" s="188">
        <f t="shared" si="11"/>
        <v>0</v>
      </c>
      <c r="Q135" s="188">
        <v>1E-3</v>
      </c>
      <c r="R135" s="188">
        <f t="shared" si="12"/>
        <v>4.4999999999999998E-2</v>
      </c>
      <c r="S135" s="188">
        <v>0</v>
      </c>
      <c r="T135" s="189">
        <f t="shared" si="1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838</v>
      </c>
      <c r="AT135" s="190" t="s">
        <v>285</v>
      </c>
      <c r="AU135" s="190" t="s">
        <v>85</v>
      </c>
      <c r="AY135" s="18" t="s">
        <v>171</v>
      </c>
      <c r="BE135" s="191">
        <f t="shared" si="14"/>
        <v>0</v>
      </c>
      <c r="BF135" s="191">
        <f t="shared" si="15"/>
        <v>0</v>
      </c>
      <c r="BG135" s="191">
        <f t="shared" si="16"/>
        <v>0</v>
      </c>
      <c r="BH135" s="191">
        <f t="shared" si="17"/>
        <v>0</v>
      </c>
      <c r="BI135" s="191">
        <f t="shared" si="18"/>
        <v>0</v>
      </c>
      <c r="BJ135" s="18" t="s">
        <v>85</v>
      </c>
      <c r="BK135" s="191">
        <f t="shared" si="19"/>
        <v>0</v>
      </c>
      <c r="BL135" s="18" t="s">
        <v>838</v>
      </c>
      <c r="BM135" s="190" t="s">
        <v>3778</v>
      </c>
    </row>
    <row r="136" spans="1:65" s="2" customFormat="1" ht="24">
      <c r="A136" s="35"/>
      <c r="B136" s="36"/>
      <c r="C136" s="179" t="s">
        <v>402</v>
      </c>
      <c r="D136" s="179" t="s">
        <v>173</v>
      </c>
      <c r="E136" s="180" t="s">
        <v>2720</v>
      </c>
      <c r="F136" s="181" t="s">
        <v>2721</v>
      </c>
      <c r="G136" s="182" t="s">
        <v>318</v>
      </c>
      <c r="H136" s="183">
        <v>100</v>
      </c>
      <c r="I136" s="184"/>
      <c r="J136" s="185">
        <f t="shared" si="10"/>
        <v>0</v>
      </c>
      <c r="K136" s="181" t="s">
        <v>19</v>
      </c>
      <c r="L136" s="40"/>
      <c r="M136" s="186" t="s">
        <v>19</v>
      </c>
      <c r="N136" s="187" t="s">
        <v>45</v>
      </c>
      <c r="O136" s="65"/>
      <c r="P136" s="188">
        <f t="shared" si="11"/>
        <v>0</v>
      </c>
      <c r="Q136" s="188">
        <v>0</v>
      </c>
      <c r="R136" s="188">
        <f t="shared" si="12"/>
        <v>0</v>
      </c>
      <c r="S136" s="188">
        <v>0</v>
      </c>
      <c r="T136" s="189">
        <f t="shared" si="1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518</v>
      </c>
      <c r="AT136" s="190" t="s">
        <v>173</v>
      </c>
      <c r="AU136" s="190" t="s">
        <v>85</v>
      </c>
      <c r="AY136" s="18" t="s">
        <v>171</v>
      </c>
      <c r="BE136" s="191">
        <f t="shared" si="14"/>
        <v>0</v>
      </c>
      <c r="BF136" s="191">
        <f t="shared" si="15"/>
        <v>0</v>
      </c>
      <c r="BG136" s="191">
        <f t="shared" si="16"/>
        <v>0</v>
      </c>
      <c r="BH136" s="191">
        <f t="shared" si="17"/>
        <v>0</v>
      </c>
      <c r="BI136" s="191">
        <f t="shared" si="18"/>
        <v>0</v>
      </c>
      <c r="BJ136" s="18" t="s">
        <v>85</v>
      </c>
      <c r="BK136" s="191">
        <f t="shared" si="19"/>
        <v>0</v>
      </c>
      <c r="BL136" s="18" t="s">
        <v>518</v>
      </c>
      <c r="BM136" s="190" t="s">
        <v>3779</v>
      </c>
    </row>
    <row r="137" spans="1:65" s="2" customFormat="1" ht="16.5" customHeight="1">
      <c r="A137" s="35"/>
      <c r="B137" s="36"/>
      <c r="C137" s="215" t="s">
        <v>407</v>
      </c>
      <c r="D137" s="215" t="s">
        <v>285</v>
      </c>
      <c r="E137" s="216" t="s">
        <v>2723</v>
      </c>
      <c r="F137" s="217" t="s">
        <v>2724</v>
      </c>
      <c r="G137" s="218" t="s">
        <v>1525</v>
      </c>
      <c r="H137" s="219">
        <v>15</v>
      </c>
      <c r="I137" s="220"/>
      <c r="J137" s="221">
        <f t="shared" si="10"/>
        <v>0</v>
      </c>
      <c r="K137" s="217" t="s">
        <v>19</v>
      </c>
      <c r="L137" s="222"/>
      <c r="M137" s="223" t="s">
        <v>19</v>
      </c>
      <c r="N137" s="224" t="s">
        <v>45</v>
      </c>
      <c r="O137" s="65"/>
      <c r="P137" s="188">
        <f t="shared" si="11"/>
        <v>0</v>
      </c>
      <c r="Q137" s="188">
        <v>1E-3</v>
      </c>
      <c r="R137" s="188">
        <f t="shared" si="12"/>
        <v>1.4999999999999999E-2</v>
      </c>
      <c r="S137" s="188">
        <v>0</v>
      </c>
      <c r="T137" s="189">
        <f t="shared" si="1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838</v>
      </c>
      <c r="AT137" s="190" t="s">
        <v>285</v>
      </c>
      <c r="AU137" s="190" t="s">
        <v>85</v>
      </c>
      <c r="AY137" s="18" t="s">
        <v>171</v>
      </c>
      <c r="BE137" s="191">
        <f t="shared" si="14"/>
        <v>0</v>
      </c>
      <c r="BF137" s="191">
        <f t="shared" si="15"/>
        <v>0</v>
      </c>
      <c r="BG137" s="191">
        <f t="shared" si="16"/>
        <v>0</v>
      </c>
      <c r="BH137" s="191">
        <f t="shared" si="17"/>
        <v>0</v>
      </c>
      <c r="BI137" s="191">
        <f t="shared" si="18"/>
        <v>0</v>
      </c>
      <c r="BJ137" s="18" t="s">
        <v>85</v>
      </c>
      <c r="BK137" s="191">
        <f t="shared" si="19"/>
        <v>0</v>
      </c>
      <c r="BL137" s="18" t="s">
        <v>838</v>
      </c>
      <c r="BM137" s="190" t="s">
        <v>3780</v>
      </c>
    </row>
    <row r="138" spans="1:65" s="2" customFormat="1" ht="24">
      <c r="A138" s="35"/>
      <c r="B138" s="36"/>
      <c r="C138" s="179" t="s">
        <v>412</v>
      </c>
      <c r="D138" s="179" t="s">
        <v>173</v>
      </c>
      <c r="E138" s="180" t="s">
        <v>2726</v>
      </c>
      <c r="F138" s="181" t="s">
        <v>3781</v>
      </c>
      <c r="G138" s="182" t="s">
        <v>266</v>
      </c>
      <c r="H138" s="183">
        <v>3</v>
      </c>
      <c r="I138" s="184"/>
      <c r="J138" s="185">
        <f t="shared" si="10"/>
        <v>0</v>
      </c>
      <c r="K138" s="181" t="s">
        <v>19</v>
      </c>
      <c r="L138" s="40"/>
      <c r="M138" s="186" t="s">
        <v>19</v>
      </c>
      <c r="N138" s="187" t="s">
        <v>45</v>
      </c>
      <c r="O138" s="65"/>
      <c r="P138" s="188">
        <f t="shared" si="11"/>
        <v>0</v>
      </c>
      <c r="Q138" s="188">
        <v>0</v>
      </c>
      <c r="R138" s="188">
        <f t="shared" si="12"/>
        <v>0</v>
      </c>
      <c r="S138" s="188">
        <v>0</v>
      </c>
      <c r="T138" s="18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518</v>
      </c>
      <c r="AT138" s="190" t="s">
        <v>173</v>
      </c>
      <c r="AU138" s="190" t="s">
        <v>85</v>
      </c>
      <c r="AY138" s="18" t="s">
        <v>171</v>
      </c>
      <c r="BE138" s="191">
        <f t="shared" si="14"/>
        <v>0</v>
      </c>
      <c r="BF138" s="191">
        <f t="shared" si="15"/>
        <v>0</v>
      </c>
      <c r="BG138" s="191">
        <f t="shared" si="16"/>
        <v>0</v>
      </c>
      <c r="BH138" s="191">
        <f t="shared" si="17"/>
        <v>0</v>
      </c>
      <c r="BI138" s="191">
        <f t="shared" si="18"/>
        <v>0</v>
      </c>
      <c r="BJ138" s="18" t="s">
        <v>85</v>
      </c>
      <c r="BK138" s="191">
        <f t="shared" si="19"/>
        <v>0</v>
      </c>
      <c r="BL138" s="18" t="s">
        <v>518</v>
      </c>
      <c r="BM138" s="190" t="s">
        <v>3782</v>
      </c>
    </row>
    <row r="139" spans="1:65" s="2" customFormat="1" ht="16.5" customHeight="1">
      <c r="A139" s="35"/>
      <c r="B139" s="36"/>
      <c r="C139" s="215" t="s">
        <v>417</v>
      </c>
      <c r="D139" s="215" t="s">
        <v>285</v>
      </c>
      <c r="E139" s="216" t="s">
        <v>2732</v>
      </c>
      <c r="F139" s="217" t="s">
        <v>2733</v>
      </c>
      <c r="G139" s="218" t="s">
        <v>266</v>
      </c>
      <c r="H139" s="219">
        <v>3</v>
      </c>
      <c r="I139" s="220"/>
      <c r="J139" s="221">
        <f t="shared" si="10"/>
        <v>0</v>
      </c>
      <c r="K139" s="217" t="s">
        <v>19</v>
      </c>
      <c r="L139" s="222"/>
      <c r="M139" s="223" t="s">
        <v>19</v>
      </c>
      <c r="N139" s="224" t="s">
        <v>45</v>
      </c>
      <c r="O139" s="65"/>
      <c r="P139" s="188">
        <f t="shared" si="11"/>
        <v>0</v>
      </c>
      <c r="Q139" s="188">
        <v>6.8999999999999999E-3</v>
      </c>
      <c r="R139" s="188">
        <f t="shared" si="12"/>
        <v>2.07E-2</v>
      </c>
      <c r="S139" s="188">
        <v>0</v>
      </c>
      <c r="T139" s="18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838</v>
      </c>
      <c r="AT139" s="190" t="s">
        <v>285</v>
      </c>
      <c r="AU139" s="190" t="s">
        <v>85</v>
      </c>
      <c r="AY139" s="18" t="s">
        <v>171</v>
      </c>
      <c r="BE139" s="191">
        <f t="shared" si="14"/>
        <v>0</v>
      </c>
      <c r="BF139" s="191">
        <f t="shared" si="15"/>
        <v>0</v>
      </c>
      <c r="BG139" s="191">
        <f t="shared" si="16"/>
        <v>0</v>
      </c>
      <c r="BH139" s="191">
        <f t="shared" si="17"/>
        <v>0</v>
      </c>
      <c r="BI139" s="191">
        <f t="shared" si="18"/>
        <v>0</v>
      </c>
      <c r="BJ139" s="18" t="s">
        <v>85</v>
      </c>
      <c r="BK139" s="191">
        <f t="shared" si="19"/>
        <v>0</v>
      </c>
      <c r="BL139" s="18" t="s">
        <v>838</v>
      </c>
      <c r="BM139" s="190" t="s">
        <v>3783</v>
      </c>
    </row>
    <row r="140" spans="1:65" s="2" customFormat="1" ht="24">
      <c r="A140" s="35"/>
      <c r="B140" s="36"/>
      <c r="C140" s="179" t="s">
        <v>278</v>
      </c>
      <c r="D140" s="179" t="s">
        <v>173</v>
      </c>
      <c r="E140" s="180" t="s">
        <v>2735</v>
      </c>
      <c r="F140" s="181" t="s">
        <v>2736</v>
      </c>
      <c r="G140" s="182" t="s">
        <v>266</v>
      </c>
      <c r="H140" s="183">
        <v>32</v>
      </c>
      <c r="I140" s="184"/>
      <c r="J140" s="185">
        <f t="shared" si="10"/>
        <v>0</v>
      </c>
      <c r="K140" s="181" t="s">
        <v>19</v>
      </c>
      <c r="L140" s="40"/>
      <c r="M140" s="186" t="s">
        <v>19</v>
      </c>
      <c r="N140" s="187" t="s">
        <v>45</v>
      </c>
      <c r="O140" s="65"/>
      <c r="P140" s="188">
        <f t="shared" si="11"/>
        <v>0</v>
      </c>
      <c r="Q140" s="188">
        <v>0</v>
      </c>
      <c r="R140" s="188">
        <f t="shared" si="12"/>
        <v>0</v>
      </c>
      <c r="S140" s="188">
        <v>0</v>
      </c>
      <c r="T140" s="18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518</v>
      </c>
      <c r="AT140" s="190" t="s">
        <v>173</v>
      </c>
      <c r="AU140" s="190" t="s">
        <v>85</v>
      </c>
      <c r="AY140" s="18" t="s">
        <v>171</v>
      </c>
      <c r="BE140" s="191">
        <f t="shared" si="14"/>
        <v>0</v>
      </c>
      <c r="BF140" s="191">
        <f t="shared" si="15"/>
        <v>0</v>
      </c>
      <c r="BG140" s="191">
        <f t="shared" si="16"/>
        <v>0</v>
      </c>
      <c r="BH140" s="191">
        <f t="shared" si="17"/>
        <v>0</v>
      </c>
      <c r="BI140" s="191">
        <f t="shared" si="18"/>
        <v>0</v>
      </c>
      <c r="BJ140" s="18" t="s">
        <v>85</v>
      </c>
      <c r="BK140" s="191">
        <f t="shared" si="19"/>
        <v>0</v>
      </c>
      <c r="BL140" s="18" t="s">
        <v>518</v>
      </c>
      <c r="BM140" s="190" t="s">
        <v>3784</v>
      </c>
    </row>
    <row r="141" spans="1:65" s="2" customFormat="1" ht="24">
      <c r="A141" s="35"/>
      <c r="B141" s="36"/>
      <c r="C141" s="179" t="s">
        <v>427</v>
      </c>
      <c r="D141" s="179" t="s">
        <v>173</v>
      </c>
      <c r="E141" s="180" t="s">
        <v>2738</v>
      </c>
      <c r="F141" s="181" t="s">
        <v>2739</v>
      </c>
      <c r="G141" s="182" t="s">
        <v>266</v>
      </c>
      <c r="H141" s="183">
        <v>25</v>
      </c>
      <c r="I141" s="184"/>
      <c r="J141" s="185">
        <f t="shared" si="10"/>
        <v>0</v>
      </c>
      <c r="K141" s="181" t="s">
        <v>19</v>
      </c>
      <c r="L141" s="40"/>
      <c r="M141" s="186" t="s">
        <v>19</v>
      </c>
      <c r="N141" s="187" t="s">
        <v>45</v>
      </c>
      <c r="O141" s="65"/>
      <c r="P141" s="188">
        <f t="shared" si="11"/>
        <v>0</v>
      </c>
      <c r="Q141" s="188">
        <v>0</v>
      </c>
      <c r="R141" s="188">
        <f t="shared" si="12"/>
        <v>0</v>
      </c>
      <c r="S141" s="188">
        <v>0</v>
      </c>
      <c r="T141" s="18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518</v>
      </c>
      <c r="AT141" s="190" t="s">
        <v>173</v>
      </c>
      <c r="AU141" s="190" t="s">
        <v>85</v>
      </c>
      <c r="AY141" s="18" t="s">
        <v>171</v>
      </c>
      <c r="BE141" s="191">
        <f t="shared" si="14"/>
        <v>0</v>
      </c>
      <c r="BF141" s="191">
        <f t="shared" si="15"/>
        <v>0</v>
      </c>
      <c r="BG141" s="191">
        <f t="shared" si="16"/>
        <v>0</v>
      </c>
      <c r="BH141" s="191">
        <f t="shared" si="17"/>
        <v>0</v>
      </c>
      <c r="BI141" s="191">
        <f t="shared" si="18"/>
        <v>0</v>
      </c>
      <c r="BJ141" s="18" t="s">
        <v>85</v>
      </c>
      <c r="BK141" s="191">
        <f t="shared" si="19"/>
        <v>0</v>
      </c>
      <c r="BL141" s="18" t="s">
        <v>518</v>
      </c>
      <c r="BM141" s="190" t="s">
        <v>3785</v>
      </c>
    </row>
    <row r="142" spans="1:65" s="2" customFormat="1" ht="21.75" customHeight="1">
      <c r="A142" s="35"/>
      <c r="B142" s="36"/>
      <c r="C142" s="215" t="s">
        <v>432</v>
      </c>
      <c r="D142" s="215" t="s">
        <v>285</v>
      </c>
      <c r="E142" s="216" t="s">
        <v>3786</v>
      </c>
      <c r="F142" s="217" t="s">
        <v>3787</v>
      </c>
      <c r="G142" s="218" t="s">
        <v>266</v>
      </c>
      <c r="H142" s="219">
        <v>7</v>
      </c>
      <c r="I142" s="220"/>
      <c r="J142" s="221">
        <f t="shared" si="10"/>
        <v>0</v>
      </c>
      <c r="K142" s="217" t="s">
        <v>19</v>
      </c>
      <c r="L142" s="222"/>
      <c r="M142" s="223" t="s">
        <v>19</v>
      </c>
      <c r="N142" s="224" t="s">
        <v>45</v>
      </c>
      <c r="O142" s="65"/>
      <c r="P142" s="188">
        <f t="shared" si="11"/>
        <v>0</v>
      </c>
      <c r="Q142" s="188">
        <v>2.0000000000000001E-4</v>
      </c>
      <c r="R142" s="188">
        <f t="shared" si="12"/>
        <v>1.4E-3</v>
      </c>
      <c r="S142" s="188">
        <v>0</v>
      </c>
      <c r="T142" s="18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838</v>
      </c>
      <c r="AT142" s="190" t="s">
        <v>285</v>
      </c>
      <c r="AU142" s="190" t="s">
        <v>85</v>
      </c>
      <c r="AY142" s="18" t="s">
        <v>171</v>
      </c>
      <c r="BE142" s="191">
        <f t="shared" si="14"/>
        <v>0</v>
      </c>
      <c r="BF142" s="191">
        <f t="shared" si="15"/>
        <v>0</v>
      </c>
      <c r="BG142" s="191">
        <f t="shared" si="16"/>
        <v>0</v>
      </c>
      <c r="BH142" s="191">
        <f t="shared" si="17"/>
        <v>0</v>
      </c>
      <c r="BI142" s="191">
        <f t="shared" si="18"/>
        <v>0</v>
      </c>
      <c r="BJ142" s="18" t="s">
        <v>85</v>
      </c>
      <c r="BK142" s="191">
        <f t="shared" si="19"/>
        <v>0</v>
      </c>
      <c r="BL142" s="18" t="s">
        <v>838</v>
      </c>
      <c r="BM142" s="190" t="s">
        <v>3788</v>
      </c>
    </row>
    <row r="143" spans="1:65" s="2" customFormat="1" ht="21.75" customHeight="1">
      <c r="A143" s="35"/>
      <c r="B143" s="36"/>
      <c r="C143" s="215" t="s">
        <v>437</v>
      </c>
      <c r="D143" s="215" t="s">
        <v>285</v>
      </c>
      <c r="E143" s="216" t="s">
        <v>3789</v>
      </c>
      <c r="F143" s="217" t="s">
        <v>3790</v>
      </c>
      <c r="G143" s="218" t="s">
        <v>266</v>
      </c>
      <c r="H143" s="219">
        <v>7</v>
      </c>
      <c r="I143" s="220"/>
      <c r="J143" s="221">
        <f t="shared" si="10"/>
        <v>0</v>
      </c>
      <c r="K143" s="217" t="s">
        <v>19</v>
      </c>
      <c r="L143" s="222"/>
      <c r="M143" s="223" t="s">
        <v>19</v>
      </c>
      <c r="N143" s="224" t="s">
        <v>45</v>
      </c>
      <c r="O143" s="65"/>
      <c r="P143" s="188">
        <f t="shared" si="11"/>
        <v>0</v>
      </c>
      <c r="Q143" s="188">
        <v>1.2999999999999999E-4</v>
      </c>
      <c r="R143" s="188">
        <f t="shared" si="12"/>
        <v>9.0999999999999989E-4</v>
      </c>
      <c r="S143" s="188">
        <v>0</v>
      </c>
      <c r="T143" s="18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838</v>
      </c>
      <c r="AT143" s="190" t="s">
        <v>285</v>
      </c>
      <c r="AU143" s="190" t="s">
        <v>85</v>
      </c>
      <c r="AY143" s="18" t="s">
        <v>171</v>
      </c>
      <c r="BE143" s="191">
        <f t="shared" si="14"/>
        <v>0</v>
      </c>
      <c r="BF143" s="191">
        <f t="shared" si="15"/>
        <v>0</v>
      </c>
      <c r="BG143" s="191">
        <f t="shared" si="16"/>
        <v>0</v>
      </c>
      <c r="BH143" s="191">
        <f t="shared" si="17"/>
        <v>0</v>
      </c>
      <c r="BI143" s="191">
        <f t="shared" si="18"/>
        <v>0</v>
      </c>
      <c r="BJ143" s="18" t="s">
        <v>85</v>
      </c>
      <c r="BK143" s="191">
        <f t="shared" si="19"/>
        <v>0</v>
      </c>
      <c r="BL143" s="18" t="s">
        <v>838</v>
      </c>
      <c r="BM143" s="190" t="s">
        <v>3791</v>
      </c>
    </row>
    <row r="144" spans="1:65" s="2" customFormat="1" ht="33" customHeight="1">
      <c r="A144" s="35"/>
      <c r="B144" s="36"/>
      <c r="C144" s="215" t="s">
        <v>442</v>
      </c>
      <c r="D144" s="215" t="s">
        <v>285</v>
      </c>
      <c r="E144" s="216" t="s">
        <v>2741</v>
      </c>
      <c r="F144" s="217" t="s">
        <v>2742</v>
      </c>
      <c r="G144" s="218" t="s">
        <v>266</v>
      </c>
      <c r="H144" s="219">
        <v>7</v>
      </c>
      <c r="I144" s="220"/>
      <c r="J144" s="221">
        <f t="shared" si="10"/>
        <v>0</v>
      </c>
      <c r="K144" s="217" t="s">
        <v>19</v>
      </c>
      <c r="L144" s="222"/>
      <c r="M144" s="223" t="s">
        <v>19</v>
      </c>
      <c r="N144" s="224" t="s">
        <v>45</v>
      </c>
      <c r="O144" s="65"/>
      <c r="P144" s="188">
        <f t="shared" si="11"/>
        <v>0</v>
      </c>
      <c r="Q144" s="188">
        <v>6.9999999999999999E-4</v>
      </c>
      <c r="R144" s="188">
        <f t="shared" si="12"/>
        <v>4.8999999999999998E-3</v>
      </c>
      <c r="S144" s="188">
        <v>0</v>
      </c>
      <c r="T144" s="18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838</v>
      </c>
      <c r="AT144" s="190" t="s">
        <v>285</v>
      </c>
      <c r="AU144" s="190" t="s">
        <v>85</v>
      </c>
      <c r="AY144" s="18" t="s">
        <v>171</v>
      </c>
      <c r="BE144" s="191">
        <f t="shared" si="14"/>
        <v>0</v>
      </c>
      <c r="BF144" s="191">
        <f t="shared" si="15"/>
        <v>0</v>
      </c>
      <c r="BG144" s="191">
        <f t="shared" si="16"/>
        <v>0</v>
      </c>
      <c r="BH144" s="191">
        <f t="shared" si="17"/>
        <v>0</v>
      </c>
      <c r="BI144" s="191">
        <f t="shared" si="18"/>
        <v>0</v>
      </c>
      <c r="BJ144" s="18" t="s">
        <v>85</v>
      </c>
      <c r="BK144" s="191">
        <f t="shared" si="19"/>
        <v>0</v>
      </c>
      <c r="BL144" s="18" t="s">
        <v>838</v>
      </c>
      <c r="BM144" s="190" t="s">
        <v>3792</v>
      </c>
    </row>
    <row r="145" spans="1:65" s="2" customFormat="1" ht="16.5" customHeight="1">
      <c r="A145" s="35"/>
      <c r="B145" s="36"/>
      <c r="C145" s="215" t="s">
        <v>447</v>
      </c>
      <c r="D145" s="215" t="s">
        <v>285</v>
      </c>
      <c r="E145" s="216" t="s">
        <v>2744</v>
      </c>
      <c r="F145" s="217" t="s">
        <v>2745</v>
      </c>
      <c r="G145" s="218" t="s">
        <v>266</v>
      </c>
      <c r="H145" s="219">
        <v>3</v>
      </c>
      <c r="I145" s="220"/>
      <c r="J145" s="221">
        <f t="shared" si="10"/>
        <v>0</v>
      </c>
      <c r="K145" s="217" t="s">
        <v>19</v>
      </c>
      <c r="L145" s="222"/>
      <c r="M145" s="223" t="s">
        <v>19</v>
      </c>
      <c r="N145" s="224" t="s">
        <v>45</v>
      </c>
      <c r="O145" s="65"/>
      <c r="P145" s="188">
        <f t="shared" si="11"/>
        <v>0</v>
      </c>
      <c r="Q145" s="188">
        <v>1.6000000000000001E-4</v>
      </c>
      <c r="R145" s="188">
        <f t="shared" si="12"/>
        <v>4.8000000000000007E-4</v>
      </c>
      <c r="S145" s="188">
        <v>0</v>
      </c>
      <c r="T145" s="18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838</v>
      </c>
      <c r="AT145" s="190" t="s">
        <v>285</v>
      </c>
      <c r="AU145" s="190" t="s">
        <v>85</v>
      </c>
      <c r="AY145" s="18" t="s">
        <v>171</v>
      </c>
      <c r="BE145" s="191">
        <f t="shared" si="14"/>
        <v>0</v>
      </c>
      <c r="BF145" s="191">
        <f t="shared" si="15"/>
        <v>0</v>
      </c>
      <c r="BG145" s="191">
        <f t="shared" si="16"/>
        <v>0</v>
      </c>
      <c r="BH145" s="191">
        <f t="shared" si="17"/>
        <v>0</v>
      </c>
      <c r="BI145" s="191">
        <f t="shared" si="18"/>
        <v>0</v>
      </c>
      <c r="BJ145" s="18" t="s">
        <v>85</v>
      </c>
      <c r="BK145" s="191">
        <f t="shared" si="19"/>
        <v>0</v>
      </c>
      <c r="BL145" s="18" t="s">
        <v>838</v>
      </c>
      <c r="BM145" s="190" t="s">
        <v>3793</v>
      </c>
    </row>
    <row r="146" spans="1:65" s="2" customFormat="1" ht="24">
      <c r="A146" s="35"/>
      <c r="B146" s="36"/>
      <c r="C146" s="215" t="s">
        <v>282</v>
      </c>
      <c r="D146" s="215" t="s">
        <v>285</v>
      </c>
      <c r="E146" s="216" t="s">
        <v>2747</v>
      </c>
      <c r="F146" s="217" t="s">
        <v>3794</v>
      </c>
      <c r="G146" s="218" t="s">
        <v>266</v>
      </c>
      <c r="H146" s="219">
        <v>1</v>
      </c>
      <c r="I146" s="220"/>
      <c r="J146" s="221">
        <f t="shared" si="10"/>
        <v>0</v>
      </c>
      <c r="K146" s="217" t="s">
        <v>19</v>
      </c>
      <c r="L146" s="222"/>
      <c r="M146" s="223" t="s">
        <v>19</v>
      </c>
      <c r="N146" s="224" t="s">
        <v>45</v>
      </c>
      <c r="O146" s="65"/>
      <c r="P146" s="188">
        <f t="shared" si="11"/>
        <v>0</v>
      </c>
      <c r="Q146" s="188">
        <v>2.9E-4</v>
      </c>
      <c r="R146" s="188">
        <f t="shared" si="12"/>
        <v>2.9E-4</v>
      </c>
      <c r="S146" s="188">
        <v>0</v>
      </c>
      <c r="T146" s="18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838</v>
      </c>
      <c r="AT146" s="190" t="s">
        <v>285</v>
      </c>
      <c r="AU146" s="190" t="s">
        <v>85</v>
      </c>
      <c r="AY146" s="18" t="s">
        <v>171</v>
      </c>
      <c r="BE146" s="191">
        <f t="shared" si="14"/>
        <v>0</v>
      </c>
      <c r="BF146" s="191">
        <f t="shared" si="15"/>
        <v>0</v>
      </c>
      <c r="BG146" s="191">
        <f t="shared" si="16"/>
        <v>0</v>
      </c>
      <c r="BH146" s="191">
        <f t="shared" si="17"/>
        <v>0</v>
      </c>
      <c r="BI146" s="191">
        <f t="shared" si="18"/>
        <v>0</v>
      </c>
      <c r="BJ146" s="18" t="s">
        <v>85</v>
      </c>
      <c r="BK146" s="191">
        <f t="shared" si="19"/>
        <v>0</v>
      </c>
      <c r="BL146" s="18" t="s">
        <v>838</v>
      </c>
      <c r="BM146" s="190" t="s">
        <v>3795</v>
      </c>
    </row>
    <row r="147" spans="1:65" s="2" customFormat="1" ht="16.5" customHeight="1">
      <c r="A147" s="35"/>
      <c r="B147" s="36"/>
      <c r="C147" s="215" t="s">
        <v>456</v>
      </c>
      <c r="D147" s="215" t="s">
        <v>285</v>
      </c>
      <c r="E147" s="216" t="s">
        <v>2750</v>
      </c>
      <c r="F147" s="217" t="s">
        <v>2751</v>
      </c>
      <c r="G147" s="218" t="s">
        <v>266</v>
      </c>
      <c r="H147" s="219">
        <v>1</v>
      </c>
      <c r="I147" s="220"/>
      <c r="J147" s="221">
        <f t="shared" si="10"/>
        <v>0</v>
      </c>
      <c r="K147" s="217" t="s">
        <v>19</v>
      </c>
      <c r="L147" s="222"/>
      <c r="M147" s="223" t="s">
        <v>19</v>
      </c>
      <c r="N147" s="224" t="s">
        <v>45</v>
      </c>
      <c r="O147" s="65"/>
      <c r="P147" s="188">
        <f t="shared" si="11"/>
        <v>0</v>
      </c>
      <c r="Q147" s="188">
        <v>2.9E-4</v>
      </c>
      <c r="R147" s="188">
        <f t="shared" si="12"/>
        <v>2.9E-4</v>
      </c>
      <c r="S147" s="188">
        <v>0</v>
      </c>
      <c r="T147" s="18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838</v>
      </c>
      <c r="AT147" s="190" t="s">
        <v>285</v>
      </c>
      <c r="AU147" s="190" t="s">
        <v>85</v>
      </c>
      <c r="AY147" s="18" t="s">
        <v>171</v>
      </c>
      <c r="BE147" s="191">
        <f t="shared" si="14"/>
        <v>0</v>
      </c>
      <c r="BF147" s="191">
        <f t="shared" si="15"/>
        <v>0</v>
      </c>
      <c r="BG147" s="191">
        <f t="shared" si="16"/>
        <v>0</v>
      </c>
      <c r="BH147" s="191">
        <f t="shared" si="17"/>
        <v>0</v>
      </c>
      <c r="BI147" s="191">
        <f t="shared" si="18"/>
        <v>0</v>
      </c>
      <c r="BJ147" s="18" t="s">
        <v>85</v>
      </c>
      <c r="BK147" s="191">
        <f t="shared" si="19"/>
        <v>0</v>
      </c>
      <c r="BL147" s="18" t="s">
        <v>838</v>
      </c>
      <c r="BM147" s="190" t="s">
        <v>3796</v>
      </c>
    </row>
    <row r="148" spans="1:65" s="2" customFormat="1" ht="16.5" customHeight="1">
      <c r="A148" s="35"/>
      <c r="B148" s="36"/>
      <c r="C148" s="215" t="s">
        <v>461</v>
      </c>
      <c r="D148" s="215" t="s">
        <v>285</v>
      </c>
      <c r="E148" s="216" t="s">
        <v>2753</v>
      </c>
      <c r="F148" s="217" t="s">
        <v>3797</v>
      </c>
      <c r="G148" s="218" t="s">
        <v>266</v>
      </c>
      <c r="H148" s="219">
        <v>70</v>
      </c>
      <c r="I148" s="220"/>
      <c r="J148" s="221">
        <f t="shared" si="10"/>
        <v>0</v>
      </c>
      <c r="K148" s="217" t="s">
        <v>19</v>
      </c>
      <c r="L148" s="222"/>
      <c r="M148" s="223" t="s">
        <v>19</v>
      </c>
      <c r="N148" s="224" t="s">
        <v>45</v>
      </c>
      <c r="O148" s="65"/>
      <c r="P148" s="188">
        <f t="shared" si="11"/>
        <v>0</v>
      </c>
      <c r="Q148" s="188">
        <v>2.3000000000000001E-4</v>
      </c>
      <c r="R148" s="188">
        <f t="shared" si="12"/>
        <v>1.61E-2</v>
      </c>
      <c r="S148" s="188">
        <v>0</v>
      </c>
      <c r="T148" s="189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838</v>
      </c>
      <c r="AT148" s="190" t="s">
        <v>285</v>
      </c>
      <c r="AU148" s="190" t="s">
        <v>85</v>
      </c>
      <c r="AY148" s="18" t="s">
        <v>171</v>
      </c>
      <c r="BE148" s="191">
        <f t="shared" si="14"/>
        <v>0</v>
      </c>
      <c r="BF148" s="191">
        <f t="shared" si="15"/>
        <v>0</v>
      </c>
      <c r="BG148" s="191">
        <f t="shared" si="16"/>
        <v>0</v>
      </c>
      <c r="BH148" s="191">
        <f t="shared" si="17"/>
        <v>0</v>
      </c>
      <c r="BI148" s="191">
        <f t="shared" si="18"/>
        <v>0</v>
      </c>
      <c r="BJ148" s="18" t="s">
        <v>85</v>
      </c>
      <c r="BK148" s="191">
        <f t="shared" si="19"/>
        <v>0</v>
      </c>
      <c r="BL148" s="18" t="s">
        <v>838</v>
      </c>
      <c r="BM148" s="190" t="s">
        <v>3798</v>
      </c>
    </row>
    <row r="149" spans="1:65" s="2" customFormat="1" ht="24">
      <c r="A149" s="35"/>
      <c r="B149" s="36"/>
      <c r="C149" s="179" t="s">
        <v>467</v>
      </c>
      <c r="D149" s="179" t="s">
        <v>173</v>
      </c>
      <c r="E149" s="180" t="s">
        <v>2756</v>
      </c>
      <c r="F149" s="181" t="s">
        <v>2757</v>
      </c>
      <c r="G149" s="182" t="s">
        <v>266</v>
      </c>
      <c r="H149" s="183">
        <v>6</v>
      </c>
      <c r="I149" s="184"/>
      <c r="J149" s="185">
        <f t="shared" si="10"/>
        <v>0</v>
      </c>
      <c r="K149" s="181" t="s">
        <v>19</v>
      </c>
      <c r="L149" s="40"/>
      <c r="M149" s="186" t="s">
        <v>19</v>
      </c>
      <c r="N149" s="187" t="s">
        <v>45</v>
      </c>
      <c r="O149" s="65"/>
      <c r="P149" s="188">
        <f t="shared" si="11"/>
        <v>0</v>
      </c>
      <c r="Q149" s="188">
        <v>0</v>
      </c>
      <c r="R149" s="188">
        <f t="shared" si="12"/>
        <v>0</v>
      </c>
      <c r="S149" s="188">
        <v>0</v>
      </c>
      <c r="T149" s="189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518</v>
      </c>
      <c r="AT149" s="190" t="s">
        <v>173</v>
      </c>
      <c r="AU149" s="190" t="s">
        <v>85</v>
      </c>
      <c r="AY149" s="18" t="s">
        <v>171</v>
      </c>
      <c r="BE149" s="191">
        <f t="shared" si="14"/>
        <v>0</v>
      </c>
      <c r="BF149" s="191">
        <f t="shared" si="15"/>
        <v>0</v>
      </c>
      <c r="BG149" s="191">
        <f t="shared" si="16"/>
        <v>0</v>
      </c>
      <c r="BH149" s="191">
        <f t="shared" si="17"/>
        <v>0</v>
      </c>
      <c r="BI149" s="191">
        <f t="shared" si="18"/>
        <v>0</v>
      </c>
      <c r="BJ149" s="18" t="s">
        <v>85</v>
      </c>
      <c r="BK149" s="191">
        <f t="shared" si="19"/>
        <v>0</v>
      </c>
      <c r="BL149" s="18" t="s">
        <v>518</v>
      </c>
      <c r="BM149" s="190" t="s">
        <v>3799</v>
      </c>
    </row>
    <row r="150" spans="1:65" s="2" customFormat="1" ht="16.5" customHeight="1">
      <c r="A150" s="35"/>
      <c r="B150" s="36"/>
      <c r="C150" s="215" t="s">
        <v>472</v>
      </c>
      <c r="D150" s="215" t="s">
        <v>285</v>
      </c>
      <c r="E150" s="216" t="s">
        <v>2759</v>
      </c>
      <c r="F150" s="217" t="s">
        <v>3800</v>
      </c>
      <c r="G150" s="218" t="s">
        <v>266</v>
      </c>
      <c r="H150" s="219">
        <v>6</v>
      </c>
      <c r="I150" s="220"/>
      <c r="J150" s="221">
        <f t="shared" si="10"/>
        <v>0</v>
      </c>
      <c r="K150" s="217" t="s">
        <v>19</v>
      </c>
      <c r="L150" s="222"/>
      <c r="M150" s="223" t="s">
        <v>19</v>
      </c>
      <c r="N150" s="224" t="s">
        <v>45</v>
      </c>
      <c r="O150" s="65"/>
      <c r="P150" s="188">
        <f t="shared" si="11"/>
        <v>0</v>
      </c>
      <c r="Q150" s="188">
        <v>2.9E-4</v>
      </c>
      <c r="R150" s="188">
        <f t="shared" si="12"/>
        <v>1.74E-3</v>
      </c>
      <c r="S150" s="188">
        <v>0</v>
      </c>
      <c r="T150" s="189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838</v>
      </c>
      <c r="AT150" s="190" t="s">
        <v>285</v>
      </c>
      <c r="AU150" s="190" t="s">
        <v>85</v>
      </c>
      <c r="AY150" s="18" t="s">
        <v>171</v>
      </c>
      <c r="BE150" s="191">
        <f t="shared" si="14"/>
        <v>0</v>
      </c>
      <c r="BF150" s="191">
        <f t="shared" si="15"/>
        <v>0</v>
      </c>
      <c r="BG150" s="191">
        <f t="shared" si="16"/>
        <v>0</v>
      </c>
      <c r="BH150" s="191">
        <f t="shared" si="17"/>
        <v>0</v>
      </c>
      <c r="BI150" s="191">
        <f t="shared" si="18"/>
        <v>0</v>
      </c>
      <c r="BJ150" s="18" t="s">
        <v>85</v>
      </c>
      <c r="BK150" s="191">
        <f t="shared" si="19"/>
        <v>0</v>
      </c>
      <c r="BL150" s="18" t="s">
        <v>838</v>
      </c>
      <c r="BM150" s="190" t="s">
        <v>3801</v>
      </c>
    </row>
    <row r="151" spans="1:65" s="2" customFormat="1" ht="21.75" customHeight="1">
      <c r="A151" s="35"/>
      <c r="B151" s="36"/>
      <c r="C151" s="215" t="s">
        <v>478</v>
      </c>
      <c r="D151" s="215" t="s">
        <v>285</v>
      </c>
      <c r="E151" s="216" t="s">
        <v>2762</v>
      </c>
      <c r="F151" s="217" t="s">
        <v>2763</v>
      </c>
      <c r="G151" s="218" t="s">
        <v>266</v>
      </c>
      <c r="H151" s="219">
        <v>6</v>
      </c>
      <c r="I151" s="220"/>
      <c r="J151" s="221">
        <f t="shared" si="10"/>
        <v>0</v>
      </c>
      <c r="K151" s="217" t="s">
        <v>19</v>
      </c>
      <c r="L151" s="222"/>
      <c r="M151" s="223" t="s">
        <v>19</v>
      </c>
      <c r="N151" s="224" t="s">
        <v>45</v>
      </c>
      <c r="O151" s="65"/>
      <c r="P151" s="188">
        <f t="shared" si="11"/>
        <v>0</v>
      </c>
      <c r="Q151" s="188">
        <v>4.1999999999999997E-3</v>
      </c>
      <c r="R151" s="188">
        <f t="shared" si="12"/>
        <v>2.52E-2</v>
      </c>
      <c r="S151" s="188">
        <v>0</v>
      </c>
      <c r="T151" s="189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838</v>
      </c>
      <c r="AT151" s="190" t="s">
        <v>285</v>
      </c>
      <c r="AU151" s="190" t="s">
        <v>85</v>
      </c>
      <c r="AY151" s="18" t="s">
        <v>171</v>
      </c>
      <c r="BE151" s="191">
        <f t="shared" si="14"/>
        <v>0</v>
      </c>
      <c r="BF151" s="191">
        <f t="shared" si="15"/>
        <v>0</v>
      </c>
      <c r="BG151" s="191">
        <f t="shared" si="16"/>
        <v>0</v>
      </c>
      <c r="BH151" s="191">
        <f t="shared" si="17"/>
        <v>0</v>
      </c>
      <c r="BI151" s="191">
        <f t="shared" si="18"/>
        <v>0</v>
      </c>
      <c r="BJ151" s="18" t="s">
        <v>85</v>
      </c>
      <c r="BK151" s="191">
        <f t="shared" si="19"/>
        <v>0</v>
      </c>
      <c r="BL151" s="18" t="s">
        <v>838</v>
      </c>
      <c r="BM151" s="190" t="s">
        <v>3802</v>
      </c>
    </row>
    <row r="152" spans="1:65" s="2" customFormat="1" ht="21.75" customHeight="1">
      <c r="A152" s="35"/>
      <c r="B152" s="36"/>
      <c r="C152" s="179" t="s">
        <v>484</v>
      </c>
      <c r="D152" s="179" t="s">
        <v>173</v>
      </c>
      <c r="E152" s="180" t="s">
        <v>2765</v>
      </c>
      <c r="F152" s="181" t="s">
        <v>2766</v>
      </c>
      <c r="G152" s="182" t="s">
        <v>266</v>
      </c>
      <c r="H152" s="183">
        <v>6</v>
      </c>
      <c r="I152" s="184"/>
      <c r="J152" s="185">
        <f t="shared" si="10"/>
        <v>0</v>
      </c>
      <c r="K152" s="181" t="s">
        <v>19</v>
      </c>
      <c r="L152" s="40"/>
      <c r="M152" s="186" t="s">
        <v>19</v>
      </c>
      <c r="N152" s="187" t="s">
        <v>45</v>
      </c>
      <c r="O152" s="65"/>
      <c r="P152" s="188">
        <f t="shared" si="11"/>
        <v>0</v>
      </c>
      <c r="Q152" s="188">
        <v>0</v>
      </c>
      <c r="R152" s="188">
        <f t="shared" si="12"/>
        <v>0</v>
      </c>
      <c r="S152" s="188">
        <v>0</v>
      </c>
      <c r="T152" s="189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0" t="s">
        <v>518</v>
      </c>
      <c r="AT152" s="190" t="s">
        <v>173</v>
      </c>
      <c r="AU152" s="190" t="s">
        <v>85</v>
      </c>
      <c r="AY152" s="18" t="s">
        <v>171</v>
      </c>
      <c r="BE152" s="191">
        <f t="shared" si="14"/>
        <v>0</v>
      </c>
      <c r="BF152" s="191">
        <f t="shared" si="15"/>
        <v>0</v>
      </c>
      <c r="BG152" s="191">
        <f t="shared" si="16"/>
        <v>0</v>
      </c>
      <c r="BH152" s="191">
        <f t="shared" si="17"/>
        <v>0</v>
      </c>
      <c r="BI152" s="191">
        <f t="shared" si="18"/>
        <v>0</v>
      </c>
      <c r="BJ152" s="18" t="s">
        <v>85</v>
      </c>
      <c r="BK152" s="191">
        <f t="shared" si="19"/>
        <v>0</v>
      </c>
      <c r="BL152" s="18" t="s">
        <v>518</v>
      </c>
      <c r="BM152" s="190" t="s">
        <v>3803</v>
      </c>
    </row>
    <row r="153" spans="1:65" s="2" customFormat="1" ht="16.5" customHeight="1">
      <c r="A153" s="35"/>
      <c r="B153" s="36"/>
      <c r="C153" s="215" t="s">
        <v>490</v>
      </c>
      <c r="D153" s="215" t="s">
        <v>285</v>
      </c>
      <c r="E153" s="216" t="s">
        <v>2768</v>
      </c>
      <c r="F153" s="217" t="s">
        <v>2769</v>
      </c>
      <c r="G153" s="218" t="s">
        <v>266</v>
      </c>
      <c r="H153" s="219">
        <v>6</v>
      </c>
      <c r="I153" s="220"/>
      <c r="J153" s="221">
        <f t="shared" si="10"/>
        <v>0</v>
      </c>
      <c r="K153" s="217" t="s">
        <v>19</v>
      </c>
      <c r="L153" s="222"/>
      <c r="M153" s="223" t="s">
        <v>19</v>
      </c>
      <c r="N153" s="224" t="s">
        <v>45</v>
      </c>
      <c r="O153" s="65"/>
      <c r="P153" s="188">
        <f t="shared" si="11"/>
        <v>0</v>
      </c>
      <c r="Q153" s="188">
        <v>1.0000000000000001E-5</v>
      </c>
      <c r="R153" s="188">
        <f t="shared" si="12"/>
        <v>6.0000000000000008E-5</v>
      </c>
      <c r="S153" s="188">
        <v>0</v>
      </c>
      <c r="T153" s="189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838</v>
      </c>
      <c r="AT153" s="190" t="s">
        <v>285</v>
      </c>
      <c r="AU153" s="190" t="s">
        <v>85</v>
      </c>
      <c r="AY153" s="18" t="s">
        <v>171</v>
      </c>
      <c r="BE153" s="191">
        <f t="shared" si="14"/>
        <v>0</v>
      </c>
      <c r="BF153" s="191">
        <f t="shared" si="15"/>
        <v>0</v>
      </c>
      <c r="BG153" s="191">
        <f t="shared" si="16"/>
        <v>0</v>
      </c>
      <c r="BH153" s="191">
        <f t="shared" si="17"/>
        <v>0</v>
      </c>
      <c r="BI153" s="191">
        <f t="shared" si="18"/>
        <v>0</v>
      </c>
      <c r="BJ153" s="18" t="s">
        <v>85</v>
      </c>
      <c r="BK153" s="191">
        <f t="shared" si="19"/>
        <v>0</v>
      </c>
      <c r="BL153" s="18" t="s">
        <v>838</v>
      </c>
      <c r="BM153" s="190" t="s">
        <v>3804</v>
      </c>
    </row>
    <row r="154" spans="1:65" s="2" customFormat="1" ht="16.5" customHeight="1">
      <c r="A154" s="35"/>
      <c r="B154" s="36"/>
      <c r="C154" s="179" t="s">
        <v>496</v>
      </c>
      <c r="D154" s="179" t="s">
        <v>173</v>
      </c>
      <c r="E154" s="180" t="s">
        <v>2771</v>
      </c>
      <c r="F154" s="181" t="s">
        <v>3805</v>
      </c>
      <c r="G154" s="182" t="s">
        <v>318</v>
      </c>
      <c r="H154" s="183">
        <v>122</v>
      </c>
      <c r="I154" s="184"/>
      <c r="J154" s="185">
        <f t="shared" si="10"/>
        <v>0</v>
      </c>
      <c r="K154" s="181" t="s">
        <v>19</v>
      </c>
      <c r="L154" s="40"/>
      <c r="M154" s="186" t="s">
        <v>19</v>
      </c>
      <c r="N154" s="187" t="s">
        <v>45</v>
      </c>
      <c r="O154" s="65"/>
      <c r="P154" s="188">
        <f t="shared" si="11"/>
        <v>0</v>
      </c>
      <c r="Q154" s="188">
        <v>0</v>
      </c>
      <c r="R154" s="188">
        <f t="shared" si="12"/>
        <v>0</v>
      </c>
      <c r="S154" s="188">
        <v>0</v>
      </c>
      <c r="T154" s="189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0" t="s">
        <v>518</v>
      </c>
      <c r="AT154" s="190" t="s">
        <v>173</v>
      </c>
      <c r="AU154" s="190" t="s">
        <v>85</v>
      </c>
      <c r="AY154" s="18" t="s">
        <v>171</v>
      </c>
      <c r="BE154" s="191">
        <f t="shared" si="14"/>
        <v>0</v>
      </c>
      <c r="BF154" s="191">
        <f t="shared" si="15"/>
        <v>0</v>
      </c>
      <c r="BG154" s="191">
        <f t="shared" si="16"/>
        <v>0</v>
      </c>
      <c r="BH154" s="191">
        <f t="shared" si="17"/>
        <v>0</v>
      </c>
      <c r="BI154" s="191">
        <f t="shared" si="18"/>
        <v>0</v>
      </c>
      <c r="BJ154" s="18" t="s">
        <v>85</v>
      </c>
      <c r="BK154" s="191">
        <f t="shared" si="19"/>
        <v>0</v>
      </c>
      <c r="BL154" s="18" t="s">
        <v>518</v>
      </c>
      <c r="BM154" s="190" t="s">
        <v>3806</v>
      </c>
    </row>
    <row r="155" spans="1:65" s="2" customFormat="1" ht="16.5" customHeight="1">
      <c r="A155" s="35"/>
      <c r="B155" s="36"/>
      <c r="C155" s="215" t="s">
        <v>501</v>
      </c>
      <c r="D155" s="215" t="s">
        <v>285</v>
      </c>
      <c r="E155" s="216" t="s">
        <v>2774</v>
      </c>
      <c r="F155" s="217" t="s">
        <v>2775</v>
      </c>
      <c r="G155" s="218" t="s">
        <v>318</v>
      </c>
      <c r="H155" s="219">
        <v>122</v>
      </c>
      <c r="I155" s="220"/>
      <c r="J155" s="221">
        <f t="shared" si="10"/>
        <v>0</v>
      </c>
      <c r="K155" s="217" t="s">
        <v>19</v>
      </c>
      <c r="L155" s="222"/>
      <c r="M155" s="223" t="s">
        <v>19</v>
      </c>
      <c r="N155" s="224" t="s">
        <v>45</v>
      </c>
      <c r="O155" s="65"/>
      <c r="P155" s="188">
        <f t="shared" si="11"/>
        <v>0</v>
      </c>
      <c r="Q155" s="188">
        <v>5.0000000000000002E-5</v>
      </c>
      <c r="R155" s="188">
        <f t="shared" si="12"/>
        <v>6.1000000000000004E-3</v>
      </c>
      <c r="S155" s="188">
        <v>0</v>
      </c>
      <c r="T155" s="189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838</v>
      </c>
      <c r="AT155" s="190" t="s">
        <v>285</v>
      </c>
      <c r="AU155" s="190" t="s">
        <v>85</v>
      </c>
      <c r="AY155" s="18" t="s">
        <v>171</v>
      </c>
      <c r="BE155" s="191">
        <f t="shared" si="14"/>
        <v>0</v>
      </c>
      <c r="BF155" s="191">
        <f t="shared" si="15"/>
        <v>0</v>
      </c>
      <c r="BG155" s="191">
        <f t="shared" si="16"/>
        <v>0</v>
      </c>
      <c r="BH155" s="191">
        <f t="shared" si="17"/>
        <v>0</v>
      </c>
      <c r="BI155" s="191">
        <f t="shared" si="18"/>
        <v>0</v>
      </c>
      <c r="BJ155" s="18" t="s">
        <v>85</v>
      </c>
      <c r="BK155" s="191">
        <f t="shared" si="19"/>
        <v>0</v>
      </c>
      <c r="BL155" s="18" t="s">
        <v>838</v>
      </c>
      <c r="BM155" s="190" t="s">
        <v>3807</v>
      </c>
    </row>
    <row r="156" spans="1:65" s="2" customFormat="1" ht="16.5" customHeight="1">
      <c r="A156" s="35"/>
      <c r="B156" s="36"/>
      <c r="C156" s="179" t="s">
        <v>507</v>
      </c>
      <c r="D156" s="179" t="s">
        <v>173</v>
      </c>
      <c r="E156" s="180" t="s">
        <v>2777</v>
      </c>
      <c r="F156" s="181" t="s">
        <v>3808</v>
      </c>
      <c r="G156" s="182" t="s">
        <v>318</v>
      </c>
      <c r="H156" s="183">
        <v>37</v>
      </c>
      <c r="I156" s="184"/>
      <c r="J156" s="185">
        <f t="shared" si="10"/>
        <v>0</v>
      </c>
      <c r="K156" s="181" t="s">
        <v>19</v>
      </c>
      <c r="L156" s="40"/>
      <c r="M156" s="186" t="s">
        <v>19</v>
      </c>
      <c r="N156" s="187" t="s">
        <v>45</v>
      </c>
      <c r="O156" s="65"/>
      <c r="P156" s="188">
        <f t="shared" si="11"/>
        <v>0</v>
      </c>
      <c r="Q156" s="188">
        <v>0</v>
      </c>
      <c r="R156" s="188">
        <f t="shared" si="12"/>
        <v>0</v>
      </c>
      <c r="S156" s="188">
        <v>0</v>
      </c>
      <c r="T156" s="189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0" t="s">
        <v>518</v>
      </c>
      <c r="AT156" s="190" t="s">
        <v>173</v>
      </c>
      <c r="AU156" s="190" t="s">
        <v>85</v>
      </c>
      <c r="AY156" s="18" t="s">
        <v>171</v>
      </c>
      <c r="BE156" s="191">
        <f t="shared" si="14"/>
        <v>0</v>
      </c>
      <c r="BF156" s="191">
        <f t="shared" si="15"/>
        <v>0</v>
      </c>
      <c r="BG156" s="191">
        <f t="shared" si="16"/>
        <v>0</v>
      </c>
      <c r="BH156" s="191">
        <f t="shared" si="17"/>
        <v>0</v>
      </c>
      <c r="BI156" s="191">
        <f t="shared" si="18"/>
        <v>0</v>
      </c>
      <c r="BJ156" s="18" t="s">
        <v>85</v>
      </c>
      <c r="BK156" s="191">
        <f t="shared" si="19"/>
        <v>0</v>
      </c>
      <c r="BL156" s="18" t="s">
        <v>518</v>
      </c>
      <c r="BM156" s="190" t="s">
        <v>3809</v>
      </c>
    </row>
    <row r="157" spans="1:65" s="2" customFormat="1" ht="16.5" customHeight="1">
      <c r="A157" s="35"/>
      <c r="B157" s="36"/>
      <c r="C157" s="215" t="s">
        <v>512</v>
      </c>
      <c r="D157" s="215" t="s">
        <v>285</v>
      </c>
      <c r="E157" s="216" t="s">
        <v>2780</v>
      </c>
      <c r="F157" s="217" t="s">
        <v>3810</v>
      </c>
      <c r="G157" s="218" t="s">
        <v>318</v>
      </c>
      <c r="H157" s="219">
        <v>37</v>
      </c>
      <c r="I157" s="220"/>
      <c r="J157" s="221">
        <f t="shared" si="10"/>
        <v>0</v>
      </c>
      <c r="K157" s="217" t="s">
        <v>19</v>
      </c>
      <c r="L157" s="222"/>
      <c r="M157" s="223" t="s">
        <v>19</v>
      </c>
      <c r="N157" s="224" t="s">
        <v>45</v>
      </c>
      <c r="O157" s="65"/>
      <c r="P157" s="188">
        <f t="shared" si="11"/>
        <v>0</v>
      </c>
      <c r="Q157" s="188">
        <v>1.7799999999999999E-4</v>
      </c>
      <c r="R157" s="188">
        <f t="shared" si="12"/>
        <v>6.5859999999999998E-3</v>
      </c>
      <c r="S157" s="188">
        <v>0</v>
      </c>
      <c r="T157" s="189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838</v>
      </c>
      <c r="AT157" s="190" t="s">
        <v>285</v>
      </c>
      <c r="AU157" s="190" t="s">
        <v>85</v>
      </c>
      <c r="AY157" s="18" t="s">
        <v>171</v>
      </c>
      <c r="BE157" s="191">
        <f t="shared" si="14"/>
        <v>0</v>
      </c>
      <c r="BF157" s="191">
        <f t="shared" si="15"/>
        <v>0</v>
      </c>
      <c r="BG157" s="191">
        <f t="shared" si="16"/>
        <v>0</v>
      </c>
      <c r="BH157" s="191">
        <f t="shared" si="17"/>
        <v>0</v>
      </c>
      <c r="BI157" s="191">
        <f t="shared" si="18"/>
        <v>0</v>
      </c>
      <c r="BJ157" s="18" t="s">
        <v>85</v>
      </c>
      <c r="BK157" s="191">
        <f t="shared" si="19"/>
        <v>0</v>
      </c>
      <c r="BL157" s="18" t="s">
        <v>838</v>
      </c>
      <c r="BM157" s="190" t="s">
        <v>3811</v>
      </c>
    </row>
    <row r="158" spans="1:65" s="2" customFormat="1" ht="16.5" customHeight="1">
      <c r="A158" s="35"/>
      <c r="B158" s="36"/>
      <c r="C158" s="179" t="s">
        <v>518</v>
      </c>
      <c r="D158" s="179" t="s">
        <v>173</v>
      </c>
      <c r="E158" s="180" t="s">
        <v>2783</v>
      </c>
      <c r="F158" s="181" t="s">
        <v>3812</v>
      </c>
      <c r="G158" s="182" t="s">
        <v>318</v>
      </c>
      <c r="H158" s="183">
        <v>425</v>
      </c>
      <c r="I158" s="184"/>
      <c r="J158" s="185">
        <f t="shared" si="10"/>
        <v>0</v>
      </c>
      <c r="K158" s="181" t="s">
        <v>19</v>
      </c>
      <c r="L158" s="40"/>
      <c r="M158" s="186" t="s">
        <v>19</v>
      </c>
      <c r="N158" s="187" t="s">
        <v>45</v>
      </c>
      <c r="O158" s="65"/>
      <c r="P158" s="188">
        <f t="shared" si="11"/>
        <v>0</v>
      </c>
      <c r="Q158" s="188">
        <v>0</v>
      </c>
      <c r="R158" s="188">
        <f t="shared" si="12"/>
        <v>0</v>
      </c>
      <c r="S158" s="188">
        <v>0</v>
      </c>
      <c r="T158" s="189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518</v>
      </c>
      <c r="AT158" s="190" t="s">
        <v>173</v>
      </c>
      <c r="AU158" s="190" t="s">
        <v>85</v>
      </c>
      <c r="AY158" s="18" t="s">
        <v>171</v>
      </c>
      <c r="BE158" s="191">
        <f t="shared" si="14"/>
        <v>0</v>
      </c>
      <c r="BF158" s="191">
        <f t="shared" si="15"/>
        <v>0</v>
      </c>
      <c r="BG158" s="191">
        <f t="shared" si="16"/>
        <v>0</v>
      </c>
      <c r="BH158" s="191">
        <f t="shared" si="17"/>
        <v>0</v>
      </c>
      <c r="BI158" s="191">
        <f t="shared" si="18"/>
        <v>0</v>
      </c>
      <c r="BJ158" s="18" t="s">
        <v>85</v>
      </c>
      <c r="BK158" s="191">
        <f t="shared" si="19"/>
        <v>0</v>
      </c>
      <c r="BL158" s="18" t="s">
        <v>518</v>
      </c>
      <c r="BM158" s="190" t="s">
        <v>3813</v>
      </c>
    </row>
    <row r="159" spans="1:65" s="2" customFormat="1" ht="16.5" customHeight="1">
      <c r="A159" s="35"/>
      <c r="B159" s="36"/>
      <c r="C159" s="215" t="s">
        <v>525</v>
      </c>
      <c r="D159" s="215" t="s">
        <v>285</v>
      </c>
      <c r="E159" s="216" t="s">
        <v>2786</v>
      </c>
      <c r="F159" s="217" t="s">
        <v>2787</v>
      </c>
      <c r="G159" s="218" t="s">
        <v>318</v>
      </c>
      <c r="H159" s="219">
        <v>425</v>
      </c>
      <c r="I159" s="220"/>
      <c r="J159" s="221">
        <f t="shared" si="10"/>
        <v>0</v>
      </c>
      <c r="K159" s="217" t="s">
        <v>19</v>
      </c>
      <c r="L159" s="222"/>
      <c r="M159" s="223" t="s">
        <v>19</v>
      </c>
      <c r="N159" s="224" t="s">
        <v>45</v>
      </c>
      <c r="O159" s="65"/>
      <c r="P159" s="188">
        <f t="shared" si="11"/>
        <v>0</v>
      </c>
      <c r="Q159" s="188">
        <v>1.5300000000000001E-4</v>
      </c>
      <c r="R159" s="188">
        <f t="shared" si="12"/>
        <v>6.5024999999999999E-2</v>
      </c>
      <c r="S159" s="188">
        <v>0</v>
      </c>
      <c r="T159" s="189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838</v>
      </c>
      <c r="AT159" s="190" t="s">
        <v>285</v>
      </c>
      <c r="AU159" s="190" t="s">
        <v>85</v>
      </c>
      <c r="AY159" s="18" t="s">
        <v>171</v>
      </c>
      <c r="BE159" s="191">
        <f t="shared" si="14"/>
        <v>0</v>
      </c>
      <c r="BF159" s="191">
        <f t="shared" si="15"/>
        <v>0</v>
      </c>
      <c r="BG159" s="191">
        <f t="shared" si="16"/>
        <v>0</v>
      </c>
      <c r="BH159" s="191">
        <f t="shared" si="17"/>
        <v>0</v>
      </c>
      <c r="BI159" s="191">
        <f t="shared" si="18"/>
        <v>0</v>
      </c>
      <c r="BJ159" s="18" t="s">
        <v>85</v>
      </c>
      <c r="BK159" s="191">
        <f t="shared" si="19"/>
        <v>0</v>
      </c>
      <c r="BL159" s="18" t="s">
        <v>838</v>
      </c>
      <c r="BM159" s="190" t="s">
        <v>3814</v>
      </c>
    </row>
    <row r="160" spans="1:65" s="2" customFormat="1" ht="16.5" customHeight="1">
      <c r="A160" s="35"/>
      <c r="B160" s="36"/>
      <c r="C160" s="179" t="s">
        <v>530</v>
      </c>
      <c r="D160" s="179" t="s">
        <v>173</v>
      </c>
      <c r="E160" s="180" t="s">
        <v>2789</v>
      </c>
      <c r="F160" s="181" t="s">
        <v>3815</v>
      </c>
      <c r="G160" s="182" t="s">
        <v>318</v>
      </c>
      <c r="H160" s="183">
        <v>845</v>
      </c>
      <c r="I160" s="184"/>
      <c r="J160" s="185">
        <f t="shared" si="10"/>
        <v>0</v>
      </c>
      <c r="K160" s="181" t="s">
        <v>19</v>
      </c>
      <c r="L160" s="40"/>
      <c r="M160" s="186" t="s">
        <v>19</v>
      </c>
      <c r="N160" s="187" t="s">
        <v>45</v>
      </c>
      <c r="O160" s="65"/>
      <c r="P160" s="188">
        <f t="shared" si="11"/>
        <v>0</v>
      </c>
      <c r="Q160" s="188">
        <v>0</v>
      </c>
      <c r="R160" s="188">
        <f t="shared" si="12"/>
        <v>0</v>
      </c>
      <c r="S160" s="188">
        <v>0</v>
      </c>
      <c r="T160" s="189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518</v>
      </c>
      <c r="AT160" s="190" t="s">
        <v>173</v>
      </c>
      <c r="AU160" s="190" t="s">
        <v>85</v>
      </c>
      <c r="AY160" s="18" t="s">
        <v>171</v>
      </c>
      <c r="BE160" s="191">
        <f t="shared" si="14"/>
        <v>0</v>
      </c>
      <c r="BF160" s="191">
        <f t="shared" si="15"/>
        <v>0</v>
      </c>
      <c r="BG160" s="191">
        <f t="shared" si="16"/>
        <v>0</v>
      </c>
      <c r="BH160" s="191">
        <f t="shared" si="17"/>
        <v>0</v>
      </c>
      <c r="BI160" s="191">
        <f t="shared" si="18"/>
        <v>0</v>
      </c>
      <c r="BJ160" s="18" t="s">
        <v>85</v>
      </c>
      <c r="BK160" s="191">
        <f t="shared" si="19"/>
        <v>0</v>
      </c>
      <c r="BL160" s="18" t="s">
        <v>518</v>
      </c>
      <c r="BM160" s="190" t="s">
        <v>3816</v>
      </c>
    </row>
    <row r="161" spans="1:65" s="2" customFormat="1" ht="16.5" customHeight="1">
      <c r="A161" s="35"/>
      <c r="B161" s="36"/>
      <c r="C161" s="215" t="s">
        <v>535</v>
      </c>
      <c r="D161" s="215" t="s">
        <v>285</v>
      </c>
      <c r="E161" s="216" t="s">
        <v>2792</v>
      </c>
      <c r="F161" s="217" t="s">
        <v>2793</v>
      </c>
      <c r="G161" s="218" t="s">
        <v>318</v>
      </c>
      <c r="H161" s="219">
        <v>845</v>
      </c>
      <c r="I161" s="220"/>
      <c r="J161" s="221">
        <f t="shared" si="10"/>
        <v>0</v>
      </c>
      <c r="K161" s="217" t="s">
        <v>19</v>
      </c>
      <c r="L161" s="222"/>
      <c r="M161" s="223" t="s">
        <v>19</v>
      </c>
      <c r="N161" s="224" t="s">
        <v>45</v>
      </c>
      <c r="O161" s="65"/>
      <c r="P161" s="188">
        <f t="shared" si="11"/>
        <v>0</v>
      </c>
      <c r="Q161" s="188">
        <v>2.0699999999999999E-4</v>
      </c>
      <c r="R161" s="188">
        <f t="shared" si="12"/>
        <v>0.17491499999999999</v>
      </c>
      <c r="S161" s="188">
        <v>0</v>
      </c>
      <c r="T161" s="189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838</v>
      </c>
      <c r="AT161" s="190" t="s">
        <v>285</v>
      </c>
      <c r="AU161" s="190" t="s">
        <v>85</v>
      </c>
      <c r="AY161" s="18" t="s">
        <v>171</v>
      </c>
      <c r="BE161" s="191">
        <f t="shared" si="14"/>
        <v>0</v>
      </c>
      <c r="BF161" s="191">
        <f t="shared" si="15"/>
        <v>0</v>
      </c>
      <c r="BG161" s="191">
        <f t="shared" si="16"/>
        <v>0</v>
      </c>
      <c r="BH161" s="191">
        <f t="shared" si="17"/>
        <v>0</v>
      </c>
      <c r="BI161" s="191">
        <f t="shared" si="18"/>
        <v>0</v>
      </c>
      <c r="BJ161" s="18" t="s">
        <v>85</v>
      </c>
      <c r="BK161" s="191">
        <f t="shared" si="19"/>
        <v>0</v>
      </c>
      <c r="BL161" s="18" t="s">
        <v>838</v>
      </c>
      <c r="BM161" s="190" t="s">
        <v>3817</v>
      </c>
    </row>
    <row r="162" spans="1:65" s="2" customFormat="1" ht="16.5" customHeight="1">
      <c r="A162" s="35"/>
      <c r="B162" s="36"/>
      <c r="C162" s="179" t="s">
        <v>539</v>
      </c>
      <c r="D162" s="179" t="s">
        <v>173</v>
      </c>
      <c r="E162" s="180" t="s">
        <v>2795</v>
      </c>
      <c r="F162" s="181" t="s">
        <v>3818</v>
      </c>
      <c r="G162" s="182" t="s">
        <v>318</v>
      </c>
      <c r="H162" s="183">
        <v>150</v>
      </c>
      <c r="I162" s="184"/>
      <c r="J162" s="185">
        <f t="shared" si="10"/>
        <v>0</v>
      </c>
      <c r="K162" s="181" t="s">
        <v>19</v>
      </c>
      <c r="L162" s="40"/>
      <c r="M162" s="186" t="s">
        <v>19</v>
      </c>
      <c r="N162" s="187" t="s">
        <v>45</v>
      </c>
      <c r="O162" s="65"/>
      <c r="P162" s="188">
        <f t="shared" si="11"/>
        <v>0</v>
      </c>
      <c r="Q162" s="188">
        <v>0</v>
      </c>
      <c r="R162" s="188">
        <f t="shared" si="12"/>
        <v>0</v>
      </c>
      <c r="S162" s="188">
        <v>0</v>
      </c>
      <c r="T162" s="189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518</v>
      </c>
      <c r="AT162" s="190" t="s">
        <v>173</v>
      </c>
      <c r="AU162" s="190" t="s">
        <v>85</v>
      </c>
      <c r="AY162" s="18" t="s">
        <v>171</v>
      </c>
      <c r="BE162" s="191">
        <f t="shared" si="14"/>
        <v>0</v>
      </c>
      <c r="BF162" s="191">
        <f t="shared" si="15"/>
        <v>0</v>
      </c>
      <c r="BG162" s="191">
        <f t="shared" si="16"/>
        <v>0</v>
      </c>
      <c r="BH162" s="191">
        <f t="shared" si="17"/>
        <v>0</v>
      </c>
      <c r="BI162" s="191">
        <f t="shared" si="18"/>
        <v>0</v>
      </c>
      <c r="BJ162" s="18" t="s">
        <v>85</v>
      </c>
      <c r="BK162" s="191">
        <f t="shared" si="19"/>
        <v>0</v>
      </c>
      <c r="BL162" s="18" t="s">
        <v>518</v>
      </c>
      <c r="BM162" s="190" t="s">
        <v>3819</v>
      </c>
    </row>
    <row r="163" spans="1:65" s="2" customFormat="1" ht="16.5" customHeight="1">
      <c r="A163" s="35"/>
      <c r="B163" s="36"/>
      <c r="C163" s="215" t="s">
        <v>543</v>
      </c>
      <c r="D163" s="215" t="s">
        <v>285</v>
      </c>
      <c r="E163" s="216" t="s">
        <v>2798</v>
      </c>
      <c r="F163" s="217" t="s">
        <v>3820</v>
      </c>
      <c r="G163" s="218" t="s">
        <v>318</v>
      </c>
      <c r="H163" s="219">
        <v>150</v>
      </c>
      <c r="I163" s="220"/>
      <c r="J163" s="221">
        <f t="shared" ref="J163:J194" si="20">ROUND(I163*H163,2)</f>
        <v>0</v>
      </c>
      <c r="K163" s="217" t="s">
        <v>19</v>
      </c>
      <c r="L163" s="222"/>
      <c r="M163" s="223" t="s">
        <v>19</v>
      </c>
      <c r="N163" s="224" t="s">
        <v>45</v>
      </c>
      <c r="O163" s="65"/>
      <c r="P163" s="188">
        <f t="shared" ref="P163:P194" si="21">O163*H163</f>
        <v>0</v>
      </c>
      <c r="Q163" s="188">
        <v>6.3400000000000001E-4</v>
      </c>
      <c r="R163" s="188">
        <f t="shared" ref="R163:R194" si="22">Q163*H163</f>
        <v>9.5100000000000004E-2</v>
      </c>
      <c r="S163" s="188">
        <v>0</v>
      </c>
      <c r="T163" s="189">
        <f t="shared" ref="T163:T194" si="23"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838</v>
      </c>
      <c r="AT163" s="190" t="s">
        <v>285</v>
      </c>
      <c r="AU163" s="190" t="s">
        <v>85</v>
      </c>
      <c r="AY163" s="18" t="s">
        <v>171</v>
      </c>
      <c r="BE163" s="191">
        <f t="shared" ref="BE163:BE175" si="24">IF(N163="základní",J163,0)</f>
        <v>0</v>
      </c>
      <c r="BF163" s="191">
        <f t="shared" ref="BF163:BF175" si="25">IF(N163="snížená",J163,0)</f>
        <v>0</v>
      </c>
      <c r="BG163" s="191">
        <f t="shared" ref="BG163:BG175" si="26">IF(N163="zákl. přenesená",J163,0)</f>
        <v>0</v>
      </c>
      <c r="BH163" s="191">
        <f t="shared" ref="BH163:BH175" si="27">IF(N163="sníž. přenesená",J163,0)</f>
        <v>0</v>
      </c>
      <c r="BI163" s="191">
        <f t="shared" ref="BI163:BI175" si="28">IF(N163="nulová",J163,0)</f>
        <v>0</v>
      </c>
      <c r="BJ163" s="18" t="s">
        <v>85</v>
      </c>
      <c r="BK163" s="191">
        <f t="shared" ref="BK163:BK175" si="29">ROUND(I163*H163,2)</f>
        <v>0</v>
      </c>
      <c r="BL163" s="18" t="s">
        <v>838</v>
      </c>
      <c r="BM163" s="190" t="s">
        <v>3821</v>
      </c>
    </row>
    <row r="164" spans="1:65" s="2" customFormat="1" ht="16.5" customHeight="1">
      <c r="A164" s="35"/>
      <c r="B164" s="36"/>
      <c r="C164" s="179" t="s">
        <v>548</v>
      </c>
      <c r="D164" s="179" t="s">
        <v>173</v>
      </c>
      <c r="E164" s="180" t="s">
        <v>2801</v>
      </c>
      <c r="F164" s="181" t="s">
        <v>3822</v>
      </c>
      <c r="G164" s="182" t="s">
        <v>318</v>
      </c>
      <c r="H164" s="183">
        <v>200</v>
      </c>
      <c r="I164" s="184"/>
      <c r="J164" s="185">
        <f t="shared" si="20"/>
        <v>0</v>
      </c>
      <c r="K164" s="181" t="s">
        <v>19</v>
      </c>
      <c r="L164" s="40"/>
      <c r="M164" s="186" t="s">
        <v>19</v>
      </c>
      <c r="N164" s="187" t="s">
        <v>45</v>
      </c>
      <c r="O164" s="65"/>
      <c r="P164" s="188">
        <f t="shared" si="21"/>
        <v>0</v>
      </c>
      <c r="Q164" s="188">
        <v>0</v>
      </c>
      <c r="R164" s="188">
        <f t="shared" si="22"/>
        <v>0</v>
      </c>
      <c r="S164" s="188">
        <v>0</v>
      </c>
      <c r="T164" s="189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518</v>
      </c>
      <c r="AT164" s="190" t="s">
        <v>173</v>
      </c>
      <c r="AU164" s="190" t="s">
        <v>85</v>
      </c>
      <c r="AY164" s="18" t="s">
        <v>171</v>
      </c>
      <c r="BE164" s="191">
        <f t="shared" si="24"/>
        <v>0</v>
      </c>
      <c r="BF164" s="191">
        <f t="shared" si="25"/>
        <v>0</v>
      </c>
      <c r="BG164" s="191">
        <f t="shared" si="26"/>
        <v>0</v>
      </c>
      <c r="BH164" s="191">
        <f t="shared" si="27"/>
        <v>0</v>
      </c>
      <c r="BI164" s="191">
        <f t="shared" si="28"/>
        <v>0</v>
      </c>
      <c r="BJ164" s="18" t="s">
        <v>85</v>
      </c>
      <c r="BK164" s="191">
        <f t="shared" si="29"/>
        <v>0</v>
      </c>
      <c r="BL164" s="18" t="s">
        <v>518</v>
      </c>
      <c r="BM164" s="190" t="s">
        <v>3823</v>
      </c>
    </row>
    <row r="165" spans="1:65" s="2" customFormat="1" ht="16.5" customHeight="1">
      <c r="A165" s="35"/>
      <c r="B165" s="36"/>
      <c r="C165" s="215" t="s">
        <v>557</v>
      </c>
      <c r="D165" s="215" t="s">
        <v>285</v>
      </c>
      <c r="E165" s="216" t="s">
        <v>2804</v>
      </c>
      <c r="F165" s="217" t="s">
        <v>2805</v>
      </c>
      <c r="G165" s="218" t="s">
        <v>318</v>
      </c>
      <c r="H165" s="219">
        <v>200</v>
      </c>
      <c r="I165" s="220"/>
      <c r="J165" s="221">
        <f t="shared" si="20"/>
        <v>0</v>
      </c>
      <c r="K165" s="217" t="s">
        <v>19</v>
      </c>
      <c r="L165" s="222"/>
      <c r="M165" s="223" t="s">
        <v>19</v>
      </c>
      <c r="N165" s="224" t="s">
        <v>45</v>
      </c>
      <c r="O165" s="65"/>
      <c r="P165" s="188">
        <f t="shared" si="21"/>
        <v>0</v>
      </c>
      <c r="Q165" s="188">
        <v>2.1100000000000001E-4</v>
      </c>
      <c r="R165" s="188">
        <f t="shared" si="22"/>
        <v>4.2200000000000001E-2</v>
      </c>
      <c r="S165" s="188">
        <v>0</v>
      </c>
      <c r="T165" s="189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838</v>
      </c>
      <c r="AT165" s="190" t="s">
        <v>285</v>
      </c>
      <c r="AU165" s="190" t="s">
        <v>85</v>
      </c>
      <c r="AY165" s="18" t="s">
        <v>171</v>
      </c>
      <c r="BE165" s="191">
        <f t="shared" si="24"/>
        <v>0</v>
      </c>
      <c r="BF165" s="191">
        <f t="shared" si="25"/>
        <v>0</v>
      </c>
      <c r="BG165" s="191">
        <f t="shared" si="26"/>
        <v>0</v>
      </c>
      <c r="BH165" s="191">
        <f t="shared" si="27"/>
        <v>0</v>
      </c>
      <c r="BI165" s="191">
        <f t="shared" si="28"/>
        <v>0</v>
      </c>
      <c r="BJ165" s="18" t="s">
        <v>85</v>
      </c>
      <c r="BK165" s="191">
        <f t="shared" si="29"/>
        <v>0</v>
      </c>
      <c r="BL165" s="18" t="s">
        <v>838</v>
      </c>
      <c r="BM165" s="190" t="s">
        <v>3824</v>
      </c>
    </row>
    <row r="166" spans="1:65" s="2" customFormat="1" ht="16.5" customHeight="1">
      <c r="A166" s="35"/>
      <c r="B166" s="36"/>
      <c r="C166" s="179" t="s">
        <v>562</v>
      </c>
      <c r="D166" s="179" t="s">
        <v>173</v>
      </c>
      <c r="E166" s="180" t="s">
        <v>2807</v>
      </c>
      <c r="F166" s="181" t="s">
        <v>3825</v>
      </c>
      <c r="G166" s="182" t="s">
        <v>318</v>
      </c>
      <c r="H166" s="183">
        <v>50</v>
      </c>
      <c r="I166" s="184"/>
      <c r="J166" s="185">
        <f t="shared" si="20"/>
        <v>0</v>
      </c>
      <c r="K166" s="181" t="s">
        <v>19</v>
      </c>
      <c r="L166" s="40"/>
      <c r="M166" s="186" t="s">
        <v>19</v>
      </c>
      <c r="N166" s="187" t="s">
        <v>45</v>
      </c>
      <c r="O166" s="65"/>
      <c r="P166" s="188">
        <f t="shared" si="21"/>
        <v>0</v>
      </c>
      <c r="Q166" s="188">
        <v>0</v>
      </c>
      <c r="R166" s="188">
        <f t="shared" si="22"/>
        <v>0</v>
      </c>
      <c r="S166" s="188">
        <v>0</v>
      </c>
      <c r="T166" s="189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518</v>
      </c>
      <c r="AT166" s="190" t="s">
        <v>173</v>
      </c>
      <c r="AU166" s="190" t="s">
        <v>85</v>
      </c>
      <c r="AY166" s="18" t="s">
        <v>171</v>
      </c>
      <c r="BE166" s="191">
        <f t="shared" si="24"/>
        <v>0</v>
      </c>
      <c r="BF166" s="191">
        <f t="shared" si="25"/>
        <v>0</v>
      </c>
      <c r="BG166" s="191">
        <f t="shared" si="26"/>
        <v>0</v>
      </c>
      <c r="BH166" s="191">
        <f t="shared" si="27"/>
        <v>0</v>
      </c>
      <c r="BI166" s="191">
        <f t="shared" si="28"/>
        <v>0</v>
      </c>
      <c r="BJ166" s="18" t="s">
        <v>85</v>
      </c>
      <c r="BK166" s="191">
        <f t="shared" si="29"/>
        <v>0</v>
      </c>
      <c r="BL166" s="18" t="s">
        <v>518</v>
      </c>
      <c r="BM166" s="190" t="s">
        <v>3826</v>
      </c>
    </row>
    <row r="167" spans="1:65" s="2" customFormat="1" ht="16.5" customHeight="1">
      <c r="A167" s="35"/>
      <c r="B167" s="36"/>
      <c r="C167" s="215" t="s">
        <v>567</v>
      </c>
      <c r="D167" s="215" t="s">
        <v>285</v>
      </c>
      <c r="E167" s="216" t="s">
        <v>2810</v>
      </c>
      <c r="F167" s="217" t="s">
        <v>2811</v>
      </c>
      <c r="G167" s="218" t="s">
        <v>318</v>
      </c>
      <c r="H167" s="219">
        <v>50</v>
      </c>
      <c r="I167" s="220"/>
      <c r="J167" s="221">
        <f t="shared" si="20"/>
        <v>0</v>
      </c>
      <c r="K167" s="217" t="s">
        <v>19</v>
      </c>
      <c r="L167" s="222"/>
      <c r="M167" s="223" t="s">
        <v>19</v>
      </c>
      <c r="N167" s="224" t="s">
        <v>45</v>
      </c>
      <c r="O167" s="65"/>
      <c r="P167" s="188">
        <f t="shared" si="21"/>
        <v>0</v>
      </c>
      <c r="Q167" s="188">
        <v>3.0200000000000002E-4</v>
      </c>
      <c r="R167" s="188">
        <f t="shared" si="22"/>
        <v>1.5100000000000001E-2</v>
      </c>
      <c r="S167" s="188">
        <v>0</v>
      </c>
      <c r="T167" s="189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838</v>
      </c>
      <c r="AT167" s="190" t="s">
        <v>285</v>
      </c>
      <c r="AU167" s="190" t="s">
        <v>85</v>
      </c>
      <c r="AY167" s="18" t="s">
        <v>171</v>
      </c>
      <c r="BE167" s="191">
        <f t="shared" si="24"/>
        <v>0</v>
      </c>
      <c r="BF167" s="191">
        <f t="shared" si="25"/>
        <v>0</v>
      </c>
      <c r="BG167" s="191">
        <f t="shared" si="26"/>
        <v>0</v>
      </c>
      <c r="BH167" s="191">
        <f t="shared" si="27"/>
        <v>0</v>
      </c>
      <c r="BI167" s="191">
        <f t="shared" si="28"/>
        <v>0</v>
      </c>
      <c r="BJ167" s="18" t="s">
        <v>85</v>
      </c>
      <c r="BK167" s="191">
        <f t="shared" si="29"/>
        <v>0</v>
      </c>
      <c r="BL167" s="18" t="s">
        <v>838</v>
      </c>
      <c r="BM167" s="190" t="s">
        <v>3827</v>
      </c>
    </row>
    <row r="168" spans="1:65" s="2" customFormat="1" ht="16.5" customHeight="1">
      <c r="A168" s="35"/>
      <c r="B168" s="36"/>
      <c r="C168" s="179" t="s">
        <v>573</v>
      </c>
      <c r="D168" s="179" t="s">
        <v>173</v>
      </c>
      <c r="E168" s="180" t="s">
        <v>2813</v>
      </c>
      <c r="F168" s="181" t="s">
        <v>3828</v>
      </c>
      <c r="G168" s="182" t="s">
        <v>318</v>
      </c>
      <c r="H168" s="183">
        <v>50</v>
      </c>
      <c r="I168" s="184"/>
      <c r="J168" s="185">
        <f t="shared" si="20"/>
        <v>0</v>
      </c>
      <c r="K168" s="181" t="s">
        <v>19</v>
      </c>
      <c r="L168" s="40"/>
      <c r="M168" s="186" t="s">
        <v>19</v>
      </c>
      <c r="N168" s="187" t="s">
        <v>45</v>
      </c>
      <c r="O168" s="65"/>
      <c r="P168" s="188">
        <f t="shared" si="21"/>
        <v>0</v>
      </c>
      <c r="Q168" s="188">
        <v>0</v>
      </c>
      <c r="R168" s="188">
        <f t="shared" si="22"/>
        <v>0</v>
      </c>
      <c r="S168" s="188">
        <v>0</v>
      </c>
      <c r="T168" s="189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518</v>
      </c>
      <c r="AT168" s="190" t="s">
        <v>173</v>
      </c>
      <c r="AU168" s="190" t="s">
        <v>85</v>
      </c>
      <c r="AY168" s="18" t="s">
        <v>171</v>
      </c>
      <c r="BE168" s="191">
        <f t="shared" si="24"/>
        <v>0</v>
      </c>
      <c r="BF168" s="191">
        <f t="shared" si="25"/>
        <v>0</v>
      </c>
      <c r="BG168" s="191">
        <f t="shared" si="26"/>
        <v>0</v>
      </c>
      <c r="BH168" s="191">
        <f t="shared" si="27"/>
        <v>0</v>
      </c>
      <c r="BI168" s="191">
        <f t="shared" si="28"/>
        <v>0</v>
      </c>
      <c r="BJ168" s="18" t="s">
        <v>85</v>
      </c>
      <c r="BK168" s="191">
        <f t="shared" si="29"/>
        <v>0</v>
      </c>
      <c r="BL168" s="18" t="s">
        <v>518</v>
      </c>
      <c r="BM168" s="190" t="s">
        <v>3829</v>
      </c>
    </row>
    <row r="169" spans="1:65" s="2" customFormat="1" ht="16.5" customHeight="1">
      <c r="A169" s="35"/>
      <c r="B169" s="36"/>
      <c r="C169" s="215" t="s">
        <v>577</v>
      </c>
      <c r="D169" s="215" t="s">
        <v>285</v>
      </c>
      <c r="E169" s="216" t="s">
        <v>2816</v>
      </c>
      <c r="F169" s="217" t="s">
        <v>2817</v>
      </c>
      <c r="G169" s="218" t="s">
        <v>318</v>
      </c>
      <c r="H169" s="219">
        <v>50</v>
      </c>
      <c r="I169" s="220"/>
      <c r="J169" s="221">
        <f t="shared" si="20"/>
        <v>0</v>
      </c>
      <c r="K169" s="217" t="s">
        <v>19</v>
      </c>
      <c r="L169" s="222"/>
      <c r="M169" s="223" t="s">
        <v>19</v>
      </c>
      <c r="N169" s="224" t="s">
        <v>45</v>
      </c>
      <c r="O169" s="65"/>
      <c r="P169" s="188">
        <f t="shared" si="21"/>
        <v>0</v>
      </c>
      <c r="Q169" s="188">
        <v>3.8000000000000002E-4</v>
      </c>
      <c r="R169" s="188">
        <f t="shared" si="22"/>
        <v>1.9E-2</v>
      </c>
      <c r="S169" s="188">
        <v>0</v>
      </c>
      <c r="T169" s="189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838</v>
      </c>
      <c r="AT169" s="190" t="s">
        <v>285</v>
      </c>
      <c r="AU169" s="190" t="s">
        <v>85</v>
      </c>
      <c r="AY169" s="18" t="s">
        <v>171</v>
      </c>
      <c r="BE169" s="191">
        <f t="shared" si="24"/>
        <v>0</v>
      </c>
      <c r="BF169" s="191">
        <f t="shared" si="25"/>
        <v>0</v>
      </c>
      <c r="BG169" s="191">
        <f t="shared" si="26"/>
        <v>0</v>
      </c>
      <c r="BH169" s="191">
        <f t="shared" si="27"/>
        <v>0</v>
      </c>
      <c r="BI169" s="191">
        <f t="shared" si="28"/>
        <v>0</v>
      </c>
      <c r="BJ169" s="18" t="s">
        <v>85</v>
      </c>
      <c r="BK169" s="191">
        <f t="shared" si="29"/>
        <v>0</v>
      </c>
      <c r="BL169" s="18" t="s">
        <v>838</v>
      </c>
      <c r="BM169" s="190" t="s">
        <v>3830</v>
      </c>
    </row>
    <row r="170" spans="1:65" s="2" customFormat="1" ht="24">
      <c r="A170" s="35"/>
      <c r="B170" s="36"/>
      <c r="C170" s="179" t="s">
        <v>313</v>
      </c>
      <c r="D170" s="179" t="s">
        <v>173</v>
      </c>
      <c r="E170" s="180" t="s">
        <v>2819</v>
      </c>
      <c r="F170" s="181" t="s">
        <v>3831</v>
      </c>
      <c r="G170" s="182" t="s">
        <v>318</v>
      </c>
      <c r="H170" s="183">
        <v>40</v>
      </c>
      <c r="I170" s="184"/>
      <c r="J170" s="185">
        <f t="shared" si="20"/>
        <v>0</v>
      </c>
      <c r="K170" s="181" t="s">
        <v>19</v>
      </c>
      <c r="L170" s="40"/>
      <c r="M170" s="186" t="s">
        <v>19</v>
      </c>
      <c r="N170" s="187" t="s">
        <v>45</v>
      </c>
      <c r="O170" s="65"/>
      <c r="P170" s="188">
        <f t="shared" si="21"/>
        <v>0</v>
      </c>
      <c r="Q170" s="188">
        <v>0</v>
      </c>
      <c r="R170" s="188">
        <f t="shared" si="22"/>
        <v>0</v>
      </c>
      <c r="S170" s="188">
        <v>0</v>
      </c>
      <c r="T170" s="189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518</v>
      </c>
      <c r="AT170" s="190" t="s">
        <v>173</v>
      </c>
      <c r="AU170" s="190" t="s">
        <v>85</v>
      </c>
      <c r="AY170" s="18" t="s">
        <v>171</v>
      </c>
      <c r="BE170" s="191">
        <f t="shared" si="24"/>
        <v>0</v>
      </c>
      <c r="BF170" s="191">
        <f t="shared" si="25"/>
        <v>0</v>
      </c>
      <c r="BG170" s="191">
        <f t="shared" si="26"/>
        <v>0</v>
      </c>
      <c r="BH170" s="191">
        <f t="shared" si="27"/>
        <v>0</v>
      </c>
      <c r="BI170" s="191">
        <f t="shared" si="28"/>
        <v>0</v>
      </c>
      <c r="BJ170" s="18" t="s">
        <v>85</v>
      </c>
      <c r="BK170" s="191">
        <f t="shared" si="29"/>
        <v>0</v>
      </c>
      <c r="BL170" s="18" t="s">
        <v>518</v>
      </c>
      <c r="BM170" s="190" t="s">
        <v>3832</v>
      </c>
    </row>
    <row r="171" spans="1:65" s="2" customFormat="1" ht="16.5" customHeight="1">
      <c r="A171" s="35"/>
      <c r="B171" s="36"/>
      <c r="C171" s="215" t="s">
        <v>586</v>
      </c>
      <c r="D171" s="215" t="s">
        <v>285</v>
      </c>
      <c r="E171" s="216" t="s">
        <v>2822</v>
      </c>
      <c r="F171" s="217" t="s">
        <v>2823</v>
      </c>
      <c r="G171" s="218" t="s">
        <v>318</v>
      </c>
      <c r="H171" s="219">
        <v>40</v>
      </c>
      <c r="I171" s="220"/>
      <c r="J171" s="221">
        <f t="shared" si="20"/>
        <v>0</v>
      </c>
      <c r="K171" s="217" t="s">
        <v>19</v>
      </c>
      <c r="L171" s="222"/>
      <c r="M171" s="223" t="s">
        <v>19</v>
      </c>
      <c r="N171" s="224" t="s">
        <v>45</v>
      </c>
      <c r="O171" s="65"/>
      <c r="P171" s="188">
        <f t="shared" si="21"/>
        <v>0</v>
      </c>
      <c r="Q171" s="188">
        <v>1.3799999999999999E-3</v>
      </c>
      <c r="R171" s="188">
        <f t="shared" si="22"/>
        <v>5.5199999999999999E-2</v>
      </c>
      <c r="S171" s="188">
        <v>0</v>
      </c>
      <c r="T171" s="189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838</v>
      </c>
      <c r="AT171" s="190" t="s">
        <v>285</v>
      </c>
      <c r="AU171" s="190" t="s">
        <v>85</v>
      </c>
      <c r="AY171" s="18" t="s">
        <v>171</v>
      </c>
      <c r="BE171" s="191">
        <f t="shared" si="24"/>
        <v>0</v>
      </c>
      <c r="BF171" s="191">
        <f t="shared" si="25"/>
        <v>0</v>
      </c>
      <c r="BG171" s="191">
        <f t="shared" si="26"/>
        <v>0</v>
      </c>
      <c r="BH171" s="191">
        <f t="shared" si="27"/>
        <v>0</v>
      </c>
      <c r="BI171" s="191">
        <f t="shared" si="28"/>
        <v>0</v>
      </c>
      <c r="BJ171" s="18" t="s">
        <v>85</v>
      </c>
      <c r="BK171" s="191">
        <f t="shared" si="29"/>
        <v>0</v>
      </c>
      <c r="BL171" s="18" t="s">
        <v>838</v>
      </c>
      <c r="BM171" s="190" t="s">
        <v>3833</v>
      </c>
    </row>
    <row r="172" spans="1:65" s="2" customFormat="1" ht="24">
      <c r="A172" s="35"/>
      <c r="B172" s="36"/>
      <c r="C172" s="179" t="s">
        <v>591</v>
      </c>
      <c r="D172" s="179" t="s">
        <v>173</v>
      </c>
      <c r="E172" s="180" t="s">
        <v>2826</v>
      </c>
      <c r="F172" s="181" t="s">
        <v>3834</v>
      </c>
      <c r="G172" s="182" t="s">
        <v>266</v>
      </c>
      <c r="H172" s="183">
        <v>2</v>
      </c>
      <c r="I172" s="184"/>
      <c r="J172" s="185">
        <f t="shared" si="20"/>
        <v>0</v>
      </c>
      <c r="K172" s="181" t="s">
        <v>19</v>
      </c>
      <c r="L172" s="40"/>
      <c r="M172" s="186" t="s">
        <v>19</v>
      </c>
      <c r="N172" s="187" t="s">
        <v>45</v>
      </c>
      <c r="O172" s="65"/>
      <c r="P172" s="188">
        <f t="shared" si="21"/>
        <v>0</v>
      </c>
      <c r="Q172" s="188">
        <v>0</v>
      </c>
      <c r="R172" s="188">
        <f t="shared" si="22"/>
        <v>0</v>
      </c>
      <c r="S172" s="188">
        <v>0</v>
      </c>
      <c r="T172" s="189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254</v>
      </c>
      <c r="AT172" s="190" t="s">
        <v>173</v>
      </c>
      <c r="AU172" s="190" t="s">
        <v>85</v>
      </c>
      <c r="AY172" s="18" t="s">
        <v>171</v>
      </c>
      <c r="BE172" s="191">
        <f t="shared" si="24"/>
        <v>0</v>
      </c>
      <c r="BF172" s="191">
        <f t="shared" si="25"/>
        <v>0</v>
      </c>
      <c r="BG172" s="191">
        <f t="shared" si="26"/>
        <v>0</v>
      </c>
      <c r="BH172" s="191">
        <f t="shared" si="27"/>
        <v>0</v>
      </c>
      <c r="BI172" s="191">
        <f t="shared" si="28"/>
        <v>0</v>
      </c>
      <c r="BJ172" s="18" t="s">
        <v>85</v>
      </c>
      <c r="BK172" s="191">
        <f t="shared" si="29"/>
        <v>0</v>
      </c>
      <c r="BL172" s="18" t="s">
        <v>254</v>
      </c>
      <c r="BM172" s="190" t="s">
        <v>3835</v>
      </c>
    </row>
    <row r="173" spans="1:65" s="2" customFormat="1" ht="24">
      <c r="A173" s="35"/>
      <c r="B173" s="36"/>
      <c r="C173" s="215" t="s">
        <v>421</v>
      </c>
      <c r="D173" s="215" t="s">
        <v>285</v>
      </c>
      <c r="E173" s="216" t="s">
        <v>2829</v>
      </c>
      <c r="F173" s="217" t="s">
        <v>3836</v>
      </c>
      <c r="G173" s="218" t="s">
        <v>266</v>
      </c>
      <c r="H173" s="219">
        <v>2</v>
      </c>
      <c r="I173" s="220"/>
      <c r="J173" s="221">
        <f t="shared" si="20"/>
        <v>0</v>
      </c>
      <c r="K173" s="217" t="s">
        <v>19</v>
      </c>
      <c r="L173" s="222"/>
      <c r="M173" s="223" t="s">
        <v>19</v>
      </c>
      <c r="N173" s="224" t="s">
        <v>45</v>
      </c>
      <c r="O173" s="65"/>
      <c r="P173" s="188">
        <f t="shared" si="21"/>
        <v>0</v>
      </c>
      <c r="Q173" s="188">
        <v>4.0000000000000002E-4</v>
      </c>
      <c r="R173" s="188">
        <f t="shared" si="22"/>
        <v>8.0000000000000004E-4</v>
      </c>
      <c r="S173" s="188">
        <v>0</v>
      </c>
      <c r="T173" s="189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341</v>
      </c>
      <c r="AT173" s="190" t="s">
        <v>285</v>
      </c>
      <c r="AU173" s="190" t="s">
        <v>85</v>
      </c>
      <c r="AY173" s="18" t="s">
        <v>171</v>
      </c>
      <c r="BE173" s="191">
        <f t="shared" si="24"/>
        <v>0</v>
      </c>
      <c r="BF173" s="191">
        <f t="shared" si="25"/>
        <v>0</v>
      </c>
      <c r="BG173" s="191">
        <f t="shared" si="26"/>
        <v>0</v>
      </c>
      <c r="BH173" s="191">
        <f t="shared" si="27"/>
        <v>0</v>
      </c>
      <c r="BI173" s="191">
        <f t="shared" si="28"/>
        <v>0</v>
      </c>
      <c r="BJ173" s="18" t="s">
        <v>85</v>
      </c>
      <c r="BK173" s="191">
        <f t="shared" si="29"/>
        <v>0</v>
      </c>
      <c r="BL173" s="18" t="s">
        <v>254</v>
      </c>
      <c r="BM173" s="190" t="s">
        <v>3837</v>
      </c>
    </row>
    <row r="174" spans="1:65" s="2" customFormat="1" ht="24">
      <c r="A174" s="35"/>
      <c r="B174" s="36"/>
      <c r="C174" s="179" t="s">
        <v>341</v>
      </c>
      <c r="D174" s="179" t="s">
        <v>173</v>
      </c>
      <c r="E174" s="180" t="s">
        <v>2832</v>
      </c>
      <c r="F174" s="181" t="s">
        <v>3838</v>
      </c>
      <c r="G174" s="182" t="s">
        <v>266</v>
      </c>
      <c r="H174" s="183">
        <v>2</v>
      </c>
      <c r="I174" s="184"/>
      <c r="J174" s="185">
        <f t="shared" si="20"/>
        <v>0</v>
      </c>
      <c r="K174" s="181" t="s">
        <v>19</v>
      </c>
      <c r="L174" s="40"/>
      <c r="M174" s="186" t="s">
        <v>19</v>
      </c>
      <c r="N174" s="187" t="s">
        <v>45</v>
      </c>
      <c r="O174" s="65"/>
      <c r="P174" s="188">
        <f t="shared" si="21"/>
        <v>0</v>
      </c>
      <c r="Q174" s="188">
        <v>0</v>
      </c>
      <c r="R174" s="188">
        <f t="shared" si="22"/>
        <v>0</v>
      </c>
      <c r="S174" s="188">
        <v>0</v>
      </c>
      <c r="T174" s="189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254</v>
      </c>
      <c r="AT174" s="190" t="s">
        <v>173</v>
      </c>
      <c r="AU174" s="190" t="s">
        <v>85</v>
      </c>
      <c r="AY174" s="18" t="s">
        <v>171</v>
      </c>
      <c r="BE174" s="191">
        <f t="shared" si="24"/>
        <v>0</v>
      </c>
      <c r="BF174" s="191">
        <f t="shared" si="25"/>
        <v>0</v>
      </c>
      <c r="BG174" s="191">
        <f t="shared" si="26"/>
        <v>0</v>
      </c>
      <c r="BH174" s="191">
        <f t="shared" si="27"/>
        <v>0</v>
      </c>
      <c r="BI174" s="191">
        <f t="shared" si="28"/>
        <v>0</v>
      </c>
      <c r="BJ174" s="18" t="s">
        <v>85</v>
      </c>
      <c r="BK174" s="191">
        <f t="shared" si="29"/>
        <v>0</v>
      </c>
      <c r="BL174" s="18" t="s">
        <v>254</v>
      </c>
      <c r="BM174" s="190" t="s">
        <v>3839</v>
      </c>
    </row>
    <row r="175" spans="1:65" s="2" customFormat="1" ht="24">
      <c r="A175" s="35"/>
      <c r="B175" s="36"/>
      <c r="C175" s="215" t="s">
        <v>346</v>
      </c>
      <c r="D175" s="215" t="s">
        <v>285</v>
      </c>
      <c r="E175" s="216" t="s">
        <v>2835</v>
      </c>
      <c r="F175" s="217" t="s">
        <v>2836</v>
      </c>
      <c r="G175" s="218" t="s">
        <v>266</v>
      </c>
      <c r="H175" s="219">
        <v>2</v>
      </c>
      <c r="I175" s="220"/>
      <c r="J175" s="221">
        <f t="shared" si="20"/>
        <v>0</v>
      </c>
      <c r="K175" s="217" t="s">
        <v>19</v>
      </c>
      <c r="L175" s="222"/>
      <c r="M175" s="223" t="s">
        <v>19</v>
      </c>
      <c r="N175" s="224" t="s">
        <v>45</v>
      </c>
      <c r="O175" s="65"/>
      <c r="P175" s="188">
        <f t="shared" si="21"/>
        <v>0</v>
      </c>
      <c r="Q175" s="188">
        <v>3.8999999999999999E-4</v>
      </c>
      <c r="R175" s="188">
        <f t="shared" si="22"/>
        <v>7.7999999999999999E-4</v>
      </c>
      <c r="S175" s="188">
        <v>0</v>
      </c>
      <c r="T175" s="189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341</v>
      </c>
      <c r="AT175" s="190" t="s">
        <v>285</v>
      </c>
      <c r="AU175" s="190" t="s">
        <v>85</v>
      </c>
      <c r="AY175" s="18" t="s">
        <v>171</v>
      </c>
      <c r="BE175" s="191">
        <f t="shared" si="24"/>
        <v>0</v>
      </c>
      <c r="BF175" s="191">
        <f t="shared" si="25"/>
        <v>0</v>
      </c>
      <c r="BG175" s="191">
        <f t="shared" si="26"/>
        <v>0</v>
      </c>
      <c r="BH175" s="191">
        <f t="shared" si="27"/>
        <v>0</v>
      </c>
      <c r="BI175" s="191">
        <f t="shared" si="28"/>
        <v>0</v>
      </c>
      <c r="BJ175" s="18" t="s">
        <v>85</v>
      </c>
      <c r="BK175" s="191">
        <f t="shared" si="29"/>
        <v>0</v>
      </c>
      <c r="BL175" s="18" t="s">
        <v>254</v>
      </c>
      <c r="BM175" s="190" t="s">
        <v>3840</v>
      </c>
    </row>
    <row r="176" spans="1:65" s="12" customFormat="1" ht="22.9" customHeight="1">
      <c r="B176" s="163"/>
      <c r="C176" s="164"/>
      <c r="D176" s="165" t="s">
        <v>72</v>
      </c>
      <c r="E176" s="177" t="s">
        <v>2838</v>
      </c>
      <c r="F176" s="177" t="s">
        <v>2839</v>
      </c>
      <c r="G176" s="164"/>
      <c r="H176" s="164"/>
      <c r="I176" s="167"/>
      <c r="J176" s="178">
        <f>BK176</f>
        <v>0</v>
      </c>
      <c r="K176" s="164"/>
      <c r="L176" s="169"/>
      <c r="M176" s="170"/>
      <c r="N176" s="171"/>
      <c r="O176" s="171"/>
      <c r="P176" s="172">
        <f>SUM(P177:P187)</f>
        <v>0</v>
      </c>
      <c r="Q176" s="171"/>
      <c r="R176" s="172">
        <f>SUM(R177:R187)</f>
        <v>4.8192576000000003</v>
      </c>
      <c r="S176" s="171"/>
      <c r="T176" s="173">
        <f>SUM(T177:T187)</f>
        <v>0</v>
      </c>
      <c r="AR176" s="174" t="s">
        <v>188</v>
      </c>
      <c r="AT176" s="175" t="s">
        <v>72</v>
      </c>
      <c r="AU176" s="175" t="s">
        <v>79</v>
      </c>
      <c r="AY176" s="174" t="s">
        <v>171</v>
      </c>
      <c r="BK176" s="176">
        <f>SUM(BK177:BK187)</f>
        <v>0</v>
      </c>
    </row>
    <row r="177" spans="1:65" s="2" customFormat="1" ht="16.5" customHeight="1">
      <c r="A177" s="35"/>
      <c r="B177" s="36"/>
      <c r="C177" s="179" t="s">
        <v>598</v>
      </c>
      <c r="D177" s="179" t="s">
        <v>173</v>
      </c>
      <c r="E177" s="180" t="s">
        <v>2840</v>
      </c>
      <c r="F177" s="181" t="s">
        <v>3841</v>
      </c>
      <c r="G177" s="182" t="s">
        <v>2842</v>
      </c>
      <c r="H177" s="183">
        <v>0.03</v>
      </c>
      <c r="I177" s="184"/>
      <c r="J177" s="185">
        <f t="shared" ref="J177:J187" si="30">ROUND(I177*H177,2)</f>
        <v>0</v>
      </c>
      <c r="K177" s="181" t="s">
        <v>19</v>
      </c>
      <c r="L177" s="40"/>
      <c r="M177" s="186" t="s">
        <v>19</v>
      </c>
      <c r="N177" s="187" t="s">
        <v>45</v>
      </c>
      <c r="O177" s="65"/>
      <c r="P177" s="188">
        <f t="shared" ref="P177:P187" si="31">O177*H177</f>
        <v>0</v>
      </c>
      <c r="Q177" s="188">
        <v>1.92E-3</v>
      </c>
      <c r="R177" s="188">
        <f t="shared" ref="R177:R187" si="32">Q177*H177</f>
        <v>5.7599999999999997E-5</v>
      </c>
      <c r="S177" s="188">
        <v>0</v>
      </c>
      <c r="T177" s="189">
        <f t="shared" ref="T177:T187" si="3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178</v>
      </c>
      <c r="AT177" s="190" t="s">
        <v>173</v>
      </c>
      <c r="AU177" s="190" t="s">
        <v>85</v>
      </c>
      <c r="AY177" s="18" t="s">
        <v>171</v>
      </c>
      <c r="BE177" s="191">
        <f t="shared" ref="BE177:BE187" si="34">IF(N177="základní",J177,0)</f>
        <v>0</v>
      </c>
      <c r="BF177" s="191">
        <f t="shared" ref="BF177:BF187" si="35">IF(N177="snížená",J177,0)</f>
        <v>0</v>
      </c>
      <c r="BG177" s="191">
        <f t="shared" ref="BG177:BG187" si="36">IF(N177="zákl. přenesená",J177,0)</f>
        <v>0</v>
      </c>
      <c r="BH177" s="191">
        <f t="shared" ref="BH177:BH187" si="37">IF(N177="sníž. přenesená",J177,0)</f>
        <v>0</v>
      </c>
      <c r="BI177" s="191">
        <f t="shared" ref="BI177:BI187" si="38">IF(N177="nulová",J177,0)</f>
        <v>0</v>
      </c>
      <c r="BJ177" s="18" t="s">
        <v>85</v>
      </c>
      <c r="BK177" s="191">
        <f t="shared" ref="BK177:BK187" si="39">ROUND(I177*H177,2)</f>
        <v>0</v>
      </c>
      <c r="BL177" s="18" t="s">
        <v>178</v>
      </c>
      <c r="BM177" s="190" t="s">
        <v>3842</v>
      </c>
    </row>
    <row r="178" spans="1:65" s="2" customFormat="1" ht="24">
      <c r="A178" s="35"/>
      <c r="B178" s="36"/>
      <c r="C178" s="179" t="s">
        <v>602</v>
      </c>
      <c r="D178" s="179" t="s">
        <v>173</v>
      </c>
      <c r="E178" s="180" t="s">
        <v>2844</v>
      </c>
      <c r="F178" s="181" t="s">
        <v>2845</v>
      </c>
      <c r="G178" s="182" t="s">
        <v>176</v>
      </c>
      <c r="H178" s="183">
        <v>15</v>
      </c>
      <c r="I178" s="184"/>
      <c r="J178" s="185">
        <f t="shared" si="30"/>
        <v>0</v>
      </c>
      <c r="K178" s="181" t="s">
        <v>19</v>
      </c>
      <c r="L178" s="40"/>
      <c r="M178" s="186" t="s">
        <v>19</v>
      </c>
      <c r="N178" s="187" t="s">
        <v>45</v>
      </c>
      <c r="O178" s="65"/>
      <c r="P178" s="188">
        <f t="shared" si="31"/>
        <v>0</v>
      </c>
      <c r="Q178" s="188">
        <v>0</v>
      </c>
      <c r="R178" s="188">
        <f t="shared" si="32"/>
        <v>0</v>
      </c>
      <c r="S178" s="188">
        <v>0</v>
      </c>
      <c r="T178" s="189">
        <f t="shared" si="3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518</v>
      </c>
      <c r="AT178" s="190" t="s">
        <v>173</v>
      </c>
      <c r="AU178" s="190" t="s">
        <v>85</v>
      </c>
      <c r="AY178" s="18" t="s">
        <v>171</v>
      </c>
      <c r="BE178" s="191">
        <f t="shared" si="34"/>
        <v>0</v>
      </c>
      <c r="BF178" s="191">
        <f t="shared" si="35"/>
        <v>0</v>
      </c>
      <c r="BG178" s="191">
        <f t="shared" si="36"/>
        <v>0</v>
      </c>
      <c r="BH178" s="191">
        <f t="shared" si="37"/>
        <v>0</v>
      </c>
      <c r="BI178" s="191">
        <f t="shared" si="38"/>
        <v>0</v>
      </c>
      <c r="BJ178" s="18" t="s">
        <v>85</v>
      </c>
      <c r="BK178" s="191">
        <f t="shared" si="39"/>
        <v>0</v>
      </c>
      <c r="BL178" s="18" t="s">
        <v>518</v>
      </c>
      <c r="BM178" s="190" t="s">
        <v>3843</v>
      </c>
    </row>
    <row r="179" spans="1:65" s="2" customFormat="1" ht="21.75" customHeight="1">
      <c r="A179" s="35"/>
      <c r="B179" s="36"/>
      <c r="C179" s="179" t="s">
        <v>606</v>
      </c>
      <c r="D179" s="179" t="s">
        <v>173</v>
      </c>
      <c r="E179" s="180" t="s">
        <v>2847</v>
      </c>
      <c r="F179" s="181" t="s">
        <v>2848</v>
      </c>
      <c r="G179" s="182" t="s">
        <v>318</v>
      </c>
      <c r="H179" s="183">
        <v>30</v>
      </c>
      <c r="I179" s="184"/>
      <c r="J179" s="185">
        <f t="shared" si="30"/>
        <v>0</v>
      </c>
      <c r="K179" s="181" t="s">
        <v>19</v>
      </c>
      <c r="L179" s="40"/>
      <c r="M179" s="186" t="s">
        <v>19</v>
      </c>
      <c r="N179" s="187" t="s">
        <v>45</v>
      </c>
      <c r="O179" s="65"/>
      <c r="P179" s="188">
        <f t="shared" si="31"/>
        <v>0</v>
      </c>
      <c r="Q179" s="188">
        <v>0</v>
      </c>
      <c r="R179" s="188">
        <f t="shared" si="32"/>
        <v>0</v>
      </c>
      <c r="S179" s="188">
        <v>0</v>
      </c>
      <c r="T179" s="189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0" t="s">
        <v>518</v>
      </c>
      <c r="AT179" s="190" t="s">
        <v>173</v>
      </c>
      <c r="AU179" s="190" t="s">
        <v>85</v>
      </c>
      <c r="AY179" s="18" t="s">
        <v>171</v>
      </c>
      <c r="BE179" s="191">
        <f t="shared" si="34"/>
        <v>0</v>
      </c>
      <c r="BF179" s="191">
        <f t="shared" si="35"/>
        <v>0</v>
      </c>
      <c r="BG179" s="191">
        <f t="shared" si="36"/>
        <v>0</v>
      </c>
      <c r="BH179" s="191">
        <f t="shared" si="37"/>
        <v>0</v>
      </c>
      <c r="BI179" s="191">
        <f t="shared" si="38"/>
        <v>0</v>
      </c>
      <c r="BJ179" s="18" t="s">
        <v>85</v>
      </c>
      <c r="BK179" s="191">
        <f t="shared" si="39"/>
        <v>0</v>
      </c>
      <c r="BL179" s="18" t="s">
        <v>518</v>
      </c>
      <c r="BM179" s="190" t="s">
        <v>3844</v>
      </c>
    </row>
    <row r="180" spans="1:65" s="2" customFormat="1" ht="33" customHeight="1">
      <c r="A180" s="35"/>
      <c r="B180" s="36"/>
      <c r="C180" s="179" t="s">
        <v>611</v>
      </c>
      <c r="D180" s="179" t="s">
        <v>173</v>
      </c>
      <c r="E180" s="180" t="s">
        <v>2850</v>
      </c>
      <c r="F180" s="181" t="s">
        <v>2851</v>
      </c>
      <c r="G180" s="182" t="s">
        <v>318</v>
      </c>
      <c r="H180" s="183">
        <v>30</v>
      </c>
      <c r="I180" s="184"/>
      <c r="J180" s="185">
        <f t="shared" si="30"/>
        <v>0</v>
      </c>
      <c r="K180" s="181" t="s">
        <v>19</v>
      </c>
      <c r="L180" s="40"/>
      <c r="M180" s="186" t="s">
        <v>19</v>
      </c>
      <c r="N180" s="187" t="s">
        <v>45</v>
      </c>
      <c r="O180" s="65"/>
      <c r="P180" s="188">
        <f t="shared" si="31"/>
        <v>0</v>
      </c>
      <c r="Q180" s="188">
        <v>5.2639999999999999E-2</v>
      </c>
      <c r="R180" s="188">
        <f t="shared" si="32"/>
        <v>1.5791999999999999</v>
      </c>
      <c r="S180" s="188">
        <v>0</v>
      </c>
      <c r="T180" s="189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518</v>
      </c>
      <c r="AT180" s="190" t="s">
        <v>173</v>
      </c>
      <c r="AU180" s="190" t="s">
        <v>85</v>
      </c>
      <c r="AY180" s="18" t="s">
        <v>171</v>
      </c>
      <c r="BE180" s="191">
        <f t="shared" si="34"/>
        <v>0</v>
      </c>
      <c r="BF180" s="191">
        <f t="shared" si="35"/>
        <v>0</v>
      </c>
      <c r="BG180" s="191">
        <f t="shared" si="36"/>
        <v>0</v>
      </c>
      <c r="BH180" s="191">
        <f t="shared" si="37"/>
        <v>0</v>
      </c>
      <c r="BI180" s="191">
        <f t="shared" si="38"/>
        <v>0</v>
      </c>
      <c r="BJ180" s="18" t="s">
        <v>85</v>
      </c>
      <c r="BK180" s="191">
        <f t="shared" si="39"/>
        <v>0</v>
      </c>
      <c r="BL180" s="18" t="s">
        <v>518</v>
      </c>
      <c r="BM180" s="190" t="s">
        <v>3845</v>
      </c>
    </row>
    <row r="181" spans="1:65" s="2" customFormat="1" ht="24">
      <c r="A181" s="35"/>
      <c r="B181" s="36"/>
      <c r="C181" s="179" t="s">
        <v>616</v>
      </c>
      <c r="D181" s="179" t="s">
        <v>173</v>
      </c>
      <c r="E181" s="180" t="s">
        <v>2853</v>
      </c>
      <c r="F181" s="181" t="s">
        <v>2854</v>
      </c>
      <c r="G181" s="182" t="s">
        <v>318</v>
      </c>
      <c r="H181" s="183">
        <v>30</v>
      </c>
      <c r="I181" s="184"/>
      <c r="J181" s="185">
        <f t="shared" si="30"/>
        <v>0</v>
      </c>
      <c r="K181" s="181" t="s">
        <v>19</v>
      </c>
      <c r="L181" s="40"/>
      <c r="M181" s="186" t="s">
        <v>19</v>
      </c>
      <c r="N181" s="187" t="s">
        <v>45</v>
      </c>
      <c r="O181" s="65"/>
      <c r="P181" s="188">
        <f t="shared" si="31"/>
        <v>0</v>
      </c>
      <c r="Q181" s="188">
        <v>0.108</v>
      </c>
      <c r="R181" s="188">
        <f t="shared" si="32"/>
        <v>3.2399999999999998</v>
      </c>
      <c r="S181" s="188">
        <v>0</v>
      </c>
      <c r="T181" s="189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518</v>
      </c>
      <c r="AT181" s="190" t="s">
        <v>173</v>
      </c>
      <c r="AU181" s="190" t="s">
        <v>85</v>
      </c>
      <c r="AY181" s="18" t="s">
        <v>171</v>
      </c>
      <c r="BE181" s="191">
        <f t="shared" si="34"/>
        <v>0</v>
      </c>
      <c r="BF181" s="191">
        <f t="shared" si="35"/>
        <v>0</v>
      </c>
      <c r="BG181" s="191">
        <f t="shared" si="36"/>
        <v>0</v>
      </c>
      <c r="BH181" s="191">
        <f t="shared" si="37"/>
        <v>0</v>
      </c>
      <c r="BI181" s="191">
        <f t="shared" si="38"/>
        <v>0</v>
      </c>
      <c r="BJ181" s="18" t="s">
        <v>85</v>
      </c>
      <c r="BK181" s="191">
        <f t="shared" si="39"/>
        <v>0</v>
      </c>
      <c r="BL181" s="18" t="s">
        <v>518</v>
      </c>
      <c r="BM181" s="190" t="s">
        <v>3846</v>
      </c>
    </row>
    <row r="182" spans="1:65" s="2" customFormat="1" ht="21.75" customHeight="1">
      <c r="A182" s="35"/>
      <c r="B182" s="36"/>
      <c r="C182" s="179" t="s">
        <v>620</v>
      </c>
      <c r="D182" s="179" t="s">
        <v>173</v>
      </c>
      <c r="E182" s="180" t="s">
        <v>2856</v>
      </c>
      <c r="F182" s="181" t="s">
        <v>2857</v>
      </c>
      <c r="G182" s="182" t="s">
        <v>176</v>
      </c>
      <c r="H182" s="183">
        <v>15</v>
      </c>
      <c r="I182" s="184"/>
      <c r="J182" s="185">
        <f t="shared" si="30"/>
        <v>0</v>
      </c>
      <c r="K182" s="181" t="s">
        <v>19</v>
      </c>
      <c r="L182" s="40"/>
      <c r="M182" s="186" t="s">
        <v>19</v>
      </c>
      <c r="N182" s="187" t="s">
        <v>45</v>
      </c>
      <c r="O182" s="65"/>
      <c r="P182" s="188">
        <f t="shared" si="31"/>
        <v>0</v>
      </c>
      <c r="Q182" s="188">
        <v>0</v>
      </c>
      <c r="R182" s="188">
        <f t="shared" si="32"/>
        <v>0</v>
      </c>
      <c r="S182" s="188">
        <v>0</v>
      </c>
      <c r="T182" s="189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518</v>
      </c>
      <c r="AT182" s="190" t="s">
        <v>173</v>
      </c>
      <c r="AU182" s="190" t="s">
        <v>85</v>
      </c>
      <c r="AY182" s="18" t="s">
        <v>171</v>
      </c>
      <c r="BE182" s="191">
        <f t="shared" si="34"/>
        <v>0</v>
      </c>
      <c r="BF182" s="191">
        <f t="shared" si="35"/>
        <v>0</v>
      </c>
      <c r="BG182" s="191">
        <f t="shared" si="36"/>
        <v>0</v>
      </c>
      <c r="BH182" s="191">
        <f t="shared" si="37"/>
        <v>0</v>
      </c>
      <c r="BI182" s="191">
        <f t="shared" si="38"/>
        <v>0</v>
      </c>
      <c r="BJ182" s="18" t="s">
        <v>85</v>
      </c>
      <c r="BK182" s="191">
        <f t="shared" si="39"/>
        <v>0</v>
      </c>
      <c r="BL182" s="18" t="s">
        <v>518</v>
      </c>
      <c r="BM182" s="190" t="s">
        <v>3847</v>
      </c>
    </row>
    <row r="183" spans="1:65" s="2" customFormat="1" ht="24">
      <c r="A183" s="35"/>
      <c r="B183" s="36"/>
      <c r="C183" s="179" t="s">
        <v>625</v>
      </c>
      <c r="D183" s="179" t="s">
        <v>173</v>
      </c>
      <c r="E183" s="180" t="s">
        <v>2859</v>
      </c>
      <c r="F183" s="181" t="s">
        <v>2860</v>
      </c>
      <c r="G183" s="182" t="s">
        <v>266</v>
      </c>
      <c r="H183" s="183">
        <v>295</v>
      </c>
      <c r="I183" s="184"/>
      <c r="J183" s="185">
        <f t="shared" si="30"/>
        <v>0</v>
      </c>
      <c r="K183" s="181" t="s">
        <v>19</v>
      </c>
      <c r="L183" s="40"/>
      <c r="M183" s="186" t="s">
        <v>19</v>
      </c>
      <c r="N183" s="187" t="s">
        <v>45</v>
      </c>
      <c r="O183" s="65"/>
      <c r="P183" s="188">
        <f t="shared" si="31"/>
        <v>0</v>
      </c>
      <c r="Q183" s="188">
        <v>0</v>
      </c>
      <c r="R183" s="188">
        <f t="shared" si="32"/>
        <v>0</v>
      </c>
      <c r="S183" s="188">
        <v>0</v>
      </c>
      <c r="T183" s="189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0" t="s">
        <v>518</v>
      </c>
      <c r="AT183" s="190" t="s">
        <v>173</v>
      </c>
      <c r="AU183" s="190" t="s">
        <v>85</v>
      </c>
      <c r="AY183" s="18" t="s">
        <v>171</v>
      </c>
      <c r="BE183" s="191">
        <f t="shared" si="34"/>
        <v>0</v>
      </c>
      <c r="BF183" s="191">
        <f t="shared" si="35"/>
        <v>0</v>
      </c>
      <c r="BG183" s="191">
        <f t="shared" si="36"/>
        <v>0</v>
      </c>
      <c r="BH183" s="191">
        <f t="shared" si="37"/>
        <v>0</v>
      </c>
      <c r="BI183" s="191">
        <f t="shared" si="38"/>
        <v>0</v>
      </c>
      <c r="BJ183" s="18" t="s">
        <v>85</v>
      </c>
      <c r="BK183" s="191">
        <f t="shared" si="39"/>
        <v>0</v>
      </c>
      <c r="BL183" s="18" t="s">
        <v>518</v>
      </c>
      <c r="BM183" s="190" t="s">
        <v>3848</v>
      </c>
    </row>
    <row r="184" spans="1:65" s="2" customFormat="1" ht="33" customHeight="1">
      <c r="A184" s="35"/>
      <c r="B184" s="36"/>
      <c r="C184" s="179" t="s">
        <v>630</v>
      </c>
      <c r="D184" s="179" t="s">
        <v>173</v>
      </c>
      <c r="E184" s="180" t="s">
        <v>2862</v>
      </c>
      <c r="F184" s="181" t="s">
        <v>2863</v>
      </c>
      <c r="G184" s="182" t="s">
        <v>318</v>
      </c>
      <c r="H184" s="183">
        <v>120</v>
      </c>
      <c r="I184" s="184"/>
      <c r="J184" s="185">
        <f t="shared" si="30"/>
        <v>0</v>
      </c>
      <c r="K184" s="181" t="s">
        <v>19</v>
      </c>
      <c r="L184" s="40"/>
      <c r="M184" s="186" t="s">
        <v>19</v>
      </c>
      <c r="N184" s="187" t="s">
        <v>45</v>
      </c>
      <c r="O184" s="65"/>
      <c r="P184" s="188">
        <f t="shared" si="31"/>
        <v>0</v>
      </c>
      <c r="Q184" s="188">
        <v>0</v>
      </c>
      <c r="R184" s="188">
        <f t="shared" si="32"/>
        <v>0</v>
      </c>
      <c r="S184" s="188">
        <v>0</v>
      </c>
      <c r="T184" s="189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0" t="s">
        <v>518</v>
      </c>
      <c r="AT184" s="190" t="s">
        <v>173</v>
      </c>
      <c r="AU184" s="190" t="s">
        <v>85</v>
      </c>
      <c r="AY184" s="18" t="s">
        <v>171</v>
      </c>
      <c r="BE184" s="191">
        <f t="shared" si="34"/>
        <v>0</v>
      </c>
      <c r="BF184" s="191">
        <f t="shared" si="35"/>
        <v>0</v>
      </c>
      <c r="BG184" s="191">
        <f t="shared" si="36"/>
        <v>0</v>
      </c>
      <c r="BH184" s="191">
        <f t="shared" si="37"/>
        <v>0</v>
      </c>
      <c r="BI184" s="191">
        <f t="shared" si="38"/>
        <v>0</v>
      </c>
      <c r="BJ184" s="18" t="s">
        <v>85</v>
      </c>
      <c r="BK184" s="191">
        <f t="shared" si="39"/>
        <v>0</v>
      </c>
      <c r="BL184" s="18" t="s">
        <v>518</v>
      </c>
      <c r="BM184" s="190" t="s">
        <v>3849</v>
      </c>
    </row>
    <row r="185" spans="1:65" s="2" customFormat="1" ht="33" customHeight="1">
      <c r="A185" s="35"/>
      <c r="B185" s="36"/>
      <c r="C185" s="179" t="s">
        <v>635</v>
      </c>
      <c r="D185" s="179" t="s">
        <v>173</v>
      </c>
      <c r="E185" s="180" t="s">
        <v>2865</v>
      </c>
      <c r="F185" s="181" t="s">
        <v>2866</v>
      </c>
      <c r="G185" s="182" t="s">
        <v>318</v>
      </c>
      <c r="H185" s="183">
        <v>45</v>
      </c>
      <c r="I185" s="184"/>
      <c r="J185" s="185">
        <f t="shared" si="30"/>
        <v>0</v>
      </c>
      <c r="K185" s="181" t="s">
        <v>19</v>
      </c>
      <c r="L185" s="40"/>
      <c r="M185" s="186" t="s">
        <v>19</v>
      </c>
      <c r="N185" s="187" t="s">
        <v>45</v>
      </c>
      <c r="O185" s="65"/>
      <c r="P185" s="188">
        <f t="shared" si="31"/>
        <v>0</v>
      </c>
      <c r="Q185" s="188">
        <v>0</v>
      </c>
      <c r="R185" s="188">
        <f t="shared" si="32"/>
        <v>0</v>
      </c>
      <c r="S185" s="188">
        <v>0</v>
      </c>
      <c r="T185" s="189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518</v>
      </c>
      <c r="AT185" s="190" t="s">
        <v>173</v>
      </c>
      <c r="AU185" s="190" t="s">
        <v>85</v>
      </c>
      <c r="AY185" s="18" t="s">
        <v>171</v>
      </c>
      <c r="BE185" s="191">
        <f t="shared" si="34"/>
        <v>0</v>
      </c>
      <c r="BF185" s="191">
        <f t="shared" si="35"/>
        <v>0</v>
      </c>
      <c r="BG185" s="191">
        <f t="shared" si="36"/>
        <v>0</v>
      </c>
      <c r="BH185" s="191">
        <f t="shared" si="37"/>
        <v>0</v>
      </c>
      <c r="BI185" s="191">
        <f t="shared" si="38"/>
        <v>0</v>
      </c>
      <c r="BJ185" s="18" t="s">
        <v>85</v>
      </c>
      <c r="BK185" s="191">
        <f t="shared" si="39"/>
        <v>0</v>
      </c>
      <c r="BL185" s="18" t="s">
        <v>518</v>
      </c>
      <c r="BM185" s="190" t="s">
        <v>3850</v>
      </c>
    </row>
    <row r="186" spans="1:65" s="2" customFormat="1" ht="24">
      <c r="A186" s="35"/>
      <c r="B186" s="36"/>
      <c r="C186" s="179" t="s">
        <v>639</v>
      </c>
      <c r="D186" s="179" t="s">
        <v>173</v>
      </c>
      <c r="E186" s="180" t="s">
        <v>2868</v>
      </c>
      <c r="F186" s="181" t="s">
        <v>3851</v>
      </c>
      <c r="G186" s="182" t="s">
        <v>318</v>
      </c>
      <c r="H186" s="183">
        <v>200</v>
      </c>
      <c r="I186" s="184"/>
      <c r="J186" s="185">
        <f t="shared" si="30"/>
        <v>0</v>
      </c>
      <c r="K186" s="181" t="s">
        <v>19</v>
      </c>
      <c r="L186" s="40"/>
      <c r="M186" s="186" t="s">
        <v>19</v>
      </c>
      <c r="N186" s="187" t="s">
        <v>45</v>
      </c>
      <c r="O186" s="65"/>
      <c r="P186" s="188">
        <f t="shared" si="31"/>
        <v>0</v>
      </c>
      <c r="Q186" s="188">
        <v>0</v>
      </c>
      <c r="R186" s="188">
        <f t="shared" si="32"/>
        <v>0</v>
      </c>
      <c r="S186" s="188">
        <v>0</v>
      </c>
      <c r="T186" s="189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0" t="s">
        <v>518</v>
      </c>
      <c r="AT186" s="190" t="s">
        <v>173</v>
      </c>
      <c r="AU186" s="190" t="s">
        <v>85</v>
      </c>
      <c r="AY186" s="18" t="s">
        <v>171</v>
      </c>
      <c r="BE186" s="191">
        <f t="shared" si="34"/>
        <v>0</v>
      </c>
      <c r="BF186" s="191">
        <f t="shared" si="35"/>
        <v>0</v>
      </c>
      <c r="BG186" s="191">
        <f t="shared" si="36"/>
        <v>0</v>
      </c>
      <c r="BH186" s="191">
        <f t="shared" si="37"/>
        <v>0</v>
      </c>
      <c r="BI186" s="191">
        <f t="shared" si="38"/>
        <v>0</v>
      </c>
      <c r="BJ186" s="18" t="s">
        <v>85</v>
      </c>
      <c r="BK186" s="191">
        <f t="shared" si="39"/>
        <v>0</v>
      </c>
      <c r="BL186" s="18" t="s">
        <v>518</v>
      </c>
      <c r="BM186" s="190" t="s">
        <v>3852</v>
      </c>
    </row>
    <row r="187" spans="1:65" s="2" customFormat="1" ht="33" customHeight="1">
      <c r="A187" s="35"/>
      <c r="B187" s="36"/>
      <c r="C187" s="179" t="s">
        <v>644</v>
      </c>
      <c r="D187" s="179" t="s">
        <v>173</v>
      </c>
      <c r="E187" s="180" t="s">
        <v>2871</v>
      </c>
      <c r="F187" s="181" t="s">
        <v>3853</v>
      </c>
      <c r="G187" s="182" t="s">
        <v>318</v>
      </c>
      <c r="H187" s="183">
        <v>15</v>
      </c>
      <c r="I187" s="184"/>
      <c r="J187" s="185">
        <f t="shared" si="30"/>
        <v>0</v>
      </c>
      <c r="K187" s="181" t="s">
        <v>19</v>
      </c>
      <c r="L187" s="40"/>
      <c r="M187" s="239" t="s">
        <v>19</v>
      </c>
      <c r="N187" s="240" t="s">
        <v>45</v>
      </c>
      <c r="O187" s="241"/>
      <c r="P187" s="242">
        <f t="shared" si="31"/>
        <v>0</v>
      </c>
      <c r="Q187" s="242">
        <v>0</v>
      </c>
      <c r="R187" s="242">
        <f t="shared" si="32"/>
        <v>0</v>
      </c>
      <c r="S187" s="242">
        <v>0</v>
      </c>
      <c r="T187" s="243">
        <f t="shared" si="3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0" t="s">
        <v>518</v>
      </c>
      <c r="AT187" s="190" t="s">
        <v>173</v>
      </c>
      <c r="AU187" s="190" t="s">
        <v>85</v>
      </c>
      <c r="AY187" s="18" t="s">
        <v>171</v>
      </c>
      <c r="BE187" s="191">
        <f t="shared" si="34"/>
        <v>0</v>
      </c>
      <c r="BF187" s="191">
        <f t="shared" si="35"/>
        <v>0</v>
      </c>
      <c r="BG187" s="191">
        <f t="shared" si="36"/>
        <v>0</v>
      </c>
      <c r="BH187" s="191">
        <f t="shared" si="37"/>
        <v>0</v>
      </c>
      <c r="BI187" s="191">
        <f t="shared" si="38"/>
        <v>0</v>
      </c>
      <c r="BJ187" s="18" t="s">
        <v>85</v>
      </c>
      <c r="BK187" s="191">
        <f t="shared" si="39"/>
        <v>0</v>
      </c>
      <c r="BL187" s="18" t="s">
        <v>518</v>
      </c>
      <c r="BM187" s="190" t="s">
        <v>3854</v>
      </c>
    </row>
    <row r="188" spans="1:65" s="2" customFormat="1" ht="6.95" customHeight="1">
      <c r="A188" s="35"/>
      <c r="B188" s="48"/>
      <c r="C188" s="49"/>
      <c r="D188" s="49"/>
      <c r="E188" s="49"/>
      <c r="F188" s="49"/>
      <c r="G188" s="49"/>
      <c r="H188" s="49"/>
      <c r="I188" s="49"/>
      <c r="J188" s="49"/>
      <c r="K188" s="49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password="CC35" sheet="1" objects="1" scenarios="1" formatColumns="0" formatRows="0" autoFilter="0"/>
  <autoFilter ref="C90:K187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3"/>
  <sheetViews>
    <sheetView showGridLines="0" topLeftCell="A5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113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121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6" t="s">
        <v>3855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36</v>
      </c>
      <c r="G12" s="35"/>
      <c r="H12" s="35"/>
      <c r="I12" s="113" t="s">
        <v>23</v>
      </c>
      <c r="J12" s="115" t="str">
        <f>'Rekapitulace stavby'!AN8</f>
        <v>18. 3. 2021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tr">
        <f>IF('Rekapitulace stavby'!AN10="","",'Rekapitulace stavby'!AN10)</f>
        <v/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>Obec Modrava</v>
      </c>
      <c r="F15" s="35"/>
      <c r="G15" s="35"/>
      <c r="H15" s="35"/>
      <c r="I15" s="113" t="s">
        <v>28</v>
      </c>
      <c r="J15" s="104" t="str">
        <f>IF('Rekapitulace stavby'!AN11="","",'Rekapitulace stavby'!AN11)</f>
        <v/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28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>11413859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>Projekty staveb, činnost investorská, inženýrská</v>
      </c>
      <c r="F21" s="35"/>
      <c r="G21" s="35"/>
      <c r="H21" s="35"/>
      <c r="I21" s="113" t="s">
        <v>28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tr">
        <f>IF('Rekapitulace stavby'!AN19="","",'Rekapitulace stavby'!AN19)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13" t="s">
        <v>28</v>
      </c>
      <c r="J24" s="104" t="str">
        <f>IF('Rekapitulace stavby'!AN20="","",'Rekapitulace stavby'!AN20)</f>
        <v/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79" t="s">
        <v>19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ROUND(J84,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ROUND((SUM(BE84:BE132)),  2)</f>
        <v>0</v>
      </c>
      <c r="G33" s="35"/>
      <c r="H33" s="35"/>
      <c r="I33" s="125">
        <v>0.21</v>
      </c>
      <c r="J33" s="124">
        <f>ROUND(((SUM(BE84:BE132))*I33),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ROUND((SUM(BF84:BF132)),  2)</f>
        <v>0</v>
      </c>
      <c r="G34" s="35"/>
      <c r="H34" s="35"/>
      <c r="I34" s="125">
        <v>0.15</v>
      </c>
      <c r="J34" s="124">
        <f>ROUND(((SUM(BF84:BF132))*I34),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ROUND((SUM(BG84:BG132)),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ROUND((SUM(BH84:BH132)),  2)</f>
        <v>0</v>
      </c>
      <c r="G36" s="35"/>
      <c r="H36" s="35"/>
      <c r="I36" s="125">
        <v>0.15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ROUND((SUM(BI84:BI132)),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126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Stavební úpravy stávajících objektů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121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IO-01 - Venkovní vodovod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18. 3. 2021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7"/>
      <c r="E54" s="37"/>
      <c r="F54" s="28" t="str">
        <f>E15</f>
        <v>Obec Modrava</v>
      </c>
      <c r="G54" s="37"/>
      <c r="H54" s="37"/>
      <c r="I54" s="30" t="s">
        <v>31</v>
      </c>
      <c r="J54" s="33" t="str">
        <f>E21</f>
        <v>Projekty staveb, činnost investorská, inženýrská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 xml:space="preserve"> 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127</v>
      </c>
      <c r="D57" s="138"/>
      <c r="E57" s="138"/>
      <c r="F57" s="138"/>
      <c r="G57" s="138"/>
      <c r="H57" s="138"/>
      <c r="I57" s="138"/>
      <c r="J57" s="139" t="s">
        <v>128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71</v>
      </c>
      <c r="D59" s="37"/>
      <c r="E59" s="37"/>
      <c r="F59" s="37"/>
      <c r="G59" s="37"/>
      <c r="H59" s="37"/>
      <c r="I59" s="37"/>
      <c r="J59" s="78">
        <f>J84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129</v>
      </c>
    </row>
    <row r="60" spans="1:47" s="9" customFormat="1" ht="24.95" customHeight="1">
      <c r="B60" s="141"/>
      <c r="C60" s="142"/>
      <c r="D60" s="143" t="s">
        <v>130</v>
      </c>
      <c r="E60" s="144"/>
      <c r="F60" s="144"/>
      <c r="G60" s="144"/>
      <c r="H60" s="144"/>
      <c r="I60" s="144"/>
      <c r="J60" s="145">
        <f>J85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3856</v>
      </c>
      <c r="E61" s="149"/>
      <c r="F61" s="149"/>
      <c r="G61" s="149"/>
      <c r="H61" s="149"/>
      <c r="I61" s="149"/>
      <c r="J61" s="150">
        <f>J86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3857</v>
      </c>
      <c r="E62" s="149"/>
      <c r="F62" s="149"/>
      <c r="G62" s="149"/>
      <c r="H62" s="149"/>
      <c r="I62" s="149"/>
      <c r="J62" s="150">
        <f>J101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3858</v>
      </c>
      <c r="E63" s="149"/>
      <c r="F63" s="149"/>
      <c r="G63" s="149"/>
      <c r="H63" s="149"/>
      <c r="I63" s="149"/>
      <c r="J63" s="150">
        <f>J103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3859</v>
      </c>
      <c r="E64" s="149"/>
      <c r="F64" s="149"/>
      <c r="G64" s="149"/>
      <c r="H64" s="149"/>
      <c r="I64" s="149"/>
      <c r="J64" s="150">
        <f>J127</f>
        <v>0</v>
      </c>
      <c r="K64" s="98"/>
      <c r="L64" s="151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156</v>
      </c>
      <c r="D71" s="37"/>
      <c r="E71" s="37"/>
      <c r="F71" s="37"/>
      <c r="G71" s="37"/>
      <c r="H71" s="37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80" t="str">
        <f>E7</f>
        <v>Stavební úpravy stávajících objektů</v>
      </c>
      <c r="F74" s="381"/>
      <c r="G74" s="381"/>
      <c r="H74" s="381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121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34" t="str">
        <f>E9</f>
        <v>IO-01 - Venkovní vodovod</v>
      </c>
      <c r="F76" s="382"/>
      <c r="G76" s="382"/>
      <c r="H76" s="382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21</v>
      </c>
      <c r="D78" s="37"/>
      <c r="E78" s="37"/>
      <c r="F78" s="28" t="str">
        <f>F12</f>
        <v xml:space="preserve"> </v>
      </c>
      <c r="G78" s="37"/>
      <c r="H78" s="37"/>
      <c r="I78" s="30" t="s">
        <v>23</v>
      </c>
      <c r="J78" s="60" t="str">
        <f>IF(J12="","",J12)</f>
        <v>18. 3. 2021</v>
      </c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40.15" customHeight="1">
      <c r="A80" s="35"/>
      <c r="B80" s="36"/>
      <c r="C80" s="30" t="s">
        <v>25</v>
      </c>
      <c r="D80" s="37"/>
      <c r="E80" s="37"/>
      <c r="F80" s="28" t="str">
        <f>E15</f>
        <v>Obec Modrava</v>
      </c>
      <c r="G80" s="37"/>
      <c r="H80" s="37"/>
      <c r="I80" s="30" t="s">
        <v>31</v>
      </c>
      <c r="J80" s="33" t="str">
        <f>E21</f>
        <v>Projekty staveb, činnost investorská, inženýrská</v>
      </c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29</v>
      </c>
      <c r="D81" s="37"/>
      <c r="E81" s="37"/>
      <c r="F81" s="28" t="str">
        <f>IF(E18="","",E18)</f>
        <v>Vyplň údaj</v>
      </c>
      <c r="G81" s="37"/>
      <c r="H81" s="37"/>
      <c r="I81" s="30" t="s">
        <v>35</v>
      </c>
      <c r="J81" s="33" t="str">
        <f>E24</f>
        <v xml:space="preserve"> </v>
      </c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52"/>
      <c r="B83" s="153"/>
      <c r="C83" s="154" t="s">
        <v>157</v>
      </c>
      <c r="D83" s="155" t="s">
        <v>58</v>
      </c>
      <c r="E83" s="155" t="s">
        <v>54</v>
      </c>
      <c r="F83" s="155" t="s">
        <v>55</v>
      </c>
      <c r="G83" s="155" t="s">
        <v>158</v>
      </c>
      <c r="H83" s="155" t="s">
        <v>159</v>
      </c>
      <c r="I83" s="155" t="s">
        <v>160</v>
      </c>
      <c r="J83" s="155" t="s">
        <v>128</v>
      </c>
      <c r="K83" s="156" t="s">
        <v>161</v>
      </c>
      <c r="L83" s="157"/>
      <c r="M83" s="69" t="s">
        <v>19</v>
      </c>
      <c r="N83" s="70" t="s">
        <v>43</v>
      </c>
      <c r="O83" s="70" t="s">
        <v>162</v>
      </c>
      <c r="P83" s="70" t="s">
        <v>163</v>
      </c>
      <c r="Q83" s="70" t="s">
        <v>164</v>
      </c>
      <c r="R83" s="70" t="s">
        <v>165</v>
      </c>
      <c r="S83" s="70" t="s">
        <v>166</v>
      </c>
      <c r="T83" s="71" t="s">
        <v>167</v>
      </c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</row>
    <row r="84" spans="1:65" s="2" customFormat="1" ht="22.9" customHeight="1">
      <c r="A84" s="35"/>
      <c r="B84" s="36"/>
      <c r="C84" s="76" t="s">
        <v>168</v>
      </c>
      <c r="D84" s="37"/>
      <c r="E84" s="37"/>
      <c r="F84" s="37"/>
      <c r="G84" s="37"/>
      <c r="H84" s="37"/>
      <c r="I84" s="37"/>
      <c r="J84" s="158">
        <f>BK84</f>
        <v>0</v>
      </c>
      <c r="K84" s="37"/>
      <c r="L84" s="40"/>
      <c r="M84" s="72"/>
      <c r="N84" s="159"/>
      <c r="O84" s="73"/>
      <c r="P84" s="160">
        <f>P85</f>
        <v>0</v>
      </c>
      <c r="Q84" s="73"/>
      <c r="R84" s="160">
        <f>R85</f>
        <v>0</v>
      </c>
      <c r="S84" s="73"/>
      <c r="T84" s="16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129</v>
      </c>
      <c r="BK84" s="162">
        <f>BK85</f>
        <v>0</v>
      </c>
    </row>
    <row r="85" spans="1:65" s="12" customFormat="1" ht="25.9" customHeight="1">
      <c r="B85" s="163"/>
      <c r="C85" s="164"/>
      <c r="D85" s="165" t="s">
        <v>72</v>
      </c>
      <c r="E85" s="166" t="s">
        <v>169</v>
      </c>
      <c r="F85" s="166" t="s">
        <v>170</v>
      </c>
      <c r="G85" s="164"/>
      <c r="H85" s="164"/>
      <c r="I85" s="167"/>
      <c r="J85" s="168">
        <f>BK85</f>
        <v>0</v>
      </c>
      <c r="K85" s="164"/>
      <c r="L85" s="169"/>
      <c r="M85" s="170"/>
      <c r="N85" s="171"/>
      <c r="O85" s="171"/>
      <c r="P85" s="172">
        <f>P86+P101+P103+P127</f>
        <v>0</v>
      </c>
      <c r="Q85" s="171"/>
      <c r="R85" s="172">
        <f>R86+R101+R103+R127</f>
        <v>0</v>
      </c>
      <c r="S85" s="171"/>
      <c r="T85" s="173">
        <f>T86+T101+T103+T127</f>
        <v>0</v>
      </c>
      <c r="AR85" s="174" t="s">
        <v>79</v>
      </c>
      <c r="AT85" s="175" t="s">
        <v>72</v>
      </c>
      <c r="AU85" s="175" t="s">
        <v>73</v>
      </c>
      <c r="AY85" s="174" t="s">
        <v>171</v>
      </c>
      <c r="BK85" s="176">
        <f>BK86+BK101+BK103+BK127</f>
        <v>0</v>
      </c>
    </row>
    <row r="86" spans="1:65" s="12" customFormat="1" ht="22.9" customHeight="1">
      <c r="B86" s="163"/>
      <c r="C86" s="164"/>
      <c r="D86" s="165" t="s">
        <v>72</v>
      </c>
      <c r="E86" s="177" t="s">
        <v>2483</v>
      </c>
      <c r="F86" s="177" t="s">
        <v>3860</v>
      </c>
      <c r="G86" s="164"/>
      <c r="H86" s="164"/>
      <c r="I86" s="167"/>
      <c r="J86" s="178">
        <f>BK86</f>
        <v>0</v>
      </c>
      <c r="K86" s="164"/>
      <c r="L86" s="169"/>
      <c r="M86" s="170"/>
      <c r="N86" s="171"/>
      <c r="O86" s="171"/>
      <c r="P86" s="172">
        <f>SUM(P87:P100)</f>
        <v>0</v>
      </c>
      <c r="Q86" s="171"/>
      <c r="R86" s="172">
        <f>SUM(R87:R100)</f>
        <v>0</v>
      </c>
      <c r="S86" s="171"/>
      <c r="T86" s="173">
        <f>SUM(T87:T100)</f>
        <v>0</v>
      </c>
      <c r="AR86" s="174" t="s">
        <v>79</v>
      </c>
      <c r="AT86" s="175" t="s">
        <v>72</v>
      </c>
      <c r="AU86" s="175" t="s">
        <v>79</v>
      </c>
      <c r="AY86" s="174" t="s">
        <v>171</v>
      </c>
      <c r="BK86" s="176">
        <f>SUM(BK87:BK100)</f>
        <v>0</v>
      </c>
    </row>
    <row r="87" spans="1:65" s="2" customFormat="1" ht="24">
      <c r="A87" s="35"/>
      <c r="B87" s="36"/>
      <c r="C87" s="179" t="s">
        <v>79</v>
      </c>
      <c r="D87" s="179" t="s">
        <v>173</v>
      </c>
      <c r="E87" s="180" t="s">
        <v>3861</v>
      </c>
      <c r="F87" s="181" t="s">
        <v>3862</v>
      </c>
      <c r="G87" s="182" t="s">
        <v>176</v>
      </c>
      <c r="H87" s="183">
        <v>8</v>
      </c>
      <c r="I87" s="184"/>
      <c r="J87" s="185">
        <f t="shared" ref="J87:J100" si="0">ROUND(I87*H87,2)</f>
        <v>0</v>
      </c>
      <c r="K87" s="181" t="s">
        <v>19</v>
      </c>
      <c r="L87" s="40"/>
      <c r="M87" s="186" t="s">
        <v>19</v>
      </c>
      <c r="N87" s="187" t="s">
        <v>45</v>
      </c>
      <c r="O87" s="65"/>
      <c r="P87" s="188">
        <f t="shared" ref="P87:P100" si="1">O87*H87</f>
        <v>0</v>
      </c>
      <c r="Q87" s="188">
        <v>0</v>
      </c>
      <c r="R87" s="188">
        <f t="shared" ref="R87:R100" si="2">Q87*H87</f>
        <v>0</v>
      </c>
      <c r="S87" s="188">
        <v>0</v>
      </c>
      <c r="T87" s="189">
        <f t="shared" ref="T87:T100" si="3"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90" t="s">
        <v>178</v>
      </c>
      <c r="AT87" s="190" t="s">
        <v>173</v>
      </c>
      <c r="AU87" s="190" t="s">
        <v>85</v>
      </c>
      <c r="AY87" s="18" t="s">
        <v>171</v>
      </c>
      <c r="BE87" s="191">
        <f t="shared" ref="BE87:BE100" si="4">IF(N87="základní",J87,0)</f>
        <v>0</v>
      </c>
      <c r="BF87" s="191">
        <f t="shared" ref="BF87:BF100" si="5">IF(N87="snížená",J87,0)</f>
        <v>0</v>
      </c>
      <c r="BG87" s="191">
        <f t="shared" ref="BG87:BG100" si="6">IF(N87="zákl. přenesená",J87,0)</f>
        <v>0</v>
      </c>
      <c r="BH87" s="191">
        <f t="shared" ref="BH87:BH100" si="7">IF(N87="sníž. přenesená",J87,0)</f>
        <v>0</v>
      </c>
      <c r="BI87" s="191">
        <f t="shared" ref="BI87:BI100" si="8">IF(N87="nulová",J87,0)</f>
        <v>0</v>
      </c>
      <c r="BJ87" s="18" t="s">
        <v>85</v>
      </c>
      <c r="BK87" s="191">
        <f t="shared" ref="BK87:BK100" si="9">ROUND(I87*H87,2)</f>
        <v>0</v>
      </c>
      <c r="BL87" s="18" t="s">
        <v>178</v>
      </c>
      <c r="BM87" s="190" t="s">
        <v>3863</v>
      </c>
    </row>
    <row r="88" spans="1:65" s="2" customFormat="1" ht="24">
      <c r="A88" s="35"/>
      <c r="B88" s="36"/>
      <c r="C88" s="179" t="s">
        <v>85</v>
      </c>
      <c r="D88" s="179" t="s">
        <v>173</v>
      </c>
      <c r="E88" s="180" t="s">
        <v>3864</v>
      </c>
      <c r="F88" s="181" t="s">
        <v>3865</v>
      </c>
      <c r="G88" s="182" t="s">
        <v>176</v>
      </c>
      <c r="H88" s="183">
        <v>8</v>
      </c>
      <c r="I88" s="184"/>
      <c r="J88" s="185">
        <f t="shared" si="0"/>
        <v>0</v>
      </c>
      <c r="K88" s="181" t="s">
        <v>19</v>
      </c>
      <c r="L88" s="40"/>
      <c r="M88" s="186" t="s">
        <v>19</v>
      </c>
      <c r="N88" s="187" t="s">
        <v>45</v>
      </c>
      <c r="O88" s="65"/>
      <c r="P88" s="188">
        <f t="shared" si="1"/>
        <v>0</v>
      </c>
      <c r="Q88" s="188">
        <v>0</v>
      </c>
      <c r="R88" s="188">
        <f t="shared" si="2"/>
        <v>0</v>
      </c>
      <c r="S88" s="188">
        <v>0</v>
      </c>
      <c r="T88" s="189">
        <f t="shared" si="3"/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90" t="s">
        <v>178</v>
      </c>
      <c r="AT88" s="190" t="s">
        <v>173</v>
      </c>
      <c r="AU88" s="190" t="s">
        <v>85</v>
      </c>
      <c r="AY88" s="18" t="s">
        <v>171</v>
      </c>
      <c r="BE88" s="191">
        <f t="shared" si="4"/>
        <v>0</v>
      </c>
      <c r="BF88" s="191">
        <f t="shared" si="5"/>
        <v>0</v>
      </c>
      <c r="BG88" s="191">
        <f t="shared" si="6"/>
        <v>0</v>
      </c>
      <c r="BH88" s="191">
        <f t="shared" si="7"/>
        <v>0</v>
      </c>
      <c r="BI88" s="191">
        <f t="shared" si="8"/>
        <v>0</v>
      </c>
      <c r="BJ88" s="18" t="s">
        <v>85</v>
      </c>
      <c r="BK88" s="191">
        <f t="shared" si="9"/>
        <v>0</v>
      </c>
      <c r="BL88" s="18" t="s">
        <v>178</v>
      </c>
      <c r="BM88" s="190" t="s">
        <v>3866</v>
      </c>
    </row>
    <row r="89" spans="1:65" s="2" customFormat="1" ht="24">
      <c r="A89" s="35"/>
      <c r="B89" s="36"/>
      <c r="C89" s="179" t="s">
        <v>188</v>
      </c>
      <c r="D89" s="179" t="s">
        <v>173</v>
      </c>
      <c r="E89" s="180" t="s">
        <v>3867</v>
      </c>
      <c r="F89" s="181" t="s">
        <v>3868</v>
      </c>
      <c r="G89" s="182" t="s">
        <v>176</v>
      </c>
      <c r="H89" s="183">
        <v>8</v>
      </c>
      <c r="I89" s="184"/>
      <c r="J89" s="185">
        <f t="shared" si="0"/>
        <v>0</v>
      </c>
      <c r="K89" s="181" t="s">
        <v>19</v>
      </c>
      <c r="L89" s="40"/>
      <c r="M89" s="186" t="s">
        <v>19</v>
      </c>
      <c r="N89" s="187" t="s">
        <v>45</v>
      </c>
      <c r="O89" s="65"/>
      <c r="P89" s="188">
        <f t="shared" si="1"/>
        <v>0</v>
      </c>
      <c r="Q89" s="188">
        <v>0</v>
      </c>
      <c r="R89" s="188">
        <f t="shared" si="2"/>
        <v>0</v>
      </c>
      <c r="S89" s="188">
        <v>0</v>
      </c>
      <c r="T89" s="189">
        <f t="shared" si="3"/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90" t="s">
        <v>178</v>
      </c>
      <c r="AT89" s="190" t="s">
        <v>173</v>
      </c>
      <c r="AU89" s="190" t="s">
        <v>85</v>
      </c>
      <c r="AY89" s="18" t="s">
        <v>171</v>
      </c>
      <c r="BE89" s="191">
        <f t="shared" si="4"/>
        <v>0</v>
      </c>
      <c r="BF89" s="191">
        <f t="shared" si="5"/>
        <v>0</v>
      </c>
      <c r="BG89" s="191">
        <f t="shared" si="6"/>
        <v>0</v>
      </c>
      <c r="BH89" s="191">
        <f t="shared" si="7"/>
        <v>0</v>
      </c>
      <c r="BI89" s="191">
        <f t="shared" si="8"/>
        <v>0</v>
      </c>
      <c r="BJ89" s="18" t="s">
        <v>85</v>
      </c>
      <c r="BK89" s="191">
        <f t="shared" si="9"/>
        <v>0</v>
      </c>
      <c r="BL89" s="18" t="s">
        <v>178</v>
      </c>
      <c r="BM89" s="190" t="s">
        <v>3869</v>
      </c>
    </row>
    <row r="90" spans="1:65" s="2" customFormat="1" ht="24">
      <c r="A90" s="35"/>
      <c r="B90" s="36"/>
      <c r="C90" s="179" t="s">
        <v>178</v>
      </c>
      <c r="D90" s="179" t="s">
        <v>173</v>
      </c>
      <c r="E90" s="180" t="s">
        <v>3870</v>
      </c>
      <c r="F90" s="181" t="s">
        <v>3871</v>
      </c>
      <c r="G90" s="182" t="s">
        <v>176</v>
      </c>
      <c r="H90" s="183">
        <v>8</v>
      </c>
      <c r="I90" s="184"/>
      <c r="J90" s="185">
        <f t="shared" si="0"/>
        <v>0</v>
      </c>
      <c r="K90" s="181" t="s">
        <v>19</v>
      </c>
      <c r="L90" s="40"/>
      <c r="M90" s="186" t="s">
        <v>19</v>
      </c>
      <c r="N90" s="187" t="s">
        <v>45</v>
      </c>
      <c r="O90" s="65"/>
      <c r="P90" s="188">
        <f t="shared" si="1"/>
        <v>0</v>
      </c>
      <c r="Q90" s="188">
        <v>0</v>
      </c>
      <c r="R90" s="188">
        <f t="shared" si="2"/>
        <v>0</v>
      </c>
      <c r="S90" s="188">
        <v>0</v>
      </c>
      <c r="T90" s="189">
        <f t="shared" si="3"/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90" t="s">
        <v>178</v>
      </c>
      <c r="AT90" s="190" t="s">
        <v>173</v>
      </c>
      <c r="AU90" s="190" t="s">
        <v>85</v>
      </c>
      <c r="AY90" s="18" t="s">
        <v>171</v>
      </c>
      <c r="BE90" s="191">
        <f t="shared" si="4"/>
        <v>0</v>
      </c>
      <c r="BF90" s="191">
        <f t="shared" si="5"/>
        <v>0</v>
      </c>
      <c r="BG90" s="191">
        <f t="shared" si="6"/>
        <v>0</v>
      </c>
      <c r="BH90" s="191">
        <f t="shared" si="7"/>
        <v>0</v>
      </c>
      <c r="BI90" s="191">
        <f t="shared" si="8"/>
        <v>0</v>
      </c>
      <c r="BJ90" s="18" t="s">
        <v>85</v>
      </c>
      <c r="BK90" s="191">
        <f t="shared" si="9"/>
        <v>0</v>
      </c>
      <c r="BL90" s="18" t="s">
        <v>178</v>
      </c>
      <c r="BM90" s="190" t="s">
        <v>3872</v>
      </c>
    </row>
    <row r="91" spans="1:65" s="2" customFormat="1" ht="24">
      <c r="A91" s="35"/>
      <c r="B91" s="36"/>
      <c r="C91" s="179" t="s">
        <v>197</v>
      </c>
      <c r="D91" s="179" t="s">
        <v>173</v>
      </c>
      <c r="E91" s="180" t="s">
        <v>3873</v>
      </c>
      <c r="F91" s="181" t="s">
        <v>3874</v>
      </c>
      <c r="G91" s="182" t="s">
        <v>176</v>
      </c>
      <c r="H91" s="183">
        <v>53.7</v>
      </c>
      <c r="I91" s="184"/>
      <c r="J91" s="185">
        <f t="shared" si="0"/>
        <v>0</v>
      </c>
      <c r="K91" s="181" t="s">
        <v>19</v>
      </c>
      <c r="L91" s="40"/>
      <c r="M91" s="186" t="s">
        <v>19</v>
      </c>
      <c r="N91" s="187" t="s">
        <v>45</v>
      </c>
      <c r="O91" s="65"/>
      <c r="P91" s="188">
        <f t="shared" si="1"/>
        <v>0</v>
      </c>
      <c r="Q91" s="188">
        <v>0</v>
      </c>
      <c r="R91" s="188">
        <f t="shared" si="2"/>
        <v>0</v>
      </c>
      <c r="S91" s="188">
        <v>0</v>
      </c>
      <c r="T91" s="189">
        <f t="shared" si="3"/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90" t="s">
        <v>178</v>
      </c>
      <c r="AT91" s="190" t="s">
        <v>173</v>
      </c>
      <c r="AU91" s="190" t="s">
        <v>85</v>
      </c>
      <c r="AY91" s="18" t="s">
        <v>171</v>
      </c>
      <c r="BE91" s="191">
        <f t="shared" si="4"/>
        <v>0</v>
      </c>
      <c r="BF91" s="191">
        <f t="shared" si="5"/>
        <v>0</v>
      </c>
      <c r="BG91" s="191">
        <f t="shared" si="6"/>
        <v>0</v>
      </c>
      <c r="BH91" s="191">
        <f t="shared" si="7"/>
        <v>0</v>
      </c>
      <c r="BI91" s="191">
        <f t="shared" si="8"/>
        <v>0</v>
      </c>
      <c r="BJ91" s="18" t="s">
        <v>85</v>
      </c>
      <c r="BK91" s="191">
        <f t="shared" si="9"/>
        <v>0</v>
      </c>
      <c r="BL91" s="18" t="s">
        <v>178</v>
      </c>
      <c r="BM91" s="190" t="s">
        <v>3875</v>
      </c>
    </row>
    <row r="92" spans="1:65" s="2" customFormat="1" ht="24">
      <c r="A92" s="35"/>
      <c r="B92" s="36"/>
      <c r="C92" s="179" t="s">
        <v>202</v>
      </c>
      <c r="D92" s="179" t="s">
        <v>173</v>
      </c>
      <c r="E92" s="180" t="s">
        <v>3876</v>
      </c>
      <c r="F92" s="181" t="s">
        <v>3877</v>
      </c>
      <c r="G92" s="182" t="s">
        <v>176</v>
      </c>
      <c r="H92" s="183">
        <v>53.7</v>
      </c>
      <c r="I92" s="184"/>
      <c r="J92" s="185">
        <f t="shared" si="0"/>
        <v>0</v>
      </c>
      <c r="K92" s="181" t="s">
        <v>19</v>
      </c>
      <c r="L92" s="40"/>
      <c r="M92" s="186" t="s">
        <v>19</v>
      </c>
      <c r="N92" s="187" t="s">
        <v>45</v>
      </c>
      <c r="O92" s="65"/>
      <c r="P92" s="188">
        <f t="shared" si="1"/>
        <v>0</v>
      </c>
      <c r="Q92" s="188">
        <v>0</v>
      </c>
      <c r="R92" s="188">
        <f t="shared" si="2"/>
        <v>0</v>
      </c>
      <c r="S92" s="188">
        <v>0</v>
      </c>
      <c r="T92" s="189">
        <f t="shared" si="3"/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90" t="s">
        <v>178</v>
      </c>
      <c r="AT92" s="190" t="s">
        <v>173</v>
      </c>
      <c r="AU92" s="190" t="s">
        <v>85</v>
      </c>
      <c r="AY92" s="18" t="s">
        <v>171</v>
      </c>
      <c r="BE92" s="191">
        <f t="shared" si="4"/>
        <v>0</v>
      </c>
      <c r="BF92" s="191">
        <f t="shared" si="5"/>
        <v>0</v>
      </c>
      <c r="BG92" s="191">
        <f t="shared" si="6"/>
        <v>0</v>
      </c>
      <c r="BH92" s="191">
        <f t="shared" si="7"/>
        <v>0</v>
      </c>
      <c r="BI92" s="191">
        <f t="shared" si="8"/>
        <v>0</v>
      </c>
      <c r="BJ92" s="18" t="s">
        <v>85</v>
      </c>
      <c r="BK92" s="191">
        <f t="shared" si="9"/>
        <v>0</v>
      </c>
      <c r="BL92" s="18" t="s">
        <v>178</v>
      </c>
      <c r="BM92" s="190" t="s">
        <v>3878</v>
      </c>
    </row>
    <row r="93" spans="1:65" s="2" customFormat="1" ht="24">
      <c r="A93" s="35"/>
      <c r="B93" s="36"/>
      <c r="C93" s="179" t="s">
        <v>207</v>
      </c>
      <c r="D93" s="179" t="s">
        <v>173</v>
      </c>
      <c r="E93" s="180" t="s">
        <v>3879</v>
      </c>
      <c r="F93" s="181" t="s">
        <v>3880</v>
      </c>
      <c r="G93" s="182" t="s">
        <v>176</v>
      </c>
      <c r="H93" s="183">
        <v>53.7</v>
      </c>
      <c r="I93" s="184"/>
      <c r="J93" s="185">
        <f t="shared" si="0"/>
        <v>0</v>
      </c>
      <c r="K93" s="181" t="s">
        <v>19</v>
      </c>
      <c r="L93" s="40"/>
      <c r="M93" s="186" t="s">
        <v>19</v>
      </c>
      <c r="N93" s="187" t="s">
        <v>45</v>
      </c>
      <c r="O93" s="65"/>
      <c r="P93" s="188">
        <f t="shared" si="1"/>
        <v>0</v>
      </c>
      <c r="Q93" s="188">
        <v>0</v>
      </c>
      <c r="R93" s="188">
        <f t="shared" si="2"/>
        <v>0</v>
      </c>
      <c r="S93" s="188">
        <v>0</v>
      </c>
      <c r="T93" s="189">
        <f t="shared" si="3"/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178</v>
      </c>
      <c r="AT93" s="190" t="s">
        <v>173</v>
      </c>
      <c r="AU93" s="190" t="s">
        <v>85</v>
      </c>
      <c r="AY93" s="18" t="s">
        <v>171</v>
      </c>
      <c r="BE93" s="191">
        <f t="shared" si="4"/>
        <v>0</v>
      </c>
      <c r="BF93" s="191">
        <f t="shared" si="5"/>
        <v>0</v>
      </c>
      <c r="BG93" s="191">
        <f t="shared" si="6"/>
        <v>0</v>
      </c>
      <c r="BH93" s="191">
        <f t="shared" si="7"/>
        <v>0</v>
      </c>
      <c r="BI93" s="191">
        <f t="shared" si="8"/>
        <v>0</v>
      </c>
      <c r="BJ93" s="18" t="s">
        <v>85</v>
      </c>
      <c r="BK93" s="191">
        <f t="shared" si="9"/>
        <v>0</v>
      </c>
      <c r="BL93" s="18" t="s">
        <v>178</v>
      </c>
      <c r="BM93" s="190" t="s">
        <v>3881</v>
      </c>
    </row>
    <row r="94" spans="1:65" s="2" customFormat="1" ht="24">
      <c r="A94" s="35"/>
      <c r="B94" s="36"/>
      <c r="C94" s="179" t="s">
        <v>186</v>
      </c>
      <c r="D94" s="179" t="s">
        <v>173</v>
      </c>
      <c r="E94" s="180" t="s">
        <v>3882</v>
      </c>
      <c r="F94" s="181" t="s">
        <v>3883</v>
      </c>
      <c r="G94" s="182" t="s">
        <v>176</v>
      </c>
      <c r="H94" s="183">
        <v>53.7</v>
      </c>
      <c r="I94" s="184"/>
      <c r="J94" s="185">
        <f t="shared" si="0"/>
        <v>0</v>
      </c>
      <c r="K94" s="181" t="s">
        <v>19</v>
      </c>
      <c r="L94" s="40"/>
      <c r="M94" s="186" t="s">
        <v>19</v>
      </c>
      <c r="N94" s="187" t="s">
        <v>45</v>
      </c>
      <c r="O94" s="65"/>
      <c r="P94" s="188">
        <f t="shared" si="1"/>
        <v>0</v>
      </c>
      <c r="Q94" s="188">
        <v>0</v>
      </c>
      <c r="R94" s="188">
        <f t="shared" si="2"/>
        <v>0</v>
      </c>
      <c r="S94" s="188">
        <v>0</v>
      </c>
      <c r="T94" s="189">
        <f t="shared" si="3"/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178</v>
      </c>
      <c r="AT94" s="190" t="s">
        <v>173</v>
      </c>
      <c r="AU94" s="190" t="s">
        <v>85</v>
      </c>
      <c r="AY94" s="18" t="s">
        <v>171</v>
      </c>
      <c r="BE94" s="191">
        <f t="shared" si="4"/>
        <v>0</v>
      </c>
      <c r="BF94" s="191">
        <f t="shared" si="5"/>
        <v>0</v>
      </c>
      <c r="BG94" s="191">
        <f t="shared" si="6"/>
        <v>0</v>
      </c>
      <c r="BH94" s="191">
        <f t="shared" si="7"/>
        <v>0</v>
      </c>
      <c r="BI94" s="191">
        <f t="shared" si="8"/>
        <v>0</v>
      </c>
      <c r="BJ94" s="18" t="s">
        <v>85</v>
      </c>
      <c r="BK94" s="191">
        <f t="shared" si="9"/>
        <v>0</v>
      </c>
      <c r="BL94" s="18" t="s">
        <v>178</v>
      </c>
      <c r="BM94" s="190" t="s">
        <v>3884</v>
      </c>
    </row>
    <row r="95" spans="1:65" s="2" customFormat="1" ht="24">
      <c r="A95" s="35"/>
      <c r="B95" s="36"/>
      <c r="C95" s="179" t="s">
        <v>218</v>
      </c>
      <c r="D95" s="179" t="s">
        <v>173</v>
      </c>
      <c r="E95" s="180" t="s">
        <v>3885</v>
      </c>
      <c r="F95" s="181" t="s">
        <v>3886</v>
      </c>
      <c r="G95" s="182" t="s">
        <v>176</v>
      </c>
      <c r="H95" s="183">
        <v>44.24</v>
      </c>
      <c r="I95" s="184"/>
      <c r="J95" s="185">
        <f t="shared" si="0"/>
        <v>0</v>
      </c>
      <c r="K95" s="181" t="s">
        <v>19</v>
      </c>
      <c r="L95" s="40"/>
      <c r="M95" s="186" t="s">
        <v>19</v>
      </c>
      <c r="N95" s="187" t="s">
        <v>45</v>
      </c>
      <c r="O95" s="65"/>
      <c r="P95" s="188">
        <f t="shared" si="1"/>
        <v>0</v>
      </c>
      <c r="Q95" s="188">
        <v>0</v>
      </c>
      <c r="R95" s="188">
        <f t="shared" si="2"/>
        <v>0</v>
      </c>
      <c r="S95" s="188">
        <v>0</v>
      </c>
      <c r="T95" s="189">
        <f t="shared" si="3"/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178</v>
      </c>
      <c r="AT95" s="190" t="s">
        <v>173</v>
      </c>
      <c r="AU95" s="190" t="s">
        <v>85</v>
      </c>
      <c r="AY95" s="18" t="s">
        <v>171</v>
      </c>
      <c r="BE95" s="191">
        <f t="shared" si="4"/>
        <v>0</v>
      </c>
      <c r="BF95" s="191">
        <f t="shared" si="5"/>
        <v>0</v>
      </c>
      <c r="BG95" s="191">
        <f t="shared" si="6"/>
        <v>0</v>
      </c>
      <c r="BH95" s="191">
        <f t="shared" si="7"/>
        <v>0</v>
      </c>
      <c r="BI95" s="191">
        <f t="shared" si="8"/>
        <v>0</v>
      </c>
      <c r="BJ95" s="18" t="s">
        <v>85</v>
      </c>
      <c r="BK95" s="191">
        <f t="shared" si="9"/>
        <v>0</v>
      </c>
      <c r="BL95" s="18" t="s">
        <v>178</v>
      </c>
      <c r="BM95" s="190" t="s">
        <v>3887</v>
      </c>
    </row>
    <row r="96" spans="1:65" s="2" customFormat="1" ht="24">
      <c r="A96" s="35"/>
      <c r="B96" s="36"/>
      <c r="C96" s="179" t="s">
        <v>223</v>
      </c>
      <c r="D96" s="179" t="s">
        <v>173</v>
      </c>
      <c r="E96" s="180" t="s">
        <v>3888</v>
      </c>
      <c r="F96" s="181" t="s">
        <v>3889</v>
      </c>
      <c r="G96" s="182" t="s">
        <v>176</v>
      </c>
      <c r="H96" s="183">
        <v>39.24</v>
      </c>
      <c r="I96" s="184"/>
      <c r="J96" s="185">
        <f t="shared" si="0"/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 t="shared" si="1"/>
        <v>0</v>
      </c>
      <c r="Q96" s="188">
        <v>0</v>
      </c>
      <c r="R96" s="188">
        <f t="shared" si="2"/>
        <v>0</v>
      </c>
      <c r="S96" s="188">
        <v>0</v>
      </c>
      <c r="T96" s="189">
        <f t="shared" si="3"/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178</v>
      </c>
      <c r="AT96" s="190" t="s">
        <v>173</v>
      </c>
      <c r="AU96" s="190" t="s">
        <v>85</v>
      </c>
      <c r="AY96" s="18" t="s">
        <v>171</v>
      </c>
      <c r="BE96" s="191">
        <f t="shared" si="4"/>
        <v>0</v>
      </c>
      <c r="BF96" s="191">
        <f t="shared" si="5"/>
        <v>0</v>
      </c>
      <c r="BG96" s="191">
        <f t="shared" si="6"/>
        <v>0</v>
      </c>
      <c r="BH96" s="191">
        <f t="shared" si="7"/>
        <v>0</v>
      </c>
      <c r="BI96" s="191">
        <f t="shared" si="8"/>
        <v>0</v>
      </c>
      <c r="BJ96" s="18" t="s">
        <v>85</v>
      </c>
      <c r="BK96" s="191">
        <f t="shared" si="9"/>
        <v>0</v>
      </c>
      <c r="BL96" s="18" t="s">
        <v>178</v>
      </c>
      <c r="BM96" s="190" t="s">
        <v>3890</v>
      </c>
    </row>
    <row r="97" spans="1:65" s="2" customFormat="1" ht="16.5" customHeight="1">
      <c r="A97" s="35"/>
      <c r="B97" s="36"/>
      <c r="C97" s="179" t="s">
        <v>228</v>
      </c>
      <c r="D97" s="179" t="s">
        <v>173</v>
      </c>
      <c r="E97" s="180" t="s">
        <v>3891</v>
      </c>
      <c r="F97" s="181" t="s">
        <v>3892</v>
      </c>
      <c r="G97" s="182" t="s">
        <v>176</v>
      </c>
      <c r="H97" s="183">
        <v>39.24</v>
      </c>
      <c r="I97" s="184"/>
      <c r="J97" s="185">
        <f t="shared" si="0"/>
        <v>0</v>
      </c>
      <c r="K97" s="181" t="s">
        <v>19</v>
      </c>
      <c r="L97" s="40"/>
      <c r="M97" s="186" t="s">
        <v>19</v>
      </c>
      <c r="N97" s="187" t="s">
        <v>45</v>
      </c>
      <c r="O97" s="65"/>
      <c r="P97" s="188">
        <f t="shared" si="1"/>
        <v>0</v>
      </c>
      <c r="Q97" s="188">
        <v>0</v>
      </c>
      <c r="R97" s="188">
        <f t="shared" si="2"/>
        <v>0</v>
      </c>
      <c r="S97" s="188">
        <v>0</v>
      </c>
      <c r="T97" s="189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178</v>
      </c>
      <c r="AT97" s="190" t="s">
        <v>173</v>
      </c>
      <c r="AU97" s="190" t="s">
        <v>85</v>
      </c>
      <c r="AY97" s="18" t="s">
        <v>171</v>
      </c>
      <c r="BE97" s="191">
        <f t="shared" si="4"/>
        <v>0</v>
      </c>
      <c r="BF97" s="191">
        <f t="shared" si="5"/>
        <v>0</v>
      </c>
      <c r="BG97" s="191">
        <f t="shared" si="6"/>
        <v>0</v>
      </c>
      <c r="BH97" s="191">
        <f t="shared" si="7"/>
        <v>0</v>
      </c>
      <c r="BI97" s="191">
        <f t="shared" si="8"/>
        <v>0</v>
      </c>
      <c r="BJ97" s="18" t="s">
        <v>85</v>
      </c>
      <c r="BK97" s="191">
        <f t="shared" si="9"/>
        <v>0</v>
      </c>
      <c r="BL97" s="18" t="s">
        <v>178</v>
      </c>
      <c r="BM97" s="190" t="s">
        <v>3893</v>
      </c>
    </row>
    <row r="98" spans="1:65" s="2" customFormat="1" ht="24">
      <c r="A98" s="35"/>
      <c r="B98" s="36"/>
      <c r="C98" s="179" t="s">
        <v>235</v>
      </c>
      <c r="D98" s="179" t="s">
        <v>173</v>
      </c>
      <c r="E98" s="180" t="s">
        <v>3894</v>
      </c>
      <c r="F98" s="181" t="s">
        <v>3895</v>
      </c>
      <c r="G98" s="182" t="s">
        <v>176</v>
      </c>
      <c r="H98" s="183">
        <v>78.959999999999994</v>
      </c>
      <c r="I98" s="184"/>
      <c r="J98" s="185">
        <f t="shared" si="0"/>
        <v>0</v>
      </c>
      <c r="K98" s="181" t="s">
        <v>19</v>
      </c>
      <c r="L98" s="40"/>
      <c r="M98" s="186" t="s">
        <v>19</v>
      </c>
      <c r="N98" s="187" t="s">
        <v>45</v>
      </c>
      <c r="O98" s="65"/>
      <c r="P98" s="188">
        <f t="shared" si="1"/>
        <v>0</v>
      </c>
      <c r="Q98" s="188">
        <v>0</v>
      </c>
      <c r="R98" s="188">
        <f t="shared" si="2"/>
        <v>0</v>
      </c>
      <c r="S98" s="188">
        <v>0</v>
      </c>
      <c r="T98" s="189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178</v>
      </c>
      <c r="AT98" s="190" t="s">
        <v>173</v>
      </c>
      <c r="AU98" s="190" t="s">
        <v>85</v>
      </c>
      <c r="AY98" s="18" t="s">
        <v>171</v>
      </c>
      <c r="BE98" s="191">
        <f t="shared" si="4"/>
        <v>0</v>
      </c>
      <c r="BF98" s="191">
        <f t="shared" si="5"/>
        <v>0</v>
      </c>
      <c r="BG98" s="191">
        <f t="shared" si="6"/>
        <v>0</v>
      </c>
      <c r="BH98" s="191">
        <f t="shared" si="7"/>
        <v>0</v>
      </c>
      <c r="BI98" s="191">
        <f t="shared" si="8"/>
        <v>0</v>
      </c>
      <c r="BJ98" s="18" t="s">
        <v>85</v>
      </c>
      <c r="BK98" s="191">
        <f t="shared" si="9"/>
        <v>0</v>
      </c>
      <c r="BL98" s="18" t="s">
        <v>178</v>
      </c>
      <c r="BM98" s="190" t="s">
        <v>3896</v>
      </c>
    </row>
    <row r="99" spans="1:65" s="2" customFormat="1" ht="24">
      <c r="A99" s="35"/>
      <c r="B99" s="36"/>
      <c r="C99" s="179" t="s">
        <v>239</v>
      </c>
      <c r="D99" s="179" t="s">
        <v>173</v>
      </c>
      <c r="E99" s="180" t="s">
        <v>3897</v>
      </c>
      <c r="F99" s="181" t="s">
        <v>3898</v>
      </c>
      <c r="G99" s="182" t="s">
        <v>176</v>
      </c>
      <c r="H99" s="183">
        <v>22.12</v>
      </c>
      <c r="I99" s="184"/>
      <c r="J99" s="185">
        <f t="shared" si="0"/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si="1"/>
        <v>0</v>
      </c>
      <c r="Q99" s="188">
        <v>0</v>
      </c>
      <c r="R99" s="188">
        <f t="shared" si="2"/>
        <v>0</v>
      </c>
      <c r="S99" s="188">
        <v>0</v>
      </c>
      <c r="T99" s="189">
        <f t="shared" si="3"/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178</v>
      </c>
      <c r="AT99" s="190" t="s">
        <v>173</v>
      </c>
      <c r="AU99" s="190" t="s">
        <v>85</v>
      </c>
      <c r="AY99" s="18" t="s">
        <v>171</v>
      </c>
      <c r="BE99" s="191">
        <f t="shared" si="4"/>
        <v>0</v>
      </c>
      <c r="BF99" s="191">
        <f t="shared" si="5"/>
        <v>0</v>
      </c>
      <c r="BG99" s="191">
        <f t="shared" si="6"/>
        <v>0</v>
      </c>
      <c r="BH99" s="191">
        <f t="shared" si="7"/>
        <v>0</v>
      </c>
      <c r="BI99" s="191">
        <f t="shared" si="8"/>
        <v>0</v>
      </c>
      <c r="BJ99" s="18" t="s">
        <v>85</v>
      </c>
      <c r="BK99" s="191">
        <f t="shared" si="9"/>
        <v>0</v>
      </c>
      <c r="BL99" s="18" t="s">
        <v>178</v>
      </c>
      <c r="BM99" s="190" t="s">
        <v>3899</v>
      </c>
    </row>
    <row r="100" spans="1:65" s="2" customFormat="1" ht="16.5" customHeight="1">
      <c r="A100" s="35"/>
      <c r="B100" s="36"/>
      <c r="C100" s="215" t="s">
        <v>245</v>
      </c>
      <c r="D100" s="215" t="s">
        <v>285</v>
      </c>
      <c r="E100" s="216" t="s">
        <v>3900</v>
      </c>
      <c r="F100" s="217" t="s">
        <v>3901</v>
      </c>
      <c r="G100" s="218" t="s">
        <v>176</v>
      </c>
      <c r="H100" s="219">
        <v>22.12</v>
      </c>
      <c r="I100" s="220"/>
      <c r="J100" s="221">
        <f t="shared" si="0"/>
        <v>0</v>
      </c>
      <c r="K100" s="217" t="s">
        <v>19</v>
      </c>
      <c r="L100" s="222"/>
      <c r="M100" s="223" t="s">
        <v>19</v>
      </c>
      <c r="N100" s="224" t="s">
        <v>45</v>
      </c>
      <c r="O100" s="65"/>
      <c r="P100" s="188">
        <f t="shared" si="1"/>
        <v>0</v>
      </c>
      <c r="Q100" s="188">
        <v>0</v>
      </c>
      <c r="R100" s="188">
        <f t="shared" si="2"/>
        <v>0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186</v>
      </c>
      <c r="AT100" s="190" t="s">
        <v>285</v>
      </c>
      <c r="AU100" s="190" t="s">
        <v>85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178</v>
      </c>
      <c r="BM100" s="190" t="s">
        <v>3902</v>
      </c>
    </row>
    <row r="101" spans="1:65" s="12" customFormat="1" ht="22.9" customHeight="1">
      <c r="B101" s="163"/>
      <c r="C101" s="164"/>
      <c r="D101" s="165" t="s">
        <v>72</v>
      </c>
      <c r="E101" s="177" t="s">
        <v>2520</v>
      </c>
      <c r="F101" s="177" t="s">
        <v>3903</v>
      </c>
      <c r="G101" s="164"/>
      <c r="H101" s="164"/>
      <c r="I101" s="167"/>
      <c r="J101" s="178">
        <f>BK101</f>
        <v>0</v>
      </c>
      <c r="K101" s="164"/>
      <c r="L101" s="169"/>
      <c r="M101" s="170"/>
      <c r="N101" s="171"/>
      <c r="O101" s="171"/>
      <c r="P101" s="172">
        <f>P102</f>
        <v>0</v>
      </c>
      <c r="Q101" s="171"/>
      <c r="R101" s="172">
        <f>R102</f>
        <v>0</v>
      </c>
      <c r="S101" s="171"/>
      <c r="T101" s="173">
        <f>T102</f>
        <v>0</v>
      </c>
      <c r="AR101" s="174" t="s">
        <v>79</v>
      </c>
      <c r="AT101" s="175" t="s">
        <v>72</v>
      </c>
      <c r="AU101" s="175" t="s">
        <v>79</v>
      </c>
      <c r="AY101" s="174" t="s">
        <v>171</v>
      </c>
      <c r="BK101" s="176">
        <f>BK102</f>
        <v>0</v>
      </c>
    </row>
    <row r="102" spans="1:65" s="2" customFormat="1" ht="24">
      <c r="A102" s="35"/>
      <c r="B102" s="36"/>
      <c r="C102" s="179" t="s">
        <v>8</v>
      </c>
      <c r="D102" s="179" t="s">
        <v>173</v>
      </c>
      <c r="E102" s="180" t="s">
        <v>3904</v>
      </c>
      <c r="F102" s="181" t="s">
        <v>3905</v>
      </c>
      <c r="G102" s="182" t="s">
        <v>176</v>
      </c>
      <c r="H102" s="183">
        <v>6.32</v>
      </c>
      <c r="I102" s="184"/>
      <c r="J102" s="185">
        <f>ROUND(I102*H102,2)</f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178</v>
      </c>
      <c r="AT102" s="190" t="s">
        <v>173</v>
      </c>
      <c r="AU102" s="190" t="s">
        <v>85</v>
      </c>
      <c r="AY102" s="18" t="s">
        <v>171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85</v>
      </c>
      <c r="BK102" s="191">
        <f>ROUND(I102*H102,2)</f>
        <v>0</v>
      </c>
      <c r="BL102" s="18" t="s">
        <v>178</v>
      </c>
      <c r="BM102" s="190" t="s">
        <v>3906</v>
      </c>
    </row>
    <row r="103" spans="1:65" s="12" customFormat="1" ht="22.9" customHeight="1">
      <c r="B103" s="163"/>
      <c r="C103" s="164"/>
      <c r="D103" s="165" t="s">
        <v>72</v>
      </c>
      <c r="E103" s="177" t="s">
        <v>2582</v>
      </c>
      <c r="F103" s="177" t="s">
        <v>3907</v>
      </c>
      <c r="G103" s="164"/>
      <c r="H103" s="164"/>
      <c r="I103" s="167"/>
      <c r="J103" s="178">
        <f>BK103</f>
        <v>0</v>
      </c>
      <c r="K103" s="164"/>
      <c r="L103" s="169"/>
      <c r="M103" s="170"/>
      <c r="N103" s="171"/>
      <c r="O103" s="171"/>
      <c r="P103" s="172">
        <f>SUM(P104:P126)</f>
        <v>0</v>
      </c>
      <c r="Q103" s="171"/>
      <c r="R103" s="172">
        <f>SUM(R104:R126)</f>
        <v>0</v>
      </c>
      <c r="S103" s="171"/>
      <c r="T103" s="173">
        <f>SUM(T104:T126)</f>
        <v>0</v>
      </c>
      <c r="AR103" s="174" t="s">
        <v>79</v>
      </c>
      <c r="AT103" s="175" t="s">
        <v>72</v>
      </c>
      <c r="AU103" s="175" t="s">
        <v>79</v>
      </c>
      <c r="AY103" s="174" t="s">
        <v>171</v>
      </c>
      <c r="BK103" s="176">
        <f>SUM(BK104:BK126)</f>
        <v>0</v>
      </c>
    </row>
    <row r="104" spans="1:65" s="2" customFormat="1" ht="16.5" customHeight="1">
      <c r="A104" s="35"/>
      <c r="B104" s="36"/>
      <c r="C104" s="179" t="s">
        <v>254</v>
      </c>
      <c r="D104" s="179" t="s">
        <v>173</v>
      </c>
      <c r="E104" s="180" t="s">
        <v>3908</v>
      </c>
      <c r="F104" s="181" t="s">
        <v>3909</v>
      </c>
      <c r="G104" s="182" t="s">
        <v>1525</v>
      </c>
      <c r="H104" s="183">
        <v>14</v>
      </c>
      <c r="I104" s="184"/>
      <c r="J104" s="185">
        <f t="shared" ref="J104:J126" si="10">ROUND(I104*H104,2)</f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 t="shared" ref="P104:P126" si="11">O104*H104</f>
        <v>0</v>
      </c>
      <c r="Q104" s="188">
        <v>0</v>
      </c>
      <c r="R104" s="188">
        <f t="shared" ref="R104:R126" si="12">Q104*H104</f>
        <v>0</v>
      </c>
      <c r="S104" s="188">
        <v>0</v>
      </c>
      <c r="T104" s="189">
        <f t="shared" ref="T104:T126" si="13"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178</v>
      </c>
      <c r="AT104" s="190" t="s">
        <v>173</v>
      </c>
      <c r="AU104" s="190" t="s">
        <v>85</v>
      </c>
      <c r="AY104" s="18" t="s">
        <v>171</v>
      </c>
      <c r="BE104" s="191">
        <f t="shared" ref="BE104:BE126" si="14">IF(N104="základní",J104,0)</f>
        <v>0</v>
      </c>
      <c r="BF104" s="191">
        <f t="shared" ref="BF104:BF126" si="15">IF(N104="snížená",J104,0)</f>
        <v>0</v>
      </c>
      <c r="BG104" s="191">
        <f t="shared" ref="BG104:BG126" si="16">IF(N104="zákl. přenesená",J104,0)</f>
        <v>0</v>
      </c>
      <c r="BH104" s="191">
        <f t="shared" ref="BH104:BH126" si="17">IF(N104="sníž. přenesená",J104,0)</f>
        <v>0</v>
      </c>
      <c r="BI104" s="191">
        <f t="shared" ref="BI104:BI126" si="18">IF(N104="nulová",J104,0)</f>
        <v>0</v>
      </c>
      <c r="BJ104" s="18" t="s">
        <v>85</v>
      </c>
      <c r="BK104" s="191">
        <f t="shared" ref="BK104:BK126" si="19">ROUND(I104*H104,2)</f>
        <v>0</v>
      </c>
      <c r="BL104" s="18" t="s">
        <v>178</v>
      </c>
      <c r="BM104" s="190" t="s">
        <v>3910</v>
      </c>
    </row>
    <row r="105" spans="1:65" s="2" customFormat="1" ht="16.5" customHeight="1">
      <c r="A105" s="35"/>
      <c r="B105" s="36"/>
      <c r="C105" s="179" t="s">
        <v>259</v>
      </c>
      <c r="D105" s="179" t="s">
        <v>173</v>
      </c>
      <c r="E105" s="180" t="s">
        <v>3911</v>
      </c>
      <c r="F105" s="181" t="s">
        <v>3912</v>
      </c>
      <c r="G105" s="182" t="s">
        <v>266</v>
      </c>
      <c r="H105" s="183">
        <v>2</v>
      </c>
      <c r="I105" s="184"/>
      <c r="J105" s="185">
        <f t="shared" si="10"/>
        <v>0</v>
      </c>
      <c r="K105" s="181" t="s">
        <v>19</v>
      </c>
      <c r="L105" s="40"/>
      <c r="M105" s="186" t="s">
        <v>19</v>
      </c>
      <c r="N105" s="187" t="s">
        <v>45</v>
      </c>
      <c r="O105" s="65"/>
      <c r="P105" s="188">
        <f t="shared" si="11"/>
        <v>0</v>
      </c>
      <c r="Q105" s="188">
        <v>0</v>
      </c>
      <c r="R105" s="188">
        <f t="shared" si="12"/>
        <v>0</v>
      </c>
      <c r="S105" s="188">
        <v>0</v>
      </c>
      <c r="T105" s="189">
        <f t="shared" si="1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178</v>
      </c>
      <c r="AT105" s="190" t="s">
        <v>173</v>
      </c>
      <c r="AU105" s="190" t="s">
        <v>85</v>
      </c>
      <c r="AY105" s="18" t="s">
        <v>171</v>
      </c>
      <c r="BE105" s="191">
        <f t="shared" si="14"/>
        <v>0</v>
      </c>
      <c r="BF105" s="191">
        <f t="shared" si="15"/>
        <v>0</v>
      </c>
      <c r="BG105" s="191">
        <f t="shared" si="16"/>
        <v>0</v>
      </c>
      <c r="BH105" s="191">
        <f t="shared" si="17"/>
        <v>0</v>
      </c>
      <c r="BI105" s="191">
        <f t="shared" si="18"/>
        <v>0</v>
      </c>
      <c r="BJ105" s="18" t="s">
        <v>85</v>
      </c>
      <c r="BK105" s="191">
        <f t="shared" si="19"/>
        <v>0</v>
      </c>
      <c r="BL105" s="18" t="s">
        <v>178</v>
      </c>
      <c r="BM105" s="190" t="s">
        <v>3913</v>
      </c>
    </row>
    <row r="106" spans="1:65" s="2" customFormat="1" ht="24">
      <c r="A106" s="35"/>
      <c r="B106" s="36"/>
      <c r="C106" s="179" t="s">
        <v>216</v>
      </c>
      <c r="D106" s="179" t="s">
        <v>173</v>
      </c>
      <c r="E106" s="180" t="s">
        <v>3914</v>
      </c>
      <c r="F106" s="181" t="s">
        <v>3915</v>
      </c>
      <c r="G106" s="182" t="s">
        <v>318</v>
      </c>
      <c r="H106" s="183">
        <v>14</v>
      </c>
      <c r="I106" s="184"/>
      <c r="J106" s="185">
        <f t="shared" si="10"/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si="11"/>
        <v>0</v>
      </c>
      <c r="Q106" s="188">
        <v>0</v>
      </c>
      <c r="R106" s="188">
        <f t="shared" si="12"/>
        <v>0</v>
      </c>
      <c r="S106" s="188">
        <v>0</v>
      </c>
      <c r="T106" s="189">
        <f t="shared" si="13"/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178</v>
      </c>
      <c r="AT106" s="190" t="s">
        <v>173</v>
      </c>
      <c r="AU106" s="190" t="s">
        <v>85</v>
      </c>
      <c r="AY106" s="18" t="s">
        <v>171</v>
      </c>
      <c r="BE106" s="191">
        <f t="shared" si="14"/>
        <v>0</v>
      </c>
      <c r="BF106" s="191">
        <f t="shared" si="15"/>
        <v>0</v>
      </c>
      <c r="BG106" s="191">
        <f t="shared" si="16"/>
        <v>0</v>
      </c>
      <c r="BH106" s="191">
        <f t="shared" si="17"/>
        <v>0</v>
      </c>
      <c r="BI106" s="191">
        <f t="shared" si="18"/>
        <v>0</v>
      </c>
      <c r="BJ106" s="18" t="s">
        <v>85</v>
      </c>
      <c r="BK106" s="191">
        <f t="shared" si="19"/>
        <v>0</v>
      </c>
      <c r="BL106" s="18" t="s">
        <v>178</v>
      </c>
      <c r="BM106" s="190" t="s">
        <v>3916</v>
      </c>
    </row>
    <row r="107" spans="1:65" s="2" customFormat="1" ht="24">
      <c r="A107" s="35"/>
      <c r="B107" s="36"/>
      <c r="C107" s="179" t="s">
        <v>270</v>
      </c>
      <c r="D107" s="179" t="s">
        <v>173</v>
      </c>
      <c r="E107" s="180" t="s">
        <v>3917</v>
      </c>
      <c r="F107" s="181" t="s">
        <v>3918</v>
      </c>
      <c r="G107" s="182" t="s">
        <v>318</v>
      </c>
      <c r="H107" s="183">
        <v>48</v>
      </c>
      <c r="I107" s="184"/>
      <c r="J107" s="185">
        <f t="shared" si="1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1"/>
        <v>0</v>
      </c>
      <c r="Q107" s="188">
        <v>0</v>
      </c>
      <c r="R107" s="188">
        <f t="shared" si="12"/>
        <v>0</v>
      </c>
      <c r="S107" s="188">
        <v>0</v>
      </c>
      <c r="T107" s="189">
        <f t="shared" si="1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178</v>
      </c>
      <c r="AT107" s="190" t="s">
        <v>173</v>
      </c>
      <c r="AU107" s="190" t="s">
        <v>85</v>
      </c>
      <c r="AY107" s="18" t="s">
        <v>171</v>
      </c>
      <c r="BE107" s="191">
        <f t="shared" si="14"/>
        <v>0</v>
      </c>
      <c r="BF107" s="191">
        <f t="shared" si="15"/>
        <v>0</v>
      </c>
      <c r="BG107" s="191">
        <f t="shared" si="16"/>
        <v>0</v>
      </c>
      <c r="BH107" s="191">
        <f t="shared" si="17"/>
        <v>0</v>
      </c>
      <c r="BI107" s="191">
        <f t="shared" si="18"/>
        <v>0</v>
      </c>
      <c r="BJ107" s="18" t="s">
        <v>85</v>
      </c>
      <c r="BK107" s="191">
        <f t="shared" si="19"/>
        <v>0</v>
      </c>
      <c r="BL107" s="18" t="s">
        <v>178</v>
      </c>
      <c r="BM107" s="190" t="s">
        <v>3919</v>
      </c>
    </row>
    <row r="108" spans="1:65" s="2" customFormat="1" ht="16.5" customHeight="1">
      <c r="A108" s="35"/>
      <c r="B108" s="36"/>
      <c r="C108" s="215" t="s">
        <v>232</v>
      </c>
      <c r="D108" s="215" t="s">
        <v>285</v>
      </c>
      <c r="E108" s="216" t="s">
        <v>3920</v>
      </c>
      <c r="F108" s="217" t="s">
        <v>3921</v>
      </c>
      <c r="G108" s="218" t="s">
        <v>318</v>
      </c>
      <c r="H108" s="219">
        <v>48</v>
      </c>
      <c r="I108" s="220"/>
      <c r="J108" s="221">
        <f t="shared" si="10"/>
        <v>0</v>
      </c>
      <c r="K108" s="217" t="s">
        <v>19</v>
      </c>
      <c r="L108" s="222"/>
      <c r="M108" s="223" t="s">
        <v>19</v>
      </c>
      <c r="N108" s="224" t="s">
        <v>45</v>
      </c>
      <c r="O108" s="65"/>
      <c r="P108" s="188">
        <f t="shared" si="11"/>
        <v>0</v>
      </c>
      <c r="Q108" s="188">
        <v>0</v>
      </c>
      <c r="R108" s="188">
        <f t="shared" si="12"/>
        <v>0</v>
      </c>
      <c r="S108" s="188">
        <v>0</v>
      </c>
      <c r="T108" s="189">
        <f t="shared" si="1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186</v>
      </c>
      <c r="AT108" s="190" t="s">
        <v>285</v>
      </c>
      <c r="AU108" s="190" t="s">
        <v>85</v>
      </c>
      <c r="AY108" s="18" t="s">
        <v>171</v>
      </c>
      <c r="BE108" s="191">
        <f t="shared" si="14"/>
        <v>0</v>
      </c>
      <c r="BF108" s="191">
        <f t="shared" si="15"/>
        <v>0</v>
      </c>
      <c r="BG108" s="191">
        <f t="shared" si="16"/>
        <v>0</v>
      </c>
      <c r="BH108" s="191">
        <f t="shared" si="17"/>
        <v>0</v>
      </c>
      <c r="BI108" s="191">
        <f t="shared" si="18"/>
        <v>0</v>
      </c>
      <c r="BJ108" s="18" t="s">
        <v>85</v>
      </c>
      <c r="BK108" s="191">
        <f t="shared" si="19"/>
        <v>0</v>
      </c>
      <c r="BL108" s="18" t="s">
        <v>178</v>
      </c>
      <c r="BM108" s="190" t="s">
        <v>3922</v>
      </c>
    </row>
    <row r="109" spans="1:65" s="2" customFormat="1" ht="16.5" customHeight="1">
      <c r="A109" s="35"/>
      <c r="B109" s="36"/>
      <c r="C109" s="215" t="s">
        <v>7</v>
      </c>
      <c r="D109" s="215" t="s">
        <v>285</v>
      </c>
      <c r="E109" s="216" t="s">
        <v>3923</v>
      </c>
      <c r="F109" s="217" t="s">
        <v>3924</v>
      </c>
      <c r="G109" s="218" t="s">
        <v>266</v>
      </c>
      <c r="H109" s="219">
        <v>6</v>
      </c>
      <c r="I109" s="220"/>
      <c r="J109" s="221">
        <f t="shared" si="10"/>
        <v>0</v>
      </c>
      <c r="K109" s="217" t="s">
        <v>19</v>
      </c>
      <c r="L109" s="222"/>
      <c r="M109" s="223" t="s">
        <v>19</v>
      </c>
      <c r="N109" s="224" t="s">
        <v>45</v>
      </c>
      <c r="O109" s="65"/>
      <c r="P109" s="188">
        <f t="shared" si="11"/>
        <v>0</v>
      </c>
      <c r="Q109" s="188">
        <v>0</v>
      </c>
      <c r="R109" s="188">
        <f t="shared" si="12"/>
        <v>0</v>
      </c>
      <c r="S109" s="188">
        <v>0</v>
      </c>
      <c r="T109" s="189">
        <f t="shared" si="1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186</v>
      </c>
      <c r="AT109" s="190" t="s">
        <v>285</v>
      </c>
      <c r="AU109" s="190" t="s">
        <v>85</v>
      </c>
      <c r="AY109" s="18" t="s">
        <v>171</v>
      </c>
      <c r="BE109" s="191">
        <f t="shared" si="14"/>
        <v>0</v>
      </c>
      <c r="BF109" s="191">
        <f t="shared" si="15"/>
        <v>0</v>
      </c>
      <c r="BG109" s="191">
        <f t="shared" si="16"/>
        <v>0</v>
      </c>
      <c r="BH109" s="191">
        <f t="shared" si="17"/>
        <v>0</v>
      </c>
      <c r="BI109" s="191">
        <f t="shared" si="18"/>
        <v>0</v>
      </c>
      <c r="BJ109" s="18" t="s">
        <v>85</v>
      </c>
      <c r="BK109" s="191">
        <f t="shared" si="19"/>
        <v>0</v>
      </c>
      <c r="BL109" s="18" t="s">
        <v>178</v>
      </c>
      <c r="BM109" s="190" t="s">
        <v>3925</v>
      </c>
    </row>
    <row r="110" spans="1:65" s="2" customFormat="1" ht="21.75" customHeight="1">
      <c r="A110" s="35"/>
      <c r="B110" s="36"/>
      <c r="C110" s="179" t="s">
        <v>284</v>
      </c>
      <c r="D110" s="179" t="s">
        <v>173</v>
      </c>
      <c r="E110" s="180" t="s">
        <v>3926</v>
      </c>
      <c r="F110" s="181" t="s">
        <v>3927</v>
      </c>
      <c r="G110" s="182" t="s">
        <v>266</v>
      </c>
      <c r="H110" s="183">
        <v>1</v>
      </c>
      <c r="I110" s="184"/>
      <c r="J110" s="185">
        <f t="shared" si="10"/>
        <v>0</v>
      </c>
      <c r="K110" s="181" t="s">
        <v>19</v>
      </c>
      <c r="L110" s="40"/>
      <c r="M110" s="186" t="s">
        <v>19</v>
      </c>
      <c r="N110" s="187" t="s">
        <v>45</v>
      </c>
      <c r="O110" s="65"/>
      <c r="P110" s="188">
        <f t="shared" si="11"/>
        <v>0</v>
      </c>
      <c r="Q110" s="188">
        <v>0</v>
      </c>
      <c r="R110" s="188">
        <f t="shared" si="12"/>
        <v>0</v>
      </c>
      <c r="S110" s="188">
        <v>0</v>
      </c>
      <c r="T110" s="189">
        <f t="shared" si="1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178</v>
      </c>
      <c r="AT110" s="190" t="s">
        <v>173</v>
      </c>
      <c r="AU110" s="190" t="s">
        <v>85</v>
      </c>
      <c r="AY110" s="18" t="s">
        <v>171</v>
      </c>
      <c r="BE110" s="191">
        <f t="shared" si="14"/>
        <v>0</v>
      </c>
      <c r="BF110" s="191">
        <f t="shared" si="15"/>
        <v>0</v>
      </c>
      <c r="BG110" s="191">
        <f t="shared" si="16"/>
        <v>0</v>
      </c>
      <c r="BH110" s="191">
        <f t="shared" si="17"/>
        <v>0</v>
      </c>
      <c r="BI110" s="191">
        <f t="shared" si="18"/>
        <v>0</v>
      </c>
      <c r="BJ110" s="18" t="s">
        <v>85</v>
      </c>
      <c r="BK110" s="191">
        <f t="shared" si="19"/>
        <v>0</v>
      </c>
      <c r="BL110" s="18" t="s">
        <v>178</v>
      </c>
      <c r="BM110" s="190" t="s">
        <v>3928</v>
      </c>
    </row>
    <row r="111" spans="1:65" s="2" customFormat="1" ht="24">
      <c r="A111" s="35"/>
      <c r="B111" s="36"/>
      <c r="C111" s="179" t="s">
        <v>291</v>
      </c>
      <c r="D111" s="179" t="s">
        <v>173</v>
      </c>
      <c r="E111" s="180" t="s">
        <v>3929</v>
      </c>
      <c r="F111" s="181" t="s">
        <v>3930</v>
      </c>
      <c r="G111" s="182" t="s">
        <v>266</v>
      </c>
      <c r="H111" s="183">
        <v>2</v>
      </c>
      <c r="I111" s="184"/>
      <c r="J111" s="185">
        <f t="shared" si="10"/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 t="shared" si="11"/>
        <v>0</v>
      </c>
      <c r="Q111" s="188">
        <v>0</v>
      </c>
      <c r="R111" s="188">
        <f t="shared" si="12"/>
        <v>0</v>
      </c>
      <c r="S111" s="188">
        <v>0</v>
      </c>
      <c r="T111" s="189">
        <f t="shared" si="1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178</v>
      </c>
      <c r="AT111" s="190" t="s">
        <v>173</v>
      </c>
      <c r="AU111" s="190" t="s">
        <v>85</v>
      </c>
      <c r="AY111" s="18" t="s">
        <v>171</v>
      </c>
      <c r="BE111" s="191">
        <f t="shared" si="14"/>
        <v>0</v>
      </c>
      <c r="BF111" s="191">
        <f t="shared" si="15"/>
        <v>0</v>
      </c>
      <c r="BG111" s="191">
        <f t="shared" si="16"/>
        <v>0</v>
      </c>
      <c r="BH111" s="191">
        <f t="shared" si="17"/>
        <v>0</v>
      </c>
      <c r="BI111" s="191">
        <f t="shared" si="18"/>
        <v>0</v>
      </c>
      <c r="BJ111" s="18" t="s">
        <v>85</v>
      </c>
      <c r="BK111" s="191">
        <f t="shared" si="19"/>
        <v>0</v>
      </c>
      <c r="BL111" s="18" t="s">
        <v>178</v>
      </c>
      <c r="BM111" s="190" t="s">
        <v>3931</v>
      </c>
    </row>
    <row r="112" spans="1:65" s="2" customFormat="1" ht="16.5" customHeight="1">
      <c r="A112" s="35"/>
      <c r="B112" s="36"/>
      <c r="C112" s="215" t="s">
        <v>297</v>
      </c>
      <c r="D112" s="215" t="s">
        <v>285</v>
      </c>
      <c r="E112" s="216" t="s">
        <v>3932</v>
      </c>
      <c r="F112" s="217" t="s">
        <v>3933</v>
      </c>
      <c r="G112" s="218" t="s">
        <v>266</v>
      </c>
      <c r="H112" s="219">
        <v>2</v>
      </c>
      <c r="I112" s="220"/>
      <c r="J112" s="221">
        <f t="shared" si="10"/>
        <v>0</v>
      </c>
      <c r="K112" s="217" t="s">
        <v>19</v>
      </c>
      <c r="L112" s="222"/>
      <c r="M112" s="223" t="s">
        <v>19</v>
      </c>
      <c r="N112" s="224" t="s">
        <v>45</v>
      </c>
      <c r="O112" s="65"/>
      <c r="P112" s="188">
        <f t="shared" si="11"/>
        <v>0</v>
      </c>
      <c r="Q112" s="188">
        <v>0</v>
      </c>
      <c r="R112" s="188">
        <f t="shared" si="12"/>
        <v>0</v>
      </c>
      <c r="S112" s="188">
        <v>0</v>
      </c>
      <c r="T112" s="189">
        <f t="shared" si="1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186</v>
      </c>
      <c r="AT112" s="190" t="s">
        <v>285</v>
      </c>
      <c r="AU112" s="190" t="s">
        <v>85</v>
      </c>
      <c r="AY112" s="18" t="s">
        <v>171</v>
      </c>
      <c r="BE112" s="191">
        <f t="shared" si="14"/>
        <v>0</v>
      </c>
      <c r="BF112" s="191">
        <f t="shared" si="15"/>
        <v>0</v>
      </c>
      <c r="BG112" s="191">
        <f t="shared" si="16"/>
        <v>0</v>
      </c>
      <c r="BH112" s="191">
        <f t="shared" si="17"/>
        <v>0</v>
      </c>
      <c r="BI112" s="191">
        <f t="shared" si="18"/>
        <v>0</v>
      </c>
      <c r="BJ112" s="18" t="s">
        <v>85</v>
      </c>
      <c r="BK112" s="191">
        <f t="shared" si="19"/>
        <v>0</v>
      </c>
      <c r="BL112" s="18" t="s">
        <v>178</v>
      </c>
      <c r="BM112" s="190" t="s">
        <v>3934</v>
      </c>
    </row>
    <row r="113" spans="1:65" s="2" customFormat="1" ht="16.5" customHeight="1">
      <c r="A113" s="35"/>
      <c r="B113" s="36"/>
      <c r="C113" s="215" t="s">
        <v>305</v>
      </c>
      <c r="D113" s="215" t="s">
        <v>285</v>
      </c>
      <c r="E113" s="216" t="s">
        <v>3935</v>
      </c>
      <c r="F113" s="217" t="s">
        <v>3936</v>
      </c>
      <c r="G113" s="218" t="s">
        <v>266</v>
      </c>
      <c r="H113" s="219">
        <v>2</v>
      </c>
      <c r="I113" s="220"/>
      <c r="J113" s="221">
        <f t="shared" si="10"/>
        <v>0</v>
      </c>
      <c r="K113" s="217" t="s">
        <v>19</v>
      </c>
      <c r="L113" s="222"/>
      <c r="M113" s="223" t="s">
        <v>19</v>
      </c>
      <c r="N113" s="224" t="s">
        <v>45</v>
      </c>
      <c r="O113" s="65"/>
      <c r="P113" s="188">
        <f t="shared" si="11"/>
        <v>0</v>
      </c>
      <c r="Q113" s="188">
        <v>0</v>
      </c>
      <c r="R113" s="188">
        <f t="shared" si="12"/>
        <v>0</v>
      </c>
      <c r="S113" s="188">
        <v>0</v>
      </c>
      <c r="T113" s="189">
        <f t="shared" si="1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186</v>
      </c>
      <c r="AT113" s="190" t="s">
        <v>285</v>
      </c>
      <c r="AU113" s="190" t="s">
        <v>85</v>
      </c>
      <c r="AY113" s="18" t="s">
        <v>171</v>
      </c>
      <c r="BE113" s="191">
        <f t="shared" si="14"/>
        <v>0</v>
      </c>
      <c r="BF113" s="191">
        <f t="shared" si="15"/>
        <v>0</v>
      </c>
      <c r="BG113" s="191">
        <f t="shared" si="16"/>
        <v>0</v>
      </c>
      <c r="BH113" s="191">
        <f t="shared" si="17"/>
        <v>0</v>
      </c>
      <c r="BI113" s="191">
        <f t="shared" si="18"/>
        <v>0</v>
      </c>
      <c r="BJ113" s="18" t="s">
        <v>85</v>
      </c>
      <c r="BK113" s="191">
        <f t="shared" si="19"/>
        <v>0</v>
      </c>
      <c r="BL113" s="18" t="s">
        <v>178</v>
      </c>
      <c r="BM113" s="190" t="s">
        <v>3937</v>
      </c>
    </row>
    <row r="114" spans="1:65" s="2" customFormat="1" ht="16.5" customHeight="1">
      <c r="A114" s="35"/>
      <c r="B114" s="36"/>
      <c r="C114" s="215" t="s">
        <v>310</v>
      </c>
      <c r="D114" s="215" t="s">
        <v>285</v>
      </c>
      <c r="E114" s="216" t="s">
        <v>3938</v>
      </c>
      <c r="F114" s="217" t="s">
        <v>3939</v>
      </c>
      <c r="G114" s="218" t="s">
        <v>266</v>
      </c>
      <c r="H114" s="219">
        <v>2</v>
      </c>
      <c r="I114" s="220"/>
      <c r="J114" s="221">
        <f t="shared" si="10"/>
        <v>0</v>
      </c>
      <c r="K114" s="217" t="s">
        <v>19</v>
      </c>
      <c r="L114" s="222"/>
      <c r="M114" s="223" t="s">
        <v>19</v>
      </c>
      <c r="N114" s="224" t="s">
        <v>45</v>
      </c>
      <c r="O114" s="65"/>
      <c r="P114" s="188">
        <f t="shared" si="11"/>
        <v>0</v>
      </c>
      <c r="Q114" s="188">
        <v>0</v>
      </c>
      <c r="R114" s="188">
        <f t="shared" si="12"/>
        <v>0</v>
      </c>
      <c r="S114" s="188">
        <v>0</v>
      </c>
      <c r="T114" s="189">
        <f t="shared" si="1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186</v>
      </c>
      <c r="AT114" s="190" t="s">
        <v>285</v>
      </c>
      <c r="AU114" s="190" t="s">
        <v>85</v>
      </c>
      <c r="AY114" s="18" t="s">
        <v>171</v>
      </c>
      <c r="BE114" s="191">
        <f t="shared" si="14"/>
        <v>0</v>
      </c>
      <c r="BF114" s="191">
        <f t="shared" si="15"/>
        <v>0</v>
      </c>
      <c r="BG114" s="191">
        <f t="shared" si="16"/>
        <v>0</v>
      </c>
      <c r="BH114" s="191">
        <f t="shared" si="17"/>
        <v>0</v>
      </c>
      <c r="BI114" s="191">
        <f t="shared" si="18"/>
        <v>0</v>
      </c>
      <c r="BJ114" s="18" t="s">
        <v>85</v>
      </c>
      <c r="BK114" s="191">
        <f t="shared" si="19"/>
        <v>0</v>
      </c>
      <c r="BL114" s="18" t="s">
        <v>178</v>
      </c>
      <c r="BM114" s="190" t="s">
        <v>3940</v>
      </c>
    </row>
    <row r="115" spans="1:65" s="2" customFormat="1" ht="24">
      <c r="A115" s="35"/>
      <c r="B115" s="36"/>
      <c r="C115" s="179" t="s">
        <v>315</v>
      </c>
      <c r="D115" s="179" t="s">
        <v>173</v>
      </c>
      <c r="E115" s="180" t="s">
        <v>3941</v>
      </c>
      <c r="F115" s="181" t="s">
        <v>3942</v>
      </c>
      <c r="G115" s="182" t="s">
        <v>266</v>
      </c>
      <c r="H115" s="183">
        <v>2</v>
      </c>
      <c r="I115" s="184"/>
      <c r="J115" s="185">
        <f t="shared" si="10"/>
        <v>0</v>
      </c>
      <c r="K115" s="181" t="s">
        <v>19</v>
      </c>
      <c r="L115" s="40"/>
      <c r="M115" s="186" t="s">
        <v>19</v>
      </c>
      <c r="N115" s="187" t="s">
        <v>45</v>
      </c>
      <c r="O115" s="65"/>
      <c r="P115" s="188">
        <f t="shared" si="11"/>
        <v>0</v>
      </c>
      <c r="Q115" s="188">
        <v>0</v>
      </c>
      <c r="R115" s="188">
        <f t="shared" si="12"/>
        <v>0</v>
      </c>
      <c r="S115" s="188">
        <v>0</v>
      </c>
      <c r="T115" s="189">
        <f t="shared" si="1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178</v>
      </c>
      <c r="AT115" s="190" t="s">
        <v>173</v>
      </c>
      <c r="AU115" s="190" t="s">
        <v>85</v>
      </c>
      <c r="AY115" s="18" t="s">
        <v>171</v>
      </c>
      <c r="BE115" s="191">
        <f t="shared" si="14"/>
        <v>0</v>
      </c>
      <c r="BF115" s="191">
        <f t="shared" si="15"/>
        <v>0</v>
      </c>
      <c r="BG115" s="191">
        <f t="shared" si="16"/>
        <v>0</v>
      </c>
      <c r="BH115" s="191">
        <f t="shared" si="17"/>
        <v>0</v>
      </c>
      <c r="BI115" s="191">
        <f t="shared" si="18"/>
        <v>0</v>
      </c>
      <c r="BJ115" s="18" t="s">
        <v>85</v>
      </c>
      <c r="BK115" s="191">
        <f t="shared" si="19"/>
        <v>0</v>
      </c>
      <c r="BL115" s="18" t="s">
        <v>178</v>
      </c>
      <c r="BM115" s="190" t="s">
        <v>3943</v>
      </c>
    </row>
    <row r="116" spans="1:65" s="2" customFormat="1" ht="21.75" customHeight="1">
      <c r="A116" s="35"/>
      <c r="B116" s="36"/>
      <c r="C116" s="215" t="s">
        <v>321</v>
      </c>
      <c r="D116" s="215" t="s">
        <v>285</v>
      </c>
      <c r="E116" s="216" t="s">
        <v>3944</v>
      </c>
      <c r="F116" s="217" t="s">
        <v>3945</v>
      </c>
      <c r="G116" s="218" t="s">
        <v>266</v>
      </c>
      <c r="H116" s="219">
        <v>2</v>
      </c>
      <c r="I116" s="220"/>
      <c r="J116" s="221">
        <f t="shared" si="10"/>
        <v>0</v>
      </c>
      <c r="K116" s="217" t="s">
        <v>19</v>
      </c>
      <c r="L116" s="222"/>
      <c r="M116" s="223" t="s">
        <v>19</v>
      </c>
      <c r="N116" s="224" t="s">
        <v>45</v>
      </c>
      <c r="O116" s="65"/>
      <c r="P116" s="188">
        <f t="shared" si="11"/>
        <v>0</v>
      </c>
      <c r="Q116" s="188">
        <v>0</v>
      </c>
      <c r="R116" s="188">
        <f t="shared" si="12"/>
        <v>0</v>
      </c>
      <c r="S116" s="188">
        <v>0</v>
      </c>
      <c r="T116" s="189">
        <f t="shared" si="1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186</v>
      </c>
      <c r="AT116" s="190" t="s">
        <v>285</v>
      </c>
      <c r="AU116" s="190" t="s">
        <v>85</v>
      </c>
      <c r="AY116" s="18" t="s">
        <v>171</v>
      </c>
      <c r="BE116" s="191">
        <f t="shared" si="14"/>
        <v>0</v>
      </c>
      <c r="BF116" s="191">
        <f t="shared" si="15"/>
        <v>0</v>
      </c>
      <c r="BG116" s="191">
        <f t="shared" si="16"/>
        <v>0</v>
      </c>
      <c r="BH116" s="191">
        <f t="shared" si="17"/>
        <v>0</v>
      </c>
      <c r="BI116" s="191">
        <f t="shared" si="18"/>
        <v>0</v>
      </c>
      <c r="BJ116" s="18" t="s">
        <v>85</v>
      </c>
      <c r="BK116" s="191">
        <f t="shared" si="19"/>
        <v>0</v>
      </c>
      <c r="BL116" s="18" t="s">
        <v>178</v>
      </c>
      <c r="BM116" s="190" t="s">
        <v>3946</v>
      </c>
    </row>
    <row r="117" spans="1:65" s="2" customFormat="1" ht="16.5" customHeight="1">
      <c r="A117" s="35"/>
      <c r="B117" s="36"/>
      <c r="C117" s="179" t="s">
        <v>326</v>
      </c>
      <c r="D117" s="179" t="s">
        <v>173</v>
      </c>
      <c r="E117" s="180" t="s">
        <v>3947</v>
      </c>
      <c r="F117" s="181" t="s">
        <v>3948</v>
      </c>
      <c r="G117" s="182" t="s">
        <v>318</v>
      </c>
      <c r="H117" s="183">
        <v>87</v>
      </c>
      <c r="I117" s="184"/>
      <c r="J117" s="185">
        <f t="shared" si="10"/>
        <v>0</v>
      </c>
      <c r="K117" s="181" t="s">
        <v>19</v>
      </c>
      <c r="L117" s="40"/>
      <c r="M117" s="186" t="s">
        <v>19</v>
      </c>
      <c r="N117" s="187" t="s">
        <v>45</v>
      </c>
      <c r="O117" s="65"/>
      <c r="P117" s="188">
        <f t="shared" si="11"/>
        <v>0</v>
      </c>
      <c r="Q117" s="188">
        <v>0</v>
      </c>
      <c r="R117" s="188">
        <f t="shared" si="12"/>
        <v>0</v>
      </c>
      <c r="S117" s="188">
        <v>0</v>
      </c>
      <c r="T117" s="189">
        <f t="shared" si="1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178</v>
      </c>
      <c r="AT117" s="190" t="s">
        <v>173</v>
      </c>
      <c r="AU117" s="190" t="s">
        <v>85</v>
      </c>
      <c r="AY117" s="18" t="s">
        <v>171</v>
      </c>
      <c r="BE117" s="191">
        <f t="shared" si="14"/>
        <v>0</v>
      </c>
      <c r="BF117" s="191">
        <f t="shared" si="15"/>
        <v>0</v>
      </c>
      <c r="BG117" s="191">
        <f t="shared" si="16"/>
        <v>0</v>
      </c>
      <c r="BH117" s="191">
        <f t="shared" si="17"/>
        <v>0</v>
      </c>
      <c r="BI117" s="191">
        <f t="shared" si="18"/>
        <v>0</v>
      </c>
      <c r="BJ117" s="18" t="s">
        <v>85</v>
      </c>
      <c r="BK117" s="191">
        <f t="shared" si="19"/>
        <v>0</v>
      </c>
      <c r="BL117" s="18" t="s">
        <v>178</v>
      </c>
      <c r="BM117" s="190" t="s">
        <v>3949</v>
      </c>
    </row>
    <row r="118" spans="1:65" s="2" customFormat="1" ht="21.75" customHeight="1">
      <c r="A118" s="35"/>
      <c r="B118" s="36"/>
      <c r="C118" s="179" t="s">
        <v>331</v>
      </c>
      <c r="D118" s="179" t="s">
        <v>173</v>
      </c>
      <c r="E118" s="180" t="s">
        <v>3950</v>
      </c>
      <c r="F118" s="181" t="s">
        <v>3951</v>
      </c>
      <c r="G118" s="182" t="s">
        <v>318</v>
      </c>
      <c r="H118" s="183">
        <v>175</v>
      </c>
      <c r="I118" s="184"/>
      <c r="J118" s="185">
        <f t="shared" si="10"/>
        <v>0</v>
      </c>
      <c r="K118" s="181" t="s">
        <v>19</v>
      </c>
      <c r="L118" s="40"/>
      <c r="M118" s="186" t="s">
        <v>19</v>
      </c>
      <c r="N118" s="187" t="s">
        <v>45</v>
      </c>
      <c r="O118" s="65"/>
      <c r="P118" s="188">
        <f t="shared" si="11"/>
        <v>0</v>
      </c>
      <c r="Q118" s="188">
        <v>0</v>
      </c>
      <c r="R118" s="188">
        <f t="shared" si="12"/>
        <v>0</v>
      </c>
      <c r="S118" s="188">
        <v>0</v>
      </c>
      <c r="T118" s="189">
        <f t="shared" si="1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178</v>
      </c>
      <c r="AT118" s="190" t="s">
        <v>173</v>
      </c>
      <c r="AU118" s="190" t="s">
        <v>85</v>
      </c>
      <c r="AY118" s="18" t="s">
        <v>171</v>
      </c>
      <c r="BE118" s="191">
        <f t="shared" si="14"/>
        <v>0</v>
      </c>
      <c r="BF118" s="191">
        <f t="shared" si="15"/>
        <v>0</v>
      </c>
      <c r="BG118" s="191">
        <f t="shared" si="16"/>
        <v>0</v>
      </c>
      <c r="BH118" s="191">
        <f t="shared" si="17"/>
        <v>0</v>
      </c>
      <c r="BI118" s="191">
        <f t="shared" si="18"/>
        <v>0</v>
      </c>
      <c r="BJ118" s="18" t="s">
        <v>85</v>
      </c>
      <c r="BK118" s="191">
        <f t="shared" si="19"/>
        <v>0</v>
      </c>
      <c r="BL118" s="18" t="s">
        <v>178</v>
      </c>
      <c r="BM118" s="190" t="s">
        <v>3952</v>
      </c>
    </row>
    <row r="119" spans="1:65" s="2" customFormat="1" ht="16.5" customHeight="1">
      <c r="A119" s="35"/>
      <c r="B119" s="36"/>
      <c r="C119" s="179" t="s">
        <v>337</v>
      </c>
      <c r="D119" s="179" t="s">
        <v>173</v>
      </c>
      <c r="E119" s="180" t="s">
        <v>3953</v>
      </c>
      <c r="F119" s="181" t="s">
        <v>3954</v>
      </c>
      <c r="G119" s="182" t="s">
        <v>318</v>
      </c>
      <c r="H119" s="183">
        <v>175</v>
      </c>
      <c r="I119" s="184"/>
      <c r="J119" s="185">
        <f t="shared" si="10"/>
        <v>0</v>
      </c>
      <c r="K119" s="181" t="s">
        <v>19</v>
      </c>
      <c r="L119" s="40"/>
      <c r="M119" s="186" t="s">
        <v>19</v>
      </c>
      <c r="N119" s="187" t="s">
        <v>45</v>
      </c>
      <c r="O119" s="65"/>
      <c r="P119" s="188">
        <f t="shared" si="11"/>
        <v>0</v>
      </c>
      <c r="Q119" s="188">
        <v>0</v>
      </c>
      <c r="R119" s="188">
        <f t="shared" si="12"/>
        <v>0</v>
      </c>
      <c r="S119" s="188">
        <v>0</v>
      </c>
      <c r="T119" s="189">
        <f t="shared" si="1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178</v>
      </c>
      <c r="AT119" s="190" t="s">
        <v>173</v>
      </c>
      <c r="AU119" s="190" t="s">
        <v>85</v>
      </c>
      <c r="AY119" s="18" t="s">
        <v>171</v>
      </c>
      <c r="BE119" s="191">
        <f t="shared" si="14"/>
        <v>0</v>
      </c>
      <c r="BF119" s="191">
        <f t="shared" si="15"/>
        <v>0</v>
      </c>
      <c r="BG119" s="191">
        <f t="shared" si="16"/>
        <v>0</v>
      </c>
      <c r="BH119" s="191">
        <f t="shared" si="17"/>
        <v>0</v>
      </c>
      <c r="BI119" s="191">
        <f t="shared" si="18"/>
        <v>0</v>
      </c>
      <c r="BJ119" s="18" t="s">
        <v>85</v>
      </c>
      <c r="BK119" s="191">
        <f t="shared" si="19"/>
        <v>0</v>
      </c>
      <c r="BL119" s="18" t="s">
        <v>178</v>
      </c>
      <c r="BM119" s="190" t="s">
        <v>3955</v>
      </c>
    </row>
    <row r="120" spans="1:65" s="2" customFormat="1" ht="24">
      <c r="A120" s="35"/>
      <c r="B120" s="36"/>
      <c r="C120" s="179" t="s">
        <v>341</v>
      </c>
      <c r="D120" s="179" t="s">
        <v>173</v>
      </c>
      <c r="E120" s="180" t="s">
        <v>3956</v>
      </c>
      <c r="F120" s="181" t="s">
        <v>3957</v>
      </c>
      <c r="G120" s="182" t="s">
        <v>266</v>
      </c>
      <c r="H120" s="183">
        <v>6</v>
      </c>
      <c r="I120" s="184"/>
      <c r="J120" s="185">
        <f t="shared" si="10"/>
        <v>0</v>
      </c>
      <c r="K120" s="181" t="s">
        <v>19</v>
      </c>
      <c r="L120" s="40"/>
      <c r="M120" s="186" t="s">
        <v>19</v>
      </c>
      <c r="N120" s="187" t="s">
        <v>45</v>
      </c>
      <c r="O120" s="65"/>
      <c r="P120" s="188">
        <f t="shared" si="11"/>
        <v>0</v>
      </c>
      <c r="Q120" s="188">
        <v>0</v>
      </c>
      <c r="R120" s="188">
        <f t="shared" si="12"/>
        <v>0</v>
      </c>
      <c r="S120" s="188">
        <v>0</v>
      </c>
      <c r="T120" s="189">
        <f t="shared" si="1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178</v>
      </c>
      <c r="AT120" s="190" t="s">
        <v>173</v>
      </c>
      <c r="AU120" s="190" t="s">
        <v>85</v>
      </c>
      <c r="AY120" s="18" t="s">
        <v>171</v>
      </c>
      <c r="BE120" s="191">
        <f t="shared" si="14"/>
        <v>0</v>
      </c>
      <c r="BF120" s="191">
        <f t="shared" si="15"/>
        <v>0</v>
      </c>
      <c r="BG120" s="191">
        <f t="shared" si="16"/>
        <v>0</v>
      </c>
      <c r="BH120" s="191">
        <f t="shared" si="17"/>
        <v>0</v>
      </c>
      <c r="BI120" s="191">
        <f t="shared" si="18"/>
        <v>0</v>
      </c>
      <c r="BJ120" s="18" t="s">
        <v>85</v>
      </c>
      <c r="BK120" s="191">
        <f t="shared" si="19"/>
        <v>0</v>
      </c>
      <c r="BL120" s="18" t="s">
        <v>178</v>
      </c>
      <c r="BM120" s="190" t="s">
        <v>3958</v>
      </c>
    </row>
    <row r="121" spans="1:65" s="2" customFormat="1" ht="16.5" customHeight="1">
      <c r="A121" s="35"/>
      <c r="B121" s="36"/>
      <c r="C121" s="179" t="s">
        <v>346</v>
      </c>
      <c r="D121" s="179" t="s">
        <v>173</v>
      </c>
      <c r="E121" s="180" t="s">
        <v>3959</v>
      </c>
      <c r="F121" s="181" t="s">
        <v>3960</v>
      </c>
      <c r="G121" s="182" t="s">
        <v>266</v>
      </c>
      <c r="H121" s="183">
        <v>2</v>
      </c>
      <c r="I121" s="184"/>
      <c r="J121" s="185">
        <f t="shared" si="10"/>
        <v>0</v>
      </c>
      <c r="K121" s="181" t="s">
        <v>19</v>
      </c>
      <c r="L121" s="40"/>
      <c r="M121" s="186" t="s">
        <v>19</v>
      </c>
      <c r="N121" s="187" t="s">
        <v>45</v>
      </c>
      <c r="O121" s="65"/>
      <c r="P121" s="188">
        <f t="shared" si="11"/>
        <v>0</v>
      </c>
      <c r="Q121" s="188">
        <v>0</v>
      </c>
      <c r="R121" s="188">
        <f t="shared" si="12"/>
        <v>0</v>
      </c>
      <c r="S121" s="188">
        <v>0</v>
      </c>
      <c r="T121" s="189">
        <f t="shared" si="1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178</v>
      </c>
      <c r="AT121" s="190" t="s">
        <v>173</v>
      </c>
      <c r="AU121" s="190" t="s">
        <v>85</v>
      </c>
      <c r="AY121" s="18" t="s">
        <v>171</v>
      </c>
      <c r="BE121" s="191">
        <f t="shared" si="14"/>
        <v>0</v>
      </c>
      <c r="BF121" s="191">
        <f t="shared" si="15"/>
        <v>0</v>
      </c>
      <c r="BG121" s="191">
        <f t="shared" si="16"/>
        <v>0</v>
      </c>
      <c r="BH121" s="191">
        <f t="shared" si="17"/>
        <v>0</v>
      </c>
      <c r="BI121" s="191">
        <f t="shared" si="18"/>
        <v>0</v>
      </c>
      <c r="BJ121" s="18" t="s">
        <v>85</v>
      </c>
      <c r="BK121" s="191">
        <f t="shared" si="19"/>
        <v>0</v>
      </c>
      <c r="BL121" s="18" t="s">
        <v>178</v>
      </c>
      <c r="BM121" s="190" t="s">
        <v>3961</v>
      </c>
    </row>
    <row r="122" spans="1:65" s="2" customFormat="1" ht="21.75" customHeight="1">
      <c r="A122" s="35"/>
      <c r="B122" s="36"/>
      <c r="C122" s="215" t="s">
        <v>351</v>
      </c>
      <c r="D122" s="215" t="s">
        <v>285</v>
      </c>
      <c r="E122" s="216" t="s">
        <v>3962</v>
      </c>
      <c r="F122" s="217" t="s">
        <v>3963</v>
      </c>
      <c r="G122" s="218" t="s">
        <v>266</v>
      </c>
      <c r="H122" s="219">
        <v>2</v>
      </c>
      <c r="I122" s="220"/>
      <c r="J122" s="221">
        <f t="shared" si="10"/>
        <v>0</v>
      </c>
      <c r="K122" s="217" t="s">
        <v>19</v>
      </c>
      <c r="L122" s="222"/>
      <c r="M122" s="223" t="s">
        <v>19</v>
      </c>
      <c r="N122" s="224" t="s">
        <v>45</v>
      </c>
      <c r="O122" s="65"/>
      <c r="P122" s="188">
        <f t="shared" si="11"/>
        <v>0</v>
      </c>
      <c r="Q122" s="188">
        <v>0</v>
      </c>
      <c r="R122" s="188">
        <f t="shared" si="12"/>
        <v>0</v>
      </c>
      <c r="S122" s="188">
        <v>0</v>
      </c>
      <c r="T122" s="189">
        <f t="shared" si="1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186</v>
      </c>
      <c r="AT122" s="190" t="s">
        <v>285</v>
      </c>
      <c r="AU122" s="190" t="s">
        <v>85</v>
      </c>
      <c r="AY122" s="18" t="s">
        <v>171</v>
      </c>
      <c r="BE122" s="191">
        <f t="shared" si="14"/>
        <v>0</v>
      </c>
      <c r="BF122" s="191">
        <f t="shared" si="15"/>
        <v>0</v>
      </c>
      <c r="BG122" s="191">
        <f t="shared" si="16"/>
        <v>0</v>
      </c>
      <c r="BH122" s="191">
        <f t="shared" si="17"/>
        <v>0</v>
      </c>
      <c r="BI122" s="191">
        <f t="shared" si="18"/>
        <v>0</v>
      </c>
      <c r="BJ122" s="18" t="s">
        <v>85</v>
      </c>
      <c r="BK122" s="191">
        <f t="shared" si="19"/>
        <v>0</v>
      </c>
      <c r="BL122" s="18" t="s">
        <v>178</v>
      </c>
      <c r="BM122" s="190" t="s">
        <v>3964</v>
      </c>
    </row>
    <row r="123" spans="1:65" s="2" customFormat="1" ht="24">
      <c r="A123" s="35"/>
      <c r="B123" s="36"/>
      <c r="C123" s="179" t="s">
        <v>356</v>
      </c>
      <c r="D123" s="179" t="s">
        <v>173</v>
      </c>
      <c r="E123" s="180" t="s">
        <v>3965</v>
      </c>
      <c r="F123" s="181" t="s">
        <v>3966</v>
      </c>
      <c r="G123" s="182" t="s">
        <v>176</v>
      </c>
      <c r="H123" s="183">
        <v>1.8</v>
      </c>
      <c r="I123" s="184"/>
      <c r="J123" s="185">
        <f t="shared" si="10"/>
        <v>0</v>
      </c>
      <c r="K123" s="181" t="s">
        <v>19</v>
      </c>
      <c r="L123" s="40"/>
      <c r="M123" s="186" t="s">
        <v>19</v>
      </c>
      <c r="N123" s="187" t="s">
        <v>45</v>
      </c>
      <c r="O123" s="65"/>
      <c r="P123" s="188">
        <f t="shared" si="11"/>
        <v>0</v>
      </c>
      <c r="Q123" s="188">
        <v>0</v>
      </c>
      <c r="R123" s="188">
        <f t="shared" si="12"/>
        <v>0</v>
      </c>
      <c r="S123" s="188">
        <v>0</v>
      </c>
      <c r="T123" s="189">
        <f t="shared" si="1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178</v>
      </c>
      <c r="AT123" s="190" t="s">
        <v>173</v>
      </c>
      <c r="AU123" s="190" t="s">
        <v>85</v>
      </c>
      <c r="AY123" s="18" t="s">
        <v>171</v>
      </c>
      <c r="BE123" s="191">
        <f t="shared" si="14"/>
        <v>0</v>
      </c>
      <c r="BF123" s="191">
        <f t="shared" si="15"/>
        <v>0</v>
      </c>
      <c r="BG123" s="191">
        <f t="shared" si="16"/>
        <v>0</v>
      </c>
      <c r="BH123" s="191">
        <f t="shared" si="17"/>
        <v>0</v>
      </c>
      <c r="BI123" s="191">
        <f t="shared" si="18"/>
        <v>0</v>
      </c>
      <c r="BJ123" s="18" t="s">
        <v>85</v>
      </c>
      <c r="BK123" s="191">
        <f t="shared" si="19"/>
        <v>0</v>
      </c>
      <c r="BL123" s="18" t="s">
        <v>178</v>
      </c>
      <c r="BM123" s="190" t="s">
        <v>3967</v>
      </c>
    </row>
    <row r="124" spans="1:65" s="2" customFormat="1" ht="24">
      <c r="A124" s="35"/>
      <c r="B124" s="36"/>
      <c r="C124" s="179" t="s">
        <v>361</v>
      </c>
      <c r="D124" s="179" t="s">
        <v>173</v>
      </c>
      <c r="E124" s="180" t="s">
        <v>3968</v>
      </c>
      <c r="F124" s="181" t="s">
        <v>3969</v>
      </c>
      <c r="G124" s="182" t="s">
        <v>176</v>
      </c>
      <c r="H124" s="183">
        <v>2.4</v>
      </c>
      <c r="I124" s="184"/>
      <c r="J124" s="185">
        <f t="shared" si="10"/>
        <v>0</v>
      </c>
      <c r="K124" s="181" t="s">
        <v>19</v>
      </c>
      <c r="L124" s="40"/>
      <c r="M124" s="186" t="s">
        <v>19</v>
      </c>
      <c r="N124" s="187" t="s">
        <v>45</v>
      </c>
      <c r="O124" s="65"/>
      <c r="P124" s="188">
        <f t="shared" si="11"/>
        <v>0</v>
      </c>
      <c r="Q124" s="188">
        <v>0</v>
      </c>
      <c r="R124" s="188">
        <f t="shared" si="12"/>
        <v>0</v>
      </c>
      <c r="S124" s="188">
        <v>0</v>
      </c>
      <c r="T124" s="189">
        <f t="shared" si="1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178</v>
      </c>
      <c r="AT124" s="190" t="s">
        <v>173</v>
      </c>
      <c r="AU124" s="190" t="s">
        <v>85</v>
      </c>
      <c r="AY124" s="18" t="s">
        <v>171</v>
      </c>
      <c r="BE124" s="191">
        <f t="shared" si="14"/>
        <v>0</v>
      </c>
      <c r="BF124" s="191">
        <f t="shared" si="15"/>
        <v>0</v>
      </c>
      <c r="BG124" s="191">
        <f t="shared" si="16"/>
        <v>0</v>
      </c>
      <c r="BH124" s="191">
        <f t="shared" si="17"/>
        <v>0</v>
      </c>
      <c r="BI124" s="191">
        <f t="shared" si="18"/>
        <v>0</v>
      </c>
      <c r="BJ124" s="18" t="s">
        <v>85</v>
      </c>
      <c r="BK124" s="191">
        <f t="shared" si="19"/>
        <v>0</v>
      </c>
      <c r="BL124" s="18" t="s">
        <v>178</v>
      </c>
      <c r="BM124" s="190" t="s">
        <v>3970</v>
      </c>
    </row>
    <row r="125" spans="1:65" s="2" customFormat="1" ht="24">
      <c r="A125" s="35"/>
      <c r="B125" s="36"/>
      <c r="C125" s="215" t="s">
        <v>376</v>
      </c>
      <c r="D125" s="215" t="s">
        <v>285</v>
      </c>
      <c r="E125" s="216" t="s">
        <v>3971</v>
      </c>
      <c r="F125" s="217" t="s">
        <v>3972</v>
      </c>
      <c r="G125" s="218" t="s">
        <v>266</v>
      </c>
      <c r="H125" s="219">
        <v>2</v>
      </c>
      <c r="I125" s="220"/>
      <c r="J125" s="221">
        <f t="shared" si="10"/>
        <v>0</v>
      </c>
      <c r="K125" s="217" t="s">
        <v>19</v>
      </c>
      <c r="L125" s="222"/>
      <c r="M125" s="223" t="s">
        <v>19</v>
      </c>
      <c r="N125" s="224" t="s">
        <v>45</v>
      </c>
      <c r="O125" s="65"/>
      <c r="P125" s="188">
        <f t="shared" si="11"/>
        <v>0</v>
      </c>
      <c r="Q125" s="188">
        <v>0</v>
      </c>
      <c r="R125" s="188">
        <f t="shared" si="12"/>
        <v>0</v>
      </c>
      <c r="S125" s="188">
        <v>0</v>
      </c>
      <c r="T125" s="189">
        <f t="shared" si="1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186</v>
      </c>
      <c r="AT125" s="190" t="s">
        <v>285</v>
      </c>
      <c r="AU125" s="190" t="s">
        <v>85</v>
      </c>
      <c r="AY125" s="18" t="s">
        <v>171</v>
      </c>
      <c r="BE125" s="191">
        <f t="shared" si="14"/>
        <v>0</v>
      </c>
      <c r="BF125" s="191">
        <f t="shared" si="15"/>
        <v>0</v>
      </c>
      <c r="BG125" s="191">
        <f t="shared" si="16"/>
        <v>0</v>
      </c>
      <c r="BH125" s="191">
        <f t="shared" si="17"/>
        <v>0</v>
      </c>
      <c r="BI125" s="191">
        <f t="shared" si="18"/>
        <v>0</v>
      </c>
      <c r="BJ125" s="18" t="s">
        <v>85</v>
      </c>
      <c r="BK125" s="191">
        <f t="shared" si="19"/>
        <v>0</v>
      </c>
      <c r="BL125" s="18" t="s">
        <v>178</v>
      </c>
      <c r="BM125" s="190" t="s">
        <v>3973</v>
      </c>
    </row>
    <row r="126" spans="1:65" s="2" customFormat="1" ht="24">
      <c r="A126" s="35"/>
      <c r="B126" s="36"/>
      <c r="C126" s="179" t="s">
        <v>381</v>
      </c>
      <c r="D126" s="179" t="s">
        <v>173</v>
      </c>
      <c r="E126" s="180" t="s">
        <v>3974</v>
      </c>
      <c r="F126" s="181" t="s">
        <v>3975</v>
      </c>
      <c r="G126" s="182" t="s">
        <v>215</v>
      </c>
      <c r="H126" s="183">
        <v>12.494999999999999</v>
      </c>
      <c r="I126" s="184"/>
      <c r="J126" s="185">
        <f t="shared" si="10"/>
        <v>0</v>
      </c>
      <c r="K126" s="181" t="s">
        <v>19</v>
      </c>
      <c r="L126" s="40"/>
      <c r="M126" s="186" t="s">
        <v>19</v>
      </c>
      <c r="N126" s="187" t="s">
        <v>45</v>
      </c>
      <c r="O126" s="65"/>
      <c r="P126" s="188">
        <f t="shared" si="11"/>
        <v>0</v>
      </c>
      <c r="Q126" s="188">
        <v>0</v>
      </c>
      <c r="R126" s="188">
        <f t="shared" si="12"/>
        <v>0</v>
      </c>
      <c r="S126" s="188">
        <v>0</v>
      </c>
      <c r="T126" s="189">
        <f t="shared" si="1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178</v>
      </c>
      <c r="AT126" s="190" t="s">
        <v>173</v>
      </c>
      <c r="AU126" s="190" t="s">
        <v>85</v>
      </c>
      <c r="AY126" s="18" t="s">
        <v>171</v>
      </c>
      <c r="BE126" s="191">
        <f t="shared" si="14"/>
        <v>0</v>
      </c>
      <c r="BF126" s="191">
        <f t="shared" si="15"/>
        <v>0</v>
      </c>
      <c r="BG126" s="191">
        <f t="shared" si="16"/>
        <v>0</v>
      </c>
      <c r="BH126" s="191">
        <f t="shared" si="17"/>
        <v>0</v>
      </c>
      <c r="BI126" s="191">
        <f t="shared" si="18"/>
        <v>0</v>
      </c>
      <c r="BJ126" s="18" t="s">
        <v>85</v>
      </c>
      <c r="BK126" s="191">
        <f t="shared" si="19"/>
        <v>0</v>
      </c>
      <c r="BL126" s="18" t="s">
        <v>178</v>
      </c>
      <c r="BM126" s="190" t="s">
        <v>3976</v>
      </c>
    </row>
    <row r="127" spans="1:65" s="12" customFormat="1" ht="22.9" customHeight="1">
      <c r="B127" s="163"/>
      <c r="C127" s="164"/>
      <c r="D127" s="165" t="s">
        <v>72</v>
      </c>
      <c r="E127" s="177" t="s">
        <v>3710</v>
      </c>
      <c r="F127" s="177" t="s">
        <v>3463</v>
      </c>
      <c r="G127" s="164"/>
      <c r="H127" s="164"/>
      <c r="I127" s="167"/>
      <c r="J127" s="178">
        <f>BK127</f>
        <v>0</v>
      </c>
      <c r="K127" s="164"/>
      <c r="L127" s="169"/>
      <c r="M127" s="170"/>
      <c r="N127" s="171"/>
      <c r="O127" s="171"/>
      <c r="P127" s="172">
        <f>SUM(P128:P132)</f>
        <v>0</v>
      </c>
      <c r="Q127" s="171"/>
      <c r="R127" s="172">
        <f>SUM(R128:R132)</f>
        <v>0</v>
      </c>
      <c r="S127" s="171"/>
      <c r="T127" s="173">
        <f>SUM(T128:T132)</f>
        <v>0</v>
      </c>
      <c r="AR127" s="174" t="s">
        <v>79</v>
      </c>
      <c r="AT127" s="175" t="s">
        <v>72</v>
      </c>
      <c r="AU127" s="175" t="s">
        <v>79</v>
      </c>
      <c r="AY127" s="174" t="s">
        <v>171</v>
      </c>
      <c r="BK127" s="176">
        <f>SUM(BK128:BK132)</f>
        <v>0</v>
      </c>
    </row>
    <row r="128" spans="1:65" s="2" customFormat="1" ht="16.5" customHeight="1">
      <c r="A128" s="35"/>
      <c r="B128" s="36"/>
      <c r="C128" s="179" t="s">
        <v>386</v>
      </c>
      <c r="D128" s="179" t="s">
        <v>173</v>
      </c>
      <c r="E128" s="180" t="s">
        <v>1981</v>
      </c>
      <c r="F128" s="181" t="s">
        <v>1982</v>
      </c>
      <c r="G128" s="182" t="s">
        <v>266</v>
      </c>
      <c r="H128" s="183">
        <v>2</v>
      </c>
      <c r="I128" s="184"/>
      <c r="J128" s="185">
        <f>ROUND(I128*H128,2)</f>
        <v>0</v>
      </c>
      <c r="K128" s="181" t="s">
        <v>19</v>
      </c>
      <c r="L128" s="40"/>
      <c r="M128" s="186" t="s">
        <v>19</v>
      </c>
      <c r="N128" s="187" t="s">
        <v>45</v>
      </c>
      <c r="O128" s="65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178</v>
      </c>
      <c r="AT128" s="190" t="s">
        <v>173</v>
      </c>
      <c r="AU128" s="190" t="s">
        <v>85</v>
      </c>
      <c r="AY128" s="18" t="s">
        <v>171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85</v>
      </c>
      <c r="BK128" s="191">
        <f>ROUND(I128*H128,2)</f>
        <v>0</v>
      </c>
      <c r="BL128" s="18" t="s">
        <v>178</v>
      </c>
      <c r="BM128" s="190" t="s">
        <v>3977</v>
      </c>
    </row>
    <row r="129" spans="1:65" s="2" customFormat="1" ht="16.5" customHeight="1">
      <c r="A129" s="35"/>
      <c r="B129" s="36"/>
      <c r="C129" s="179" t="s">
        <v>391</v>
      </c>
      <c r="D129" s="179" t="s">
        <v>173</v>
      </c>
      <c r="E129" s="180" t="s">
        <v>1996</v>
      </c>
      <c r="F129" s="181" t="s">
        <v>1997</v>
      </c>
      <c r="G129" s="182" t="s">
        <v>266</v>
      </c>
      <c r="H129" s="183">
        <v>4</v>
      </c>
      <c r="I129" s="184"/>
      <c r="J129" s="185">
        <f>ROUND(I129*H129,2)</f>
        <v>0</v>
      </c>
      <c r="K129" s="181" t="s">
        <v>19</v>
      </c>
      <c r="L129" s="40"/>
      <c r="M129" s="186" t="s">
        <v>19</v>
      </c>
      <c r="N129" s="187" t="s">
        <v>45</v>
      </c>
      <c r="O129" s="65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178</v>
      </c>
      <c r="AT129" s="190" t="s">
        <v>173</v>
      </c>
      <c r="AU129" s="190" t="s">
        <v>85</v>
      </c>
      <c r="AY129" s="18" t="s">
        <v>171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85</v>
      </c>
      <c r="BK129" s="191">
        <f>ROUND(I129*H129,2)</f>
        <v>0</v>
      </c>
      <c r="BL129" s="18" t="s">
        <v>178</v>
      </c>
      <c r="BM129" s="190" t="s">
        <v>3978</v>
      </c>
    </row>
    <row r="130" spans="1:65" s="2" customFormat="1" ht="16.5" customHeight="1">
      <c r="A130" s="35"/>
      <c r="B130" s="36"/>
      <c r="C130" s="179" t="s">
        <v>396</v>
      </c>
      <c r="D130" s="179" t="s">
        <v>173</v>
      </c>
      <c r="E130" s="180" t="s">
        <v>2005</v>
      </c>
      <c r="F130" s="181" t="s">
        <v>3979</v>
      </c>
      <c r="G130" s="182" t="s">
        <v>266</v>
      </c>
      <c r="H130" s="183">
        <v>2</v>
      </c>
      <c r="I130" s="184"/>
      <c r="J130" s="185">
        <f>ROUND(I130*H130,2)</f>
        <v>0</v>
      </c>
      <c r="K130" s="181" t="s">
        <v>19</v>
      </c>
      <c r="L130" s="40"/>
      <c r="M130" s="186" t="s">
        <v>19</v>
      </c>
      <c r="N130" s="187" t="s">
        <v>45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178</v>
      </c>
      <c r="AT130" s="190" t="s">
        <v>173</v>
      </c>
      <c r="AU130" s="190" t="s">
        <v>85</v>
      </c>
      <c r="AY130" s="18" t="s">
        <v>171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85</v>
      </c>
      <c r="BK130" s="191">
        <f>ROUND(I130*H130,2)</f>
        <v>0</v>
      </c>
      <c r="BL130" s="18" t="s">
        <v>178</v>
      </c>
      <c r="BM130" s="190" t="s">
        <v>3980</v>
      </c>
    </row>
    <row r="131" spans="1:65" s="2" customFormat="1" ht="16.5" customHeight="1">
      <c r="A131" s="35"/>
      <c r="B131" s="36"/>
      <c r="C131" s="179" t="s">
        <v>402</v>
      </c>
      <c r="D131" s="179" t="s">
        <v>173</v>
      </c>
      <c r="E131" s="180" t="s">
        <v>3981</v>
      </c>
      <c r="F131" s="181" t="s">
        <v>3982</v>
      </c>
      <c r="G131" s="182" t="s">
        <v>266</v>
      </c>
      <c r="H131" s="183">
        <v>2</v>
      </c>
      <c r="I131" s="184"/>
      <c r="J131" s="185">
        <f>ROUND(I131*H131,2)</f>
        <v>0</v>
      </c>
      <c r="K131" s="181" t="s">
        <v>19</v>
      </c>
      <c r="L131" s="40"/>
      <c r="M131" s="186" t="s">
        <v>19</v>
      </c>
      <c r="N131" s="187" t="s">
        <v>45</v>
      </c>
      <c r="O131" s="65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178</v>
      </c>
      <c r="AT131" s="190" t="s">
        <v>173</v>
      </c>
      <c r="AU131" s="190" t="s">
        <v>85</v>
      </c>
      <c r="AY131" s="18" t="s">
        <v>171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85</v>
      </c>
      <c r="BK131" s="191">
        <f>ROUND(I131*H131,2)</f>
        <v>0</v>
      </c>
      <c r="BL131" s="18" t="s">
        <v>178</v>
      </c>
      <c r="BM131" s="190" t="s">
        <v>3983</v>
      </c>
    </row>
    <row r="132" spans="1:65" s="2" customFormat="1" ht="16.5" customHeight="1">
      <c r="A132" s="35"/>
      <c r="B132" s="36"/>
      <c r="C132" s="179" t="s">
        <v>407</v>
      </c>
      <c r="D132" s="179" t="s">
        <v>173</v>
      </c>
      <c r="E132" s="180" t="s">
        <v>3984</v>
      </c>
      <c r="F132" s="181" t="s">
        <v>3985</v>
      </c>
      <c r="G132" s="182" t="s">
        <v>266</v>
      </c>
      <c r="H132" s="183">
        <v>2</v>
      </c>
      <c r="I132" s="184"/>
      <c r="J132" s="185">
        <f>ROUND(I132*H132,2)</f>
        <v>0</v>
      </c>
      <c r="K132" s="181" t="s">
        <v>19</v>
      </c>
      <c r="L132" s="40"/>
      <c r="M132" s="239" t="s">
        <v>19</v>
      </c>
      <c r="N132" s="240" t="s">
        <v>45</v>
      </c>
      <c r="O132" s="241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178</v>
      </c>
      <c r="AT132" s="190" t="s">
        <v>173</v>
      </c>
      <c r="AU132" s="190" t="s">
        <v>85</v>
      </c>
      <c r="AY132" s="18" t="s">
        <v>171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85</v>
      </c>
      <c r="BK132" s="191">
        <f>ROUND(I132*H132,2)</f>
        <v>0</v>
      </c>
      <c r="BL132" s="18" t="s">
        <v>178</v>
      </c>
      <c r="BM132" s="190" t="s">
        <v>3986</v>
      </c>
    </row>
    <row r="133" spans="1:65" s="2" customFormat="1" ht="6.95" customHeight="1">
      <c r="A133" s="35"/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0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</sheetData>
  <sheetProtection password="CC35" sheet="1" objects="1" scenarios="1" formatColumns="0" formatRows="0" autoFilter="0"/>
  <autoFilter ref="C83:K132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2"/>
  <sheetViews>
    <sheetView showGridLines="0" topLeftCell="A62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116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121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6" t="s">
        <v>3987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36</v>
      </c>
      <c r="G12" s="35"/>
      <c r="H12" s="35"/>
      <c r="I12" s="113" t="s">
        <v>23</v>
      </c>
      <c r="J12" s="115" t="str">
        <f>'Rekapitulace stavby'!AN8</f>
        <v>18. 3. 2021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tr">
        <f>IF('Rekapitulace stavby'!AN10="","",'Rekapitulace stavby'!AN10)</f>
        <v/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>Obec Modrava</v>
      </c>
      <c r="F15" s="35"/>
      <c r="G15" s="35"/>
      <c r="H15" s="35"/>
      <c r="I15" s="113" t="s">
        <v>28</v>
      </c>
      <c r="J15" s="104" t="str">
        <f>IF('Rekapitulace stavby'!AN11="","",'Rekapitulace stavby'!AN11)</f>
        <v/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28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26</v>
      </c>
      <c r="J20" s="104" t="str">
        <f>IF('Rekapitulace stavby'!AN16="","",'Rekapitulace stavby'!AN16)</f>
        <v>11413859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>Projekty staveb, činnost investorská, inženýrská</v>
      </c>
      <c r="F21" s="35"/>
      <c r="G21" s="35"/>
      <c r="H21" s="35"/>
      <c r="I21" s="113" t="s">
        <v>28</v>
      </c>
      <c r="J21" s="104" t="str">
        <f>IF('Rekapitulace stavby'!AN17="","",'Rekapitulace stavby'!AN17)</f>
        <v/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tr">
        <f>IF('Rekapitulace stavby'!AN19="","",'Rekapitulace stavby'!AN19)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13" t="s">
        <v>28</v>
      </c>
      <c r="J24" s="104" t="str">
        <f>IF('Rekapitulace stavby'!AN20="","",'Rekapitulace stavby'!AN20)</f>
        <v/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79" t="s">
        <v>19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ROUND(J84,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ROUND((SUM(BE84:BE121)),  2)</f>
        <v>0</v>
      </c>
      <c r="G33" s="35"/>
      <c r="H33" s="35"/>
      <c r="I33" s="125">
        <v>0.21</v>
      </c>
      <c r="J33" s="124">
        <f>ROUND(((SUM(BE84:BE121))*I33),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ROUND((SUM(BF84:BF121)),  2)</f>
        <v>0</v>
      </c>
      <c r="G34" s="35"/>
      <c r="H34" s="35"/>
      <c r="I34" s="125">
        <v>0.15</v>
      </c>
      <c r="J34" s="124">
        <f>ROUND(((SUM(BF84:BF121))*I34),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ROUND((SUM(BG84:BG121)),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ROUND((SUM(BH84:BH121)),  2)</f>
        <v>0</v>
      </c>
      <c r="G36" s="35"/>
      <c r="H36" s="35"/>
      <c r="I36" s="125">
        <v>0.15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ROUND((SUM(BI84:BI121)),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126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Stavební úpravy stávajících objektů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121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IO-02 - Venkovní kanalizace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18. 3. 2021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7"/>
      <c r="E54" s="37"/>
      <c r="F54" s="28" t="str">
        <f>E15</f>
        <v>Obec Modrava</v>
      </c>
      <c r="G54" s="37"/>
      <c r="H54" s="37"/>
      <c r="I54" s="30" t="s">
        <v>31</v>
      </c>
      <c r="J54" s="33" t="str">
        <f>E21</f>
        <v>Projekty staveb, činnost investorská, inženýrská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 xml:space="preserve"> 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127</v>
      </c>
      <c r="D57" s="138"/>
      <c r="E57" s="138"/>
      <c r="F57" s="138"/>
      <c r="G57" s="138"/>
      <c r="H57" s="138"/>
      <c r="I57" s="138"/>
      <c r="J57" s="139" t="s">
        <v>128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71</v>
      </c>
      <c r="D59" s="37"/>
      <c r="E59" s="37"/>
      <c r="F59" s="37"/>
      <c r="G59" s="37"/>
      <c r="H59" s="37"/>
      <c r="I59" s="37"/>
      <c r="J59" s="78">
        <f>J84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129</v>
      </c>
    </row>
    <row r="60" spans="1:47" s="9" customFormat="1" ht="24.95" customHeight="1">
      <c r="B60" s="141"/>
      <c r="C60" s="142"/>
      <c r="D60" s="143" t="s">
        <v>130</v>
      </c>
      <c r="E60" s="144"/>
      <c r="F60" s="144"/>
      <c r="G60" s="144"/>
      <c r="H60" s="144"/>
      <c r="I60" s="144"/>
      <c r="J60" s="145">
        <f>J85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3856</v>
      </c>
      <c r="E61" s="149"/>
      <c r="F61" s="149"/>
      <c r="G61" s="149"/>
      <c r="H61" s="149"/>
      <c r="I61" s="149"/>
      <c r="J61" s="150">
        <f>J86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3857</v>
      </c>
      <c r="E62" s="149"/>
      <c r="F62" s="149"/>
      <c r="G62" s="149"/>
      <c r="H62" s="149"/>
      <c r="I62" s="149"/>
      <c r="J62" s="150">
        <f>J103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3858</v>
      </c>
      <c r="E63" s="149"/>
      <c r="F63" s="149"/>
      <c r="G63" s="149"/>
      <c r="H63" s="149"/>
      <c r="I63" s="149"/>
      <c r="J63" s="150">
        <f>J105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139</v>
      </c>
      <c r="E64" s="149"/>
      <c r="F64" s="149"/>
      <c r="G64" s="149"/>
      <c r="H64" s="149"/>
      <c r="I64" s="149"/>
      <c r="J64" s="150">
        <f>J120</f>
        <v>0</v>
      </c>
      <c r="K64" s="98"/>
      <c r="L64" s="151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156</v>
      </c>
      <c r="D71" s="37"/>
      <c r="E71" s="37"/>
      <c r="F71" s="37"/>
      <c r="G71" s="37"/>
      <c r="H71" s="37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80" t="str">
        <f>E7</f>
        <v>Stavební úpravy stávajících objektů</v>
      </c>
      <c r="F74" s="381"/>
      <c r="G74" s="381"/>
      <c r="H74" s="381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121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34" t="str">
        <f>E9</f>
        <v>IO-02 - Venkovní kanalizace</v>
      </c>
      <c r="F76" s="382"/>
      <c r="G76" s="382"/>
      <c r="H76" s="382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21</v>
      </c>
      <c r="D78" s="37"/>
      <c r="E78" s="37"/>
      <c r="F78" s="28" t="str">
        <f>F12</f>
        <v xml:space="preserve"> </v>
      </c>
      <c r="G78" s="37"/>
      <c r="H78" s="37"/>
      <c r="I78" s="30" t="s">
        <v>23</v>
      </c>
      <c r="J78" s="60" t="str">
        <f>IF(J12="","",J12)</f>
        <v>18. 3. 2021</v>
      </c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40.15" customHeight="1">
      <c r="A80" s="35"/>
      <c r="B80" s="36"/>
      <c r="C80" s="30" t="s">
        <v>25</v>
      </c>
      <c r="D80" s="37"/>
      <c r="E80" s="37"/>
      <c r="F80" s="28" t="str">
        <f>E15</f>
        <v>Obec Modrava</v>
      </c>
      <c r="G80" s="37"/>
      <c r="H80" s="37"/>
      <c r="I80" s="30" t="s">
        <v>31</v>
      </c>
      <c r="J80" s="33" t="str">
        <f>E21</f>
        <v>Projekty staveb, činnost investorská, inženýrská</v>
      </c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29</v>
      </c>
      <c r="D81" s="37"/>
      <c r="E81" s="37"/>
      <c r="F81" s="28" t="str">
        <f>IF(E18="","",E18)</f>
        <v>Vyplň údaj</v>
      </c>
      <c r="G81" s="37"/>
      <c r="H81" s="37"/>
      <c r="I81" s="30" t="s">
        <v>35</v>
      </c>
      <c r="J81" s="33" t="str">
        <f>E24</f>
        <v xml:space="preserve"> </v>
      </c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52"/>
      <c r="B83" s="153"/>
      <c r="C83" s="154" t="s">
        <v>157</v>
      </c>
      <c r="D83" s="155" t="s">
        <v>58</v>
      </c>
      <c r="E83" s="155" t="s">
        <v>54</v>
      </c>
      <c r="F83" s="155" t="s">
        <v>55</v>
      </c>
      <c r="G83" s="155" t="s">
        <v>158</v>
      </c>
      <c r="H83" s="155" t="s">
        <v>159</v>
      </c>
      <c r="I83" s="155" t="s">
        <v>160</v>
      </c>
      <c r="J83" s="155" t="s">
        <v>128</v>
      </c>
      <c r="K83" s="156" t="s">
        <v>161</v>
      </c>
      <c r="L83" s="157"/>
      <c r="M83" s="69" t="s">
        <v>19</v>
      </c>
      <c r="N83" s="70" t="s">
        <v>43</v>
      </c>
      <c r="O83" s="70" t="s">
        <v>162</v>
      </c>
      <c r="P83" s="70" t="s">
        <v>163</v>
      </c>
      <c r="Q83" s="70" t="s">
        <v>164</v>
      </c>
      <c r="R83" s="70" t="s">
        <v>165</v>
      </c>
      <c r="S83" s="70" t="s">
        <v>166</v>
      </c>
      <c r="T83" s="71" t="s">
        <v>167</v>
      </c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</row>
    <row r="84" spans="1:65" s="2" customFormat="1" ht="22.9" customHeight="1">
      <c r="A84" s="35"/>
      <c r="B84" s="36"/>
      <c r="C84" s="76" t="s">
        <v>168</v>
      </c>
      <c r="D84" s="37"/>
      <c r="E84" s="37"/>
      <c r="F84" s="37"/>
      <c r="G84" s="37"/>
      <c r="H84" s="37"/>
      <c r="I84" s="37"/>
      <c r="J84" s="158">
        <f>BK84</f>
        <v>0</v>
      </c>
      <c r="K84" s="37"/>
      <c r="L84" s="40"/>
      <c r="M84" s="72"/>
      <c r="N84" s="159"/>
      <c r="O84" s="73"/>
      <c r="P84" s="160">
        <f>P85</f>
        <v>0</v>
      </c>
      <c r="Q84" s="73"/>
      <c r="R84" s="160">
        <f>R85</f>
        <v>0</v>
      </c>
      <c r="S84" s="73"/>
      <c r="T84" s="161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72</v>
      </c>
      <c r="AU84" s="18" t="s">
        <v>129</v>
      </c>
      <c r="BK84" s="162">
        <f>BK85</f>
        <v>0</v>
      </c>
    </row>
    <row r="85" spans="1:65" s="12" customFormat="1" ht="25.9" customHeight="1">
      <c r="B85" s="163"/>
      <c r="C85" s="164"/>
      <c r="D85" s="165" t="s">
        <v>72</v>
      </c>
      <c r="E85" s="166" t="s">
        <v>169</v>
      </c>
      <c r="F85" s="166" t="s">
        <v>170</v>
      </c>
      <c r="G85" s="164"/>
      <c r="H85" s="164"/>
      <c r="I85" s="167"/>
      <c r="J85" s="168">
        <f>BK85</f>
        <v>0</v>
      </c>
      <c r="K85" s="164"/>
      <c r="L85" s="169"/>
      <c r="M85" s="170"/>
      <c r="N85" s="171"/>
      <c r="O85" s="171"/>
      <c r="P85" s="172">
        <f>P86+P103+P105+P120</f>
        <v>0</v>
      </c>
      <c r="Q85" s="171"/>
      <c r="R85" s="172">
        <f>R86+R103+R105+R120</f>
        <v>0</v>
      </c>
      <c r="S85" s="171"/>
      <c r="T85" s="173">
        <f>T86+T103+T105+T120</f>
        <v>0</v>
      </c>
      <c r="AR85" s="174" t="s">
        <v>79</v>
      </c>
      <c r="AT85" s="175" t="s">
        <v>72</v>
      </c>
      <c r="AU85" s="175" t="s">
        <v>73</v>
      </c>
      <c r="AY85" s="174" t="s">
        <v>171</v>
      </c>
      <c r="BK85" s="176">
        <f>BK86+BK103+BK105+BK120</f>
        <v>0</v>
      </c>
    </row>
    <row r="86" spans="1:65" s="12" customFormat="1" ht="22.9" customHeight="1">
      <c r="B86" s="163"/>
      <c r="C86" s="164"/>
      <c r="D86" s="165" t="s">
        <v>72</v>
      </c>
      <c r="E86" s="177" t="s">
        <v>2483</v>
      </c>
      <c r="F86" s="177" t="s">
        <v>3860</v>
      </c>
      <c r="G86" s="164"/>
      <c r="H86" s="164"/>
      <c r="I86" s="167"/>
      <c r="J86" s="178">
        <f>BK86</f>
        <v>0</v>
      </c>
      <c r="K86" s="164"/>
      <c r="L86" s="169"/>
      <c r="M86" s="170"/>
      <c r="N86" s="171"/>
      <c r="O86" s="171"/>
      <c r="P86" s="172">
        <f>SUM(P87:P102)</f>
        <v>0</v>
      </c>
      <c r="Q86" s="171"/>
      <c r="R86" s="172">
        <f>SUM(R87:R102)</f>
        <v>0</v>
      </c>
      <c r="S86" s="171"/>
      <c r="T86" s="173">
        <f>SUM(T87:T102)</f>
        <v>0</v>
      </c>
      <c r="AR86" s="174" t="s">
        <v>79</v>
      </c>
      <c r="AT86" s="175" t="s">
        <v>72</v>
      </c>
      <c r="AU86" s="175" t="s">
        <v>79</v>
      </c>
      <c r="AY86" s="174" t="s">
        <v>171</v>
      </c>
      <c r="BK86" s="176">
        <f>SUM(BK87:BK102)</f>
        <v>0</v>
      </c>
    </row>
    <row r="87" spans="1:65" s="2" customFormat="1" ht="24">
      <c r="A87" s="35"/>
      <c r="B87" s="36"/>
      <c r="C87" s="179" t="s">
        <v>79</v>
      </c>
      <c r="D87" s="179" t="s">
        <v>173</v>
      </c>
      <c r="E87" s="180" t="s">
        <v>3873</v>
      </c>
      <c r="F87" s="181" t="s">
        <v>3874</v>
      </c>
      <c r="G87" s="182" t="s">
        <v>176</v>
      </c>
      <c r="H87" s="183">
        <v>75.25</v>
      </c>
      <c r="I87" s="184"/>
      <c r="J87" s="185">
        <f t="shared" ref="J87:J102" si="0">ROUND(I87*H87,2)</f>
        <v>0</v>
      </c>
      <c r="K87" s="181" t="s">
        <v>19</v>
      </c>
      <c r="L87" s="40"/>
      <c r="M87" s="186" t="s">
        <v>19</v>
      </c>
      <c r="N87" s="187" t="s">
        <v>45</v>
      </c>
      <c r="O87" s="65"/>
      <c r="P87" s="188">
        <f t="shared" ref="P87:P102" si="1">O87*H87</f>
        <v>0</v>
      </c>
      <c r="Q87" s="188">
        <v>0</v>
      </c>
      <c r="R87" s="188">
        <f t="shared" ref="R87:R102" si="2">Q87*H87</f>
        <v>0</v>
      </c>
      <c r="S87" s="188">
        <v>0</v>
      </c>
      <c r="T87" s="189">
        <f t="shared" ref="T87:T102" si="3"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90" t="s">
        <v>178</v>
      </c>
      <c r="AT87" s="190" t="s">
        <v>173</v>
      </c>
      <c r="AU87" s="190" t="s">
        <v>85</v>
      </c>
      <c r="AY87" s="18" t="s">
        <v>171</v>
      </c>
      <c r="BE87" s="191">
        <f t="shared" ref="BE87:BE102" si="4">IF(N87="základní",J87,0)</f>
        <v>0</v>
      </c>
      <c r="BF87" s="191">
        <f t="shared" ref="BF87:BF102" si="5">IF(N87="snížená",J87,0)</f>
        <v>0</v>
      </c>
      <c r="BG87" s="191">
        <f t="shared" ref="BG87:BG102" si="6">IF(N87="zákl. přenesená",J87,0)</f>
        <v>0</v>
      </c>
      <c r="BH87" s="191">
        <f t="shared" ref="BH87:BH102" si="7">IF(N87="sníž. přenesená",J87,0)</f>
        <v>0</v>
      </c>
      <c r="BI87" s="191">
        <f t="shared" ref="BI87:BI102" si="8">IF(N87="nulová",J87,0)</f>
        <v>0</v>
      </c>
      <c r="BJ87" s="18" t="s">
        <v>85</v>
      </c>
      <c r="BK87" s="191">
        <f t="shared" ref="BK87:BK102" si="9">ROUND(I87*H87,2)</f>
        <v>0</v>
      </c>
      <c r="BL87" s="18" t="s">
        <v>178</v>
      </c>
      <c r="BM87" s="190" t="s">
        <v>85</v>
      </c>
    </row>
    <row r="88" spans="1:65" s="2" customFormat="1" ht="24">
      <c r="A88" s="35"/>
      <c r="B88" s="36"/>
      <c r="C88" s="179" t="s">
        <v>85</v>
      </c>
      <c r="D88" s="179" t="s">
        <v>173</v>
      </c>
      <c r="E88" s="180" t="s">
        <v>3879</v>
      </c>
      <c r="F88" s="181" t="s">
        <v>3880</v>
      </c>
      <c r="G88" s="182" t="s">
        <v>176</v>
      </c>
      <c r="H88" s="183">
        <v>75.25</v>
      </c>
      <c r="I88" s="184"/>
      <c r="J88" s="185">
        <f t="shared" si="0"/>
        <v>0</v>
      </c>
      <c r="K88" s="181" t="s">
        <v>19</v>
      </c>
      <c r="L88" s="40"/>
      <c r="M88" s="186" t="s">
        <v>19</v>
      </c>
      <c r="N88" s="187" t="s">
        <v>45</v>
      </c>
      <c r="O88" s="65"/>
      <c r="P88" s="188">
        <f t="shared" si="1"/>
        <v>0</v>
      </c>
      <c r="Q88" s="188">
        <v>0</v>
      </c>
      <c r="R88" s="188">
        <f t="shared" si="2"/>
        <v>0</v>
      </c>
      <c r="S88" s="188">
        <v>0</v>
      </c>
      <c r="T88" s="189">
        <f t="shared" si="3"/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90" t="s">
        <v>178</v>
      </c>
      <c r="AT88" s="190" t="s">
        <v>173</v>
      </c>
      <c r="AU88" s="190" t="s">
        <v>85</v>
      </c>
      <c r="AY88" s="18" t="s">
        <v>171</v>
      </c>
      <c r="BE88" s="191">
        <f t="shared" si="4"/>
        <v>0</v>
      </c>
      <c r="BF88" s="191">
        <f t="shared" si="5"/>
        <v>0</v>
      </c>
      <c r="BG88" s="191">
        <f t="shared" si="6"/>
        <v>0</v>
      </c>
      <c r="BH88" s="191">
        <f t="shared" si="7"/>
        <v>0</v>
      </c>
      <c r="BI88" s="191">
        <f t="shared" si="8"/>
        <v>0</v>
      </c>
      <c r="BJ88" s="18" t="s">
        <v>85</v>
      </c>
      <c r="BK88" s="191">
        <f t="shared" si="9"/>
        <v>0</v>
      </c>
      <c r="BL88" s="18" t="s">
        <v>178</v>
      </c>
      <c r="BM88" s="190" t="s">
        <v>178</v>
      </c>
    </row>
    <row r="89" spans="1:65" s="2" customFormat="1" ht="24">
      <c r="A89" s="35"/>
      <c r="B89" s="36"/>
      <c r="C89" s="179" t="s">
        <v>188</v>
      </c>
      <c r="D89" s="179" t="s">
        <v>173</v>
      </c>
      <c r="E89" s="180" t="s">
        <v>3876</v>
      </c>
      <c r="F89" s="181" t="s">
        <v>3877</v>
      </c>
      <c r="G89" s="182" t="s">
        <v>176</v>
      </c>
      <c r="H89" s="183">
        <v>75.25</v>
      </c>
      <c r="I89" s="184"/>
      <c r="J89" s="185">
        <f t="shared" si="0"/>
        <v>0</v>
      </c>
      <c r="K89" s="181" t="s">
        <v>19</v>
      </c>
      <c r="L89" s="40"/>
      <c r="M89" s="186" t="s">
        <v>19</v>
      </c>
      <c r="N89" s="187" t="s">
        <v>45</v>
      </c>
      <c r="O89" s="65"/>
      <c r="P89" s="188">
        <f t="shared" si="1"/>
        <v>0</v>
      </c>
      <c r="Q89" s="188">
        <v>0</v>
      </c>
      <c r="R89" s="188">
        <f t="shared" si="2"/>
        <v>0</v>
      </c>
      <c r="S89" s="188">
        <v>0</v>
      </c>
      <c r="T89" s="189">
        <f t="shared" si="3"/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90" t="s">
        <v>178</v>
      </c>
      <c r="AT89" s="190" t="s">
        <v>173</v>
      </c>
      <c r="AU89" s="190" t="s">
        <v>85</v>
      </c>
      <c r="AY89" s="18" t="s">
        <v>171</v>
      </c>
      <c r="BE89" s="191">
        <f t="shared" si="4"/>
        <v>0</v>
      </c>
      <c r="BF89" s="191">
        <f t="shared" si="5"/>
        <v>0</v>
      </c>
      <c r="BG89" s="191">
        <f t="shared" si="6"/>
        <v>0</v>
      </c>
      <c r="BH89" s="191">
        <f t="shared" si="7"/>
        <v>0</v>
      </c>
      <c r="BI89" s="191">
        <f t="shared" si="8"/>
        <v>0</v>
      </c>
      <c r="BJ89" s="18" t="s">
        <v>85</v>
      </c>
      <c r="BK89" s="191">
        <f t="shared" si="9"/>
        <v>0</v>
      </c>
      <c r="BL89" s="18" t="s">
        <v>178</v>
      </c>
      <c r="BM89" s="190" t="s">
        <v>202</v>
      </c>
    </row>
    <row r="90" spans="1:65" s="2" customFormat="1" ht="24">
      <c r="A90" s="35"/>
      <c r="B90" s="36"/>
      <c r="C90" s="179" t="s">
        <v>178</v>
      </c>
      <c r="D90" s="179" t="s">
        <v>173</v>
      </c>
      <c r="E90" s="180" t="s">
        <v>3882</v>
      </c>
      <c r="F90" s="181" t="s">
        <v>3883</v>
      </c>
      <c r="G90" s="182" t="s">
        <v>176</v>
      </c>
      <c r="H90" s="183">
        <v>75.25</v>
      </c>
      <c r="I90" s="184"/>
      <c r="J90" s="185">
        <f t="shared" si="0"/>
        <v>0</v>
      </c>
      <c r="K90" s="181" t="s">
        <v>19</v>
      </c>
      <c r="L90" s="40"/>
      <c r="M90" s="186" t="s">
        <v>19</v>
      </c>
      <c r="N90" s="187" t="s">
        <v>45</v>
      </c>
      <c r="O90" s="65"/>
      <c r="P90" s="188">
        <f t="shared" si="1"/>
        <v>0</v>
      </c>
      <c r="Q90" s="188">
        <v>0</v>
      </c>
      <c r="R90" s="188">
        <f t="shared" si="2"/>
        <v>0</v>
      </c>
      <c r="S90" s="188">
        <v>0</v>
      </c>
      <c r="T90" s="189">
        <f t="shared" si="3"/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90" t="s">
        <v>178</v>
      </c>
      <c r="AT90" s="190" t="s">
        <v>173</v>
      </c>
      <c r="AU90" s="190" t="s">
        <v>85</v>
      </c>
      <c r="AY90" s="18" t="s">
        <v>171</v>
      </c>
      <c r="BE90" s="191">
        <f t="shared" si="4"/>
        <v>0</v>
      </c>
      <c r="BF90" s="191">
        <f t="shared" si="5"/>
        <v>0</v>
      </c>
      <c r="BG90" s="191">
        <f t="shared" si="6"/>
        <v>0</v>
      </c>
      <c r="BH90" s="191">
        <f t="shared" si="7"/>
        <v>0</v>
      </c>
      <c r="BI90" s="191">
        <f t="shared" si="8"/>
        <v>0</v>
      </c>
      <c r="BJ90" s="18" t="s">
        <v>85</v>
      </c>
      <c r="BK90" s="191">
        <f t="shared" si="9"/>
        <v>0</v>
      </c>
      <c r="BL90" s="18" t="s">
        <v>178</v>
      </c>
      <c r="BM90" s="190" t="s">
        <v>186</v>
      </c>
    </row>
    <row r="91" spans="1:65" s="2" customFormat="1" ht="24">
      <c r="A91" s="35"/>
      <c r="B91" s="36"/>
      <c r="C91" s="179" t="s">
        <v>197</v>
      </c>
      <c r="D91" s="179" t="s">
        <v>173</v>
      </c>
      <c r="E91" s="180" t="s">
        <v>3867</v>
      </c>
      <c r="F91" s="181" t="s">
        <v>3868</v>
      </c>
      <c r="G91" s="182" t="s">
        <v>176</v>
      </c>
      <c r="H91" s="183">
        <v>4.8600000000000003</v>
      </c>
      <c r="I91" s="184"/>
      <c r="J91" s="185">
        <f t="shared" si="0"/>
        <v>0</v>
      </c>
      <c r="K91" s="181" t="s">
        <v>19</v>
      </c>
      <c r="L91" s="40"/>
      <c r="M91" s="186" t="s">
        <v>19</v>
      </c>
      <c r="N91" s="187" t="s">
        <v>45</v>
      </c>
      <c r="O91" s="65"/>
      <c r="P91" s="188">
        <f t="shared" si="1"/>
        <v>0</v>
      </c>
      <c r="Q91" s="188">
        <v>0</v>
      </c>
      <c r="R91" s="188">
        <f t="shared" si="2"/>
        <v>0</v>
      </c>
      <c r="S91" s="188">
        <v>0</v>
      </c>
      <c r="T91" s="189">
        <f t="shared" si="3"/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90" t="s">
        <v>178</v>
      </c>
      <c r="AT91" s="190" t="s">
        <v>173</v>
      </c>
      <c r="AU91" s="190" t="s">
        <v>85</v>
      </c>
      <c r="AY91" s="18" t="s">
        <v>171</v>
      </c>
      <c r="BE91" s="191">
        <f t="shared" si="4"/>
        <v>0</v>
      </c>
      <c r="BF91" s="191">
        <f t="shared" si="5"/>
        <v>0</v>
      </c>
      <c r="BG91" s="191">
        <f t="shared" si="6"/>
        <v>0</v>
      </c>
      <c r="BH91" s="191">
        <f t="shared" si="7"/>
        <v>0</v>
      </c>
      <c r="BI91" s="191">
        <f t="shared" si="8"/>
        <v>0</v>
      </c>
      <c r="BJ91" s="18" t="s">
        <v>85</v>
      </c>
      <c r="BK91" s="191">
        <f t="shared" si="9"/>
        <v>0</v>
      </c>
      <c r="BL91" s="18" t="s">
        <v>178</v>
      </c>
      <c r="BM91" s="190" t="s">
        <v>223</v>
      </c>
    </row>
    <row r="92" spans="1:65" s="2" customFormat="1" ht="24">
      <c r="A92" s="35"/>
      <c r="B92" s="36"/>
      <c r="C92" s="179" t="s">
        <v>202</v>
      </c>
      <c r="D92" s="179" t="s">
        <v>173</v>
      </c>
      <c r="E92" s="180" t="s">
        <v>3861</v>
      </c>
      <c r="F92" s="181" t="s">
        <v>3862</v>
      </c>
      <c r="G92" s="182" t="s">
        <v>176</v>
      </c>
      <c r="H92" s="183">
        <v>4.8600000000000003</v>
      </c>
      <c r="I92" s="184"/>
      <c r="J92" s="185">
        <f t="shared" si="0"/>
        <v>0</v>
      </c>
      <c r="K92" s="181" t="s">
        <v>19</v>
      </c>
      <c r="L92" s="40"/>
      <c r="M92" s="186" t="s">
        <v>19</v>
      </c>
      <c r="N92" s="187" t="s">
        <v>45</v>
      </c>
      <c r="O92" s="65"/>
      <c r="P92" s="188">
        <f t="shared" si="1"/>
        <v>0</v>
      </c>
      <c r="Q92" s="188">
        <v>0</v>
      </c>
      <c r="R92" s="188">
        <f t="shared" si="2"/>
        <v>0</v>
      </c>
      <c r="S92" s="188">
        <v>0</v>
      </c>
      <c r="T92" s="189">
        <f t="shared" si="3"/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90" t="s">
        <v>178</v>
      </c>
      <c r="AT92" s="190" t="s">
        <v>173</v>
      </c>
      <c r="AU92" s="190" t="s">
        <v>85</v>
      </c>
      <c r="AY92" s="18" t="s">
        <v>171</v>
      </c>
      <c r="BE92" s="191">
        <f t="shared" si="4"/>
        <v>0</v>
      </c>
      <c r="BF92" s="191">
        <f t="shared" si="5"/>
        <v>0</v>
      </c>
      <c r="BG92" s="191">
        <f t="shared" si="6"/>
        <v>0</v>
      </c>
      <c r="BH92" s="191">
        <f t="shared" si="7"/>
        <v>0</v>
      </c>
      <c r="BI92" s="191">
        <f t="shared" si="8"/>
        <v>0</v>
      </c>
      <c r="BJ92" s="18" t="s">
        <v>85</v>
      </c>
      <c r="BK92" s="191">
        <f t="shared" si="9"/>
        <v>0</v>
      </c>
      <c r="BL92" s="18" t="s">
        <v>178</v>
      </c>
      <c r="BM92" s="190" t="s">
        <v>235</v>
      </c>
    </row>
    <row r="93" spans="1:65" s="2" customFormat="1" ht="24">
      <c r="A93" s="35"/>
      <c r="B93" s="36"/>
      <c r="C93" s="179" t="s">
        <v>207</v>
      </c>
      <c r="D93" s="179" t="s">
        <v>173</v>
      </c>
      <c r="E93" s="180" t="s">
        <v>3864</v>
      </c>
      <c r="F93" s="181" t="s">
        <v>3865</v>
      </c>
      <c r="G93" s="182" t="s">
        <v>176</v>
      </c>
      <c r="H93" s="183">
        <v>4.8600000000000003</v>
      </c>
      <c r="I93" s="184"/>
      <c r="J93" s="185">
        <f t="shared" si="0"/>
        <v>0</v>
      </c>
      <c r="K93" s="181" t="s">
        <v>19</v>
      </c>
      <c r="L93" s="40"/>
      <c r="M93" s="186" t="s">
        <v>19</v>
      </c>
      <c r="N93" s="187" t="s">
        <v>45</v>
      </c>
      <c r="O93" s="65"/>
      <c r="P93" s="188">
        <f t="shared" si="1"/>
        <v>0</v>
      </c>
      <c r="Q93" s="188">
        <v>0</v>
      </c>
      <c r="R93" s="188">
        <f t="shared" si="2"/>
        <v>0</v>
      </c>
      <c r="S93" s="188">
        <v>0</v>
      </c>
      <c r="T93" s="189">
        <f t="shared" si="3"/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178</v>
      </c>
      <c r="AT93" s="190" t="s">
        <v>173</v>
      </c>
      <c r="AU93" s="190" t="s">
        <v>85</v>
      </c>
      <c r="AY93" s="18" t="s">
        <v>171</v>
      </c>
      <c r="BE93" s="191">
        <f t="shared" si="4"/>
        <v>0</v>
      </c>
      <c r="BF93" s="191">
        <f t="shared" si="5"/>
        <v>0</v>
      </c>
      <c r="BG93" s="191">
        <f t="shared" si="6"/>
        <v>0</v>
      </c>
      <c r="BH93" s="191">
        <f t="shared" si="7"/>
        <v>0</v>
      </c>
      <c r="BI93" s="191">
        <f t="shared" si="8"/>
        <v>0</v>
      </c>
      <c r="BJ93" s="18" t="s">
        <v>85</v>
      </c>
      <c r="BK93" s="191">
        <f t="shared" si="9"/>
        <v>0</v>
      </c>
      <c r="BL93" s="18" t="s">
        <v>178</v>
      </c>
      <c r="BM93" s="190" t="s">
        <v>245</v>
      </c>
    </row>
    <row r="94" spans="1:65" s="2" customFormat="1" ht="24">
      <c r="A94" s="35"/>
      <c r="B94" s="36"/>
      <c r="C94" s="179" t="s">
        <v>186</v>
      </c>
      <c r="D94" s="179" t="s">
        <v>173</v>
      </c>
      <c r="E94" s="180" t="s">
        <v>3870</v>
      </c>
      <c r="F94" s="181" t="s">
        <v>3871</v>
      </c>
      <c r="G94" s="182" t="s">
        <v>176</v>
      </c>
      <c r="H94" s="183">
        <v>4.8600000000000003</v>
      </c>
      <c r="I94" s="184"/>
      <c r="J94" s="185">
        <f t="shared" si="0"/>
        <v>0</v>
      </c>
      <c r="K94" s="181" t="s">
        <v>19</v>
      </c>
      <c r="L94" s="40"/>
      <c r="M94" s="186" t="s">
        <v>19</v>
      </c>
      <c r="N94" s="187" t="s">
        <v>45</v>
      </c>
      <c r="O94" s="65"/>
      <c r="P94" s="188">
        <f t="shared" si="1"/>
        <v>0</v>
      </c>
      <c r="Q94" s="188">
        <v>0</v>
      </c>
      <c r="R94" s="188">
        <f t="shared" si="2"/>
        <v>0</v>
      </c>
      <c r="S94" s="188">
        <v>0</v>
      </c>
      <c r="T94" s="189">
        <f t="shared" si="3"/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178</v>
      </c>
      <c r="AT94" s="190" t="s">
        <v>173</v>
      </c>
      <c r="AU94" s="190" t="s">
        <v>85</v>
      </c>
      <c r="AY94" s="18" t="s">
        <v>171</v>
      </c>
      <c r="BE94" s="191">
        <f t="shared" si="4"/>
        <v>0</v>
      </c>
      <c r="BF94" s="191">
        <f t="shared" si="5"/>
        <v>0</v>
      </c>
      <c r="BG94" s="191">
        <f t="shared" si="6"/>
        <v>0</v>
      </c>
      <c r="BH94" s="191">
        <f t="shared" si="7"/>
        <v>0</v>
      </c>
      <c r="BI94" s="191">
        <f t="shared" si="8"/>
        <v>0</v>
      </c>
      <c r="BJ94" s="18" t="s">
        <v>85</v>
      </c>
      <c r="BK94" s="191">
        <f t="shared" si="9"/>
        <v>0</v>
      </c>
      <c r="BL94" s="18" t="s">
        <v>178</v>
      </c>
      <c r="BM94" s="190" t="s">
        <v>254</v>
      </c>
    </row>
    <row r="95" spans="1:65" s="2" customFormat="1" ht="24">
      <c r="A95" s="35"/>
      <c r="B95" s="36"/>
      <c r="C95" s="179" t="s">
        <v>218</v>
      </c>
      <c r="D95" s="179" t="s">
        <v>173</v>
      </c>
      <c r="E95" s="180" t="s">
        <v>3885</v>
      </c>
      <c r="F95" s="181" t="s">
        <v>3886</v>
      </c>
      <c r="G95" s="182" t="s">
        <v>176</v>
      </c>
      <c r="H95" s="183">
        <v>53.84</v>
      </c>
      <c r="I95" s="184"/>
      <c r="J95" s="185">
        <f t="shared" si="0"/>
        <v>0</v>
      </c>
      <c r="K95" s="181" t="s">
        <v>19</v>
      </c>
      <c r="L95" s="40"/>
      <c r="M95" s="186" t="s">
        <v>19</v>
      </c>
      <c r="N95" s="187" t="s">
        <v>45</v>
      </c>
      <c r="O95" s="65"/>
      <c r="P95" s="188">
        <f t="shared" si="1"/>
        <v>0</v>
      </c>
      <c r="Q95" s="188">
        <v>0</v>
      </c>
      <c r="R95" s="188">
        <f t="shared" si="2"/>
        <v>0</v>
      </c>
      <c r="S95" s="188">
        <v>0</v>
      </c>
      <c r="T95" s="189">
        <f t="shared" si="3"/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178</v>
      </c>
      <c r="AT95" s="190" t="s">
        <v>173</v>
      </c>
      <c r="AU95" s="190" t="s">
        <v>85</v>
      </c>
      <c r="AY95" s="18" t="s">
        <v>171</v>
      </c>
      <c r="BE95" s="191">
        <f t="shared" si="4"/>
        <v>0</v>
      </c>
      <c r="BF95" s="191">
        <f t="shared" si="5"/>
        <v>0</v>
      </c>
      <c r="BG95" s="191">
        <f t="shared" si="6"/>
        <v>0</v>
      </c>
      <c r="BH95" s="191">
        <f t="shared" si="7"/>
        <v>0</v>
      </c>
      <c r="BI95" s="191">
        <f t="shared" si="8"/>
        <v>0</v>
      </c>
      <c r="BJ95" s="18" t="s">
        <v>85</v>
      </c>
      <c r="BK95" s="191">
        <f t="shared" si="9"/>
        <v>0</v>
      </c>
      <c r="BL95" s="18" t="s">
        <v>178</v>
      </c>
      <c r="BM95" s="190" t="s">
        <v>216</v>
      </c>
    </row>
    <row r="96" spans="1:65" s="2" customFormat="1" ht="24">
      <c r="A96" s="35"/>
      <c r="B96" s="36"/>
      <c r="C96" s="179" t="s">
        <v>223</v>
      </c>
      <c r="D96" s="179" t="s">
        <v>173</v>
      </c>
      <c r="E96" s="180" t="s">
        <v>3888</v>
      </c>
      <c r="F96" s="181" t="s">
        <v>3889</v>
      </c>
      <c r="G96" s="182" t="s">
        <v>176</v>
      </c>
      <c r="H96" s="183">
        <v>45.5</v>
      </c>
      <c r="I96" s="184"/>
      <c r="J96" s="185">
        <f t="shared" si="0"/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 t="shared" si="1"/>
        <v>0</v>
      </c>
      <c r="Q96" s="188">
        <v>0</v>
      </c>
      <c r="R96" s="188">
        <f t="shared" si="2"/>
        <v>0</v>
      </c>
      <c r="S96" s="188">
        <v>0</v>
      </c>
      <c r="T96" s="189">
        <f t="shared" si="3"/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178</v>
      </c>
      <c r="AT96" s="190" t="s">
        <v>173</v>
      </c>
      <c r="AU96" s="190" t="s">
        <v>85</v>
      </c>
      <c r="AY96" s="18" t="s">
        <v>171</v>
      </c>
      <c r="BE96" s="191">
        <f t="shared" si="4"/>
        <v>0</v>
      </c>
      <c r="BF96" s="191">
        <f t="shared" si="5"/>
        <v>0</v>
      </c>
      <c r="BG96" s="191">
        <f t="shared" si="6"/>
        <v>0</v>
      </c>
      <c r="BH96" s="191">
        <f t="shared" si="7"/>
        <v>0</v>
      </c>
      <c r="BI96" s="191">
        <f t="shared" si="8"/>
        <v>0</v>
      </c>
      <c r="BJ96" s="18" t="s">
        <v>85</v>
      </c>
      <c r="BK96" s="191">
        <f t="shared" si="9"/>
        <v>0</v>
      </c>
      <c r="BL96" s="18" t="s">
        <v>178</v>
      </c>
      <c r="BM96" s="190" t="s">
        <v>232</v>
      </c>
    </row>
    <row r="97" spans="1:65" s="2" customFormat="1" ht="16.5" customHeight="1">
      <c r="A97" s="35"/>
      <c r="B97" s="36"/>
      <c r="C97" s="179" t="s">
        <v>228</v>
      </c>
      <c r="D97" s="179" t="s">
        <v>173</v>
      </c>
      <c r="E97" s="180" t="s">
        <v>3891</v>
      </c>
      <c r="F97" s="181" t="s">
        <v>3892</v>
      </c>
      <c r="G97" s="182" t="s">
        <v>176</v>
      </c>
      <c r="H97" s="183">
        <v>52.95</v>
      </c>
      <c r="I97" s="184"/>
      <c r="J97" s="185">
        <f t="shared" si="0"/>
        <v>0</v>
      </c>
      <c r="K97" s="181" t="s">
        <v>19</v>
      </c>
      <c r="L97" s="40"/>
      <c r="M97" s="186" t="s">
        <v>19</v>
      </c>
      <c r="N97" s="187" t="s">
        <v>45</v>
      </c>
      <c r="O97" s="65"/>
      <c r="P97" s="188">
        <f t="shared" si="1"/>
        <v>0</v>
      </c>
      <c r="Q97" s="188">
        <v>0</v>
      </c>
      <c r="R97" s="188">
        <f t="shared" si="2"/>
        <v>0</v>
      </c>
      <c r="S97" s="188">
        <v>0</v>
      </c>
      <c r="T97" s="189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178</v>
      </c>
      <c r="AT97" s="190" t="s">
        <v>173</v>
      </c>
      <c r="AU97" s="190" t="s">
        <v>85</v>
      </c>
      <c r="AY97" s="18" t="s">
        <v>171</v>
      </c>
      <c r="BE97" s="191">
        <f t="shared" si="4"/>
        <v>0</v>
      </c>
      <c r="BF97" s="191">
        <f t="shared" si="5"/>
        <v>0</v>
      </c>
      <c r="BG97" s="191">
        <f t="shared" si="6"/>
        <v>0</v>
      </c>
      <c r="BH97" s="191">
        <f t="shared" si="7"/>
        <v>0</v>
      </c>
      <c r="BI97" s="191">
        <f t="shared" si="8"/>
        <v>0</v>
      </c>
      <c r="BJ97" s="18" t="s">
        <v>85</v>
      </c>
      <c r="BK97" s="191">
        <f t="shared" si="9"/>
        <v>0</v>
      </c>
      <c r="BL97" s="18" t="s">
        <v>178</v>
      </c>
      <c r="BM97" s="190" t="s">
        <v>284</v>
      </c>
    </row>
    <row r="98" spans="1:65" s="2" customFormat="1" ht="24">
      <c r="A98" s="35"/>
      <c r="B98" s="36"/>
      <c r="C98" s="179" t="s">
        <v>235</v>
      </c>
      <c r="D98" s="179" t="s">
        <v>173</v>
      </c>
      <c r="E98" s="180" t="s">
        <v>3988</v>
      </c>
      <c r="F98" s="181" t="s">
        <v>3989</v>
      </c>
      <c r="G98" s="182" t="s">
        <v>176</v>
      </c>
      <c r="H98" s="183">
        <v>52.95</v>
      </c>
      <c r="I98" s="184"/>
      <c r="J98" s="185">
        <f t="shared" si="0"/>
        <v>0</v>
      </c>
      <c r="K98" s="181" t="s">
        <v>19</v>
      </c>
      <c r="L98" s="40"/>
      <c r="M98" s="186" t="s">
        <v>19</v>
      </c>
      <c r="N98" s="187" t="s">
        <v>45</v>
      </c>
      <c r="O98" s="65"/>
      <c r="P98" s="188">
        <f t="shared" si="1"/>
        <v>0</v>
      </c>
      <c r="Q98" s="188">
        <v>0</v>
      </c>
      <c r="R98" s="188">
        <f t="shared" si="2"/>
        <v>0</v>
      </c>
      <c r="S98" s="188">
        <v>0</v>
      </c>
      <c r="T98" s="189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178</v>
      </c>
      <c r="AT98" s="190" t="s">
        <v>173</v>
      </c>
      <c r="AU98" s="190" t="s">
        <v>85</v>
      </c>
      <c r="AY98" s="18" t="s">
        <v>171</v>
      </c>
      <c r="BE98" s="191">
        <f t="shared" si="4"/>
        <v>0</v>
      </c>
      <c r="BF98" s="191">
        <f t="shared" si="5"/>
        <v>0</v>
      </c>
      <c r="BG98" s="191">
        <f t="shared" si="6"/>
        <v>0</v>
      </c>
      <c r="BH98" s="191">
        <f t="shared" si="7"/>
        <v>0</v>
      </c>
      <c r="BI98" s="191">
        <f t="shared" si="8"/>
        <v>0</v>
      </c>
      <c r="BJ98" s="18" t="s">
        <v>85</v>
      </c>
      <c r="BK98" s="191">
        <f t="shared" si="9"/>
        <v>0</v>
      </c>
      <c r="BL98" s="18" t="s">
        <v>178</v>
      </c>
      <c r="BM98" s="190" t="s">
        <v>297</v>
      </c>
    </row>
    <row r="99" spans="1:65" s="2" customFormat="1" ht="24">
      <c r="A99" s="35"/>
      <c r="B99" s="36"/>
      <c r="C99" s="179" t="s">
        <v>239</v>
      </c>
      <c r="D99" s="179" t="s">
        <v>173</v>
      </c>
      <c r="E99" s="180" t="s">
        <v>3990</v>
      </c>
      <c r="F99" s="181" t="s">
        <v>3991</v>
      </c>
      <c r="G99" s="182" t="s">
        <v>176</v>
      </c>
      <c r="H99" s="183">
        <v>52.95</v>
      </c>
      <c r="I99" s="184"/>
      <c r="J99" s="185">
        <f t="shared" si="0"/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si="1"/>
        <v>0</v>
      </c>
      <c r="Q99" s="188">
        <v>0</v>
      </c>
      <c r="R99" s="188">
        <f t="shared" si="2"/>
        <v>0</v>
      </c>
      <c r="S99" s="188">
        <v>0</v>
      </c>
      <c r="T99" s="189">
        <f t="shared" si="3"/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178</v>
      </c>
      <c r="AT99" s="190" t="s">
        <v>173</v>
      </c>
      <c r="AU99" s="190" t="s">
        <v>85</v>
      </c>
      <c r="AY99" s="18" t="s">
        <v>171</v>
      </c>
      <c r="BE99" s="191">
        <f t="shared" si="4"/>
        <v>0</v>
      </c>
      <c r="BF99" s="191">
        <f t="shared" si="5"/>
        <v>0</v>
      </c>
      <c r="BG99" s="191">
        <f t="shared" si="6"/>
        <v>0</v>
      </c>
      <c r="BH99" s="191">
        <f t="shared" si="7"/>
        <v>0</v>
      </c>
      <c r="BI99" s="191">
        <f t="shared" si="8"/>
        <v>0</v>
      </c>
      <c r="BJ99" s="18" t="s">
        <v>85</v>
      </c>
      <c r="BK99" s="191">
        <f t="shared" si="9"/>
        <v>0</v>
      </c>
      <c r="BL99" s="18" t="s">
        <v>178</v>
      </c>
      <c r="BM99" s="190" t="s">
        <v>310</v>
      </c>
    </row>
    <row r="100" spans="1:65" s="2" customFormat="1" ht="24">
      <c r="A100" s="35"/>
      <c r="B100" s="36"/>
      <c r="C100" s="179" t="s">
        <v>245</v>
      </c>
      <c r="D100" s="179" t="s">
        <v>173</v>
      </c>
      <c r="E100" s="180" t="s">
        <v>3897</v>
      </c>
      <c r="F100" s="181" t="s">
        <v>3898</v>
      </c>
      <c r="G100" s="182" t="s">
        <v>176</v>
      </c>
      <c r="H100" s="183">
        <v>35</v>
      </c>
      <c r="I100" s="184"/>
      <c r="J100" s="185">
        <f t="shared" si="0"/>
        <v>0</v>
      </c>
      <c r="K100" s="181" t="s">
        <v>19</v>
      </c>
      <c r="L100" s="40"/>
      <c r="M100" s="186" t="s">
        <v>19</v>
      </c>
      <c r="N100" s="187" t="s">
        <v>45</v>
      </c>
      <c r="O100" s="65"/>
      <c r="P100" s="188">
        <f t="shared" si="1"/>
        <v>0</v>
      </c>
      <c r="Q100" s="188">
        <v>0</v>
      </c>
      <c r="R100" s="188">
        <f t="shared" si="2"/>
        <v>0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178</v>
      </c>
      <c r="AT100" s="190" t="s">
        <v>173</v>
      </c>
      <c r="AU100" s="190" t="s">
        <v>85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178</v>
      </c>
      <c r="BM100" s="190" t="s">
        <v>321</v>
      </c>
    </row>
    <row r="101" spans="1:65" s="2" customFormat="1" ht="16.5" customHeight="1">
      <c r="A101" s="35"/>
      <c r="B101" s="36"/>
      <c r="C101" s="215" t="s">
        <v>8</v>
      </c>
      <c r="D101" s="215" t="s">
        <v>285</v>
      </c>
      <c r="E101" s="216" t="s">
        <v>3900</v>
      </c>
      <c r="F101" s="217" t="s">
        <v>3901</v>
      </c>
      <c r="G101" s="218" t="s">
        <v>176</v>
      </c>
      <c r="H101" s="219">
        <v>35</v>
      </c>
      <c r="I101" s="220"/>
      <c r="J101" s="221">
        <f t="shared" si="0"/>
        <v>0</v>
      </c>
      <c r="K101" s="217" t="s">
        <v>19</v>
      </c>
      <c r="L101" s="222"/>
      <c r="M101" s="223" t="s">
        <v>19</v>
      </c>
      <c r="N101" s="224" t="s">
        <v>45</v>
      </c>
      <c r="O101" s="65"/>
      <c r="P101" s="188">
        <f t="shared" si="1"/>
        <v>0</v>
      </c>
      <c r="Q101" s="188">
        <v>0</v>
      </c>
      <c r="R101" s="188">
        <f t="shared" si="2"/>
        <v>0</v>
      </c>
      <c r="S101" s="188">
        <v>0</v>
      </c>
      <c r="T101" s="189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186</v>
      </c>
      <c r="AT101" s="190" t="s">
        <v>285</v>
      </c>
      <c r="AU101" s="190" t="s">
        <v>85</v>
      </c>
      <c r="AY101" s="18" t="s">
        <v>171</v>
      </c>
      <c r="BE101" s="191">
        <f t="shared" si="4"/>
        <v>0</v>
      </c>
      <c r="BF101" s="191">
        <f t="shared" si="5"/>
        <v>0</v>
      </c>
      <c r="BG101" s="191">
        <f t="shared" si="6"/>
        <v>0</v>
      </c>
      <c r="BH101" s="191">
        <f t="shared" si="7"/>
        <v>0</v>
      </c>
      <c r="BI101" s="191">
        <f t="shared" si="8"/>
        <v>0</v>
      </c>
      <c r="BJ101" s="18" t="s">
        <v>85</v>
      </c>
      <c r="BK101" s="191">
        <f t="shared" si="9"/>
        <v>0</v>
      </c>
      <c r="BL101" s="18" t="s">
        <v>178</v>
      </c>
      <c r="BM101" s="190" t="s">
        <v>331</v>
      </c>
    </row>
    <row r="102" spans="1:65" s="2" customFormat="1" ht="24">
      <c r="A102" s="35"/>
      <c r="B102" s="36"/>
      <c r="C102" s="179" t="s">
        <v>254</v>
      </c>
      <c r="D102" s="179" t="s">
        <v>173</v>
      </c>
      <c r="E102" s="180" t="s">
        <v>3894</v>
      </c>
      <c r="F102" s="181" t="s">
        <v>3895</v>
      </c>
      <c r="G102" s="182" t="s">
        <v>176</v>
      </c>
      <c r="H102" s="183">
        <v>105</v>
      </c>
      <c r="I102" s="184"/>
      <c r="J102" s="185">
        <f t="shared" si="0"/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 t="shared" si="1"/>
        <v>0</v>
      </c>
      <c r="Q102" s="188">
        <v>0</v>
      </c>
      <c r="R102" s="188">
        <f t="shared" si="2"/>
        <v>0</v>
      </c>
      <c r="S102" s="188">
        <v>0</v>
      </c>
      <c r="T102" s="189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178</v>
      </c>
      <c r="AT102" s="190" t="s">
        <v>173</v>
      </c>
      <c r="AU102" s="190" t="s">
        <v>85</v>
      </c>
      <c r="AY102" s="18" t="s">
        <v>171</v>
      </c>
      <c r="BE102" s="191">
        <f t="shared" si="4"/>
        <v>0</v>
      </c>
      <c r="BF102" s="191">
        <f t="shared" si="5"/>
        <v>0</v>
      </c>
      <c r="BG102" s="191">
        <f t="shared" si="6"/>
        <v>0</v>
      </c>
      <c r="BH102" s="191">
        <f t="shared" si="7"/>
        <v>0</v>
      </c>
      <c r="BI102" s="191">
        <f t="shared" si="8"/>
        <v>0</v>
      </c>
      <c r="BJ102" s="18" t="s">
        <v>85</v>
      </c>
      <c r="BK102" s="191">
        <f t="shared" si="9"/>
        <v>0</v>
      </c>
      <c r="BL102" s="18" t="s">
        <v>178</v>
      </c>
      <c r="BM102" s="190" t="s">
        <v>341</v>
      </c>
    </row>
    <row r="103" spans="1:65" s="12" customFormat="1" ht="22.9" customHeight="1">
      <c r="B103" s="163"/>
      <c r="C103" s="164"/>
      <c r="D103" s="165" t="s">
        <v>72</v>
      </c>
      <c r="E103" s="177" t="s">
        <v>2520</v>
      </c>
      <c r="F103" s="177" t="s">
        <v>3903</v>
      </c>
      <c r="G103" s="164"/>
      <c r="H103" s="164"/>
      <c r="I103" s="167"/>
      <c r="J103" s="178">
        <f>BK103</f>
        <v>0</v>
      </c>
      <c r="K103" s="164"/>
      <c r="L103" s="169"/>
      <c r="M103" s="170"/>
      <c r="N103" s="171"/>
      <c r="O103" s="171"/>
      <c r="P103" s="172">
        <f>P104</f>
        <v>0</v>
      </c>
      <c r="Q103" s="171"/>
      <c r="R103" s="172">
        <f>R104</f>
        <v>0</v>
      </c>
      <c r="S103" s="171"/>
      <c r="T103" s="173">
        <f>T104</f>
        <v>0</v>
      </c>
      <c r="AR103" s="174" t="s">
        <v>79</v>
      </c>
      <c r="AT103" s="175" t="s">
        <v>72</v>
      </c>
      <c r="AU103" s="175" t="s">
        <v>79</v>
      </c>
      <c r="AY103" s="174" t="s">
        <v>171</v>
      </c>
      <c r="BK103" s="176">
        <f>BK104</f>
        <v>0</v>
      </c>
    </row>
    <row r="104" spans="1:65" s="2" customFormat="1" ht="24">
      <c r="A104" s="35"/>
      <c r="B104" s="36"/>
      <c r="C104" s="179" t="s">
        <v>259</v>
      </c>
      <c r="D104" s="179" t="s">
        <v>173</v>
      </c>
      <c r="E104" s="180" t="s">
        <v>3904</v>
      </c>
      <c r="F104" s="181" t="s">
        <v>3905</v>
      </c>
      <c r="G104" s="182" t="s">
        <v>176</v>
      </c>
      <c r="H104" s="183">
        <v>10.5</v>
      </c>
      <c r="I104" s="184"/>
      <c r="J104" s="185">
        <f>ROUND(I104*H104,2)</f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178</v>
      </c>
      <c r="AT104" s="190" t="s">
        <v>173</v>
      </c>
      <c r="AU104" s="190" t="s">
        <v>85</v>
      </c>
      <c r="AY104" s="18" t="s">
        <v>171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85</v>
      </c>
      <c r="BK104" s="191">
        <f>ROUND(I104*H104,2)</f>
        <v>0</v>
      </c>
      <c r="BL104" s="18" t="s">
        <v>178</v>
      </c>
      <c r="BM104" s="190" t="s">
        <v>351</v>
      </c>
    </row>
    <row r="105" spans="1:65" s="12" customFormat="1" ht="22.9" customHeight="1">
      <c r="B105" s="163"/>
      <c r="C105" s="164"/>
      <c r="D105" s="165" t="s">
        <v>72</v>
      </c>
      <c r="E105" s="177" t="s">
        <v>2582</v>
      </c>
      <c r="F105" s="177" t="s">
        <v>3907</v>
      </c>
      <c r="G105" s="164"/>
      <c r="H105" s="164"/>
      <c r="I105" s="167"/>
      <c r="J105" s="178">
        <f>BK105</f>
        <v>0</v>
      </c>
      <c r="K105" s="164"/>
      <c r="L105" s="169"/>
      <c r="M105" s="170"/>
      <c r="N105" s="171"/>
      <c r="O105" s="171"/>
      <c r="P105" s="172">
        <f>SUM(P106:P119)</f>
        <v>0</v>
      </c>
      <c r="Q105" s="171"/>
      <c r="R105" s="172">
        <f>SUM(R106:R119)</f>
        <v>0</v>
      </c>
      <c r="S105" s="171"/>
      <c r="T105" s="173">
        <f>SUM(T106:T119)</f>
        <v>0</v>
      </c>
      <c r="AR105" s="174" t="s">
        <v>79</v>
      </c>
      <c r="AT105" s="175" t="s">
        <v>72</v>
      </c>
      <c r="AU105" s="175" t="s">
        <v>79</v>
      </c>
      <c r="AY105" s="174" t="s">
        <v>171</v>
      </c>
      <c r="BK105" s="176">
        <f>SUM(BK106:BK119)</f>
        <v>0</v>
      </c>
    </row>
    <row r="106" spans="1:65" s="2" customFormat="1" ht="16.5" customHeight="1">
      <c r="A106" s="35"/>
      <c r="B106" s="36"/>
      <c r="C106" s="179" t="s">
        <v>216</v>
      </c>
      <c r="D106" s="179" t="s">
        <v>173</v>
      </c>
      <c r="E106" s="180" t="s">
        <v>3992</v>
      </c>
      <c r="F106" s="181" t="s">
        <v>3993</v>
      </c>
      <c r="G106" s="182" t="s">
        <v>266</v>
      </c>
      <c r="H106" s="183">
        <v>1</v>
      </c>
      <c r="I106" s="184"/>
      <c r="J106" s="185">
        <f t="shared" ref="J106:J119" si="10">ROUND(I106*H106,2)</f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ref="P106:P119" si="11">O106*H106</f>
        <v>0</v>
      </c>
      <c r="Q106" s="188">
        <v>0</v>
      </c>
      <c r="R106" s="188">
        <f t="shared" ref="R106:R119" si="12">Q106*H106</f>
        <v>0</v>
      </c>
      <c r="S106" s="188">
        <v>0</v>
      </c>
      <c r="T106" s="189">
        <f t="shared" ref="T106:T119" si="13"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178</v>
      </c>
      <c r="AT106" s="190" t="s">
        <v>173</v>
      </c>
      <c r="AU106" s="190" t="s">
        <v>85</v>
      </c>
      <c r="AY106" s="18" t="s">
        <v>171</v>
      </c>
      <c r="BE106" s="191">
        <f t="shared" ref="BE106:BE119" si="14">IF(N106="základní",J106,0)</f>
        <v>0</v>
      </c>
      <c r="BF106" s="191">
        <f t="shared" ref="BF106:BF119" si="15">IF(N106="snížená",J106,0)</f>
        <v>0</v>
      </c>
      <c r="BG106" s="191">
        <f t="shared" ref="BG106:BG119" si="16">IF(N106="zákl. přenesená",J106,0)</f>
        <v>0</v>
      </c>
      <c r="BH106" s="191">
        <f t="shared" ref="BH106:BH119" si="17">IF(N106="sníž. přenesená",J106,0)</f>
        <v>0</v>
      </c>
      <c r="BI106" s="191">
        <f t="shared" ref="BI106:BI119" si="18">IF(N106="nulová",J106,0)</f>
        <v>0</v>
      </c>
      <c r="BJ106" s="18" t="s">
        <v>85</v>
      </c>
      <c r="BK106" s="191">
        <f t="shared" ref="BK106:BK119" si="19">ROUND(I106*H106,2)</f>
        <v>0</v>
      </c>
      <c r="BL106" s="18" t="s">
        <v>178</v>
      </c>
      <c r="BM106" s="190" t="s">
        <v>361</v>
      </c>
    </row>
    <row r="107" spans="1:65" s="2" customFormat="1" ht="24">
      <c r="A107" s="35"/>
      <c r="B107" s="36"/>
      <c r="C107" s="179" t="s">
        <v>270</v>
      </c>
      <c r="D107" s="179" t="s">
        <v>173</v>
      </c>
      <c r="E107" s="180" t="s">
        <v>3994</v>
      </c>
      <c r="F107" s="181" t="s">
        <v>3995</v>
      </c>
      <c r="G107" s="182" t="s">
        <v>318</v>
      </c>
      <c r="H107" s="183">
        <v>70</v>
      </c>
      <c r="I107" s="184"/>
      <c r="J107" s="185">
        <f t="shared" si="1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1"/>
        <v>0</v>
      </c>
      <c r="Q107" s="188">
        <v>0</v>
      </c>
      <c r="R107" s="188">
        <f t="shared" si="12"/>
        <v>0</v>
      </c>
      <c r="S107" s="188">
        <v>0</v>
      </c>
      <c r="T107" s="189">
        <f t="shared" si="1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178</v>
      </c>
      <c r="AT107" s="190" t="s">
        <v>173</v>
      </c>
      <c r="AU107" s="190" t="s">
        <v>85</v>
      </c>
      <c r="AY107" s="18" t="s">
        <v>171</v>
      </c>
      <c r="BE107" s="191">
        <f t="shared" si="14"/>
        <v>0</v>
      </c>
      <c r="BF107" s="191">
        <f t="shared" si="15"/>
        <v>0</v>
      </c>
      <c r="BG107" s="191">
        <f t="shared" si="16"/>
        <v>0</v>
      </c>
      <c r="BH107" s="191">
        <f t="shared" si="17"/>
        <v>0</v>
      </c>
      <c r="BI107" s="191">
        <f t="shared" si="18"/>
        <v>0</v>
      </c>
      <c r="BJ107" s="18" t="s">
        <v>85</v>
      </c>
      <c r="BK107" s="191">
        <f t="shared" si="19"/>
        <v>0</v>
      </c>
      <c r="BL107" s="18" t="s">
        <v>178</v>
      </c>
      <c r="BM107" s="190" t="s">
        <v>381</v>
      </c>
    </row>
    <row r="108" spans="1:65" s="2" customFormat="1" ht="21.75" customHeight="1">
      <c r="A108" s="35"/>
      <c r="B108" s="36"/>
      <c r="C108" s="215" t="s">
        <v>232</v>
      </c>
      <c r="D108" s="215" t="s">
        <v>285</v>
      </c>
      <c r="E108" s="216" t="s">
        <v>3996</v>
      </c>
      <c r="F108" s="217" t="s">
        <v>3997</v>
      </c>
      <c r="G108" s="218" t="s">
        <v>266</v>
      </c>
      <c r="H108" s="219">
        <v>70</v>
      </c>
      <c r="I108" s="220"/>
      <c r="J108" s="221">
        <f t="shared" si="10"/>
        <v>0</v>
      </c>
      <c r="K108" s="217" t="s">
        <v>19</v>
      </c>
      <c r="L108" s="222"/>
      <c r="M108" s="223" t="s">
        <v>19</v>
      </c>
      <c r="N108" s="224" t="s">
        <v>45</v>
      </c>
      <c r="O108" s="65"/>
      <c r="P108" s="188">
        <f t="shared" si="11"/>
        <v>0</v>
      </c>
      <c r="Q108" s="188">
        <v>0</v>
      </c>
      <c r="R108" s="188">
        <f t="shared" si="12"/>
        <v>0</v>
      </c>
      <c r="S108" s="188">
        <v>0</v>
      </c>
      <c r="T108" s="189">
        <f t="shared" si="1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186</v>
      </c>
      <c r="AT108" s="190" t="s">
        <v>285</v>
      </c>
      <c r="AU108" s="190" t="s">
        <v>85</v>
      </c>
      <c r="AY108" s="18" t="s">
        <v>171</v>
      </c>
      <c r="BE108" s="191">
        <f t="shared" si="14"/>
        <v>0</v>
      </c>
      <c r="BF108" s="191">
        <f t="shared" si="15"/>
        <v>0</v>
      </c>
      <c r="BG108" s="191">
        <f t="shared" si="16"/>
        <v>0</v>
      </c>
      <c r="BH108" s="191">
        <f t="shared" si="17"/>
        <v>0</v>
      </c>
      <c r="BI108" s="191">
        <f t="shared" si="18"/>
        <v>0</v>
      </c>
      <c r="BJ108" s="18" t="s">
        <v>85</v>
      </c>
      <c r="BK108" s="191">
        <f t="shared" si="19"/>
        <v>0</v>
      </c>
      <c r="BL108" s="18" t="s">
        <v>178</v>
      </c>
      <c r="BM108" s="190" t="s">
        <v>391</v>
      </c>
    </row>
    <row r="109" spans="1:65" s="2" customFormat="1" ht="24">
      <c r="A109" s="35"/>
      <c r="B109" s="36"/>
      <c r="C109" s="179" t="s">
        <v>7</v>
      </c>
      <c r="D109" s="179" t="s">
        <v>173</v>
      </c>
      <c r="E109" s="180" t="s">
        <v>3998</v>
      </c>
      <c r="F109" s="181" t="s">
        <v>3999</v>
      </c>
      <c r="G109" s="182" t="s">
        <v>266</v>
      </c>
      <c r="H109" s="183">
        <v>4</v>
      </c>
      <c r="I109" s="184"/>
      <c r="J109" s="185">
        <f t="shared" si="10"/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 t="shared" si="11"/>
        <v>0</v>
      </c>
      <c r="Q109" s="188">
        <v>0</v>
      </c>
      <c r="R109" s="188">
        <f t="shared" si="12"/>
        <v>0</v>
      </c>
      <c r="S109" s="188">
        <v>0</v>
      </c>
      <c r="T109" s="189">
        <f t="shared" si="1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178</v>
      </c>
      <c r="AT109" s="190" t="s">
        <v>173</v>
      </c>
      <c r="AU109" s="190" t="s">
        <v>85</v>
      </c>
      <c r="AY109" s="18" t="s">
        <v>171</v>
      </c>
      <c r="BE109" s="191">
        <f t="shared" si="14"/>
        <v>0</v>
      </c>
      <c r="BF109" s="191">
        <f t="shared" si="15"/>
        <v>0</v>
      </c>
      <c r="BG109" s="191">
        <f t="shared" si="16"/>
        <v>0</v>
      </c>
      <c r="BH109" s="191">
        <f t="shared" si="17"/>
        <v>0</v>
      </c>
      <c r="BI109" s="191">
        <f t="shared" si="18"/>
        <v>0</v>
      </c>
      <c r="BJ109" s="18" t="s">
        <v>85</v>
      </c>
      <c r="BK109" s="191">
        <f t="shared" si="19"/>
        <v>0</v>
      </c>
      <c r="BL109" s="18" t="s">
        <v>178</v>
      </c>
      <c r="BM109" s="190" t="s">
        <v>412</v>
      </c>
    </row>
    <row r="110" spans="1:65" s="2" customFormat="1" ht="24">
      <c r="A110" s="35"/>
      <c r="B110" s="36"/>
      <c r="C110" s="179" t="s">
        <v>284</v>
      </c>
      <c r="D110" s="179" t="s">
        <v>173</v>
      </c>
      <c r="E110" s="180" t="s">
        <v>4000</v>
      </c>
      <c r="F110" s="181" t="s">
        <v>4001</v>
      </c>
      <c r="G110" s="182" t="s">
        <v>266</v>
      </c>
      <c r="H110" s="183">
        <v>1</v>
      </c>
      <c r="I110" s="184"/>
      <c r="J110" s="185">
        <f t="shared" si="10"/>
        <v>0</v>
      </c>
      <c r="K110" s="181" t="s">
        <v>19</v>
      </c>
      <c r="L110" s="40"/>
      <c r="M110" s="186" t="s">
        <v>19</v>
      </c>
      <c r="N110" s="187" t="s">
        <v>45</v>
      </c>
      <c r="O110" s="65"/>
      <c r="P110" s="188">
        <f t="shared" si="11"/>
        <v>0</v>
      </c>
      <c r="Q110" s="188">
        <v>0</v>
      </c>
      <c r="R110" s="188">
        <f t="shared" si="12"/>
        <v>0</v>
      </c>
      <c r="S110" s="188">
        <v>0</v>
      </c>
      <c r="T110" s="189">
        <f t="shared" si="1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178</v>
      </c>
      <c r="AT110" s="190" t="s">
        <v>173</v>
      </c>
      <c r="AU110" s="190" t="s">
        <v>85</v>
      </c>
      <c r="AY110" s="18" t="s">
        <v>171</v>
      </c>
      <c r="BE110" s="191">
        <f t="shared" si="14"/>
        <v>0</v>
      </c>
      <c r="BF110" s="191">
        <f t="shared" si="15"/>
        <v>0</v>
      </c>
      <c r="BG110" s="191">
        <f t="shared" si="16"/>
        <v>0</v>
      </c>
      <c r="BH110" s="191">
        <f t="shared" si="17"/>
        <v>0</v>
      </c>
      <c r="BI110" s="191">
        <f t="shared" si="18"/>
        <v>0</v>
      </c>
      <c r="BJ110" s="18" t="s">
        <v>85</v>
      </c>
      <c r="BK110" s="191">
        <f t="shared" si="19"/>
        <v>0</v>
      </c>
      <c r="BL110" s="18" t="s">
        <v>178</v>
      </c>
      <c r="BM110" s="190" t="s">
        <v>278</v>
      </c>
    </row>
    <row r="111" spans="1:65" s="2" customFormat="1" ht="21.75" customHeight="1">
      <c r="A111" s="35"/>
      <c r="B111" s="36"/>
      <c r="C111" s="179" t="s">
        <v>291</v>
      </c>
      <c r="D111" s="179" t="s">
        <v>173</v>
      </c>
      <c r="E111" s="180" t="s">
        <v>4002</v>
      </c>
      <c r="F111" s="181" t="s">
        <v>4003</v>
      </c>
      <c r="G111" s="182" t="s">
        <v>266</v>
      </c>
      <c r="H111" s="183">
        <v>5</v>
      </c>
      <c r="I111" s="184"/>
      <c r="J111" s="185">
        <f t="shared" si="10"/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 t="shared" si="11"/>
        <v>0</v>
      </c>
      <c r="Q111" s="188">
        <v>0</v>
      </c>
      <c r="R111" s="188">
        <f t="shared" si="12"/>
        <v>0</v>
      </c>
      <c r="S111" s="188">
        <v>0</v>
      </c>
      <c r="T111" s="189">
        <f t="shared" si="1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178</v>
      </c>
      <c r="AT111" s="190" t="s">
        <v>173</v>
      </c>
      <c r="AU111" s="190" t="s">
        <v>85</v>
      </c>
      <c r="AY111" s="18" t="s">
        <v>171</v>
      </c>
      <c r="BE111" s="191">
        <f t="shared" si="14"/>
        <v>0</v>
      </c>
      <c r="BF111" s="191">
        <f t="shared" si="15"/>
        <v>0</v>
      </c>
      <c r="BG111" s="191">
        <f t="shared" si="16"/>
        <v>0</v>
      </c>
      <c r="BH111" s="191">
        <f t="shared" si="17"/>
        <v>0</v>
      </c>
      <c r="BI111" s="191">
        <f t="shared" si="18"/>
        <v>0</v>
      </c>
      <c r="BJ111" s="18" t="s">
        <v>85</v>
      </c>
      <c r="BK111" s="191">
        <f t="shared" si="19"/>
        <v>0</v>
      </c>
      <c r="BL111" s="18" t="s">
        <v>178</v>
      </c>
      <c r="BM111" s="190" t="s">
        <v>432</v>
      </c>
    </row>
    <row r="112" spans="1:65" s="2" customFormat="1" ht="24">
      <c r="A112" s="35"/>
      <c r="B112" s="36"/>
      <c r="C112" s="179" t="s">
        <v>297</v>
      </c>
      <c r="D112" s="179" t="s">
        <v>173</v>
      </c>
      <c r="E112" s="180" t="s">
        <v>4004</v>
      </c>
      <c r="F112" s="181" t="s">
        <v>4005</v>
      </c>
      <c r="G112" s="182" t="s">
        <v>266</v>
      </c>
      <c r="H112" s="183">
        <v>5</v>
      </c>
      <c r="I112" s="184"/>
      <c r="J112" s="185">
        <f t="shared" si="10"/>
        <v>0</v>
      </c>
      <c r="K112" s="181" t="s">
        <v>19</v>
      </c>
      <c r="L112" s="40"/>
      <c r="M112" s="186" t="s">
        <v>19</v>
      </c>
      <c r="N112" s="187" t="s">
        <v>45</v>
      </c>
      <c r="O112" s="65"/>
      <c r="P112" s="188">
        <f t="shared" si="11"/>
        <v>0</v>
      </c>
      <c r="Q112" s="188">
        <v>0</v>
      </c>
      <c r="R112" s="188">
        <f t="shared" si="12"/>
        <v>0</v>
      </c>
      <c r="S112" s="188">
        <v>0</v>
      </c>
      <c r="T112" s="189">
        <f t="shared" si="1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178</v>
      </c>
      <c r="AT112" s="190" t="s">
        <v>173</v>
      </c>
      <c r="AU112" s="190" t="s">
        <v>85</v>
      </c>
      <c r="AY112" s="18" t="s">
        <v>171</v>
      </c>
      <c r="BE112" s="191">
        <f t="shared" si="14"/>
        <v>0</v>
      </c>
      <c r="BF112" s="191">
        <f t="shared" si="15"/>
        <v>0</v>
      </c>
      <c r="BG112" s="191">
        <f t="shared" si="16"/>
        <v>0</v>
      </c>
      <c r="BH112" s="191">
        <f t="shared" si="17"/>
        <v>0</v>
      </c>
      <c r="BI112" s="191">
        <f t="shared" si="18"/>
        <v>0</v>
      </c>
      <c r="BJ112" s="18" t="s">
        <v>85</v>
      </c>
      <c r="BK112" s="191">
        <f t="shared" si="19"/>
        <v>0</v>
      </c>
      <c r="BL112" s="18" t="s">
        <v>178</v>
      </c>
      <c r="BM112" s="190" t="s">
        <v>442</v>
      </c>
    </row>
    <row r="113" spans="1:65" s="2" customFormat="1" ht="16.5" customHeight="1">
      <c r="A113" s="35"/>
      <c r="B113" s="36"/>
      <c r="C113" s="215" t="s">
        <v>305</v>
      </c>
      <c r="D113" s="215" t="s">
        <v>285</v>
      </c>
      <c r="E113" s="216" t="s">
        <v>4006</v>
      </c>
      <c r="F113" s="217" t="s">
        <v>4007</v>
      </c>
      <c r="G113" s="218" t="s">
        <v>266</v>
      </c>
      <c r="H113" s="219">
        <v>5</v>
      </c>
      <c r="I113" s="220"/>
      <c r="J113" s="221">
        <f t="shared" si="10"/>
        <v>0</v>
      </c>
      <c r="K113" s="217" t="s">
        <v>19</v>
      </c>
      <c r="L113" s="222"/>
      <c r="M113" s="223" t="s">
        <v>19</v>
      </c>
      <c r="N113" s="224" t="s">
        <v>45</v>
      </c>
      <c r="O113" s="65"/>
      <c r="P113" s="188">
        <f t="shared" si="11"/>
        <v>0</v>
      </c>
      <c r="Q113" s="188">
        <v>0</v>
      </c>
      <c r="R113" s="188">
        <f t="shared" si="12"/>
        <v>0</v>
      </c>
      <c r="S113" s="188">
        <v>0</v>
      </c>
      <c r="T113" s="189">
        <f t="shared" si="1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186</v>
      </c>
      <c r="AT113" s="190" t="s">
        <v>285</v>
      </c>
      <c r="AU113" s="190" t="s">
        <v>85</v>
      </c>
      <c r="AY113" s="18" t="s">
        <v>171</v>
      </c>
      <c r="BE113" s="191">
        <f t="shared" si="14"/>
        <v>0</v>
      </c>
      <c r="BF113" s="191">
        <f t="shared" si="15"/>
        <v>0</v>
      </c>
      <c r="BG113" s="191">
        <f t="shared" si="16"/>
        <v>0</v>
      </c>
      <c r="BH113" s="191">
        <f t="shared" si="17"/>
        <v>0</v>
      </c>
      <c r="BI113" s="191">
        <f t="shared" si="18"/>
        <v>0</v>
      </c>
      <c r="BJ113" s="18" t="s">
        <v>85</v>
      </c>
      <c r="BK113" s="191">
        <f t="shared" si="19"/>
        <v>0</v>
      </c>
      <c r="BL113" s="18" t="s">
        <v>178</v>
      </c>
      <c r="BM113" s="190" t="s">
        <v>282</v>
      </c>
    </row>
    <row r="114" spans="1:65" s="2" customFormat="1" ht="16.5" customHeight="1">
      <c r="A114" s="35"/>
      <c r="B114" s="36"/>
      <c r="C114" s="215" t="s">
        <v>310</v>
      </c>
      <c r="D114" s="215" t="s">
        <v>285</v>
      </c>
      <c r="E114" s="216" t="s">
        <v>4008</v>
      </c>
      <c r="F114" s="217" t="s">
        <v>4009</v>
      </c>
      <c r="G114" s="218" t="s">
        <v>266</v>
      </c>
      <c r="H114" s="219">
        <v>3</v>
      </c>
      <c r="I114" s="220"/>
      <c r="J114" s="221">
        <f t="shared" si="10"/>
        <v>0</v>
      </c>
      <c r="K114" s="217" t="s">
        <v>19</v>
      </c>
      <c r="L114" s="222"/>
      <c r="M114" s="223" t="s">
        <v>19</v>
      </c>
      <c r="N114" s="224" t="s">
        <v>45</v>
      </c>
      <c r="O114" s="65"/>
      <c r="P114" s="188">
        <f t="shared" si="11"/>
        <v>0</v>
      </c>
      <c r="Q114" s="188">
        <v>0</v>
      </c>
      <c r="R114" s="188">
        <f t="shared" si="12"/>
        <v>0</v>
      </c>
      <c r="S114" s="188">
        <v>0</v>
      </c>
      <c r="T114" s="189">
        <f t="shared" si="1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186</v>
      </c>
      <c r="AT114" s="190" t="s">
        <v>285</v>
      </c>
      <c r="AU114" s="190" t="s">
        <v>85</v>
      </c>
      <c r="AY114" s="18" t="s">
        <v>171</v>
      </c>
      <c r="BE114" s="191">
        <f t="shared" si="14"/>
        <v>0</v>
      </c>
      <c r="BF114" s="191">
        <f t="shared" si="15"/>
        <v>0</v>
      </c>
      <c r="BG114" s="191">
        <f t="shared" si="16"/>
        <v>0</v>
      </c>
      <c r="BH114" s="191">
        <f t="shared" si="17"/>
        <v>0</v>
      </c>
      <c r="BI114" s="191">
        <f t="shared" si="18"/>
        <v>0</v>
      </c>
      <c r="BJ114" s="18" t="s">
        <v>85</v>
      </c>
      <c r="BK114" s="191">
        <f t="shared" si="19"/>
        <v>0</v>
      </c>
      <c r="BL114" s="18" t="s">
        <v>178</v>
      </c>
      <c r="BM114" s="190" t="s">
        <v>461</v>
      </c>
    </row>
    <row r="115" spans="1:65" s="2" customFormat="1" ht="16.5" customHeight="1">
      <c r="A115" s="35"/>
      <c r="B115" s="36"/>
      <c r="C115" s="215" t="s">
        <v>315</v>
      </c>
      <c r="D115" s="215" t="s">
        <v>285</v>
      </c>
      <c r="E115" s="216" t="s">
        <v>4010</v>
      </c>
      <c r="F115" s="217" t="s">
        <v>4011</v>
      </c>
      <c r="G115" s="218" t="s">
        <v>266</v>
      </c>
      <c r="H115" s="219">
        <v>3</v>
      </c>
      <c r="I115" s="220"/>
      <c r="J115" s="221">
        <f t="shared" si="10"/>
        <v>0</v>
      </c>
      <c r="K115" s="217" t="s">
        <v>19</v>
      </c>
      <c r="L115" s="222"/>
      <c r="M115" s="223" t="s">
        <v>19</v>
      </c>
      <c r="N115" s="224" t="s">
        <v>45</v>
      </c>
      <c r="O115" s="65"/>
      <c r="P115" s="188">
        <f t="shared" si="11"/>
        <v>0</v>
      </c>
      <c r="Q115" s="188">
        <v>0</v>
      </c>
      <c r="R115" s="188">
        <f t="shared" si="12"/>
        <v>0</v>
      </c>
      <c r="S115" s="188">
        <v>0</v>
      </c>
      <c r="T115" s="189">
        <f t="shared" si="1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186</v>
      </c>
      <c r="AT115" s="190" t="s">
        <v>285</v>
      </c>
      <c r="AU115" s="190" t="s">
        <v>85</v>
      </c>
      <c r="AY115" s="18" t="s">
        <v>171</v>
      </c>
      <c r="BE115" s="191">
        <f t="shared" si="14"/>
        <v>0</v>
      </c>
      <c r="BF115" s="191">
        <f t="shared" si="15"/>
        <v>0</v>
      </c>
      <c r="BG115" s="191">
        <f t="shared" si="16"/>
        <v>0</v>
      </c>
      <c r="BH115" s="191">
        <f t="shared" si="17"/>
        <v>0</v>
      </c>
      <c r="BI115" s="191">
        <f t="shared" si="18"/>
        <v>0</v>
      </c>
      <c r="BJ115" s="18" t="s">
        <v>85</v>
      </c>
      <c r="BK115" s="191">
        <f t="shared" si="19"/>
        <v>0</v>
      </c>
      <c r="BL115" s="18" t="s">
        <v>178</v>
      </c>
      <c r="BM115" s="190" t="s">
        <v>472</v>
      </c>
    </row>
    <row r="116" spans="1:65" s="2" customFormat="1" ht="16.5" customHeight="1">
      <c r="A116" s="35"/>
      <c r="B116" s="36"/>
      <c r="C116" s="215" t="s">
        <v>321</v>
      </c>
      <c r="D116" s="215" t="s">
        <v>285</v>
      </c>
      <c r="E116" s="216" t="s">
        <v>4012</v>
      </c>
      <c r="F116" s="217" t="s">
        <v>4013</v>
      </c>
      <c r="G116" s="218" t="s">
        <v>266</v>
      </c>
      <c r="H116" s="219">
        <v>1</v>
      </c>
      <c r="I116" s="220"/>
      <c r="J116" s="221">
        <f t="shared" si="10"/>
        <v>0</v>
      </c>
      <c r="K116" s="217" t="s">
        <v>19</v>
      </c>
      <c r="L116" s="222"/>
      <c r="M116" s="223" t="s">
        <v>19</v>
      </c>
      <c r="N116" s="224" t="s">
        <v>45</v>
      </c>
      <c r="O116" s="65"/>
      <c r="P116" s="188">
        <f t="shared" si="11"/>
        <v>0</v>
      </c>
      <c r="Q116" s="188">
        <v>0</v>
      </c>
      <c r="R116" s="188">
        <f t="shared" si="12"/>
        <v>0</v>
      </c>
      <c r="S116" s="188">
        <v>0</v>
      </c>
      <c r="T116" s="189">
        <f t="shared" si="1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186</v>
      </c>
      <c r="AT116" s="190" t="s">
        <v>285</v>
      </c>
      <c r="AU116" s="190" t="s">
        <v>85</v>
      </c>
      <c r="AY116" s="18" t="s">
        <v>171</v>
      </c>
      <c r="BE116" s="191">
        <f t="shared" si="14"/>
        <v>0</v>
      </c>
      <c r="BF116" s="191">
        <f t="shared" si="15"/>
        <v>0</v>
      </c>
      <c r="BG116" s="191">
        <f t="shared" si="16"/>
        <v>0</v>
      </c>
      <c r="BH116" s="191">
        <f t="shared" si="17"/>
        <v>0</v>
      </c>
      <c r="BI116" s="191">
        <f t="shared" si="18"/>
        <v>0</v>
      </c>
      <c r="BJ116" s="18" t="s">
        <v>85</v>
      </c>
      <c r="BK116" s="191">
        <f t="shared" si="19"/>
        <v>0</v>
      </c>
      <c r="BL116" s="18" t="s">
        <v>178</v>
      </c>
      <c r="BM116" s="190" t="s">
        <v>484</v>
      </c>
    </row>
    <row r="117" spans="1:65" s="2" customFormat="1" ht="16.5" customHeight="1">
      <c r="A117" s="35"/>
      <c r="B117" s="36"/>
      <c r="C117" s="215" t="s">
        <v>326</v>
      </c>
      <c r="D117" s="215" t="s">
        <v>285</v>
      </c>
      <c r="E117" s="216" t="s">
        <v>4014</v>
      </c>
      <c r="F117" s="217" t="s">
        <v>4015</v>
      </c>
      <c r="G117" s="218" t="s">
        <v>266</v>
      </c>
      <c r="H117" s="219">
        <v>5</v>
      </c>
      <c r="I117" s="220"/>
      <c r="J117" s="221">
        <f t="shared" si="10"/>
        <v>0</v>
      </c>
      <c r="K117" s="217" t="s">
        <v>19</v>
      </c>
      <c r="L117" s="222"/>
      <c r="M117" s="223" t="s">
        <v>19</v>
      </c>
      <c r="N117" s="224" t="s">
        <v>45</v>
      </c>
      <c r="O117" s="65"/>
      <c r="P117" s="188">
        <f t="shared" si="11"/>
        <v>0</v>
      </c>
      <c r="Q117" s="188">
        <v>0</v>
      </c>
      <c r="R117" s="188">
        <f t="shared" si="12"/>
        <v>0</v>
      </c>
      <c r="S117" s="188">
        <v>0</v>
      </c>
      <c r="T117" s="189">
        <f t="shared" si="1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186</v>
      </c>
      <c r="AT117" s="190" t="s">
        <v>285</v>
      </c>
      <c r="AU117" s="190" t="s">
        <v>85</v>
      </c>
      <c r="AY117" s="18" t="s">
        <v>171</v>
      </c>
      <c r="BE117" s="191">
        <f t="shared" si="14"/>
        <v>0</v>
      </c>
      <c r="BF117" s="191">
        <f t="shared" si="15"/>
        <v>0</v>
      </c>
      <c r="BG117" s="191">
        <f t="shared" si="16"/>
        <v>0</v>
      </c>
      <c r="BH117" s="191">
        <f t="shared" si="17"/>
        <v>0</v>
      </c>
      <c r="BI117" s="191">
        <f t="shared" si="18"/>
        <v>0</v>
      </c>
      <c r="BJ117" s="18" t="s">
        <v>85</v>
      </c>
      <c r="BK117" s="191">
        <f t="shared" si="19"/>
        <v>0</v>
      </c>
      <c r="BL117" s="18" t="s">
        <v>178</v>
      </c>
      <c r="BM117" s="190" t="s">
        <v>496</v>
      </c>
    </row>
    <row r="118" spans="1:65" s="2" customFormat="1" ht="16.5" customHeight="1">
      <c r="A118" s="35"/>
      <c r="B118" s="36"/>
      <c r="C118" s="215" t="s">
        <v>331</v>
      </c>
      <c r="D118" s="215" t="s">
        <v>285</v>
      </c>
      <c r="E118" s="216" t="s">
        <v>4016</v>
      </c>
      <c r="F118" s="217" t="s">
        <v>4017</v>
      </c>
      <c r="G118" s="218" t="s">
        <v>266</v>
      </c>
      <c r="H118" s="219">
        <v>4</v>
      </c>
      <c r="I118" s="220"/>
      <c r="J118" s="221">
        <f t="shared" si="10"/>
        <v>0</v>
      </c>
      <c r="K118" s="217" t="s">
        <v>19</v>
      </c>
      <c r="L118" s="222"/>
      <c r="M118" s="223" t="s">
        <v>19</v>
      </c>
      <c r="N118" s="224" t="s">
        <v>45</v>
      </c>
      <c r="O118" s="65"/>
      <c r="P118" s="188">
        <f t="shared" si="11"/>
        <v>0</v>
      </c>
      <c r="Q118" s="188">
        <v>0</v>
      </c>
      <c r="R118" s="188">
        <f t="shared" si="12"/>
        <v>0</v>
      </c>
      <c r="S118" s="188">
        <v>0</v>
      </c>
      <c r="T118" s="189">
        <f t="shared" si="1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186</v>
      </c>
      <c r="AT118" s="190" t="s">
        <v>285</v>
      </c>
      <c r="AU118" s="190" t="s">
        <v>85</v>
      </c>
      <c r="AY118" s="18" t="s">
        <v>171</v>
      </c>
      <c r="BE118" s="191">
        <f t="shared" si="14"/>
        <v>0</v>
      </c>
      <c r="BF118" s="191">
        <f t="shared" si="15"/>
        <v>0</v>
      </c>
      <c r="BG118" s="191">
        <f t="shared" si="16"/>
        <v>0</v>
      </c>
      <c r="BH118" s="191">
        <f t="shared" si="17"/>
        <v>0</v>
      </c>
      <c r="BI118" s="191">
        <f t="shared" si="18"/>
        <v>0</v>
      </c>
      <c r="BJ118" s="18" t="s">
        <v>85</v>
      </c>
      <c r="BK118" s="191">
        <f t="shared" si="19"/>
        <v>0</v>
      </c>
      <c r="BL118" s="18" t="s">
        <v>178</v>
      </c>
      <c r="BM118" s="190" t="s">
        <v>507</v>
      </c>
    </row>
    <row r="119" spans="1:65" s="2" customFormat="1" ht="16.5" customHeight="1">
      <c r="A119" s="35"/>
      <c r="B119" s="36"/>
      <c r="C119" s="215" t="s">
        <v>337</v>
      </c>
      <c r="D119" s="215" t="s">
        <v>285</v>
      </c>
      <c r="E119" s="216" t="s">
        <v>4018</v>
      </c>
      <c r="F119" s="217" t="s">
        <v>4019</v>
      </c>
      <c r="G119" s="218" t="s">
        <v>266</v>
      </c>
      <c r="H119" s="219">
        <v>1</v>
      </c>
      <c r="I119" s="220"/>
      <c r="J119" s="221">
        <f t="shared" si="10"/>
        <v>0</v>
      </c>
      <c r="K119" s="217" t="s">
        <v>19</v>
      </c>
      <c r="L119" s="222"/>
      <c r="M119" s="223" t="s">
        <v>19</v>
      </c>
      <c r="N119" s="224" t="s">
        <v>45</v>
      </c>
      <c r="O119" s="65"/>
      <c r="P119" s="188">
        <f t="shared" si="11"/>
        <v>0</v>
      </c>
      <c r="Q119" s="188">
        <v>0</v>
      </c>
      <c r="R119" s="188">
        <f t="shared" si="12"/>
        <v>0</v>
      </c>
      <c r="S119" s="188">
        <v>0</v>
      </c>
      <c r="T119" s="189">
        <f t="shared" si="1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186</v>
      </c>
      <c r="AT119" s="190" t="s">
        <v>285</v>
      </c>
      <c r="AU119" s="190" t="s">
        <v>85</v>
      </c>
      <c r="AY119" s="18" t="s">
        <v>171</v>
      </c>
      <c r="BE119" s="191">
        <f t="shared" si="14"/>
        <v>0</v>
      </c>
      <c r="BF119" s="191">
        <f t="shared" si="15"/>
        <v>0</v>
      </c>
      <c r="BG119" s="191">
        <f t="shared" si="16"/>
        <v>0</v>
      </c>
      <c r="BH119" s="191">
        <f t="shared" si="17"/>
        <v>0</v>
      </c>
      <c r="BI119" s="191">
        <f t="shared" si="18"/>
        <v>0</v>
      </c>
      <c r="BJ119" s="18" t="s">
        <v>85</v>
      </c>
      <c r="BK119" s="191">
        <f t="shared" si="19"/>
        <v>0</v>
      </c>
      <c r="BL119" s="18" t="s">
        <v>178</v>
      </c>
      <c r="BM119" s="190" t="s">
        <v>518</v>
      </c>
    </row>
    <row r="120" spans="1:65" s="12" customFormat="1" ht="22.9" customHeight="1">
      <c r="B120" s="163"/>
      <c r="C120" s="164"/>
      <c r="D120" s="165" t="s">
        <v>72</v>
      </c>
      <c r="E120" s="177" t="s">
        <v>746</v>
      </c>
      <c r="F120" s="177" t="s">
        <v>747</v>
      </c>
      <c r="G120" s="164"/>
      <c r="H120" s="164"/>
      <c r="I120" s="167"/>
      <c r="J120" s="178">
        <f>BK120</f>
        <v>0</v>
      </c>
      <c r="K120" s="164"/>
      <c r="L120" s="169"/>
      <c r="M120" s="170"/>
      <c r="N120" s="171"/>
      <c r="O120" s="171"/>
      <c r="P120" s="172">
        <f>P121</f>
        <v>0</v>
      </c>
      <c r="Q120" s="171"/>
      <c r="R120" s="172">
        <f>R121</f>
        <v>0</v>
      </c>
      <c r="S120" s="171"/>
      <c r="T120" s="173">
        <f>T121</f>
        <v>0</v>
      </c>
      <c r="AR120" s="174" t="s">
        <v>79</v>
      </c>
      <c r="AT120" s="175" t="s">
        <v>72</v>
      </c>
      <c r="AU120" s="175" t="s">
        <v>79</v>
      </c>
      <c r="AY120" s="174" t="s">
        <v>171</v>
      </c>
      <c r="BK120" s="176">
        <f>BK121</f>
        <v>0</v>
      </c>
    </row>
    <row r="121" spans="1:65" s="2" customFormat="1" ht="24">
      <c r="A121" s="35"/>
      <c r="B121" s="36"/>
      <c r="C121" s="179" t="s">
        <v>341</v>
      </c>
      <c r="D121" s="179" t="s">
        <v>173</v>
      </c>
      <c r="E121" s="180" t="s">
        <v>3974</v>
      </c>
      <c r="F121" s="181" t="s">
        <v>3975</v>
      </c>
      <c r="G121" s="182" t="s">
        <v>215</v>
      </c>
      <c r="H121" s="183">
        <v>24.457000000000001</v>
      </c>
      <c r="I121" s="184"/>
      <c r="J121" s="185">
        <f>ROUND(I121*H121,2)</f>
        <v>0</v>
      </c>
      <c r="K121" s="181" t="s">
        <v>19</v>
      </c>
      <c r="L121" s="40"/>
      <c r="M121" s="239" t="s">
        <v>19</v>
      </c>
      <c r="N121" s="240" t="s">
        <v>45</v>
      </c>
      <c r="O121" s="241"/>
      <c r="P121" s="242">
        <f>O121*H121</f>
        <v>0</v>
      </c>
      <c r="Q121" s="242">
        <v>0</v>
      </c>
      <c r="R121" s="242">
        <f>Q121*H121</f>
        <v>0</v>
      </c>
      <c r="S121" s="242">
        <v>0</v>
      </c>
      <c r="T121" s="243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178</v>
      </c>
      <c r="AT121" s="190" t="s">
        <v>173</v>
      </c>
      <c r="AU121" s="190" t="s">
        <v>85</v>
      </c>
      <c r="AY121" s="18" t="s">
        <v>171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85</v>
      </c>
      <c r="BK121" s="191">
        <f>ROUND(I121*H121,2)</f>
        <v>0</v>
      </c>
      <c r="BL121" s="18" t="s">
        <v>178</v>
      </c>
      <c r="BM121" s="190" t="s">
        <v>402</v>
      </c>
    </row>
    <row r="122" spans="1:65" s="2" customFormat="1" ht="6.95" customHeight="1">
      <c r="A122" s="35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0"/>
      <c r="M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</sheetData>
  <sheetProtection password="CC35" sheet="1" objects="1" scenarios="1" formatColumns="0" formatRows="0" autoFilter="0"/>
  <autoFilter ref="C83:K121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7"/>
  <sheetViews>
    <sheetView showGridLines="0" topLeftCell="A113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119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2" customFormat="1" ht="12" customHeight="1">
      <c r="A8" s="35"/>
      <c r="B8" s="40"/>
      <c r="C8" s="35"/>
      <c r="D8" s="113" t="s">
        <v>121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6" t="s">
        <v>4020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18. 3. 2021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25</v>
      </c>
      <c r="E14" s="35"/>
      <c r="F14" s="35"/>
      <c r="G14" s="35"/>
      <c r="H14" s="35"/>
      <c r="I14" s="113" t="s">
        <v>26</v>
      </c>
      <c r="J14" s="104" t="str">
        <f>IF('Rekapitulace stavby'!AN10="","",'Rekapitulace stavby'!AN10)</f>
        <v/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>Obec Modrava</v>
      </c>
      <c r="F15" s="35"/>
      <c r="G15" s="35"/>
      <c r="H15" s="35"/>
      <c r="I15" s="113" t="s">
        <v>28</v>
      </c>
      <c r="J15" s="104" t="str">
        <f>IF('Rekapitulace stavby'!AN11="","",'Rekapitulace stavby'!AN11)</f>
        <v/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26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7" t="str">
        <f>'Rekapitulace stavby'!E14</f>
        <v>Vyplň údaj</v>
      </c>
      <c r="F18" s="378"/>
      <c r="G18" s="378"/>
      <c r="H18" s="378"/>
      <c r="I18" s="113" t="s">
        <v>28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26</v>
      </c>
      <c r="J20" s="104" t="s">
        <v>32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">
        <v>33</v>
      </c>
      <c r="F21" s="35"/>
      <c r="G21" s="35"/>
      <c r="H21" s="35"/>
      <c r="I21" s="113" t="s">
        <v>28</v>
      </c>
      <c r="J21" s="104" t="s">
        <v>19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26</v>
      </c>
      <c r="J23" s="104" t="str">
        <f>IF('Rekapitulace stavby'!AN19="","",'Rekapitulace stavby'!AN19)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13" t="s">
        <v>28</v>
      </c>
      <c r="J24" s="104" t="str">
        <f>IF('Rekapitulace stavby'!AN20="","",'Rekapitulace stavby'!AN20)</f>
        <v/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79" t="s">
        <v>19</v>
      </c>
      <c r="F27" s="379"/>
      <c r="G27" s="379"/>
      <c r="H27" s="37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ROUND(J86,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ROUND((SUM(BE86:BE186)),  2)</f>
        <v>0</v>
      </c>
      <c r="G33" s="35"/>
      <c r="H33" s="35"/>
      <c r="I33" s="125">
        <v>0.21</v>
      </c>
      <c r="J33" s="124">
        <f>ROUND(((SUM(BE86:BE186))*I33),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ROUND((SUM(BF86:BF186)),  2)</f>
        <v>0</v>
      </c>
      <c r="G34" s="35"/>
      <c r="H34" s="35"/>
      <c r="I34" s="125">
        <v>0.15</v>
      </c>
      <c r="J34" s="124">
        <f>ROUND(((SUM(BF86:BF186))*I34),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ROUND((SUM(BG86:BG186)),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ROUND((SUM(BH86:BH186)),  2)</f>
        <v>0</v>
      </c>
      <c r="G36" s="35"/>
      <c r="H36" s="35"/>
      <c r="I36" s="125">
        <v>0.15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ROUND((SUM(BI86:BI186)),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126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80" t="str">
        <f>E7</f>
        <v>Stavební úpravy stávajících objektů</v>
      </c>
      <c r="F48" s="381"/>
      <c r="G48" s="381"/>
      <c r="H48" s="381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121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4" t="str">
        <f>E9</f>
        <v>IO-03 - Zpevněné plochy</v>
      </c>
      <c r="F50" s="382"/>
      <c r="G50" s="382"/>
      <c r="H50" s="382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Filipova Huť </v>
      </c>
      <c r="G52" s="37"/>
      <c r="H52" s="37"/>
      <c r="I52" s="30" t="s">
        <v>23</v>
      </c>
      <c r="J52" s="60" t="str">
        <f>IF(J12="","",J12)</f>
        <v>18. 3. 2021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40.15" customHeight="1">
      <c r="A54" s="35"/>
      <c r="B54" s="36"/>
      <c r="C54" s="30" t="s">
        <v>25</v>
      </c>
      <c r="D54" s="37"/>
      <c r="E54" s="37"/>
      <c r="F54" s="28" t="str">
        <f>E15</f>
        <v>Obec Modrava</v>
      </c>
      <c r="G54" s="37"/>
      <c r="H54" s="37"/>
      <c r="I54" s="30" t="s">
        <v>31</v>
      </c>
      <c r="J54" s="33" t="str">
        <f>E21</f>
        <v>Projekty staveb, činnost investorská, inženýrská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 xml:space="preserve"> 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127</v>
      </c>
      <c r="D57" s="138"/>
      <c r="E57" s="138"/>
      <c r="F57" s="138"/>
      <c r="G57" s="138"/>
      <c r="H57" s="138"/>
      <c r="I57" s="138"/>
      <c r="J57" s="139" t="s">
        <v>128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71</v>
      </c>
      <c r="D59" s="37"/>
      <c r="E59" s="37"/>
      <c r="F59" s="37"/>
      <c r="G59" s="37"/>
      <c r="H59" s="37"/>
      <c r="I59" s="37"/>
      <c r="J59" s="78">
        <f>J86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129</v>
      </c>
    </row>
    <row r="60" spans="1:47" s="9" customFormat="1" ht="24.95" customHeight="1">
      <c r="B60" s="141"/>
      <c r="C60" s="142"/>
      <c r="D60" s="143" t="s">
        <v>130</v>
      </c>
      <c r="E60" s="144"/>
      <c r="F60" s="144"/>
      <c r="G60" s="144"/>
      <c r="H60" s="144"/>
      <c r="I60" s="144"/>
      <c r="J60" s="145">
        <f>J87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131</v>
      </c>
      <c r="E61" s="149"/>
      <c r="F61" s="149"/>
      <c r="G61" s="149"/>
      <c r="H61" s="149"/>
      <c r="I61" s="149"/>
      <c r="J61" s="150">
        <f>J88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132</v>
      </c>
      <c r="E62" s="149"/>
      <c r="F62" s="149"/>
      <c r="G62" s="149"/>
      <c r="H62" s="149"/>
      <c r="I62" s="149"/>
      <c r="J62" s="150">
        <f>J119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134</v>
      </c>
      <c r="E63" s="149"/>
      <c r="F63" s="149"/>
      <c r="G63" s="149"/>
      <c r="H63" s="149"/>
      <c r="I63" s="149"/>
      <c r="J63" s="150">
        <f>J122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4021</v>
      </c>
      <c r="E64" s="149"/>
      <c r="F64" s="149"/>
      <c r="G64" s="149"/>
      <c r="H64" s="149"/>
      <c r="I64" s="149"/>
      <c r="J64" s="150">
        <f>J125</f>
        <v>0</v>
      </c>
      <c r="K64" s="98"/>
      <c r="L64" s="151"/>
    </row>
    <row r="65" spans="1:31" s="10" customFormat="1" ht="19.899999999999999" customHeight="1">
      <c r="B65" s="147"/>
      <c r="C65" s="98"/>
      <c r="D65" s="148" t="s">
        <v>136</v>
      </c>
      <c r="E65" s="149"/>
      <c r="F65" s="149"/>
      <c r="G65" s="149"/>
      <c r="H65" s="149"/>
      <c r="I65" s="149"/>
      <c r="J65" s="150">
        <f>J152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139</v>
      </c>
      <c r="E66" s="149"/>
      <c r="F66" s="149"/>
      <c r="G66" s="149"/>
      <c r="H66" s="149"/>
      <c r="I66" s="149"/>
      <c r="J66" s="150">
        <f>J185</f>
        <v>0</v>
      </c>
      <c r="K66" s="98"/>
      <c r="L66" s="151"/>
    </row>
    <row r="67" spans="1:31" s="2" customFormat="1" ht="21.7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156</v>
      </c>
      <c r="D73" s="37"/>
      <c r="E73" s="37"/>
      <c r="F73" s="37"/>
      <c r="G73" s="37"/>
      <c r="H73" s="37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16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80" t="str">
        <f>E7</f>
        <v>Stavební úpravy stávajících objektů</v>
      </c>
      <c r="F76" s="381"/>
      <c r="G76" s="381"/>
      <c r="H76" s="381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121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34" t="str">
        <f>E9</f>
        <v>IO-03 - Zpevněné plochy</v>
      </c>
      <c r="F78" s="382"/>
      <c r="G78" s="382"/>
      <c r="H78" s="382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7"/>
      <c r="E80" s="37"/>
      <c r="F80" s="28" t="str">
        <f>F12</f>
        <v xml:space="preserve">Filipova Huť </v>
      </c>
      <c r="G80" s="37"/>
      <c r="H80" s="37"/>
      <c r="I80" s="30" t="s">
        <v>23</v>
      </c>
      <c r="J80" s="60" t="str">
        <f>IF(J12="","",J12)</f>
        <v>18. 3. 2021</v>
      </c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40.15" customHeight="1">
      <c r="A82" s="35"/>
      <c r="B82" s="36"/>
      <c r="C82" s="30" t="s">
        <v>25</v>
      </c>
      <c r="D82" s="37"/>
      <c r="E82" s="37"/>
      <c r="F82" s="28" t="str">
        <f>E15</f>
        <v>Obec Modrava</v>
      </c>
      <c r="G82" s="37"/>
      <c r="H82" s="37"/>
      <c r="I82" s="30" t="s">
        <v>31</v>
      </c>
      <c r="J82" s="33" t="str">
        <f>E21</f>
        <v>Projekty staveb, činnost investorská, inženýrská</v>
      </c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29</v>
      </c>
      <c r="D83" s="37"/>
      <c r="E83" s="37"/>
      <c r="F83" s="28" t="str">
        <f>IF(E18="","",E18)</f>
        <v>Vyplň údaj</v>
      </c>
      <c r="G83" s="37"/>
      <c r="H83" s="37"/>
      <c r="I83" s="30" t="s">
        <v>35</v>
      </c>
      <c r="J83" s="33" t="str">
        <f>E24</f>
        <v xml:space="preserve"> 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52"/>
      <c r="B85" s="153"/>
      <c r="C85" s="154" t="s">
        <v>157</v>
      </c>
      <c r="D85" s="155" t="s">
        <v>58</v>
      </c>
      <c r="E85" s="155" t="s">
        <v>54</v>
      </c>
      <c r="F85" s="155" t="s">
        <v>55</v>
      </c>
      <c r="G85" s="155" t="s">
        <v>158</v>
      </c>
      <c r="H85" s="155" t="s">
        <v>159</v>
      </c>
      <c r="I85" s="155" t="s">
        <v>160</v>
      </c>
      <c r="J85" s="155" t="s">
        <v>128</v>
      </c>
      <c r="K85" s="156" t="s">
        <v>161</v>
      </c>
      <c r="L85" s="157"/>
      <c r="M85" s="69" t="s">
        <v>19</v>
      </c>
      <c r="N85" s="70" t="s">
        <v>43</v>
      </c>
      <c r="O85" s="70" t="s">
        <v>162</v>
      </c>
      <c r="P85" s="70" t="s">
        <v>163</v>
      </c>
      <c r="Q85" s="70" t="s">
        <v>164</v>
      </c>
      <c r="R85" s="70" t="s">
        <v>165</v>
      </c>
      <c r="S85" s="70" t="s">
        <v>166</v>
      </c>
      <c r="T85" s="71" t="s">
        <v>167</v>
      </c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</row>
    <row r="86" spans="1:65" s="2" customFormat="1" ht="22.9" customHeight="1">
      <c r="A86" s="35"/>
      <c r="B86" s="36"/>
      <c r="C86" s="76" t="s">
        <v>168</v>
      </c>
      <c r="D86" s="37"/>
      <c r="E86" s="37"/>
      <c r="F86" s="37"/>
      <c r="G86" s="37"/>
      <c r="H86" s="37"/>
      <c r="I86" s="37"/>
      <c r="J86" s="158">
        <f>BK86</f>
        <v>0</v>
      </c>
      <c r="K86" s="37"/>
      <c r="L86" s="40"/>
      <c r="M86" s="72"/>
      <c r="N86" s="159"/>
      <c r="O86" s="73"/>
      <c r="P86" s="160">
        <f>P87</f>
        <v>0</v>
      </c>
      <c r="Q86" s="73"/>
      <c r="R86" s="160">
        <f>R87</f>
        <v>144.22450000000001</v>
      </c>
      <c r="S86" s="73"/>
      <c r="T86" s="161">
        <f>T87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72</v>
      </c>
      <c r="AU86" s="18" t="s">
        <v>129</v>
      </c>
      <c r="BK86" s="162">
        <f>BK87</f>
        <v>0</v>
      </c>
    </row>
    <row r="87" spans="1:65" s="12" customFormat="1" ht="25.9" customHeight="1">
      <c r="B87" s="163"/>
      <c r="C87" s="164"/>
      <c r="D87" s="165" t="s">
        <v>72</v>
      </c>
      <c r="E87" s="166" t="s">
        <v>169</v>
      </c>
      <c r="F87" s="166" t="s">
        <v>170</v>
      </c>
      <c r="G87" s="164"/>
      <c r="H87" s="164"/>
      <c r="I87" s="167"/>
      <c r="J87" s="168">
        <f>BK87</f>
        <v>0</v>
      </c>
      <c r="K87" s="164"/>
      <c r="L87" s="169"/>
      <c r="M87" s="170"/>
      <c r="N87" s="171"/>
      <c r="O87" s="171"/>
      <c r="P87" s="172">
        <f>P88+P119+P122+P125+P152+P185</f>
        <v>0</v>
      </c>
      <c r="Q87" s="171"/>
      <c r="R87" s="172">
        <f>R88+R119+R122+R125+R152+R185</f>
        <v>144.22450000000001</v>
      </c>
      <c r="S87" s="171"/>
      <c r="T87" s="173">
        <f>T88+T119+T122+T125+T152+T185</f>
        <v>0</v>
      </c>
      <c r="AR87" s="174" t="s">
        <v>79</v>
      </c>
      <c r="AT87" s="175" t="s">
        <v>72</v>
      </c>
      <c r="AU87" s="175" t="s">
        <v>73</v>
      </c>
      <c r="AY87" s="174" t="s">
        <v>171</v>
      </c>
      <c r="BK87" s="176">
        <f>BK88+BK119+BK122+BK125+BK152+BK185</f>
        <v>0</v>
      </c>
    </row>
    <row r="88" spans="1:65" s="12" customFormat="1" ht="22.9" customHeight="1">
      <c r="B88" s="163"/>
      <c r="C88" s="164"/>
      <c r="D88" s="165" t="s">
        <v>72</v>
      </c>
      <c r="E88" s="177" t="s">
        <v>79</v>
      </c>
      <c r="F88" s="177" t="s">
        <v>172</v>
      </c>
      <c r="G88" s="164"/>
      <c r="H88" s="164"/>
      <c r="I88" s="167"/>
      <c r="J88" s="178">
        <f>BK88</f>
        <v>0</v>
      </c>
      <c r="K88" s="164"/>
      <c r="L88" s="169"/>
      <c r="M88" s="170"/>
      <c r="N88" s="171"/>
      <c r="O88" s="171"/>
      <c r="P88" s="172">
        <f>SUM(P89:P118)</f>
        <v>0</v>
      </c>
      <c r="Q88" s="171"/>
      <c r="R88" s="172">
        <f>SUM(R89:R118)</f>
        <v>3.0013000000000001E-2</v>
      </c>
      <c r="S88" s="171"/>
      <c r="T88" s="173">
        <f>SUM(T89:T118)</f>
        <v>0</v>
      </c>
      <c r="AR88" s="174" t="s">
        <v>79</v>
      </c>
      <c r="AT88" s="175" t="s">
        <v>72</v>
      </c>
      <c r="AU88" s="175" t="s">
        <v>79</v>
      </c>
      <c r="AY88" s="174" t="s">
        <v>171</v>
      </c>
      <c r="BK88" s="176">
        <f>SUM(BK89:BK118)</f>
        <v>0</v>
      </c>
    </row>
    <row r="89" spans="1:65" s="2" customFormat="1" ht="24">
      <c r="A89" s="35"/>
      <c r="B89" s="36"/>
      <c r="C89" s="179" t="s">
        <v>79</v>
      </c>
      <c r="D89" s="179" t="s">
        <v>173</v>
      </c>
      <c r="E89" s="180" t="s">
        <v>4022</v>
      </c>
      <c r="F89" s="181" t="s">
        <v>4023</v>
      </c>
      <c r="G89" s="182" t="s">
        <v>231</v>
      </c>
      <c r="H89" s="183">
        <v>252</v>
      </c>
      <c r="I89" s="184"/>
      <c r="J89" s="185">
        <f>ROUND(I89*H89,2)</f>
        <v>0</v>
      </c>
      <c r="K89" s="181" t="s">
        <v>177</v>
      </c>
      <c r="L89" s="40"/>
      <c r="M89" s="186" t="s">
        <v>19</v>
      </c>
      <c r="N89" s="187" t="s">
        <v>44</v>
      </c>
      <c r="O89" s="65"/>
      <c r="P89" s="188">
        <f>O89*H89</f>
        <v>0</v>
      </c>
      <c r="Q89" s="188">
        <v>0</v>
      </c>
      <c r="R89" s="188">
        <f>Q89*H89</f>
        <v>0</v>
      </c>
      <c r="S89" s="188">
        <v>0</v>
      </c>
      <c r="T89" s="189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90" t="s">
        <v>178</v>
      </c>
      <c r="AT89" s="190" t="s">
        <v>173</v>
      </c>
      <c r="AU89" s="190" t="s">
        <v>85</v>
      </c>
      <c r="AY89" s="18" t="s">
        <v>171</v>
      </c>
      <c r="BE89" s="191">
        <f>IF(N89="základní",J89,0)</f>
        <v>0</v>
      </c>
      <c r="BF89" s="191">
        <f>IF(N89="snížená",J89,0)</f>
        <v>0</v>
      </c>
      <c r="BG89" s="191">
        <f>IF(N89="zákl. přenesená",J89,0)</f>
        <v>0</v>
      </c>
      <c r="BH89" s="191">
        <f>IF(N89="sníž. přenesená",J89,0)</f>
        <v>0</v>
      </c>
      <c r="BI89" s="191">
        <f>IF(N89="nulová",J89,0)</f>
        <v>0</v>
      </c>
      <c r="BJ89" s="18" t="s">
        <v>79</v>
      </c>
      <c r="BK89" s="191">
        <f>ROUND(I89*H89,2)</f>
        <v>0</v>
      </c>
      <c r="BL89" s="18" t="s">
        <v>178</v>
      </c>
      <c r="BM89" s="190" t="s">
        <v>4024</v>
      </c>
    </row>
    <row r="90" spans="1:65" s="13" customFormat="1" ht="11.25">
      <c r="B90" s="192"/>
      <c r="C90" s="193"/>
      <c r="D90" s="194" t="s">
        <v>180</v>
      </c>
      <c r="E90" s="195" t="s">
        <v>19</v>
      </c>
      <c r="F90" s="196" t="s">
        <v>4025</v>
      </c>
      <c r="G90" s="193"/>
      <c r="H90" s="197">
        <v>252</v>
      </c>
      <c r="I90" s="198"/>
      <c r="J90" s="193"/>
      <c r="K90" s="193"/>
      <c r="L90" s="199"/>
      <c r="M90" s="200"/>
      <c r="N90" s="201"/>
      <c r="O90" s="201"/>
      <c r="P90" s="201"/>
      <c r="Q90" s="201"/>
      <c r="R90" s="201"/>
      <c r="S90" s="201"/>
      <c r="T90" s="202"/>
      <c r="AT90" s="203" t="s">
        <v>180</v>
      </c>
      <c r="AU90" s="203" t="s">
        <v>85</v>
      </c>
      <c r="AV90" s="13" t="s">
        <v>85</v>
      </c>
      <c r="AW90" s="13" t="s">
        <v>34</v>
      </c>
      <c r="AX90" s="13" t="s">
        <v>79</v>
      </c>
      <c r="AY90" s="203" t="s">
        <v>171</v>
      </c>
    </row>
    <row r="91" spans="1:65" s="2" customFormat="1" ht="33" customHeight="1">
      <c r="A91" s="35"/>
      <c r="B91" s="36"/>
      <c r="C91" s="179" t="s">
        <v>85</v>
      </c>
      <c r="D91" s="179" t="s">
        <v>173</v>
      </c>
      <c r="E91" s="180" t="s">
        <v>4026</v>
      </c>
      <c r="F91" s="181" t="s">
        <v>4027</v>
      </c>
      <c r="G91" s="182" t="s">
        <v>176</v>
      </c>
      <c r="H91" s="183">
        <v>96.52</v>
      </c>
      <c r="I91" s="184"/>
      <c r="J91" s="185">
        <f>ROUND(I91*H91,2)</f>
        <v>0</v>
      </c>
      <c r="K91" s="181" t="s">
        <v>177</v>
      </c>
      <c r="L91" s="40"/>
      <c r="M91" s="186" t="s">
        <v>19</v>
      </c>
      <c r="N91" s="187" t="s">
        <v>44</v>
      </c>
      <c r="O91" s="65"/>
      <c r="P91" s="188">
        <f>O91*H91</f>
        <v>0</v>
      </c>
      <c r="Q91" s="188">
        <v>0</v>
      </c>
      <c r="R91" s="188">
        <f>Q91*H91</f>
        <v>0</v>
      </c>
      <c r="S91" s="188">
        <v>0</v>
      </c>
      <c r="T91" s="18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90" t="s">
        <v>178</v>
      </c>
      <c r="AT91" s="190" t="s">
        <v>173</v>
      </c>
      <c r="AU91" s="190" t="s">
        <v>85</v>
      </c>
      <c r="AY91" s="18" t="s">
        <v>171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18" t="s">
        <v>79</v>
      </c>
      <c r="BK91" s="191">
        <f>ROUND(I91*H91,2)</f>
        <v>0</v>
      </c>
      <c r="BL91" s="18" t="s">
        <v>178</v>
      </c>
      <c r="BM91" s="190" t="s">
        <v>4028</v>
      </c>
    </row>
    <row r="92" spans="1:65" s="13" customFormat="1" ht="11.25">
      <c r="B92" s="192"/>
      <c r="C92" s="193"/>
      <c r="D92" s="194" t="s">
        <v>180</v>
      </c>
      <c r="E92" s="195" t="s">
        <v>19</v>
      </c>
      <c r="F92" s="196" t="s">
        <v>4029</v>
      </c>
      <c r="G92" s="193"/>
      <c r="H92" s="197">
        <v>96.52</v>
      </c>
      <c r="I92" s="198"/>
      <c r="J92" s="193"/>
      <c r="K92" s="193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180</v>
      </c>
      <c r="AU92" s="203" t="s">
        <v>85</v>
      </c>
      <c r="AV92" s="13" t="s">
        <v>85</v>
      </c>
      <c r="AW92" s="13" t="s">
        <v>34</v>
      </c>
      <c r="AX92" s="13" t="s">
        <v>79</v>
      </c>
      <c r="AY92" s="203" t="s">
        <v>171</v>
      </c>
    </row>
    <row r="93" spans="1:65" s="2" customFormat="1" ht="36">
      <c r="A93" s="35"/>
      <c r="B93" s="36"/>
      <c r="C93" s="179" t="s">
        <v>188</v>
      </c>
      <c r="D93" s="179" t="s">
        <v>173</v>
      </c>
      <c r="E93" s="180" t="s">
        <v>4030</v>
      </c>
      <c r="F93" s="181" t="s">
        <v>4031</v>
      </c>
      <c r="G93" s="182" t="s">
        <v>176</v>
      </c>
      <c r="H93" s="183">
        <v>28</v>
      </c>
      <c r="I93" s="184"/>
      <c r="J93" s="185">
        <f>ROUND(I93*H93,2)</f>
        <v>0</v>
      </c>
      <c r="K93" s="181" t="s">
        <v>177</v>
      </c>
      <c r="L93" s="40"/>
      <c r="M93" s="186" t="s">
        <v>19</v>
      </c>
      <c r="N93" s="187" t="s">
        <v>44</v>
      </c>
      <c r="O93" s="65"/>
      <c r="P93" s="188">
        <f>O93*H93</f>
        <v>0</v>
      </c>
      <c r="Q93" s="188">
        <v>0</v>
      </c>
      <c r="R93" s="188">
        <f>Q93*H93</f>
        <v>0</v>
      </c>
      <c r="S93" s="188">
        <v>0</v>
      </c>
      <c r="T93" s="18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178</v>
      </c>
      <c r="AT93" s="190" t="s">
        <v>173</v>
      </c>
      <c r="AU93" s="190" t="s">
        <v>85</v>
      </c>
      <c r="AY93" s="18" t="s">
        <v>171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18" t="s">
        <v>79</v>
      </c>
      <c r="BK93" s="191">
        <f>ROUND(I93*H93,2)</f>
        <v>0</v>
      </c>
      <c r="BL93" s="18" t="s">
        <v>178</v>
      </c>
      <c r="BM93" s="190" t="s">
        <v>4032</v>
      </c>
    </row>
    <row r="94" spans="1:65" s="13" customFormat="1" ht="11.25">
      <c r="B94" s="192"/>
      <c r="C94" s="193"/>
      <c r="D94" s="194" t="s">
        <v>180</v>
      </c>
      <c r="E94" s="195" t="s">
        <v>19</v>
      </c>
      <c r="F94" s="196" t="s">
        <v>321</v>
      </c>
      <c r="G94" s="193"/>
      <c r="H94" s="197">
        <v>28</v>
      </c>
      <c r="I94" s="198"/>
      <c r="J94" s="193"/>
      <c r="K94" s="193"/>
      <c r="L94" s="199"/>
      <c r="M94" s="200"/>
      <c r="N94" s="201"/>
      <c r="O94" s="201"/>
      <c r="P94" s="201"/>
      <c r="Q94" s="201"/>
      <c r="R94" s="201"/>
      <c r="S94" s="201"/>
      <c r="T94" s="202"/>
      <c r="AT94" s="203" t="s">
        <v>180</v>
      </c>
      <c r="AU94" s="203" t="s">
        <v>85</v>
      </c>
      <c r="AV94" s="13" t="s">
        <v>85</v>
      </c>
      <c r="AW94" s="13" t="s">
        <v>34</v>
      </c>
      <c r="AX94" s="13" t="s">
        <v>79</v>
      </c>
      <c r="AY94" s="203" t="s">
        <v>171</v>
      </c>
    </row>
    <row r="95" spans="1:65" s="2" customFormat="1" ht="48">
      <c r="A95" s="35"/>
      <c r="B95" s="36"/>
      <c r="C95" s="179" t="s">
        <v>178</v>
      </c>
      <c r="D95" s="179" t="s">
        <v>173</v>
      </c>
      <c r="E95" s="180" t="s">
        <v>184</v>
      </c>
      <c r="F95" s="181" t="s">
        <v>185</v>
      </c>
      <c r="G95" s="182" t="s">
        <v>176</v>
      </c>
      <c r="H95" s="183">
        <v>0.8</v>
      </c>
      <c r="I95" s="184"/>
      <c r="J95" s="185">
        <f>ROUND(I95*H95,2)</f>
        <v>0</v>
      </c>
      <c r="K95" s="181" t="s">
        <v>177</v>
      </c>
      <c r="L95" s="40"/>
      <c r="M95" s="186" t="s">
        <v>19</v>
      </c>
      <c r="N95" s="187" t="s">
        <v>44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178</v>
      </c>
      <c r="AT95" s="190" t="s">
        <v>173</v>
      </c>
      <c r="AU95" s="190" t="s">
        <v>85</v>
      </c>
      <c r="AY95" s="18" t="s">
        <v>171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79</v>
      </c>
      <c r="BK95" s="191">
        <f>ROUND(I95*H95,2)</f>
        <v>0</v>
      </c>
      <c r="BL95" s="18" t="s">
        <v>178</v>
      </c>
      <c r="BM95" s="190" t="s">
        <v>4033</v>
      </c>
    </row>
    <row r="96" spans="1:65" s="13" customFormat="1" ht="11.25">
      <c r="B96" s="192"/>
      <c r="C96" s="193"/>
      <c r="D96" s="194" t="s">
        <v>180</v>
      </c>
      <c r="E96" s="195" t="s">
        <v>19</v>
      </c>
      <c r="F96" s="196" t="s">
        <v>4034</v>
      </c>
      <c r="G96" s="193"/>
      <c r="H96" s="197">
        <v>0.8</v>
      </c>
      <c r="I96" s="198"/>
      <c r="J96" s="193"/>
      <c r="K96" s="193"/>
      <c r="L96" s="199"/>
      <c r="M96" s="200"/>
      <c r="N96" s="201"/>
      <c r="O96" s="201"/>
      <c r="P96" s="201"/>
      <c r="Q96" s="201"/>
      <c r="R96" s="201"/>
      <c r="S96" s="201"/>
      <c r="T96" s="202"/>
      <c r="AT96" s="203" t="s">
        <v>180</v>
      </c>
      <c r="AU96" s="203" t="s">
        <v>85</v>
      </c>
      <c r="AV96" s="13" t="s">
        <v>85</v>
      </c>
      <c r="AW96" s="13" t="s">
        <v>34</v>
      </c>
      <c r="AX96" s="13" t="s">
        <v>79</v>
      </c>
      <c r="AY96" s="203" t="s">
        <v>171</v>
      </c>
    </row>
    <row r="97" spans="1:65" s="2" customFormat="1" ht="60">
      <c r="A97" s="35"/>
      <c r="B97" s="36"/>
      <c r="C97" s="179" t="s">
        <v>197</v>
      </c>
      <c r="D97" s="179" t="s">
        <v>173</v>
      </c>
      <c r="E97" s="180" t="s">
        <v>4035</v>
      </c>
      <c r="F97" s="181" t="s">
        <v>4036</v>
      </c>
      <c r="G97" s="182" t="s">
        <v>176</v>
      </c>
      <c r="H97" s="183">
        <v>193.84</v>
      </c>
      <c r="I97" s="184"/>
      <c r="J97" s="185">
        <f>ROUND(I97*H97,2)</f>
        <v>0</v>
      </c>
      <c r="K97" s="181" t="s">
        <v>177</v>
      </c>
      <c r="L97" s="40"/>
      <c r="M97" s="186" t="s">
        <v>19</v>
      </c>
      <c r="N97" s="187" t="s">
        <v>44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178</v>
      </c>
      <c r="AT97" s="190" t="s">
        <v>173</v>
      </c>
      <c r="AU97" s="190" t="s">
        <v>85</v>
      </c>
      <c r="AY97" s="18" t="s">
        <v>171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79</v>
      </c>
      <c r="BK97" s="191">
        <f>ROUND(I97*H97,2)</f>
        <v>0</v>
      </c>
      <c r="BL97" s="18" t="s">
        <v>178</v>
      </c>
      <c r="BM97" s="190" t="s">
        <v>4037</v>
      </c>
    </row>
    <row r="98" spans="1:65" s="13" customFormat="1" ht="11.25">
      <c r="B98" s="192"/>
      <c r="C98" s="193"/>
      <c r="D98" s="194" t="s">
        <v>180</v>
      </c>
      <c r="E98" s="195" t="s">
        <v>19</v>
      </c>
      <c r="F98" s="196" t="s">
        <v>4038</v>
      </c>
      <c r="G98" s="193"/>
      <c r="H98" s="197">
        <v>193.84</v>
      </c>
      <c r="I98" s="198"/>
      <c r="J98" s="193"/>
      <c r="K98" s="193"/>
      <c r="L98" s="199"/>
      <c r="M98" s="200"/>
      <c r="N98" s="201"/>
      <c r="O98" s="201"/>
      <c r="P98" s="201"/>
      <c r="Q98" s="201"/>
      <c r="R98" s="201"/>
      <c r="S98" s="201"/>
      <c r="T98" s="202"/>
      <c r="AT98" s="203" t="s">
        <v>180</v>
      </c>
      <c r="AU98" s="203" t="s">
        <v>85</v>
      </c>
      <c r="AV98" s="13" t="s">
        <v>85</v>
      </c>
      <c r="AW98" s="13" t="s">
        <v>34</v>
      </c>
      <c r="AX98" s="13" t="s">
        <v>79</v>
      </c>
      <c r="AY98" s="203" t="s">
        <v>171</v>
      </c>
    </row>
    <row r="99" spans="1:65" s="2" customFormat="1" ht="60">
      <c r="A99" s="35"/>
      <c r="B99" s="36"/>
      <c r="C99" s="179" t="s">
        <v>202</v>
      </c>
      <c r="D99" s="179" t="s">
        <v>173</v>
      </c>
      <c r="E99" s="180" t="s">
        <v>4039</v>
      </c>
      <c r="F99" s="181" t="s">
        <v>4040</v>
      </c>
      <c r="G99" s="182" t="s">
        <v>176</v>
      </c>
      <c r="H99" s="183">
        <v>252</v>
      </c>
      <c r="I99" s="184"/>
      <c r="J99" s="185">
        <f>ROUND(I99*H99,2)</f>
        <v>0</v>
      </c>
      <c r="K99" s="181" t="s">
        <v>177</v>
      </c>
      <c r="L99" s="40"/>
      <c r="M99" s="186" t="s">
        <v>19</v>
      </c>
      <c r="N99" s="187" t="s">
        <v>44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178</v>
      </c>
      <c r="AT99" s="190" t="s">
        <v>173</v>
      </c>
      <c r="AU99" s="190" t="s">
        <v>85</v>
      </c>
      <c r="AY99" s="18" t="s">
        <v>171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79</v>
      </c>
      <c r="BK99" s="191">
        <f>ROUND(I99*H99,2)</f>
        <v>0</v>
      </c>
      <c r="BL99" s="18" t="s">
        <v>178</v>
      </c>
      <c r="BM99" s="190" t="s">
        <v>4041</v>
      </c>
    </row>
    <row r="100" spans="1:65" s="13" customFormat="1" ht="11.25">
      <c r="B100" s="192"/>
      <c r="C100" s="193"/>
      <c r="D100" s="194" t="s">
        <v>180</v>
      </c>
      <c r="E100" s="195" t="s">
        <v>19</v>
      </c>
      <c r="F100" s="196" t="s">
        <v>1420</v>
      </c>
      <c r="G100" s="193"/>
      <c r="H100" s="197">
        <v>252</v>
      </c>
      <c r="I100" s="198"/>
      <c r="J100" s="193"/>
      <c r="K100" s="193"/>
      <c r="L100" s="199"/>
      <c r="M100" s="200"/>
      <c r="N100" s="201"/>
      <c r="O100" s="201"/>
      <c r="P100" s="201"/>
      <c r="Q100" s="201"/>
      <c r="R100" s="201"/>
      <c r="S100" s="201"/>
      <c r="T100" s="202"/>
      <c r="AT100" s="203" t="s">
        <v>180</v>
      </c>
      <c r="AU100" s="203" t="s">
        <v>85</v>
      </c>
      <c r="AV100" s="13" t="s">
        <v>85</v>
      </c>
      <c r="AW100" s="13" t="s">
        <v>34</v>
      </c>
      <c r="AX100" s="13" t="s">
        <v>79</v>
      </c>
      <c r="AY100" s="203" t="s">
        <v>171</v>
      </c>
    </row>
    <row r="101" spans="1:65" s="2" customFormat="1" ht="44.25" customHeight="1">
      <c r="A101" s="35"/>
      <c r="B101" s="36"/>
      <c r="C101" s="179" t="s">
        <v>207</v>
      </c>
      <c r="D101" s="179" t="s">
        <v>173</v>
      </c>
      <c r="E101" s="180" t="s">
        <v>4042</v>
      </c>
      <c r="F101" s="181" t="s">
        <v>4043</v>
      </c>
      <c r="G101" s="182" t="s">
        <v>176</v>
      </c>
      <c r="H101" s="183">
        <v>342.32</v>
      </c>
      <c r="I101" s="184"/>
      <c r="J101" s="185">
        <f>ROUND(I101*H101,2)</f>
        <v>0</v>
      </c>
      <c r="K101" s="181" t="s">
        <v>177</v>
      </c>
      <c r="L101" s="40"/>
      <c r="M101" s="186" t="s">
        <v>19</v>
      </c>
      <c r="N101" s="187" t="s">
        <v>44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178</v>
      </c>
      <c r="AT101" s="190" t="s">
        <v>173</v>
      </c>
      <c r="AU101" s="190" t="s">
        <v>85</v>
      </c>
      <c r="AY101" s="18" t="s">
        <v>171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79</v>
      </c>
      <c r="BK101" s="191">
        <f>ROUND(I101*H101,2)</f>
        <v>0</v>
      </c>
      <c r="BL101" s="18" t="s">
        <v>178</v>
      </c>
      <c r="BM101" s="190" t="s">
        <v>4044</v>
      </c>
    </row>
    <row r="102" spans="1:65" s="13" customFormat="1" ht="11.25">
      <c r="B102" s="192"/>
      <c r="C102" s="193"/>
      <c r="D102" s="194" t="s">
        <v>180</v>
      </c>
      <c r="E102" s="195" t="s">
        <v>19</v>
      </c>
      <c r="F102" s="196" t="s">
        <v>4045</v>
      </c>
      <c r="G102" s="193"/>
      <c r="H102" s="197">
        <v>342.32</v>
      </c>
      <c r="I102" s="198"/>
      <c r="J102" s="193"/>
      <c r="K102" s="193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180</v>
      </c>
      <c r="AU102" s="203" t="s">
        <v>85</v>
      </c>
      <c r="AV102" s="13" t="s">
        <v>85</v>
      </c>
      <c r="AW102" s="13" t="s">
        <v>34</v>
      </c>
      <c r="AX102" s="13" t="s">
        <v>79</v>
      </c>
      <c r="AY102" s="203" t="s">
        <v>171</v>
      </c>
    </row>
    <row r="103" spans="1:65" s="2" customFormat="1" ht="44.25" customHeight="1">
      <c r="A103" s="35"/>
      <c r="B103" s="36"/>
      <c r="C103" s="179" t="s">
        <v>186</v>
      </c>
      <c r="D103" s="179" t="s">
        <v>173</v>
      </c>
      <c r="E103" s="180" t="s">
        <v>4046</v>
      </c>
      <c r="F103" s="181" t="s">
        <v>4047</v>
      </c>
      <c r="G103" s="182" t="s">
        <v>176</v>
      </c>
      <c r="H103" s="183">
        <v>97.32</v>
      </c>
      <c r="I103" s="184"/>
      <c r="J103" s="185">
        <f>ROUND(I103*H103,2)</f>
        <v>0</v>
      </c>
      <c r="K103" s="181" t="s">
        <v>177</v>
      </c>
      <c r="L103" s="40"/>
      <c r="M103" s="186" t="s">
        <v>19</v>
      </c>
      <c r="N103" s="187" t="s">
        <v>44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178</v>
      </c>
      <c r="AT103" s="190" t="s">
        <v>173</v>
      </c>
      <c r="AU103" s="190" t="s">
        <v>85</v>
      </c>
      <c r="AY103" s="18" t="s">
        <v>171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79</v>
      </c>
      <c r="BK103" s="191">
        <f>ROUND(I103*H103,2)</f>
        <v>0</v>
      </c>
      <c r="BL103" s="18" t="s">
        <v>178</v>
      </c>
      <c r="BM103" s="190" t="s">
        <v>4048</v>
      </c>
    </row>
    <row r="104" spans="1:65" s="13" customFormat="1" ht="11.25">
      <c r="B104" s="192"/>
      <c r="C104" s="193"/>
      <c r="D104" s="194" t="s">
        <v>180</v>
      </c>
      <c r="E104" s="195" t="s">
        <v>19</v>
      </c>
      <c r="F104" s="196" t="s">
        <v>4049</v>
      </c>
      <c r="G104" s="193"/>
      <c r="H104" s="197">
        <v>97.32</v>
      </c>
      <c r="I104" s="198"/>
      <c r="J104" s="193"/>
      <c r="K104" s="193"/>
      <c r="L104" s="199"/>
      <c r="M104" s="200"/>
      <c r="N104" s="201"/>
      <c r="O104" s="201"/>
      <c r="P104" s="201"/>
      <c r="Q104" s="201"/>
      <c r="R104" s="201"/>
      <c r="S104" s="201"/>
      <c r="T104" s="202"/>
      <c r="AT104" s="203" t="s">
        <v>180</v>
      </c>
      <c r="AU104" s="203" t="s">
        <v>85</v>
      </c>
      <c r="AV104" s="13" t="s">
        <v>85</v>
      </c>
      <c r="AW104" s="13" t="s">
        <v>34</v>
      </c>
      <c r="AX104" s="13" t="s">
        <v>79</v>
      </c>
      <c r="AY104" s="203" t="s">
        <v>171</v>
      </c>
    </row>
    <row r="105" spans="1:65" s="2" customFormat="1" ht="36">
      <c r="A105" s="35"/>
      <c r="B105" s="36"/>
      <c r="C105" s="179" t="s">
        <v>218</v>
      </c>
      <c r="D105" s="179" t="s">
        <v>173</v>
      </c>
      <c r="E105" s="180" t="s">
        <v>219</v>
      </c>
      <c r="F105" s="181" t="s">
        <v>220</v>
      </c>
      <c r="G105" s="182" t="s">
        <v>176</v>
      </c>
      <c r="H105" s="183">
        <v>342.32</v>
      </c>
      <c r="I105" s="184"/>
      <c r="J105" s="185">
        <f>ROUND(I105*H105,2)</f>
        <v>0</v>
      </c>
      <c r="K105" s="181" t="s">
        <v>177</v>
      </c>
      <c r="L105" s="40"/>
      <c r="M105" s="186" t="s">
        <v>19</v>
      </c>
      <c r="N105" s="187" t="s">
        <v>44</v>
      </c>
      <c r="O105" s="65"/>
      <c r="P105" s="188">
        <f>O105*H105</f>
        <v>0</v>
      </c>
      <c r="Q105" s="188">
        <v>0</v>
      </c>
      <c r="R105" s="188">
        <f>Q105*H105</f>
        <v>0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178</v>
      </c>
      <c r="AT105" s="190" t="s">
        <v>173</v>
      </c>
      <c r="AU105" s="190" t="s">
        <v>85</v>
      </c>
      <c r="AY105" s="18" t="s">
        <v>171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79</v>
      </c>
      <c r="BK105" s="191">
        <f>ROUND(I105*H105,2)</f>
        <v>0</v>
      </c>
      <c r="BL105" s="18" t="s">
        <v>178</v>
      </c>
      <c r="BM105" s="190" t="s">
        <v>4050</v>
      </c>
    </row>
    <row r="106" spans="1:65" s="13" customFormat="1" ht="11.25">
      <c r="B106" s="192"/>
      <c r="C106" s="193"/>
      <c r="D106" s="194" t="s">
        <v>180</v>
      </c>
      <c r="E106" s="195" t="s">
        <v>19</v>
      </c>
      <c r="F106" s="196" t="s">
        <v>4045</v>
      </c>
      <c r="G106" s="193"/>
      <c r="H106" s="197">
        <v>342.32</v>
      </c>
      <c r="I106" s="198"/>
      <c r="J106" s="193"/>
      <c r="K106" s="193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180</v>
      </c>
      <c r="AU106" s="203" t="s">
        <v>85</v>
      </c>
      <c r="AV106" s="13" t="s">
        <v>85</v>
      </c>
      <c r="AW106" s="13" t="s">
        <v>34</v>
      </c>
      <c r="AX106" s="13" t="s">
        <v>79</v>
      </c>
      <c r="AY106" s="203" t="s">
        <v>171</v>
      </c>
    </row>
    <row r="107" spans="1:65" s="2" customFormat="1" ht="36">
      <c r="A107" s="35"/>
      <c r="B107" s="36"/>
      <c r="C107" s="179" t="s">
        <v>223</v>
      </c>
      <c r="D107" s="179" t="s">
        <v>173</v>
      </c>
      <c r="E107" s="180" t="s">
        <v>4051</v>
      </c>
      <c r="F107" s="181" t="s">
        <v>4052</v>
      </c>
      <c r="G107" s="182" t="s">
        <v>231</v>
      </c>
      <c r="H107" s="183">
        <v>1200.5</v>
      </c>
      <c r="I107" s="184"/>
      <c r="J107" s="185">
        <f>ROUND(I107*H107,2)</f>
        <v>0</v>
      </c>
      <c r="K107" s="181" t="s">
        <v>177</v>
      </c>
      <c r="L107" s="40"/>
      <c r="M107" s="186" t="s">
        <v>19</v>
      </c>
      <c r="N107" s="187" t="s">
        <v>44</v>
      </c>
      <c r="O107" s="65"/>
      <c r="P107" s="188">
        <f>O107*H107</f>
        <v>0</v>
      </c>
      <c r="Q107" s="188">
        <v>0</v>
      </c>
      <c r="R107" s="188">
        <f>Q107*H107</f>
        <v>0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178</v>
      </c>
      <c r="AT107" s="190" t="s">
        <v>173</v>
      </c>
      <c r="AU107" s="190" t="s">
        <v>85</v>
      </c>
      <c r="AY107" s="18" t="s">
        <v>171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79</v>
      </c>
      <c r="BK107" s="191">
        <f>ROUND(I107*H107,2)</f>
        <v>0</v>
      </c>
      <c r="BL107" s="18" t="s">
        <v>178</v>
      </c>
      <c r="BM107" s="190" t="s">
        <v>4053</v>
      </c>
    </row>
    <row r="108" spans="1:65" s="13" customFormat="1" ht="11.25">
      <c r="B108" s="192"/>
      <c r="C108" s="193"/>
      <c r="D108" s="194" t="s">
        <v>180</v>
      </c>
      <c r="E108" s="195" t="s">
        <v>19</v>
      </c>
      <c r="F108" s="196" t="s">
        <v>4054</v>
      </c>
      <c r="G108" s="193"/>
      <c r="H108" s="197">
        <v>1200.5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180</v>
      </c>
      <c r="AU108" s="203" t="s">
        <v>85</v>
      </c>
      <c r="AV108" s="13" t="s">
        <v>85</v>
      </c>
      <c r="AW108" s="13" t="s">
        <v>34</v>
      </c>
      <c r="AX108" s="13" t="s">
        <v>79</v>
      </c>
      <c r="AY108" s="203" t="s">
        <v>171</v>
      </c>
    </row>
    <row r="109" spans="1:65" s="2" customFormat="1" ht="36">
      <c r="A109" s="35"/>
      <c r="B109" s="36"/>
      <c r="C109" s="179" t="s">
        <v>228</v>
      </c>
      <c r="D109" s="179" t="s">
        <v>173</v>
      </c>
      <c r="E109" s="180" t="s">
        <v>4055</v>
      </c>
      <c r="F109" s="181" t="s">
        <v>4056</v>
      </c>
      <c r="G109" s="182" t="s">
        <v>231</v>
      </c>
      <c r="H109" s="183">
        <v>1200.5</v>
      </c>
      <c r="I109" s="184"/>
      <c r="J109" s="185">
        <f>ROUND(I109*H109,2)</f>
        <v>0</v>
      </c>
      <c r="K109" s="181" t="s">
        <v>177</v>
      </c>
      <c r="L109" s="40"/>
      <c r="M109" s="186" t="s">
        <v>19</v>
      </c>
      <c r="N109" s="187" t="s">
        <v>44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178</v>
      </c>
      <c r="AT109" s="190" t="s">
        <v>173</v>
      </c>
      <c r="AU109" s="190" t="s">
        <v>85</v>
      </c>
      <c r="AY109" s="18" t="s">
        <v>171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79</v>
      </c>
      <c r="BK109" s="191">
        <f>ROUND(I109*H109,2)</f>
        <v>0</v>
      </c>
      <c r="BL109" s="18" t="s">
        <v>178</v>
      </c>
      <c r="BM109" s="190" t="s">
        <v>4057</v>
      </c>
    </row>
    <row r="110" spans="1:65" s="13" customFormat="1" ht="11.25">
      <c r="B110" s="192"/>
      <c r="C110" s="193"/>
      <c r="D110" s="194" t="s">
        <v>180</v>
      </c>
      <c r="E110" s="195" t="s">
        <v>19</v>
      </c>
      <c r="F110" s="196" t="s">
        <v>4054</v>
      </c>
      <c r="G110" s="193"/>
      <c r="H110" s="197">
        <v>1200.5</v>
      </c>
      <c r="I110" s="198"/>
      <c r="J110" s="193"/>
      <c r="K110" s="193"/>
      <c r="L110" s="199"/>
      <c r="M110" s="200"/>
      <c r="N110" s="201"/>
      <c r="O110" s="201"/>
      <c r="P110" s="201"/>
      <c r="Q110" s="201"/>
      <c r="R110" s="201"/>
      <c r="S110" s="201"/>
      <c r="T110" s="202"/>
      <c r="AT110" s="203" t="s">
        <v>180</v>
      </c>
      <c r="AU110" s="203" t="s">
        <v>85</v>
      </c>
      <c r="AV110" s="13" t="s">
        <v>85</v>
      </c>
      <c r="AW110" s="13" t="s">
        <v>34</v>
      </c>
      <c r="AX110" s="13" t="s">
        <v>79</v>
      </c>
      <c r="AY110" s="203" t="s">
        <v>171</v>
      </c>
    </row>
    <row r="111" spans="1:65" s="2" customFormat="1" ht="16.5" customHeight="1">
      <c r="A111" s="35"/>
      <c r="B111" s="36"/>
      <c r="C111" s="215" t="s">
        <v>235</v>
      </c>
      <c r="D111" s="215" t="s">
        <v>285</v>
      </c>
      <c r="E111" s="216" t="s">
        <v>4058</v>
      </c>
      <c r="F111" s="217" t="s">
        <v>4059</v>
      </c>
      <c r="G111" s="218" t="s">
        <v>1525</v>
      </c>
      <c r="H111" s="219">
        <v>30.013000000000002</v>
      </c>
      <c r="I111" s="220"/>
      <c r="J111" s="221">
        <f>ROUND(I111*H111,2)</f>
        <v>0</v>
      </c>
      <c r="K111" s="217" t="s">
        <v>19</v>
      </c>
      <c r="L111" s="222"/>
      <c r="M111" s="223" t="s">
        <v>19</v>
      </c>
      <c r="N111" s="224" t="s">
        <v>44</v>
      </c>
      <c r="O111" s="65"/>
      <c r="P111" s="188">
        <f>O111*H111</f>
        <v>0</v>
      </c>
      <c r="Q111" s="188">
        <v>1E-3</v>
      </c>
      <c r="R111" s="188">
        <f>Q111*H111</f>
        <v>3.0013000000000001E-2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186</v>
      </c>
      <c r="AT111" s="190" t="s">
        <v>285</v>
      </c>
      <c r="AU111" s="190" t="s">
        <v>85</v>
      </c>
      <c r="AY111" s="18" t="s">
        <v>171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79</v>
      </c>
      <c r="BK111" s="191">
        <f>ROUND(I111*H111,2)</f>
        <v>0</v>
      </c>
      <c r="BL111" s="18" t="s">
        <v>178</v>
      </c>
      <c r="BM111" s="190" t="s">
        <v>4060</v>
      </c>
    </row>
    <row r="112" spans="1:65" s="13" customFormat="1" ht="11.25">
      <c r="B112" s="192"/>
      <c r="C112" s="193"/>
      <c r="D112" s="194" t="s">
        <v>180</v>
      </c>
      <c r="E112" s="193"/>
      <c r="F112" s="196" t="s">
        <v>4061</v>
      </c>
      <c r="G112" s="193"/>
      <c r="H112" s="197">
        <v>30.013000000000002</v>
      </c>
      <c r="I112" s="198"/>
      <c r="J112" s="193"/>
      <c r="K112" s="193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180</v>
      </c>
      <c r="AU112" s="203" t="s">
        <v>85</v>
      </c>
      <c r="AV112" s="13" t="s">
        <v>85</v>
      </c>
      <c r="AW112" s="13" t="s">
        <v>4</v>
      </c>
      <c r="AX112" s="13" t="s">
        <v>79</v>
      </c>
      <c r="AY112" s="203" t="s">
        <v>171</v>
      </c>
    </row>
    <row r="113" spans="1:65" s="2" customFormat="1" ht="33" customHeight="1">
      <c r="A113" s="35"/>
      <c r="B113" s="36"/>
      <c r="C113" s="179" t="s">
        <v>239</v>
      </c>
      <c r="D113" s="179" t="s">
        <v>173</v>
      </c>
      <c r="E113" s="180" t="s">
        <v>4062</v>
      </c>
      <c r="F113" s="181" t="s">
        <v>4063</v>
      </c>
      <c r="G113" s="182" t="s">
        <v>231</v>
      </c>
      <c r="H113" s="183">
        <v>1200.5</v>
      </c>
      <c r="I113" s="184"/>
      <c r="J113" s="185">
        <f>ROUND(I113*H113,2)</f>
        <v>0</v>
      </c>
      <c r="K113" s="181" t="s">
        <v>177</v>
      </c>
      <c r="L113" s="40"/>
      <c r="M113" s="186" t="s">
        <v>19</v>
      </c>
      <c r="N113" s="187" t="s">
        <v>44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178</v>
      </c>
      <c r="AT113" s="190" t="s">
        <v>173</v>
      </c>
      <c r="AU113" s="190" t="s">
        <v>85</v>
      </c>
      <c r="AY113" s="18" t="s">
        <v>171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79</v>
      </c>
      <c r="BK113" s="191">
        <f>ROUND(I113*H113,2)</f>
        <v>0</v>
      </c>
      <c r="BL113" s="18" t="s">
        <v>178</v>
      </c>
      <c r="BM113" s="190" t="s">
        <v>4064</v>
      </c>
    </row>
    <row r="114" spans="1:65" s="13" customFormat="1" ht="11.25">
      <c r="B114" s="192"/>
      <c r="C114" s="193"/>
      <c r="D114" s="194" t="s">
        <v>180</v>
      </c>
      <c r="E114" s="195" t="s">
        <v>19</v>
      </c>
      <c r="F114" s="196" t="s">
        <v>4054</v>
      </c>
      <c r="G114" s="193"/>
      <c r="H114" s="197">
        <v>1200.5</v>
      </c>
      <c r="I114" s="198"/>
      <c r="J114" s="193"/>
      <c r="K114" s="193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180</v>
      </c>
      <c r="AU114" s="203" t="s">
        <v>85</v>
      </c>
      <c r="AV114" s="13" t="s">
        <v>85</v>
      </c>
      <c r="AW114" s="13" t="s">
        <v>34</v>
      </c>
      <c r="AX114" s="13" t="s">
        <v>79</v>
      </c>
      <c r="AY114" s="203" t="s">
        <v>171</v>
      </c>
    </row>
    <row r="115" spans="1:65" s="2" customFormat="1" ht="33" customHeight="1">
      <c r="A115" s="35"/>
      <c r="B115" s="36"/>
      <c r="C115" s="179" t="s">
        <v>245</v>
      </c>
      <c r="D115" s="179" t="s">
        <v>173</v>
      </c>
      <c r="E115" s="180" t="s">
        <v>4065</v>
      </c>
      <c r="F115" s="181" t="s">
        <v>4066</v>
      </c>
      <c r="G115" s="182" t="s">
        <v>231</v>
      </c>
      <c r="H115" s="183">
        <v>451.85</v>
      </c>
      <c r="I115" s="184"/>
      <c r="J115" s="185">
        <f>ROUND(I115*H115,2)</f>
        <v>0</v>
      </c>
      <c r="K115" s="181" t="s">
        <v>177</v>
      </c>
      <c r="L115" s="40"/>
      <c r="M115" s="186" t="s">
        <v>19</v>
      </c>
      <c r="N115" s="187" t="s">
        <v>44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178</v>
      </c>
      <c r="AT115" s="190" t="s">
        <v>173</v>
      </c>
      <c r="AU115" s="190" t="s">
        <v>85</v>
      </c>
      <c r="AY115" s="18" t="s">
        <v>171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79</v>
      </c>
      <c r="BK115" s="191">
        <f>ROUND(I115*H115,2)</f>
        <v>0</v>
      </c>
      <c r="BL115" s="18" t="s">
        <v>178</v>
      </c>
      <c r="BM115" s="190" t="s">
        <v>4067</v>
      </c>
    </row>
    <row r="116" spans="1:65" s="13" customFormat="1" ht="11.25">
      <c r="B116" s="192"/>
      <c r="C116" s="193"/>
      <c r="D116" s="194" t="s">
        <v>180</v>
      </c>
      <c r="E116" s="195" t="s">
        <v>19</v>
      </c>
      <c r="F116" s="196" t="s">
        <v>4068</v>
      </c>
      <c r="G116" s="193"/>
      <c r="H116" s="197">
        <v>451.85</v>
      </c>
      <c r="I116" s="198"/>
      <c r="J116" s="193"/>
      <c r="K116" s="193"/>
      <c r="L116" s="199"/>
      <c r="M116" s="200"/>
      <c r="N116" s="201"/>
      <c r="O116" s="201"/>
      <c r="P116" s="201"/>
      <c r="Q116" s="201"/>
      <c r="R116" s="201"/>
      <c r="S116" s="201"/>
      <c r="T116" s="202"/>
      <c r="AT116" s="203" t="s">
        <v>180</v>
      </c>
      <c r="AU116" s="203" t="s">
        <v>85</v>
      </c>
      <c r="AV116" s="13" t="s">
        <v>85</v>
      </c>
      <c r="AW116" s="13" t="s">
        <v>34</v>
      </c>
      <c r="AX116" s="13" t="s">
        <v>79</v>
      </c>
      <c r="AY116" s="203" t="s">
        <v>171</v>
      </c>
    </row>
    <row r="117" spans="1:65" s="2" customFormat="1" ht="36">
      <c r="A117" s="35"/>
      <c r="B117" s="36"/>
      <c r="C117" s="179" t="s">
        <v>8</v>
      </c>
      <c r="D117" s="179" t="s">
        <v>173</v>
      </c>
      <c r="E117" s="180" t="s">
        <v>4069</v>
      </c>
      <c r="F117" s="181" t="s">
        <v>4070</v>
      </c>
      <c r="G117" s="182" t="s">
        <v>231</v>
      </c>
      <c r="H117" s="183">
        <v>34</v>
      </c>
      <c r="I117" s="184"/>
      <c r="J117" s="185">
        <f>ROUND(I117*H117,2)</f>
        <v>0</v>
      </c>
      <c r="K117" s="181" t="s">
        <v>177</v>
      </c>
      <c r="L117" s="40"/>
      <c r="M117" s="186" t="s">
        <v>19</v>
      </c>
      <c r="N117" s="187" t="s">
        <v>44</v>
      </c>
      <c r="O117" s="65"/>
      <c r="P117" s="188">
        <f>O117*H117</f>
        <v>0</v>
      </c>
      <c r="Q117" s="188">
        <v>0</v>
      </c>
      <c r="R117" s="188">
        <f>Q117*H117</f>
        <v>0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178</v>
      </c>
      <c r="AT117" s="190" t="s">
        <v>173</v>
      </c>
      <c r="AU117" s="190" t="s">
        <v>85</v>
      </c>
      <c r="AY117" s="18" t="s">
        <v>171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79</v>
      </c>
      <c r="BK117" s="191">
        <f>ROUND(I117*H117,2)</f>
        <v>0</v>
      </c>
      <c r="BL117" s="18" t="s">
        <v>178</v>
      </c>
      <c r="BM117" s="190" t="s">
        <v>4071</v>
      </c>
    </row>
    <row r="118" spans="1:65" s="13" customFormat="1" ht="11.25">
      <c r="B118" s="192"/>
      <c r="C118" s="193"/>
      <c r="D118" s="194" t="s">
        <v>180</v>
      </c>
      <c r="E118" s="195" t="s">
        <v>19</v>
      </c>
      <c r="F118" s="196" t="s">
        <v>4072</v>
      </c>
      <c r="G118" s="193"/>
      <c r="H118" s="197">
        <v>34</v>
      </c>
      <c r="I118" s="198"/>
      <c r="J118" s="193"/>
      <c r="K118" s="193"/>
      <c r="L118" s="199"/>
      <c r="M118" s="200"/>
      <c r="N118" s="201"/>
      <c r="O118" s="201"/>
      <c r="P118" s="201"/>
      <c r="Q118" s="201"/>
      <c r="R118" s="201"/>
      <c r="S118" s="201"/>
      <c r="T118" s="202"/>
      <c r="AT118" s="203" t="s">
        <v>180</v>
      </c>
      <c r="AU118" s="203" t="s">
        <v>85</v>
      </c>
      <c r="AV118" s="13" t="s">
        <v>85</v>
      </c>
      <c r="AW118" s="13" t="s">
        <v>34</v>
      </c>
      <c r="AX118" s="13" t="s">
        <v>79</v>
      </c>
      <c r="AY118" s="203" t="s">
        <v>171</v>
      </c>
    </row>
    <row r="119" spans="1:65" s="12" customFormat="1" ht="22.9" customHeight="1">
      <c r="B119" s="163"/>
      <c r="C119" s="164"/>
      <c r="D119" s="165" t="s">
        <v>72</v>
      </c>
      <c r="E119" s="177" t="s">
        <v>85</v>
      </c>
      <c r="F119" s="177" t="s">
        <v>234</v>
      </c>
      <c r="G119" s="164"/>
      <c r="H119" s="164"/>
      <c r="I119" s="167"/>
      <c r="J119" s="178">
        <f>BK119</f>
        <v>0</v>
      </c>
      <c r="K119" s="164"/>
      <c r="L119" s="169"/>
      <c r="M119" s="170"/>
      <c r="N119" s="171"/>
      <c r="O119" s="171"/>
      <c r="P119" s="172">
        <f>SUM(P120:P121)</f>
        <v>0</v>
      </c>
      <c r="Q119" s="171"/>
      <c r="R119" s="172">
        <f>SUM(R120:R121)</f>
        <v>1.805072</v>
      </c>
      <c r="S119" s="171"/>
      <c r="T119" s="173">
        <f>SUM(T120:T121)</f>
        <v>0</v>
      </c>
      <c r="AR119" s="174" t="s">
        <v>79</v>
      </c>
      <c r="AT119" s="175" t="s">
        <v>72</v>
      </c>
      <c r="AU119" s="175" t="s">
        <v>79</v>
      </c>
      <c r="AY119" s="174" t="s">
        <v>171</v>
      </c>
      <c r="BK119" s="176">
        <f>SUM(BK120:BK121)</f>
        <v>0</v>
      </c>
    </row>
    <row r="120" spans="1:65" s="2" customFormat="1" ht="24">
      <c r="A120" s="35"/>
      <c r="B120" s="36"/>
      <c r="C120" s="179" t="s">
        <v>254</v>
      </c>
      <c r="D120" s="179" t="s">
        <v>173</v>
      </c>
      <c r="E120" s="180" t="s">
        <v>4073</v>
      </c>
      <c r="F120" s="181" t="s">
        <v>4074</v>
      </c>
      <c r="G120" s="182" t="s">
        <v>176</v>
      </c>
      <c r="H120" s="183">
        <v>0.8</v>
      </c>
      <c r="I120" s="184"/>
      <c r="J120" s="185">
        <f>ROUND(I120*H120,2)</f>
        <v>0</v>
      </c>
      <c r="K120" s="181" t="s">
        <v>177</v>
      </c>
      <c r="L120" s="40"/>
      <c r="M120" s="186" t="s">
        <v>19</v>
      </c>
      <c r="N120" s="187" t="s">
        <v>44</v>
      </c>
      <c r="O120" s="65"/>
      <c r="P120" s="188">
        <f>O120*H120</f>
        <v>0</v>
      </c>
      <c r="Q120" s="188">
        <v>2.2563399999999998</v>
      </c>
      <c r="R120" s="188">
        <f>Q120*H120</f>
        <v>1.805072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178</v>
      </c>
      <c r="AT120" s="190" t="s">
        <v>173</v>
      </c>
      <c r="AU120" s="190" t="s">
        <v>85</v>
      </c>
      <c r="AY120" s="18" t="s">
        <v>171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79</v>
      </c>
      <c r="BK120" s="191">
        <f>ROUND(I120*H120,2)</f>
        <v>0</v>
      </c>
      <c r="BL120" s="18" t="s">
        <v>178</v>
      </c>
      <c r="BM120" s="190" t="s">
        <v>4075</v>
      </c>
    </row>
    <row r="121" spans="1:65" s="13" customFormat="1" ht="11.25">
      <c r="B121" s="192"/>
      <c r="C121" s="193"/>
      <c r="D121" s="194" t="s">
        <v>180</v>
      </c>
      <c r="E121" s="195" t="s">
        <v>19</v>
      </c>
      <c r="F121" s="196" t="s">
        <v>4034</v>
      </c>
      <c r="G121" s="193"/>
      <c r="H121" s="197">
        <v>0.8</v>
      </c>
      <c r="I121" s="198"/>
      <c r="J121" s="193"/>
      <c r="K121" s="193"/>
      <c r="L121" s="199"/>
      <c r="M121" s="200"/>
      <c r="N121" s="201"/>
      <c r="O121" s="201"/>
      <c r="P121" s="201"/>
      <c r="Q121" s="201"/>
      <c r="R121" s="201"/>
      <c r="S121" s="201"/>
      <c r="T121" s="202"/>
      <c r="AT121" s="203" t="s">
        <v>180</v>
      </c>
      <c r="AU121" s="203" t="s">
        <v>85</v>
      </c>
      <c r="AV121" s="13" t="s">
        <v>85</v>
      </c>
      <c r="AW121" s="13" t="s">
        <v>34</v>
      </c>
      <c r="AX121" s="13" t="s">
        <v>79</v>
      </c>
      <c r="AY121" s="203" t="s">
        <v>171</v>
      </c>
    </row>
    <row r="122" spans="1:65" s="12" customFormat="1" ht="22.9" customHeight="1">
      <c r="B122" s="163"/>
      <c r="C122" s="164"/>
      <c r="D122" s="165" t="s">
        <v>72</v>
      </c>
      <c r="E122" s="177" t="s">
        <v>178</v>
      </c>
      <c r="F122" s="177" t="s">
        <v>336</v>
      </c>
      <c r="G122" s="164"/>
      <c r="H122" s="164"/>
      <c r="I122" s="167"/>
      <c r="J122" s="178">
        <f>BK122</f>
        <v>0</v>
      </c>
      <c r="K122" s="164"/>
      <c r="L122" s="169"/>
      <c r="M122" s="170"/>
      <c r="N122" s="171"/>
      <c r="O122" s="171"/>
      <c r="P122" s="172">
        <f>SUM(P123:P124)</f>
        <v>0</v>
      </c>
      <c r="Q122" s="171"/>
      <c r="R122" s="172">
        <f>SUM(R123:R124)</f>
        <v>0</v>
      </c>
      <c r="S122" s="171"/>
      <c r="T122" s="173">
        <f>SUM(T123:T124)</f>
        <v>0</v>
      </c>
      <c r="AR122" s="174" t="s">
        <v>79</v>
      </c>
      <c r="AT122" s="175" t="s">
        <v>72</v>
      </c>
      <c r="AU122" s="175" t="s">
        <v>79</v>
      </c>
      <c r="AY122" s="174" t="s">
        <v>171</v>
      </c>
      <c r="BK122" s="176">
        <f>SUM(BK123:BK124)</f>
        <v>0</v>
      </c>
    </row>
    <row r="123" spans="1:65" s="2" customFormat="1" ht="44.25" customHeight="1">
      <c r="A123" s="35"/>
      <c r="B123" s="36"/>
      <c r="C123" s="179" t="s">
        <v>259</v>
      </c>
      <c r="D123" s="179" t="s">
        <v>173</v>
      </c>
      <c r="E123" s="180" t="s">
        <v>4076</v>
      </c>
      <c r="F123" s="181" t="s">
        <v>4077</v>
      </c>
      <c r="G123" s="182" t="s">
        <v>231</v>
      </c>
      <c r="H123" s="183">
        <v>475.85</v>
      </c>
      <c r="I123" s="184"/>
      <c r="J123" s="185">
        <f>ROUND(I123*H123,2)</f>
        <v>0</v>
      </c>
      <c r="K123" s="181" t="s">
        <v>177</v>
      </c>
      <c r="L123" s="40"/>
      <c r="M123" s="186" t="s">
        <v>19</v>
      </c>
      <c r="N123" s="187" t="s">
        <v>44</v>
      </c>
      <c r="O123" s="65"/>
      <c r="P123" s="188">
        <f>O123*H123</f>
        <v>0</v>
      </c>
      <c r="Q123" s="188">
        <v>0</v>
      </c>
      <c r="R123" s="188">
        <f>Q123*H123</f>
        <v>0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178</v>
      </c>
      <c r="AT123" s="190" t="s">
        <v>173</v>
      </c>
      <c r="AU123" s="190" t="s">
        <v>85</v>
      </c>
      <c r="AY123" s="18" t="s">
        <v>171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79</v>
      </c>
      <c r="BK123" s="191">
        <f>ROUND(I123*H123,2)</f>
        <v>0</v>
      </c>
      <c r="BL123" s="18" t="s">
        <v>178</v>
      </c>
      <c r="BM123" s="190" t="s">
        <v>4078</v>
      </c>
    </row>
    <row r="124" spans="1:65" s="13" customFormat="1" ht="11.25">
      <c r="B124" s="192"/>
      <c r="C124" s="193"/>
      <c r="D124" s="194" t="s">
        <v>180</v>
      </c>
      <c r="E124" s="195" t="s">
        <v>19</v>
      </c>
      <c r="F124" s="196" t="s">
        <v>4079</v>
      </c>
      <c r="G124" s="193"/>
      <c r="H124" s="197">
        <v>475.85</v>
      </c>
      <c r="I124" s="198"/>
      <c r="J124" s="193"/>
      <c r="K124" s="193"/>
      <c r="L124" s="199"/>
      <c r="M124" s="200"/>
      <c r="N124" s="201"/>
      <c r="O124" s="201"/>
      <c r="P124" s="201"/>
      <c r="Q124" s="201"/>
      <c r="R124" s="201"/>
      <c r="S124" s="201"/>
      <c r="T124" s="202"/>
      <c r="AT124" s="203" t="s">
        <v>180</v>
      </c>
      <c r="AU124" s="203" t="s">
        <v>85</v>
      </c>
      <c r="AV124" s="13" t="s">
        <v>85</v>
      </c>
      <c r="AW124" s="13" t="s">
        <v>34</v>
      </c>
      <c r="AX124" s="13" t="s">
        <v>79</v>
      </c>
      <c r="AY124" s="203" t="s">
        <v>171</v>
      </c>
    </row>
    <row r="125" spans="1:65" s="12" customFormat="1" ht="22.9" customHeight="1">
      <c r="B125" s="163"/>
      <c r="C125" s="164"/>
      <c r="D125" s="165" t="s">
        <v>72</v>
      </c>
      <c r="E125" s="177" t="s">
        <v>197</v>
      </c>
      <c r="F125" s="177" t="s">
        <v>4080</v>
      </c>
      <c r="G125" s="164"/>
      <c r="H125" s="164"/>
      <c r="I125" s="167"/>
      <c r="J125" s="178">
        <f>BK125</f>
        <v>0</v>
      </c>
      <c r="K125" s="164"/>
      <c r="L125" s="169"/>
      <c r="M125" s="170"/>
      <c r="N125" s="171"/>
      <c r="O125" s="171"/>
      <c r="P125" s="172">
        <f>SUM(P126:P151)</f>
        <v>0</v>
      </c>
      <c r="Q125" s="171"/>
      <c r="R125" s="172">
        <f>SUM(R126:R151)</f>
        <v>113.29898900000001</v>
      </c>
      <c r="S125" s="171"/>
      <c r="T125" s="173">
        <f>SUM(T126:T151)</f>
        <v>0</v>
      </c>
      <c r="AR125" s="174" t="s">
        <v>79</v>
      </c>
      <c r="AT125" s="175" t="s">
        <v>72</v>
      </c>
      <c r="AU125" s="175" t="s">
        <v>79</v>
      </c>
      <c r="AY125" s="174" t="s">
        <v>171</v>
      </c>
      <c r="BK125" s="176">
        <f>SUM(BK126:BK151)</f>
        <v>0</v>
      </c>
    </row>
    <row r="126" spans="1:65" s="2" customFormat="1" ht="36">
      <c r="A126" s="35"/>
      <c r="B126" s="36"/>
      <c r="C126" s="179" t="s">
        <v>216</v>
      </c>
      <c r="D126" s="179" t="s">
        <v>173</v>
      </c>
      <c r="E126" s="180" t="s">
        <v>4081</v>
      </c>
      <c r="F126" s="181" t="s">
        <v>4082</v>
      </c>
      <c r="G126" s="182" t="s">
        <v>231</v>
      </c>
      <c r="H126" s="183">
        <v>210.15</v>
      </c>
      <c r="I126" s="184"/>
      <c r="J126" s="185">
        <f>ROUND(I126*H126,2)</f>
        <v>0</v>
      </c>
      <c r="K126" s="181" t="s">
        <v>177</v>
      </c>
      <c r="L126" s="40"/>
      <c r="M126" s="186" t="s">
        <v>19</v>
      </c>
      <c r="N126" s="187" t="s">
        <v>44</v>
      </c>
      <c r="O126" s="65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178</v>
      </c>
      <c r="AT126" s="190" t="s">
        <v>173</v>
      </c>
      <c r="AU126" s="190" t="s">
        <v>85</v>
      </c>
      <c r="AY126" s="18" t="s">
        <v>171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79</v>
      </c>
      <c r="BK126" s="191">
        <f>ROUND(I126*H126,2)</f>
        <v>0</v>
      </c>
      <c r="BL126" s="18" t="s">
        <v>178</v>
      </c>
      <c r="BM126" s="190" t="s">
        <v>4083</v>
      </c>
    </row>
    <row r="127" spans="1:65" s="13" customFormat="1" ht="11.25">
      <c r="B127" s="192"/>
      <c r="C127" s="193"/>
      <c r="D127" s="194" t="s">
        <v>180</v>
      </c>
      <c r="E127" s="195" t="s">
        <v>19</v>
      </c>
      <c r="F127" s="196" t="s">
        <v>4084</v>
      </c>
      <c r="G127" s="193"/>
      <c r="H127" s="197">
        <v>210.15</v>
      </c>
      <c r="I127" s="198"/>
      <c r="J127" s="193"/>
      <c r="K127" s="193"/>
      <c r="L127" s="199"/>
      <c r="M127" s="200"/>
      <c r="N127" s="201"/>
      <c r="O127" s="201"/>
      <c r="P127" s="201"/>
      <c r="Q127" s="201"/>
      <c r="R127" s="201"/>
      <c r="S127" s="201"/>
      <c r="T127" s="202"/>
      <c r="AT127" s="203" t="s">
        <v>180</v>
      </c>
      <c r="AU127" s="203" t="s">
        <v>85</v>
      </c>
      <c r="AV127" s="13" t="s">
        <v>85</v>
      </c>
      <c r="AW127" s="13" t="s">
        <v>34</v>
      </c>
      <c r="AX127" s="13" t="s">
        <v>79</v>
      </c>
      <c r="AY127" s="203" t="s">
        <v>171</v>
      </c>
    </row>
    <row r="128" spans="1:65" s="2" customFormat="1" ht="36">
      <c r="A128" s="35"/>
      <c r="B128" s="36"/>
      <c r="C128" s="179" t="s">
        <v>270</v>
      </c>
      <c r="D128" s="179" t="s">
        <v>173</v>
      </c>
      <c r="E128" s="180" t="s">
        <v>4085</v>
      </c>
      <c r="F128" s="181" t="s">
        <v>4086</v>
      </c>
      <c r="G128" s="182" t="s">
        <v>231</v>
      </c>
      <c r="H128" s="183">
        <v>186.45</v>
      </c>
      <c r="I128" s="184"/>
      <c r="J128" s="185">
        <f>ROUND(I128*H128,2)</f>
        <v>0</v>
      </c>
      <c r="K128" s="181" t="s">
        <v>177</v>
      </c>
      <c r="L128" s="40"/>
      <c r="M128" s="186" t="s">
        <v>19</v>
      </c>
      <c r="N128" s="187" t="s">
        <v>44</v>
      </c>
      <c r="O128" s="65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178</v>
      </c>
      <c r="AT128" s="190" t="s">
        <v>173</v>
      </c>
      <c r="AU128" s="190" t="s">
        <v>85</v>
      </c>
      <c r="AY128" s="18" t="s">
        <v>171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79</v>
      </c>
      <c r="BK128" s="191">
        <f>ROUND(I128*H128,2)</f>
        <v>0</v>
      </c>
      <c r="BL128" s="18" t="s">
        <v>178</v>
      </c>
      <c r="BM128" s="190" t="s">
        <v>4087</v>
      </c>
    </row>
    <row r="129" spans="1:65" s="13" customFormat="1" ht="11.25">
      <c r="B129" s="192"/>
      <c r="C129" s="193"/>
      <c r="D129" s="194" t="s">
        <v>180</v>
      </c>
      <c r="E129" s="195" t="s">
        <v>19</v>
      </c>
      <c r="F129" s="196" t="s">
        <v>4088</v>
      </c>
      <c r="G129" s="193"/>
      <c r="H129" s="197">
        <v>186.45</v>
      </c>
      <c r="I129" s="198"/>
      <c r="J129" s="193"/>
      <c r="K129" s="193"/>
      <c r="L129" s="199"/>
      <c r="M129" s="200"/>
      <c r="N129" s="201"/>
      <c r="O129" s="201"/>
      <c r="P129" s="201"/>
      <c r="Q129" s="201"/>
      <c r="R129" s="201"/>
      <c r="S129" s="201"/>
      <c r="T129" s="202"/>
      <c r="AT129" s="203" t="s">
        <v>180</v>
      </c>
      <c r="AU129" s="203" t="s">
        <v>85</v>
      </c>
      <c r="AV129" s="13" t="s">
        <v>85</v>
      </c>
      <c r="AW129" s="13" t="s">
        <v>34</v>
      </c>
      <c r="AX129" s="13" t="s">
        <v>79</v>
      </c>
      <c r="AY129" s="203" t="s">
        <v>171</v>
      </c>
    </row>
    <row r="130" spans="1:65" s="2" customFormat="1" ht="24">
      <c r="A130" s="35"/>
      <c r="B130" s="36"/>
      <c r="C130" s="179" t="s">
        <v>232</v>
      </c>
      <c r="D130" s="179" t="s">
        <v>173</v>
      </c>
      <c r="E130" s="180" t="s">
        <v>4089</v>
      </c>
      <c r="F130" s="181" t="s">
        <v>4090</v>
      </c>
      <c r="G130" s="182" t="s">
        <v>231</v>
      </c>
      <c r="H130" s="183">
        <v>265.7</v>
      </c>
      <c r="I130" s="184"/>
      <c r="J130" s="185">
        <f>ROUND(I130*H130,2)</f>
        <v>0</v>
      </c>
      <c r="K130" s="181" t="s">
        <v>177</v>
      </c>
      <c r="L130" s="40"/>
      <c r="M130" s="186" t="s">
        <v>19</v>
      </c>
      <c r="N130" s="187" t="s">
        <v>44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178</v>
      </c>
      <c r="AT130" s="190" t="s">
        <v>173</v>
      </c>
      <c r="AU130" s="190" t="s">
        <v>85</v>
      </c>
      <c r="AY130" s="18" t="s">
        <v>171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79</v>
      </c>
      <c r="BK130" s="191">
        <f>ROUND(I130*H130,2)</f>
        <v>0</v>
      </c>
      <c r="BL130" s="18" t="s">
        <v>178</v>
      </c>
      <c r="BM130" s="190" t="s">
        <v>4091</v>
      </c>
    </row>
    <row r="131" spans="1:65" s="13" customFormat="1" ht="11.25">
      <c r="B131" s="192"/>
      <c r="C131" s="193"/>
      <c r="D131" s="194" t="s">
        <v>180</v>
      </c>
      <c r="E131" s="195" t="s">
        <v>19</v>
      </c>
      <c r="F131" s="196" t="s">
        <v>4092</v>
      </c>
      <c r="G131" s="193"/>
      <c r="H131" s="197">
        <v>265.7</v>
      </c>
      <c r="I131" s="198"/>
      <c r="J131" s="193"/>
      <c r="K131" s="193"/>
      <c r="L131" s="199"/>
      <c r="M131" s="200"/>
      <c r="N131" s="201"/>
      <c r="O131" s="201"/>
      <c r="P131" s="201"/>
      <c r="Q131" s="201"/>
      <c r="R131" s="201"/>
      <c r="S131" s="201"/>
      <c r="T131" s="202"/>
      <c r="AT131" s="203" t="s">
        <v>180</v>
      </c>
      <c r="AU131" s="203" t="s">
        <v>85</v>
      </c>
      <c r="AV131" s="13" t="s">
        <v>85</v>
      </c>
      <c r="AW131" s="13" t="s">
        <v>34</v>
      </c>
      <c r="AX131" s="13" t="s">
        <v>79</v>
      </c>
      <c r="AY131" s="203" t="s">
        <v>171</v>
      </c>
    </row>
    <row r="132" spans="1:65" s="2" customFormat="1" ht="36">
      <c r="A132" s="35"/>
      <c r="B132" s="36"/>
      <c r="C132" s="179" t="s">
        <v>7</v>
      </c>
      <c r="D132" s="179" t="s">
        <v>173</v>
      </c>
      <c r="E132" s="180" t="s">
        <v>4093</v>
      </c>
      <c r="F132" s="181" t="s">
        <v>4094</v>
      </c>
      <c r="G132" s="182" t="s">
        <v>231</v>
      </c>
      <c r="H132" s="183">
        <v>186.45</v>
      </c>
      <c r="I132" s="184"/>
      <c r="J132" s="185">
        <f>ROUND(I132*H132,2)</f>
        <v>0</v>
      </c>
      <c r="K132" s="181" t="s">
        <v>177</v>
      </c>
      <c r="L132" s="40"/>
      <c r="M132" s="186" t="s">
        <v>19</v>
      </c>
      <c r="N132" s="187" t="s">
        <v>44</v>
      </c>
      <c r="O132" s="65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178</v>
      </c>
      <c r="AT132" s="190" t="s">
        <v>173</v>
      </c>
      <c r="AU132" s="190" t="s">
        <v>85</v>
      </c>
      <c r="AY132" s="18" t="s">
        <v>171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79</v>
      </c>
      <c r="BK132" s="191">
        <f>ROUND(I132*H132,2)</f>
        <v>0</v>
      </c>
      <c r="BL132" s="18" t="s">
        <v>178</v>
      </c>
      <c r="BM132" s="190" t="s">
        <v>4095</v>
      </c>
    </row>
    <row r="133" spans="1:65" s="13" customFormat="1" ht="11.25">
      <c r="B133" s="192"/>
      <c r="C133" s="193"/>
      <c r="D133" s="194" t="s">
        <v>180</v>
      </c>
      <c r="E133" s="195" t="s">
        <v>19</v>
      </c>
      <c r="F133" s="196" t="s">
        <v>4088</v>
      </c>
      <c r="G133" s="193"/>
      <c r="H133" s="197">
        <v>186.45</v>
      </c>
      <c r="I133" s="198"/>
      <c r="J133" s="193"/>
      <c r="K133" s="193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180</v>
      </c>
      <c r="AU133" s="203" t="s">
        <v>85</v>
      </c>
      <c r="AV133" s="13" t="s">
        <v>85</v>
      </c>
      <c r="AW133" s="13" t="s">
        <v>34</v>
      </c>
      <c r="AX133" s="13" t="s">
        <v>79</v>
      </c>
      <c r="AY133" s="203" t="s">
        <v>171</v>
      </c>
    </row>
    <row r="134" spans="1:65" s="2" customFormat="1" ht="60">
      <c r="A134" s="35"/>
      <c r="B134" s="36"/>
      <c r="C134" s="179" t="s">
        <v>284</v>
      </c>
      <c r="D134" s="179" t="s">
        <v>173</v>
      </c>
      <c r="E134" s="180" t="s">
        <v>4096</v>
      </c>
      <c r="F134" s="181" t="s">
        <v>4097</v>
      </c>
      <c r="G134" s="182" t="s">
        <v>231</v>
      </c>
      <c r="H134" s="183">
        <v>265.7</v>
      </c>
      <c r="I134" s="184"/>
      <c r="J134" s="185">
        <f>ROUND(I134*H134,2)</f>
        <v>0</v>
      </c>
      <c r="K134" s="181" t="s">
        <v>177</v>
      </c>
      <c r="L134" s="40"/>
      <c r="M134" s="186" t="s">
        <v>19</v>
      </c>
      <c r="N134" s="187" t="s">
        <v>44</v>
      </c>
      <c r="O134" s="65"/>
      <c r="P134" s="188">
        <f>O134*H134</f>
        <v>0</v>
      </c>
      <c r="Q134" s="188">
        <v>0.16703000000000001</v>
      </c>
      <c r="R134" s="188">
        <f>Q134*H134</f>
        <v>44.379871000000001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178</v>
      </c>
      <c r="AT134" s="190" t="s">
        <v>173</v>
      </c>
      <c r="AU134" s="190" t="s">
        <v>85</v>
      </c>
      <c r="AY134" s="18" t="s">
        <v>171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79</v>
      </c>
      <c r="BK134" s="191">
        <f>ROUND(I134*H134,2)</f>
        <v>0</v>
      </c>
      <c r="BL134" s="18" t="s">
        <v>178</v>
      </c>
      <c r="BM134" s="190" t="s">
        <v>4098</v>
      </c>
    </row>
    <row r="135" spans="1:65" s="13" customFormat="1" ht="11.25">
      <c r="B135" s="192"/>
      <c r="C135" s="193"/>
      <c r="D135" s="194" t="s">
        <v>180</v>
      </c>
      <c r="E135" s="195" t="s">
        <v>19</v>
      </c>
      <c r="F135" s="196" t="s">
        <v>4092</v>
      </c>
      <c r="G135" s="193"/>
      <c r="H135" s="197">
        <v>265.7</v>
      </c>
      <c r="I135" s="198"/>
      <c r="J135" s="193"/>
      <c r="K135" s="193"/>
      <c r="L135" s="199"/>
      <c r="M135" s="200"/>
      <c r="N135" s="201"/>
      <c r="O135" s="201"/>
      <c r="P135" s="201"/>
      <c r="Q135" s="201"/>
      <c r="R135" s="201"/>
      <c r="S135" s="201"/>
      <c r="T135" s="202"/>
      <c r="AT135" s="203" t="s">
        <v>180</v>
      </c>
      <c r="AU135" s="203" t="s">
        <v>85</v>
      </c>
      <c r="AV135" s="13" t="s">
        <v>85</v>
      </c>
      <c r="AW135" s="13" t="s">
        <v>34</v>
      </c>
      <c r="AX135" s="13" t="s">
        <v>79</v>
      </c>
      <c r="AY135" s="203" t="s">
        <v>171</v>
      </c>
    </row>
    <row r="136" spans="1:65" s="2" customFormat="1" ht="16.5" customHeight="1">
      <c r="A136" s="35"/>
      <c r="B136" s="36"/>
      <c r="C136" s="215" t="s">
        <v>291</v>
      </c>
      <c r="D136" s="215" t="s">
        <v>285</v>
      </c>
      <c r="E136" s="216" t="s">
        <v>4099</v>
      </c>
      <c r="F136" s="217" t="s">
        <v>4100</v>
      </c>
      <c r="G136" s="218" t="s">
        <v>215</v>
      </c>
      <c r="H136" s="219">
        <v>18.768000000000001</v>
      </c>
      <c r="I136" s="220"/>
      <c r="J136" s="221">
        <f>ROUND(I136*H136,2)</f>
        <v>0</v>
      </c>
      <c r="K136" s="217" t="s">
        <v>177</v>
      </c>
      <c r="L136" s="222"/>
      <c r="M136" s="223" t="s">
        <v>19</v>
      </c>
      <c r="N136" s="224" t="s">
        <v>44</v>
      </c>
      <c r="O136" s="65"/>
      <c r="P136" s="188">
        <f>O136*H136</f>
        <v>0</v>
      </c>
      <c r="Q136" s="188">
        <v>0.11799999999999999</v>
      </c>
      <c r="R136" s="188">
        <f>Q136*H136</f>
        <v>2.2146240000000001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186</v>
      </c>
      <c r="AT136" s="190" t="s">
        <v>285</v>
      </c>
      <c r="AU136" s="190" t="s">
        <v>85</v>
      </c>
      <c r="AY136" s="18" t="s">
        <v>171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79</v>
      </c>
      <c r="BK136" s="191">
        <f>ROUND(I136*H136,2)</f>
        <v>0</v>
      </c>
      <c r="BL136" s="18" t="s">
        <v>178</v>
      </c>
      <c r="BM136" s="190" t="s">
        <v>4101</v>
      </c>
    </row>
    <row r="137" spans="1:65" s="13" customFormat="1" ht="11.25">
      <c r="B137" s="192"/>
      <c r="C137" s="193"/>
      <c r="D137" s="194" t="s">
        <v>180</v>
      </c>
      <c r="E137" s="195" t="s">
        <v>19</v>
      </c>
      <c r="F137" s="196" t="s">
        <v>4102</v>
      </c>
      <c r="G137" s="193"/>
      <c r="H137" s="197">
        <v>18.399999999999999</v>
      </c>
      <c r="I137" s="198"/>
      <c r="J137" s="193"/>
      <c r="K137" s="193"/>
      <c r="L137" s="199"/>
      <c r="M137" s="200"/>
      <c r="N137" s="201"/>
      <c r="O137" s="201"/>
      <c r="P137" s="201"/>
      <c r="Q137" s="201"/>
      <c r="R137" s="201"/>
      <c r="S137" s="201"/>
      <c r="T137" s="202"/>
      <c r="AT137" s="203" t="s">
        <v>180</v>
      </c>
      <c r="AU137" s="203" t="s">
        <v>85</v>
      </c>
      <c r="AV137" s="13" t="s">
        <v>85</v>
      </c>
      <c r="AW137" s="13" t="s">
        <v>34</v>
      </c>
      <c r="AX137" s="13" t="s">
        <v>79</v>
      </c>
      <c r="AY137" s="203" t="s">
        <v>171</v>
      </c>
    </row>
    <row r="138" spans="1:65" s="13" customFormat="1" ht="11.25">
      <c r="B138" s="192"/>
      <c r="C138" s="193"/>
      <c r="D138" s="194" t="s">
        <v>180</v>
      </c>
      <c r="E138" s="193"/>
      <c r="F138" s="196" t="s">
        <v>4103</v>
      </c>
      <c r="G138" s="193"/>
      <c r="H138" s="197">
        <v>18.768000000000001</v>
      </c>
      <c r="I138" s="198"/>
      <c r="J138" s="193"/>
      <c r="K138" s="193"/>
      <c r="L138" s="199"/>
      <c r="M138" s="200"/>
      <c r="N138" s="201"/>
      <c r="O138" s="201"/>
      <c r="P138" s="201"/>
      <c r="Q138" s="201"/>
      <c r="R138" s="201"/>
      <c r="S138" s="201"/>
      <c r="T138" s="202"/>
      <c r="AT138" s="203" t="s">
        <v>180</v>
      </c>
      <c r="AU138" s="203" t="s">
        <v>85</v>
      </c>
      <c r="AV138" s="13" t="s">
        <v>85</v>
      </c>
      <c r="AW138" s="13" t="s">
        <v>4</v>
      </c>
      <c r="AX138" s="13" t="s">
        <v>79</v>
      </c>
      <c r="AY138" s="203" t="s">
        <v>171</v>
      </c>
    </row>
    <row r="139" spans="1:65" s="2" customFormat="1" ht="21.75" customHeight="1">
      <c r="A139" s="35"/>
      <c r="B139" s="36"/>
      <c r="C139" s="215" t="s">
        <v>297</v>
      </c>
      <c r="D139" s="215" t="s">
        <v>285</v>
      </c>
      <c r="E139" s="216" t="s">
        <v>4104</v>
      </c>
      <c r="F139" s="217" t="s">
        <v>4105</v>
      </c>
      <c r="G139" s="218" t="s">
        <v>215</v>
      </c>
      <c r="H139" s="219">
        <v>24.225000000000001</v>
      </c>
      <c r="I139" s="220"/>
      <c r="J139" s="221">
        <f>ROUND(I139*H139,2)</f>
        <v>0</v>
      </c>
      <c r="K139" s="217" t="s">
        <v>19</v>
      </c>
      <c r="L139" s="222"/>
      <c r="M139" s="223" t="s">
        <v>19</v>
      </c>
      <c r="N139" s="224" t="s">
        <v>44</v>
      </c>
      <c r="O139" s="65"/>
      <c r="P139" s="188">
        <f>O139*H139</f>
        <v>0</v>
      </c>
      <c r="Q139" s="188">
        <v>0.11799999999999999</v>
      </c>
      <c r="R139" s="188">
        <f>Q139*H139</f>
        <v>2.8585500000000001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186</v>
      </c>
      <c r="AT139" s="190" t="s">
        <v>285</v>
      </c>
      <c r="AU139" s="190" t="s">
        <v>85</v>
      </c>
      <c r="AY139" s="18" t="s">
        <v>171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79</v>
      </c>
      <c r="BK139" s="191">
        <f>ROUND(I139*H139,2)</f>
        <v>0</v>
      </c>
      <c r="BL139" s="18" t="s">
        <v>178</v>
      </c>
      <c r="BM139" s="190" t="s">
        <v>4106</v>
      </c>
    </row>
    <row r="140" spans="1:65" s="13" customFormat="1" ht="11.25">
      <c r="B140" s="192"/>
      <c r="C140" s="193"/>
      <c r="D140" s="194" t="s">
        <v>180</v>
      </c>
      <c r="E140" s="195" t="s">
        <v>19</v>
      </c>
      <c r="F140" s="196" t="s">
        <v>4107</v>
      </c>
      <c r="G140" s="193"/>
      <c r="H140" s="197">
        <v>23.75</v>
      </c>
      <c r="I140" s="198"/>
      <c r="J140" s="193"/>
      <c r="K140" s="193"/>
      <c r="L140" s="199"/>
      <c r="M140" s="200"/>
      <c r="N140" s="201"/>
      <c r="O140" s="201"/>
      <c r="P140" s="201"/>
      <c r="Q140" s="201"/>
      <c r="R140" s="201"/>
      <c r="S140" s="201"/>
      <c r="T140" s="202"/>
      <c r="AT140" s="203" t="s">
        <v>180</v>
      </c>
      <c r="AU140" s="203" t="s">
        <v>85</v>
      </c>
      <c r="AV140" s="13" t="s">
        <v>85</v>
      </c>
      <c r="AW140" s="13" t="s">
        <v>34</v>
      </c>
      <c r="AX140" s="13" t="s">
        <v>79</v>
      </c>
      <c r="AY140" s="203" t="s">
        <v>171</v>
      </c>
    </row>
    <row r="141" spans="1:65" s="13" customFormat="1" ht="11.25">
      <c r="B141" s="192"/>
      <c r="C141" s="193"/>
      <c r="D141" s="194" t="s">
        <v>180</v>
      </c>
      <c r="E141" s="193"/>
      <c r="F141" s="196" t="s">
        <v>4108</v>
      </c>
      <c r="G141" s="193"/>
      <c r="H141" s="197">
        <v>24.225000000000001</v>
      </c>
      <c r="I141" s="198"/>
      <c r="J141" s="193"/>
      <c r="K141" s="193"/>
      <c r="L141" s="199"/>
      <c r="M141" s="200"/>
      <c r="N141" s="201"/>
      <c r="O141" s="201"/>
      <c r="P141" s="201"/>
      <c r="Q141" s="201"/>
      <c r="R141" s="201"/>
      <c r="S141" s="201"/>
      <c r="T141" s="202"/>
      <c r="AT141" s="203" t="s">
        <v>180</v>
      </c>
      <c r="AU141" s="203" t="s">
        <v>85</v>
      </c>
      <c r="AV141" s="13" t="s">
        <v>85</v>
      </c>
      <c r="AW141" s="13" t="s">
        <v>4</v>
      </c>
      <c r="AX141" s="13" t="s">
        <v>79</v>
      </c>
      <c r="AY141" s="203" t="s">
        <v>171</v>
      </c>
    </row>
    <row r="142" spans="1:65" s="2" customFormat="1" ht="60">
      <c r="A142" s="35"/>
      <c r="B142" s="36"/>
      <c r="C142" s="179" t="s">
        <v>305</v>
      </c>
      <c r="D142" s="179" t="s">
        <v>173</v>
      </c>
      <c r="E142" s="180" t="s">
        <v>4109</v>
      </c>
      <c r="F142" s="181" t="s">
        <v>4110</v>
      </c>
      <c r="G142" s="182" t="s">
        <v>231</v>
      </c>
      <c r="H142" s="183">
        <v>211</v>
      </c>
      <c r="I142" s="184"/>
      <c r="J142" s="185">
        <f>ROUND(I142*H142,2)</f>
        <v>0</v>
      </c>
      <c r="K142" s="181" t="s">
        <v>177</v>
      </c>
      <c r="L142" s="40"/>
      <c r="M142" s="186" t="s">
        <v>19</v>
      </c>
      <c r="N142" s="187" t="s">
        <v>44</v>
      </c>
      <c r="O142" s="65"/>
      <c r="P142" s="188">
        <f>O142*H142</f>
        <v>0</v>
      </c>
      <c r="Q142" s="188">
        <v>0.04</v>
      </c>
      <c r="R142" s="188">
        <f>Q142*H142</f>
        <v>8.44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178</v>
      </c>
      <c r="AT142" s="190" t="s">
        <v>173</v>
      </c>
      <c r="AU142" s="190" t="s">
        <v>85</v>
      </c>
      <c r="AY142" s="18" t="s">
        <v>171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79</v>
      </c>
      <c r="BK142" s="191">
        <f>ROUND(I142*H142,2)</f>
        <v>0</v>
      </c>
      <c r="BL142" s="18" t="s">
        <v>178</v>
      </c>
      <c r="BM142" s="190" t="s">
        <v>4111</v>
      </c>
    </row>
    <row r="143" spans="1:65" s="13" customFormat="1" ht="11.25">
      <c r="B143" s="192"/>
      <c r="C143" s="193"/>
      <c r="D143" s="194" t="s">
        <v>180</v>
      </c>
      <c r="E143" s="195" t="s">
        <v>19</v>
      </c>
      <c r="F143" s="196" t="s">
        <v>4112</v>
      </c>
      <c r="G143" s="193"/>
      <c r="H143" s="197">
        <v>211</v>
      </c>
      <c r="I143" s="198"/>
      <c r="J143" s="193"/>
      <c r="K143" s="193"/>
      <c r="L143" s="199"/>
      <c r="M143" s="200"/>
      <c r="N143" s="201"/>
      <c r="O143" s="201"/>
      <c r="P143" s="201"/>
      <c r="Q143" s="201"/>
      <c r="R143" s="201"/>
      <c r="S143" s="201"/>
      <c r="T143" s="202"/>
      <c r="AT143" s="203" t="s">
        <v>180</v>
      </c>
      <c r="AU143" s="203" t="s">
        <v>85</v>
      </c>
      <c r="AV143" s="13" t="s">
        <v>85</v>
      </c>
      <c r="AW143" s="13" t="s">
        <v>34</v>
      </c>
      <c r="AX143" s="13" t="s">
        <v>79</v>
      </c>
      <c r="AY143" s="203" t="s">
        <v>171</v>
      </c>
    </row>
    <row r="144" spans="1:65" s="2" customFormat="1" ht="24">
      <c r="A144" s="35"/>
      <c r="B144" s="36"/>
      <c r="C144" s="215" t="s">
        <v>310</v>
      </c>
      <c r="D144" s="215" t="s">
        <v>285</v>
      </c>
      <c r="E144" s="216" t="s">
        <v>4113</v>
      </c>
      <c r="F144" s="217" t="s">
        <v>4114</v>
      </c>
      <c r="G144" s="218" t="s">
        <v>231</v>
      </c>
      <c r="H144" s="219">
        <v>215.22</v>
      </c>
      <c r="I144" s="220"/>
      <c r="J144" s="221">
        <f>ROUND(I144*H144,2)</f>
        <v>0</v>
      </c>
      <c r="K144" s="217" t="s">
        <v>177</v>
      </c>
      <c r="L144" s="222"/>
      <c r="M144" s="223" t="s">
        <v>19</v>
      </c>
      <c r="N144" s="224" t="s">
        <v>44</v>
      </c>
      <c r="O144" s="65"/>
      <c r="P144" s="188">
        <f>O144*H144</f>
        <v>0</v>
      </c>
      <c r="Q144" s="188">
        <v>1.0800000000000001E-2</v>
      </c>
      <c r="R144" s="188">
        <f>Q144*H144</f>
        <v>2.324376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186</v>
      </c>
      <c r="AT144" s="190" t="s">
        <v>285</v>
      </c>
      <c r="AU144" s="190" t="s">
        <v>85</v>
      </c>
      <c r="AY144" s="18" t="s">
        <v>171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79</v>
      </c>
      <c r="BK144" s="191">
        <f>ROUND(I144*H144,2)</f>
        <v>0</v>
      </c>
      <c r="BL144" s="18" t="s">
        <v>178</v>
      </c>
      <c r="BM144" s="190" t="s">
        <v>4115</v>
      </c>
    </row>
    <row r="145" spans="1:65" s="13" customFormat="1" ht="11.25">
      <c r="B145" s="192"/>
      <c r="C145" s="193"/>
      <c r="D145" s="194" t="s">
        <v>180</v>
      </c>
      <c r="E145" s="195" t="s">
        <v>19</v>
      </c>
      <c r="F145" s="196" t="s">
        <v>1240</v>
      </c>
      <c r="G145" s="193"/>
      <c r="H145" s="197">
        <v>211</v>
      </c>
      <c r="I145" s="198"/>
      <c r="J145" s="193"/>
      <c r="K145" s="193"/>
      <c r="L145" s="199"/>
      <c r="M145" s="200"/>
      <c r="N145" s="201"/>
      <c r="O145" s="201"/>
      <c r="P145" s="201"/>
      <c r="Q145" s="201"/>
      <c r="R145" s="201"/>
      <c r="S145" s="201"/>
      <c r="T145" s="202"/>
      <c r="AT145" s="203" t="s">
        <v>180</v>
      </c>
      <c r="AU145" s="203" t="s">
        <v>85</v>
      </c>
      <c r="AV145" s="13" t="s">
        <v>85</v>
      </c>
      <c r="AW145" s="13" t="s">
        <v>34</v>
      </c>
      <c r="AX145" s="13" t="s">
        <v>79</v>
      </c>
      <c r="AY145" s="203" t="s">
        <v>171</v>
      </c>
    </row>
    <row r="146" spans="1:65" s="13" customFormat="1" ht="11.25">
      <c r="B146" s="192"/>
      <c r="C146" s="193"/>
      <c r="D146" s="194" t="s">
        <v>180</v>
      </c>
      <c r="E146" s="193"/>
      <c r="F146" s="196" t="s">
        <v>4116</v>
      </c>
      <c r="G146" s="193"/>
      <c r="H146" s="197">
        <v>215.22</v>
      </c>
      <c r="I146" s="198"/>
      <c r="J146" s="193"/>
      <c r="K146" s="193"/>
      <c r="L146" s="199"/>
      <c r="M146" s="200"/>
      <c r="N146" s="201"/>
      <c r="O146" s="201"/>
      <c r="P146" s="201"/>
      <c r="Q146" s="201"/>
      <c r="R146" s="201"/>
      <c r="S146" s="201"/>
      <c r="T146" s="202"/>
      <c r="AT146" s="203" t="s">
        <v>180</v>
      </c>
      <c r="AU146" s="203" t="s">
        <v>85</v>
      </c>
      <c r="AV146" s="13" t="s">
        <v>85</v>
      </c>
      <c r="AW146" s="13" t="s">
        <v>4</v>
      </c>
      <c r="AX146" s="13" t="s">
        <v>79</v>
      </c>
      <c r="AY146" s="203" t="s">
        <v>171</v>
      </c>
    </row>
    <row r="147" spans="1:65" s="2" customFormat="1" ht="16.5" customHeight="1">
      <c r="A147" s="35"/>
      <c r="B147" s="36"/>
      <c r="C147" s="215" t="s">
        <v>315</v>
      </c>
      <c r="D147" s="215" t="s">
        <v>285</v>
      </c>
      <c r="E147" s="216" t="s">
        <v>4117</v>
      </c>
      <c r="F147" s="217" t="s">
        <v>4118</v>
      </c>
      <c r="G147" s="218" t="s">
        <v>266</v>
      </c>
      <c r="H147" s="219">
        <v>201.96</v>
      </c>
      <c r="I147" s="220"/>
      <c r="J147" s="221">
        <f>ROUND(I147*H147,2)</f>
        <v>0</v>
      </c>
      <c r="K147" s="217" t="s">
        <v>19</v>
      </c>
      <c r="L147" s="222"/>
      <c r="M147" s="223" t="s">
        <v>19</v>
      </c>
      <c r="N147" s="224" t="s">
        <v>44</v>
      </c>
      <c r="O147" s="65"/>
      <c r="P147" s="188">
        <f>O147*H147</f>
        <v>0</v>
      </c>
      <c r="Q147" s="188">
        <v>1.0800000000000001E-2</v>
      </c>
      <c r="R147" s="188">
        <f>Q147*H147</f>
        <v>2.181168</v>
      </c>
      <c r="S147" s="188">
        <v>0</v>
      </c>
      <c r="T147" s="18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186</v>
      </c>
      <c r="AT147" s="190" t="s">
        <v>285</v>
      </c>
      <c r="AU147" s="190" t="s">
        <v>85</v>
      </c>
      <c r="AY147" s="18" t="s">
        <v>171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79</v>
      </c>
      <c r="BK147" s="191">
        <f>ROUND(I147*H147,2)</f>
        <v>0</v>
      </c>
      <c r="BL147" s="18" t="s">
        <v>178</v>
      </c>
      <c r="BM147" s="190" t="s">
        <v>4119</v>
      </c>
    </row>
    <row r="148" spans="1:65" s="13" customFormat="1" ht="11.25">
      <c r="B148" s="192"/>
      <c r="C148" s="193"/>
      <c r="D148" s="194" t="s">
        <v>180</v>
      </c>
      <c r="E148" s="195" t="s">
        <v>19</v>
      </c>
      <c r="F148" s="196" t="s">
        <v>1183</v>
      </c>
      <c r="G148" s="193"/>
      <c r="H148" s="197">
        <v>198</v>
      </c>
      <c r="I148" s="198"/>
      <c r="J148" s="193"/>
      <c r="K148" s="193"/>
      <c r="L148" s="199"/>
      <c r="M148" s="200"/>
      <c r="N148" s="201"/>
      <c r="O148" s="201"/>
      <c r="P148" s="201"/>
      <c r="Q148" s="201"/>
      <c r="R148" s="201"/>
      <c r="S148" s="201"/>
      <c r="T148" s="202"/>
      <c r="AT148" s="203" t="s">
        <v>180</v>
      </c>
      <c r="AU148" s="203" t="s">
        <v>85</v>
      </c>
      <c r="AV148" s="13" t="s">
        <v>85</v>
      </c>
      <c r="AW148" s="13" t="s">
        <v>34</v>
      </c>
      <c r="AX148" s="13" t="s">
        <v>79</v>
      </c>
      <c r="AY148" s="203" t="s">
        <v>171</v>
      </c>
    </row>
    <row r="149" spans="1:65" s="13" customFormat="1" ht="11.25">
      <c r="B149" s="192"/>
      <c r="C149" s="193"/>
      <c r="D149" s="194" t="s">
        <v>180</v>
      </c>
      <c r="E149" s="193"/>
      <c r="F149" s="196" t="s">
        <v>4120</v>
      </c>
      <c r="G149" s="193"/>
      <c r="H149" s="197">
        <v>201.96</v>
      </c>
      <c r="I149" s="198"/>
      <c r="J149" s="193"/>
      <c r="K149" s="193"/>
      <c r="L149" s="199"/>
      <c r="M149" s="200"/>
      <c r="N149" s="201"/>
      <c r="O149" s="201"/>
      <c r="P149" s="201"/>
      <c r="Q149" s="201"/>
      <c r="R149" s="201"/>
      <c r="S149" s="201"/>
      <c r="T149" s="202"/>
      <c r="AT149" s="203" t="s">
        <v>180</v>
      </c>
      <c r="AU149" s="203" t="s">
        <v>85</v>
      </c>
      <c r="AV149" s="13" t="s">
        <v>85</v>
      </c>
      <c r="AW149" s="13" t="s">
        <v>4</v>
      </c>
      <c r="AX149" s="13" t="s">
        <v>79</v>
      </c>
      <c r="AY149" s="203" t="s">
        <v>171</v>
      </c>
    </row>
    <row r="150" spans="1:65" s="2" customFormat="1" ht="16.5" customHeight="1">
      <c r="A150" s="35"/>
      <c r="B150" s="36"/>
      <c r="C150" s="215" t="s">
        <v>321</v>
      </c>
      <c r="D150" s="215" t="s">
        <v>285</v>
      </c>
      <c r="E150" s="216" t="s">
        <v>4121</v>
      </c>
      <c r="F150" s="217" t="s">
        <v>4122</v>
      </c>
      <c r="G150" s="218" t="s">
        <v>266</v>
      </c>
      <c r="H150" s="219">
        <v>4713</v>
      </c>
      <c r="I150" s="220"/>
      <c r="J150" s="221">
        <f>ROUND(I150*H150,2)</f>
        <v>0</v>
      </c>
      <c r="K150" s="217" t="s">
        <v>19</v>
      </c>
      <c r="L150" s="222"/>
      <c r="M150" s="223" t="s">
        <v>19</v>
      </c>
      <c r="N150" s="224" t="s">
        <v>44</v>
      </c>
      <c r="O150" s="65"/>
      <c r="P150" s="188">
        <f>O150*H150</f>
        <v>0</v>
      </c>
      <c r="Q150" s="188">
        <v>1.0800000000000001E-2</v>
      </c>
      <c r="R150" s="188">
        <f>Q150*H150</f>
        <v>50.900400000000005</v>
      </c>
      <c r="S150" s="188">
        <v>0</v>
      </c>
      <c r="T150" s="18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186</v>
      </c>
      <c r="AT150" s="190" t="s">
        <v>285</v>
      </c>
      <c r="AU150" s="190" t="s">
        <v>85</v>
      </c>
      <c r="AY150" s="18" t="s">
        <v>171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79</v>
      </c>
      <c r="BK150" s="191">
        <f>ROUND(I150*H150,2)</f>
        <v>0</v>
      </c>
      <c r="BL150" s="18" t="s">
        <v>178</v>
      </c>
      <c r="BM150" s="190" t="s">
        <v>4123</v>
      </c>
    </row>
    <row r="151" spans="1:65" s="13" customFormat="1" ht="11.25">
      <c r="B151" s="192"/>
      <c r="C151" s="193"/>
      <c r="D151" s="194" t="s">
        <v>180</v>
      </c>
      <c r="E151" s="195" t="s">
        <v>19</v>
      </c>
      <c r="F151" s="196" t="s">
        <v>4124</v>
      </c>
      <c r="G151" s="193"/>
      <c r="H151" s="197">
        <v>4713</v>
      </c>
      <c r="I151" s="198"/>
      <c r="J151" s="193"/>
      <c r="K151" s="193"/>
      <c r="L151" s="199"/>
      <c r="M151" s="200"/>
      <c r="N151" s="201"/>
      <c r="O151" s="201"/>
      <c r="P151" s="201"/>
      <c r="Q151" s="201"/>
      <c r="R151" s="201"/>
      <c r="S151" s="201"/>
      <c r="T151" s="202"/>
      <c r="AT151" s="203" t="s">
        <v>180</v>
      </c>
      <c r="AU151" s="203" t="s">
        <v>85</v>
      </c>
      <c r="AV151" s="13" t="s">
        <v>85</v>
      </c>
      <c r="AW151" s="13" t="s">
        <v>34</v>
      </c>
      <c r="AX151" s="13" t="s">
        <v>79</v>
      </c>
      <c r="AY151" s="203" t="s">
        <v>171</v>
      </c>
    </row>
    <row r="152" spans="1:65" s="12" customFormat="1" ht="22.9" customHeight="1">
      <c r="B152" s="163"/>
      <c r="C152" s="164"/>
      <c r="D152" s="165" t="s">
        <v>72</v>
      </c>
      <c r="E152" s="177" t="s">
        <v>218</v>
      </c>
      <c r="F152" s="177" t="s">
        <v>581</v>
      </c>
      <c r="G152" s="164"/>
      <c r="H152" s="164"/>
      <c r="I152" s="167"/>
      <c r="J152" s="178">
        <f>BK152</f>
        <v>0</v>
      </c>
      <c r="K152" s="164"/>
      <c r="L152" s="169"/>
      <c r="M152" s="170"/>
      <c r="N152" s="171"/>
      <c r="O152" s="171"/>
      <c r="P152" s="172">
        <f>SUM(P153:P184)</f>
        <v>0</v>
      </c>
      <c r="Q152" s="171"/>
      <c r="R152" s="172">
        <f>SUM(R153:R184)</f>
        <v>29.090426000000001</v>
      </c>
      <c r="S152" s="171"/>
      <c r="T152" s="173">
        <f>SUM(T153:T184)</f>
        <v>0</v>
      </c>
      <c r="AR152" s="174" t="s">
        <v>79</v>
      </c>
      <c r="AT152" s="175" t="s">
        <v>72</v>
      </c>
      <c r="AU152" s="175" t="s">
        <v>79</v>
      </c>
      <c r="AY152" s="174" t="s">
        <v>171</v>
      </c>
      <c r="BK152" s="176">
        <f>SUM(BK153:BK184)</f>
        <v>0</v>
      </c>
    </row>
    <row r="153" spans="1:65" s="2" customFormat="1" ht="24">
      <c r="A153" s="35"/>
      <c r="B153" s="36"/>
      <c r="C153" s="179" t="s">
        <v>326</v>
      </c>
      <c r="D153" s="179" t="s">
        <v>173</v>
      </c>
      <c r="E153" s="180" t="s">
        <v>4125</v>
      </c>
      <c r="F153" s="181" t="s">
        <v>4126</v>
      </c>
      <c r="G153" s="182" t="s">
        <v>266</v>
      </c>
      <c r="H153" s="183">
        <v>4</v>
      </c>
      <c r="I153" s="184"/>
      <c r="J153" s="185">
        <f>ROUND(I153*H153,2)</f>
        <v>0</v>
      </c>
      <c r="K153" s="181" t="s">
        <v>177</v>
      </c>
      <c r="L153" s="40"/>
      <c r="M153" s="186" t="s">
        <v>19</v>
      </c>
      <c r="N153" s="187" t="s">
        <v>44</v>
      </c>
      <c r="O153" s="65"/>
      <c r="P153" s="188">
        <f>O153*H153</f>
        <v>0</v>
      </c>
      <c r="Q153" s="188">
        <v>6.9999999999999999E-4</v>
      </c>
      <c r="R153" s="188">
        <f>Q153*H153</f>
        <v>2.8E-3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178</v>
      </c>
      <c r="AT153" s="190" t="s">
        <v>173</v>
      </c>
      <c r="AU153" s="190" t="s">
        <v>85</v>
      </c>
      <c r="AY153" s="18" t="s">
        <v>171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79</v>
      </c>
      <c r="BK153" s="191">
        <f>ROUND(I153*H153,2)</f>
        <v>0</v>
      </c>
      <c r="BL153" s="18" t="s">
        <v>178</v>
      </c>
      <c r="BM153" s="190" t="s">
        <v>4127</v>
      </c>
    </row>
    <row r="154" spans="1:65" s="13" customFormat="1" ht="11.25">
      <c r="B154" s="192"/>
      <c r="C154" s="193"/>
      <c r="D154" s="194" t="s">
        <v>180</v>
      </c>
      <c r="E154" s="195" t="s">
        <v>19</v>
      </c>
      <c r="F154" s="196" t="s">
        <v>610</v>
      </c>
      <c r="G154" s="193"/>
      <c r="H154" s="197">
        <v>4</v>
      </c>
      <c r="I154" s="198"/>
      <c r="J154" s="193"/>
      <c r="K154" s="193"/>
      <c r="L154" s="199"/>
      <c r="M154" s="200"/>
      <c r="N154" s="201"/>
      <c r="O154" s="201"/>
      <c r="P154" s="201"/>
      <c r="Q154" s="201"/>
      <c r="R154" s="201"/>
      <c r="S154" s="201"/>
      <c r="T154" s="202"/>
      <c r="AT154" s="203" t="s">
        <v>180</v>
      </c>
      <c r="AU154" s="203" t="s">
        <v>85</v>
      </c>
      <c r="AV154" s="13" t="s">
        <v>85</v>
      </c>
      <c r="AW154" s="13" t="s">
        <v>34</v>
      </c>
      <c r="AX154" s="13" t="s">
        <v>79</v>
      </c>
      <c r="AY154" s="203" t="s">
        <v>171</v>
      </c>
    </row>
    <row r="155" spans="1:65" s="2" customFormat="1" ht="24">
      <c r="A155" s="35"/>
      <c r="B155" s="36"/>
      <c r="C155" s="215" t="s">
        <v>331</v>
      </c>
      <c r="D155" s="215" t="s">
        <v>285</v>
      </c>
      <c r="E155" s="216" t="s">
        <v>4128</v>
      </c>
      <c r="F155" s="217" t="s">
        <v>4129</v>
      </c>
      <c r="G155" s="218" t="s">
        <v>266</v>
      </c>
      <c r="H155" s="219">
        <v>2</v>
      </c>
      <c r="I155" s="220"/>
      <c r="J155" s="221">
        <f>ROUND(I155*H155,2)</f>
        <v>0</v>
      </c>
      <c r="K155" s="217" t="s">
        <v>177</v>
      </c>
      <c r="L155" s="222"/>
      <c r="M155" s="223" t="s">
        <v>19</v>
      </c>
      <c r="N155" s="224" t="s">
        <v>44</v>
      </c>
      <c r="O155" s="65"/>
      <c r="P155" s="188">
        <f>O155*H155</f>
        <v>0</v>
      </c>
      <c r="Q155" s="188">
        <v>2.5999999999999999E-3</v>
      </c>
      <c r="R155" s="188">
        <f>Q155*H155</f>
        <v>5.1999999999999998E-3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186</v>
      </c>
      <c r="AT155" s="190" t="s">
        <v>285</v>
      </c>
      <c r="AU155" s="190" t="s">
        <v>85</v>
      </c>
      <c r="AY155" s="18" t="s">
        <v>171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79</v>
      </c>
      <c r="BK155" s="191">
        <f>ROUND(I155*H155,2)</f>
        <v>0</v>
      </c>
      <c r="BL155" s="18" t="s">
        <v>178</v>
      </c>
      <c r="BM155" s="190" t="s">
        <v>4130</v>
      </c>
    </row>
    <row r="156" spans="1:65" s="13" customFormat="1" ht="11.25">
      <c r="B156" s="192"/>
      <c r="C156" s="193"/>
      <c r="D156" s="194" t="s">
        <v>180</v>
      </c>
      <c r="E156" s="195" t="s">
        <v>19</v>
      </c>
      <c r="F156" s="196" t="s">
        <v>85</v>
      </c>
      <c r="G156" s="193"/>
      <c r="H156" s="197">
        <v>2</v>
      </c>
      <c r="I156" s="198"/>
      <c r="J156" s="193"/>
      <c r="K156" s="193"/>
      <c r="L156" s="199"/>
      <c r="M156" s="200"/>
      <c r="N156" s="201"/>
      <c r="O156" s="201"/>
      <c r="P156" s="201"/>
      <c r="Q156" s="201"/>
      <c r="R156" s="201"/>
      <c r="S156" s="201"/>
      <c r="T156" s="202"/>
      <c r="AT156" s="203" t="s">
        <v>180</v>
      </c>
      <c r="AU156" s="203" t="s">
        <v>85</v>
      </c>
      <c r="AV156" s="13" t="s">
        <v>85</v>
      </c>
      <c r="AW156" s="13" t="s">
        <v>34</v>
      </c>
      <c r="AX156" s="13" t="s">
        <v>79</v>
      </c>
      <c r="AY156" s="203" t="s">
        <v>171</v>
      </c>
    </row>
    <row r="157" spans="1:65" s="2" customFormat="1" ht="16.5" customHeight="1">
      <c r="A157" s="35"/>
      <c r="B157" s="36"/>
      <c r="C157" s="215" t="s">
        <v>337</v>
      </c>
      <c r="D157" s="215" t="s">
        <v>285</v>
      </c>
      <c r="E157" s="216" t="s">
        <v>4131</v>
      </c>
      <c r="F157" s="217" t="s">
        <v>4132</v>
      </c>
      <c r="G157" s="218" t="s">
        <v>266</v>
      </c>
      <c r="H157" s="219">
        <v>2</v>
      </c>
      <c r="I157" s="220"/>
      <c r="J157" s="221">
        <f>ROUND(I157*H157,2)</f>
        <v>0</v>
      </c>
      <c r="K157" s="217" t="s">
        <v>177</v>
      </c>
      <c r="L157" s="222"/>
      <c r="M157" s="223" t="s">
        <v>19</v>
      </c>
      <c r="N157" s="224" t="s">
        <v>44</v>
      </c>
      <c r="O157" s="65"/>
      <c r="P157" s="188">
        <f>O157*H157</f>
        <v>0</v>
      </c>
      <c r="Q157" s="188">
        <v>1.6999999999999999E-3</v>
      </c>
      <c r="R157" s="188">
        <f>Q157*H157</f>
        <v>3.3999999999999998E-3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186</v>
      </c>
      <c r="AT157" s="190" t="s">
        <v>285</v>
      </c>
      <c r="AU157" s="190" t="s">
        <v>85</v>
      </c>
      <c r="AY157" s="18" t="s">
        <v>171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79</v>
      </c>
      <c r="BK157" s="191">
        <f>ROUND(I157*H157,2)</f>
        <v>0</v>
      </c>
      <c r="BL157" s="18" t="s">
        <v>178</v>
      </c>
      <c r="BM157" s="190" t="s">
        <v>4133</v>
      </c>
    </row>
    <row r="158" spans="1:65" s="13" customFormat="1" ht="11.25">
      <c r="B158" s="192"/>
      <c r="C158" s="193"/>
      <c r="D158" s="194" t="s">
        <v>180</v>
      </c>
      <c r="E158" s="195" t="s">
        <v>19</v>
      </c>
      <c r="F158" s="196" t="s">
        <v>85</v>
      </c>
      <c r="G158" s="193"/>
      <c r="H158" s="197">
        <v>2</v>
      </c>
      <c r="I158" s="198"/>
      <c r="J158" s="193"/>
      <c r="K158" s="193"/>
      <c r="L158" s="199"/>
      <c r="M158" s="200"/>
      <c r="N158" s="201"/>
      <c r="O158" s="201"/>
      <c r="P158" s="201"/>
      <c r="Q158" s="201"/>
      <c r="R158" s="201"/>
      <c r="S158" s="201"/>
      <c r="T158" s="202"/>
      <c r="AT158" s="203" t="s">
        <v>180</v>
      </c>
      <c r="AU158" s="203" t="s">
        <v>85</v>
      </c>
      <c r="AV158" s="13" t="s">
        <v>85</v>
      </c>
      <c r="AW158" s="13" t="s">
        <v>34</v>
      </c>
      <c r="AX158" s="13" t="s">
        <v>79</v>
      </c>
      <c r="AY158" s="203" t="s">
        <v>171</v>
      </c>
    </row>
    <row r="159" spans="1:65" s="2" customFormat="1" ht="24">
      <c r="A159" s="35"/>
      <c r="B159" s="36"/>
      <c r="C159" s="179" t="s">
        <v>341</v>
      </c>
      <c r="D159" s="179" t="s">
        <v>173</v>
      </c>
      <c r="E159" s="180" t="s">
        <v>4134</v>
      </c>
      <c r="F159" s="181" t="s">
        <v>4135</v>
      </c>
      <c r="G159" s="182" t="s">
        <v>266</v>
      </c>
      <c r="H159" s="183">
        <v>2</v>
      </c>
      <c r="I159" s="184"/>
      <c r="J159" s="185">
        <f>ROUND(I159*H159,2)</f>
        <v>0</v>
      </c>
      <c r="K159" s="181" t="s">
        <v>177</v>
      </c>
      <c r="L159" s="40"/>
      <c r="M159" s="186" t="s">
        <v>19</v>
      </c>
      <c r="N159" s="187" t="s">
        <v>44</v>
      </c>
      <c r="O159" s="65"/>
      <c r="P159" s="188">
        <f>O159*H159</f>
        <v>0</v>
      </c>
      <c r="Q159" s="188">
        <v>0.11241</v>
      </c>
      <c r="R159" s="188">
        <f>Q159*H159</f>
        <v>0.22481999999999999</v>
      </c>
      <c r="S159" s="188">
        <v>0</v>
      </c>
      <c r="T159" s="18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178</v>
      </c>
      <c r="AT159" s="190" t="s">
        <v>173</v>
      </c>
      <c r="AU159" s="190" t="s">
        <v>85</v>
      </c>
      <c r="AY159" s="18" t="s">
        <v>171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79</v>
      </c>
      <c r="BK159" s="191">
        <f>ROUND(I159*H159,2)</f>
        <v>0</v>
      </c>
      <c r="BL159" s="18" t="s">
        <v>178</v>
      </c>
      <c r="BM159" s="190" t="s">
        <v>4136</v>
      </c>
    </row>
    <row r="160" spans="1:65" s="13" customFormat="1" ht="11.25">
      <c r="B160" s="192"/>
      <c r="C160" s="193"/>
      <c r="D160" s="194" t="s">
        <v>180</v>
      </c>
      <c r="E160" s="195" t="s">
        <v>19</v>
      </c>
      <c r="F160" s="196" t="s">
        <v>85</v>
      </c>
      <c r="G160" s="193"/>
      <c r="H160" s="197">
        <v>2</v>
      </c>
      <c r="I160" s="198"/>
      <c r="J160" s="193"/>
      <c r="K160" s="193"/>
      <c r="L160" s="199"/>
      <c r="M160" s="200"/>
      <c r="N160" s="201"/>
      <c r="O160" s="201"/>
      <c r="P160" s="201"/>
      <c r="Q160" s="201"/>
      <c r="R160" s="201"/>
      <c r="S160" s="201"/>
      <c r="T160" s="202"/>
      <c r="AT160" s="203" t="s">
        <v>180</v>
      </c>
      <c r="AU160" s="203" t="s">
        <v>85</v>
      </c>
      <c r="AV160" s="13" t="s">
        <v>85</v>
      </c>
      <c r="AW160" s="13" t="s">
        <v>34</v>
      </c>
      <c r="AX160" s="13" t="s">
        <v>79</v>
      </c>
      <c r="AY160" s="203" t="s">
        <v>171</v>
      </c>
    </row>
    <row r="161" spans="1:65" s="2" customFormat="1" ht="21.75" customHeight="1">
      <c r="A161" s="35"/>
      <c r="B161" s="36"/>
      <c r="C161" s="215" t="s">
        <v>346</v>
      </c>
      <c r="D161" s="215" t="s">
        <v>285</v>
      </c>
      <c r="E161" s="216" t="s">
        <v>4137</v>
      </c>
      <c r="F161" s="217" t="s">
        <v>4138</v>
      </c>
      <c r="G161" s="218" t="s">
        <v>266</v>
      </c>
      <c r="H161" s="219">
        <v>2</v>
      </c>
      <c r="I161" s="220"/>
      <c r="J161" s="221">
        <f>ROUND(I161*H161,2)</f>
        <v>0</v>
      </c>
      <c r="K161" s="217" t="s">
        <v>177</v>
      </c>
      <c r="L161" s="222"/>
      <c r="M161" s="223" t="s">
        <v>19</v>
      </c>
      <c r="N161" s="224" t="s">
        <v>44</v>
      </c>
      <c r="O161" s="65"/>
      <c r="P161" s="188">
        <f>O161*H161</f>
        <v>0</v>
      </c>
      <c r="Q161" s="188">
        <v>6.1000000000000004E-3</v>
      </c>
      <c r="R161" s="188">
        <f>Q161*H161</f>
        <v>1.2200000000000001E-2</v>
      </c>
      <c r="S161" s="188">
        <v>0</v>
      </c>
      <c r="T161" s="18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186</v>
      </c>
      <c r="AT161" s="190" t="s">
        <v>285</v>
      </c>
      <c r="AU161" s="190" t="s">
        <v>85</v>
      </c>
      <c r="AY161" s="18" t="s">
        <v>171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79</v>
      </c>
      <c r="BK161" s="191">
        <f>ROUND(I161*H161,2)</f>
        <v>0</v>
      </c>
      <c r="BL161" s="18" t="s">
        <v>178</v>
      </c>
      <c r="BM161" s="190" t="s">
        <v>4139</v>
      </c>
    </row>
    <row r="162" spans="1:65" s="13" customFormat="1" ht="11.25">
      <c r="B162" s="192"/>
      <c r="C162" s="193"/>
      <c r="D162" s="194" t="s">
        <v>180</v>
      </c>
      <c r="E162" s="195" t="s">
        <v>19</v>
      </c>
      <c r="F162" s="196" t="s">
        <v>85</v>
      </c>
      <c r="G162" s="193"/>
      <c r="H162" s="197">
        <v>2</v>
      </c>
      <c r="I162" s="198"/>
      <c r="J162" s="193"/>
      <c r="K162" s="193"/>
      <c r="L162" s="199"/>
      <c r="M162" s="200"/>
      <c r="N162" s="201"/>
      <c r="O162" s="201"/>
      <c r="P162" s="201"/>
      <c r="Q162" s="201"/>
      <c r="R162" s="201"/>
      <c r="S162" s="201"/>
      <c r="T162" s="202"/>
      <c r="AT162" s="203" t="s">
        <v>180</v>
      </c>
      <c r="AU162" s="203" t="s">
        <v>85</v>
      </c>
      <c r="AV162" s="13" t="s">
        <v>85</v>
      </c>
      <c r="AW162" s="13" t="s">
        <v>34</v>
      </c>
      <c r="AX162" s="13" t="s">
        <v>79</v>
      </c>
      <c r="AY162" s="203" t="s">
        <v>171</v>
      </c>
    </row>
    <row r="163" spans="1:65" s="2" customFormat="1" ht="16.5" customHeight="1">
      <c r="A163" s="35"/>
      <c r="B163" s="36"/>
      <c r="C163" s="215" t="s">
        <v>351</v>
      </c>
      <c r="D163" s="215" t="s">
        <v>285</v>
      </c>
      <c r="E163" s="216" t="s">
        <v>4140</v>
      </c>
      <c r="F163" s="217" t="s">
        <v>4141</v>
      </c>
      <c r="G163" s="218" t="s">
        <v>266</v>
      </c>
      <c r="H163" s="219">
        <v>2</v>
      </c>
      <c r="I163" s="220"/>
      <c r="J163" s="221">
        <f>ROUND(I163*H163,2)</f>
        <v>0</v>
      </c>
      <c r="K163" s="217" t="s">
        <v>177</v>
      </c>
      <c r="L163" s="222"/>
      <c r="M163" s="223" t="s">
        <v>19</v>
      </c>
      <c r="N163" s="224" t="s">
        <v>44</v>
      </c>
      <c r="O163" s="65"/>
      <c r="P163" s="188">
        <f>O163*H163</f>
        <v>0</v>
      </c>
      <c r="Q163" s="188">
        <v>3.0000000000000001E-3</v>
      </c>
      <c r="R163" s="188">
        <f>Q163*H163</f>
        <v>6.0000000000000001E-3</v>
      </c>
      <c r="S163" s="188">
        <v>0</v>
      </c>
      <c r="T163" s="18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186</v>
      </c>
      <c r="AT163" s="190" t="s">
        <v>285</v>
      </c>
      <c r="AU163" s="190" t="s">
        <v>85</v>
      </c>
      <c r="AY163" s="18" t="s">
        <v>171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79</v>
      </c>
      <c r="BK163" s="191">
        <f>ROUND(I163*H163,2)</f>
        <v>0</v>
      </c>
      <c r="BL163" s="18" t="s">
        <v>178</v>
      </c>
      <c r="BM163" s="190" t="s">
        <v>4142</v>
      </c>
    </row>
    <row r="164" spans="1:65" s="13" customFormat="1" ht="11.25">
      <c r="B164" s="192"/>
      <c r="C164" s="193"/>
      <c r="D164" s="194" t="s">
        <v>180</v>
      </c>
      <c r="E164" s="195" t="s">
        <v>19</v>
      </c>
      <c r="F164" s="196" t="s">
        <v>85</v>
      </c>
      <c r="G164" s="193"/>
      <c r="H164" s="197">
        <v>2</v>
      </c>
      <c r="I164" s="198"/>
      <c r="J164" s="193"/>
      <c r="K164" s="193"/>
      <c r="L164" s="199"/>
      <c r="M164" s="200"/>
      <c r="N164" s="201"/>
      <c r="O164" s="201"/>
      <c r="P164" s="201"/>
      <c r="Q164" s="201"/>
      <c r="R164" s="201"/>
      <c r="S164" s="201"/>
      <c r="T164" s="202"/>
      <c r="AT164" s="203" t="s">
        <v>180</v>
      </c>
      <c r="AU164" s="203" t="s">
        <v>85</v>
      </c>
      <c r="AV164" s="13" t="s">
        <v>85</v>
      </c>
      <c r="AW164" s="13" t="s">
        <v>34</v>
      </c>
      <c r="AX164" s="13" t="s">
        <v>79</v>
      </c>
      <c r="AY164" s="203" t="s">
        <v>171</v>
      </c>
    </row>
    <row r="165" spans="1:65" s="2" customFormat="1" ht="21.75" customHeight="1">
      <c r="A165" s="35"/>
      <c r="B165" s="36"/>
      <c r="C165" s="215" t="s">
        <v>356</v>
      </c>
      <c r="D165" s="215" t="s">
        <v>285</v>
      </c>
      <c r="E165" s="216" t="s">
        <v>4143</v>
      </c>
      <c r="F165" s="217" t="s">
        <v>4144</v>
      </c>
      <c r="G165" s="218" t="s">
        <v>266</v>
      </c>
      <c r="H165" s="219">
        <v>4</v>
      </c>
      <c r="I165" s="220"/>
      <c r="J165" s="221">
        <f>ROUND(I165*H165,2)</f>
        <v>0</v>
      </c>
      <c r="K165" s="217" t="s">
        <v>177</v>
      </c>
      <c r="L165" s="222"/>
      <c r="M165" s="223" t="s">
        <v>19</v>
      </c>
      <c r="N165" s="224" t="s">
        <v>44</v>
      </c>
      <c r="O165" s="65"/>
      <c r="P165" s="188">
        <f>O165*H165</f>
        <v>0</v>
      </c>
      <c r="Q165" s="188">
        <v>3.5E-4</v>
      </c>
      <c r="R165" s="188">
        <f>Q165*H165</f>
        <v>1.4E-3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186</v>
      </c>
      <c r="AT165" s="190" t="s">
        <v>285</v>
      </c>
      <c r="AU165" s="190" t="s">
        <v>85</v>
      </c>
      <c r="AY165" s="18" t="s">
        <v>171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79</v>
      </c>
      <c r="BK165" s="191">
        <f>ROUND(I165*H165,2)</f>
        <v>0</v>
      </c>
      <c r="BL165" s="18" t="s">
        <v>178</v>
      </c>
      <c r="BM165" s="190" t="s">
        <v>4145</v>
      </c>
    </row>
    <row r="166" spans="1:65" s="13" customFormat="1" ht="11.25">
      <c r="B166" s="192"/>
      <c r="C166" s="193"/>
      <c r="D166" s="194" t="s">
        <v>180</v>
      </c>
      <c r="E166" s="195" t="s">
        <v>19</v>
      </c>
      <c r="F166" s="196" t="s">
        <v>178</v>
      </c>
      <c r="G166" s="193"/>
      <c r="H166" s="197">
        <v>4</v>
      </c>
      <c r="I166" s="198"/>
      <c r="J166" s="193"/>
      <c r="K166" s="193"/>
      <c r="L166" s="199"/>
      <c r="M166" s="200"/>
      <c r="N166" s="201"/>
      <c r="O166" s="201"/>
      <c r="P166" s="201"/>
      <c r="Q166" s="201"/>
      <c r="R166" s="201"/>
      <c r="S166" s="201"/>
      <c r="T166" s="202"/>
      <c r="AT166" s="203" t="s">
        <v>180</v>
      </c>
      <c r="AU166" s="203" t="s">
        <v>85</v>
      </c>
      <c r="AV166" s="13" t="s">
        <v>85</v>
      </c>
      <c r="AW166" s="13" t="s">
        <v>34</v>
      </c>
      <c r="AX166" s="13" t="s">
        <v>79</v>
      </c>
      <c r="AY166" s="203" t="s">
        <v>171</v>
      </c>
    </row>
    <row r="167" spans="1:65" s="2" customFormat="1" ht="16.5" customHeight="1">
      <c r="A167" s="35"/>
      <c r="B167" s="36"/>
      <c r="C167" s="215" t="s">
        <v>361</v>
      </c>
      <c r="D167" s="215" t="s">
        <v>285</v>
      </c>
      <c r="E167" s="216" t="s">
        <v>4146</v>
      </c>
      <c r="F167" s="217" t="s">
        <v>4147</v>
      </c>
      <c r="G167" s="218" t="s">
        <v>266</v>
      </c>
      <c r="H167" s="219">
        <v>2</v>
      </c>
      <c r="I167" s="220"/>
      <c r="J167" s="221">
        <f>ROUND(I167*H167,2)</f>
        <v>0</v>
      </c>
      <c r="K167" s="217" t="s">
        <v>177</v>
      </c>
      <c r="L167" s="222"/>
      <c r="M167" s="223" t="s">
        <v>19</v>
      </c>
      <c r="N167" s="224" t="s">
        <v>44</v>
      </c>
      <c r="O167" s="65"/>
      <c r="P167" s="188">
        <f>O167*H167</f>
        <v>0</v>
      </c>
      <c r="Q167" s="188">
        <v>1E-4</v>
      </c>
      <c r="R167" s="188">
        <f>Q167*H167</f>
        <v>2.0000000000000001E-4</v>
      </c>
      <c r="S167" s="188">
        <v>0</v>
      </c>
      <c r="T167" s="18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186</v>
      </c>
      <c r="AT167" s="190" t="s">
        <v>285</v>
      </c>
      <c r="AU167" s="190" t="s">
        <v>85</v>
      </c>
      <c r="AY167" s="18" t="s">
        <v>171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79</v>
      </c>
      <c r="BK167" s="191">
        <f>ROUND(I167*H167,2)</f>
        <v>0</v>
      </c>
      <c r="BL167" s="18" t="s">
        <v>178</v>
      </c>
      <c r="BM167" s="190" t="s">
        <v>4148</v>
      </c>
    </row>
    <row r="168" spans="1:65" s="13" customFormat="1" ht="11.25">
      <c r="B168" s="192"/>
      <c r="C168" s="193"/>
      <c r="D168" s="194" t="s">
        <v>180</v>
      </c>
      <c r="E168" s="195" t="s">
        <v>19</v>
      </c>
      <c r="F168" s="196" t="s">
        <v>85</v>
      </c>
      <c r="G168" s="193"/>
      <c r="H168" s="197">
        <v>2</v>
      </c>
      <c r="I168" s="198"/>
      <c r="J168" s="193"/>
      <c r="K168" s="193"/>
      <c r="L168" s="199"/>
      <c r="M168" s="200"/>
      <c r="N168" s="201"/>
      <c r="O168" s="201"/>
      <c r="P168" s="201"/>
      <c r="Q168" s="201"/>
      <c r="R168" s="201"/>
      <c r="S168" s="201"/>
      <c r="T168" s="202"/>
      <c r="AT168" s="203" t="s">
        <v>180</v>
      </c>
      <c r="AU168" s="203" t="s">
        <v>85</v>
      </c>
      <c r="AV168" s="13" t="s">
        <v>85</v>
      </c>
      <c r="AW168" s="13" t="s">
        <v>34</v>
      </c>
      <c r="AX168" s="13" t="s">
        <v>79</v>
      </c>
      <c r="AY168" s="203" t="s">
        <v>171</v>
      </c>
    </row>
    <row r="169" spans="1:65" s="2" customFormat="1" ht="33" customHeight="1">
      <c r="A169" s="35"/>
      <c r="B169" s="36"/>
      <c r="C169" s="179" t="s">
        <v>376</v>
      </c>
      <c r="D169" s="179" t="s">
        <v>173</v>
      </c>
      <c r="E169" s="180" t="s">
        <v>4149</v>
      </c>
      <c r="F169" s="181" t="s">
        <v>4150</v>
      </c>
      <c r="G169" s="182" t="s">
        <v>231</v>
      </c>
      <c r="H169" s="183">
        <v>6</v>
      </c>
      <c r="I169" s="184"/>
      <c r="J169" s="185">
        <f>ROUND(I169*H169,2)</f>
        <v>0</v>
      </c>
      <c r="K169" s="181" t="s">
        <v>177</v>
      </c>
      <c r="L169" s="40"/>
      <c r="M169" s="186" t="s">
        <v>19</v>
      </c>
      <c r="N169" s="187" t="s">
        <v>44</v>
      </c>
      <c r="O169" s="65"/>
      <c r="P169" s="188">
        <f>O169*H169</f>
        <v>0</v>
      </c>
      <c r="Q169" s="188">
        <v>5.9999999999999995E-4</v>
      </c>
      <c r="R169" s="188">
        <f>Q169*H169</f>
        <v>3.5999999999999999E-3</v>
      </c>
      <c r="S169" s="188">
        <v>0</v>
      </c>
      <c r="T169" s="18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178</v>
      </c>
      <c r="AT169" s="190" t="s">
        <v>173</v>
      </c>
      <c r="AU169" s="190" t="s">
        <v>85</v>
      </c>
      <c r="AY169" s="18" t="s">
        <v>171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79</v>
      </c>
      <c r="BK169" s="191">
        <f>ROUND(I169*H169,2)</f>
        <v>0</v>
      </c>
      <c r="BL169" s="18" t="s">
        <v>178</v>
      </c>
      <c r="BM169" s="190" t="s">
        <v>4151</v>
      </c>
    </row>
    <row r="170" spans="1:65" s="13" customFormat="1" ht="11.25">
      <c r="B170" s="192"/>
      <c r="C170" s="193"/>
      <c r="D170" s="194" t="s">
        <v>180</v>
      </c>
      <c r="E170" s="195" t="s">
        <v>19</v>
      </c>
      <c r="F170" s="196" t="s">
        <v>202</v>
      </c>
      <c r="G170" s="193"/>
      <c r="H170" s="197">
        <v>6</v>
      </c>
      <c r="I170" s="198"/>
      <c r="J170" s="193"/>
      <c r="K170" s="193"/>
      <c r="L170" s="199"/>
      <c r="M170" s="200"/>
      <c r="N170" s="201"/>
      <c r="O170" s="201"/>
      <c r="P170" s="201"/>
      <c r="Q170" s="201"/>
      <c r="R170" s="201"/>
      <c r="S170" s="201"/>
      <c r="T170" s="202"/>
      <c r="AT170" s="203" t="s">
        <v>180</v>
      </c>
      <c r="AU170" s="203" t="s">
        <v>85</v>
      </c>
      <c r="AV170" s="13" t="s">
        <v>85</v>
      </c>
      <c r="AW170" s="13" t="s">
        <v>34</v>
      </c>
      <c r="AX170" s="13" t="s">
        <v>79</v>
      </c>
      <c r="AY170" s="203" t="s">
        <v>171</v>
      </c>
    </row>
    <row r="171" spans="1:65" s="2" customFormat="1" ht="36">
      <c r="A171" s="35"/>
      <c r="B171" s="36"/>
      <c r="C171" s="179" t="s">
        <v>381</v>
      </c>
      <c r="D171" s="179" t="s">
        <v>173</v>
      </c>
      <c r="E171" s="180" t="s">
        <v>4152</v>
      </c>
      <c r="F171" s="181" t="s">
        <v>4153</v>
      </c>
      <c r="G171" s="182" t="s">
        <v>231</v>
      </c>
      <c r="H171" s="183">
        <v>6</v>
      </c>
      <c r="I171" s="184"/>
      <c r="J171" s="185">
        <f>ROUND(I171*H171,2)</f>
        <v>0</v>
      </c>
      <c r="K171" s="181" t="s">
        <v>177</v>
      </c>
      <c r="L171" s="40"/>
      <c r="M171" s="186" t="s">
        <v>19</v>
      </c>
      <c r="N171" s="187" t="s">
        <v>44</v>
      </c>
      <c r="O171" s="65"/>
      <c r="P171" s="188">
        <f>O171*H171</f>
        <v>0</v>
      </c>
      <c r="Q171" s="188">
        <v>1.0000000000000001E-5</v>
      </c>
      <c r="R171" s="188">
        <f>Q171*H171</f>
        <v>6.0000000000000008E-5</v>
      </c>
      <c r="S171" s="188">
        <v>0</v>
      </c>
      <c r="T171" s="18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178</v>
      </c>
      <c r="AT171" s="190" t="s">
        <v>173</v>
      </c>
      <c r="AU171" s="190" t="s">
        <v>85</v>
      </c>
      <c r="AY171" s="18" t="s">
        <v>171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79</v>
      </c>
      <c r="BK171" s="191">
        <f>ROUND(I171*H171,2)</f>
        <v>0</v>
      </c>
      <c r="BL171" s="18" t="s">
        <v>178</v>
      </c>
      <c r="BM171" s="190" t="s">
        <v>4154</v>
      </c>
    </row>
    <row r="172" spans="1:65" s="13" customFormat="1" ht="11.25">
      <c r="B172" s="192"/>
      <c r="C172" s="193"/>
      <c r="D172" s="194" t="s">
        <v>180</v>
      </c>
      <c r="E172" s="195" t="s">
        <v>19</v>
      </c>
      <c r="F172" s="196" t="s">
        <v>202</v>
      </c>
      <c r="G172" s="193"/>
      <c r="H172" s="197">
        <v>6</v>
      </c>
      <c r="I172" s="198"/>
      <c r="J172" s="193"/>
      <c r="K172" s="193"/>
      <c r="L172" s="199"/>
      <c r="M172" s="200"/>
      <c r="N172" s="201"/>
      <c r="O172" s="201"/>
      <c r="P172" s="201"/>
      <c r="Q172" s="201"/>
      <c r="R172" s="201"/>
      <c r="S172" s="201"/>
      <c r="T172" s="202"/>
      <c r="AT172" s="203" t="s">
        <v>180</v>
      </c>
      <c r="AU172" s="203" t="s">
        <v>85</v>
      </c>
      <c r="AV172" s="13" t="s">
        <v>85</v>
      </c>
      <c r="AW172" s="13" t="s">
        <v>34</v>
      </c>
      <c r="AX172" s="13" t="s">
        <v>79</v>
      </c>
      <c r="AY172" s="203" t="s">
        <v>171</v>
      </c>
    </row>
    <row r="173" spans="1:65" s="2" customFormat="1" ht="48">
      <c r="A173" s="35"/>
      <c r="B173" s="36"/>
      <c r="C173" s="179" t="s">
        <v>386</v>
      </c>
      <c r="D173" s="179" t="s">
        <v>173</v>
      </c>
      <c r="E173" s="180" t="s">
        <v>4155</v>
      </c>
      <c r="F173" s="181" t="s">
        <v>4156</v>
      </c>
      <c r="G173" s="182" t="s">
        <v>318</v>
      </c>
      <c r="H173" s="183">
        <v>130</v>
      </c>
      <c r="I173" s="184"/>
      <c r="J173" s="185">
        <f>ROUND(I173*H173,2)</f>
        <v>0</v>
      </c>
      <c r="K173" s="181" t="s">
        <v>177</v>
      </c>
      <c r="L173" s="40"/>
      <c r="M173" s="186" t="s">
        <v>19</v>
      </c>
      <c r="N173" s="187" t="s">
        <v>44</v>
      </c>
      <c r="O173" s="65"/>
      <c r="P173" s="188">
        <f>O173*H173</f>
        <v>0</v>
      </c>
      <c r="Q173" s="188">
        <v>0.14066999999999999</v>
      </c>
      <c r="R173" s="188">
        <f>Q173*H173</f>
        <v>18.287099999999999</v>
      </c>
      <c r="S173" s="188">
        <v>0</v>
      </c>
      <c r="T173" s="18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178</v>
      </c>
      <c r="AT173" s="190" t="s">
        <v>173</v>
      </c>
      <c r="AU173" s="190" t="s">
        <v>85</v>
      </c>
      <c r="AY173" s="18" t="s">
        <v>171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79</v>
      </c>
      <c r="BK173" s="191">
        <f>ROUND(I173*H173,2)</f>
        <v>0</v>
      </c>
      <c r="BL173" s="18" t="s">
        <v>178</v>
      </c>
      <c r="BM173" s="190" t="s">
        <v>4157</v>
      </c>
    </row>
    <row r="174" spans="1:65" s="13" customFormat="1" ht="11.25">
      <c r="B174" s="192"/>
      <c r="C174" s="193"/>
      <c r="D174" s="194" t="s">
        <v>180</v>
      </c>
      <c r="E174" s="195" t="s">
        <v>19</v>
      </c>
      <c r="F174" s="196" t="s">
        <v>425</v>
      </c>
      <c r="G174" s="193"/>
      <c r="H174" s="197">
        <v>130</v>
      </c>
      <c r="I174" s="198"/>
      <c r="J174" s="193"/>
      <c r="K174" s="193"/>
      <c r="L174" s="199"/>
      <c r="M174" s="200"/>
      <c r="N174" s="201"/>
      <c r="O174" s="201"/>
      <c r="P174" s="201"/>
      <c r="Q174" s="201"/>
      <c r="R174" s="201"/>
      <c r="S174" s="201"/>
      <c r="T174" s="202"/>
      <c r="AT174" s="203" t="s">
        <v>180</v>
      </c>
      <c r="AU174" s="203" t="s">
        <v>85</v>
      </c>
      <c r="AV174" s="13" t="s">
        <v>85</v>
      </c>
      <c r="AW174" s="13" t="s">
        <v>34</v>
      </c>
      <c r="AX174" s="13" t="s">
        <v>79</v>
      </c>
      <c r="AY174" s="203" t="s">
        <v>171</v>
      </c>
    </row>
    <row r="175" spans="1:65" s="2" customFormat="1" ht="24">
      <c r="A175" s="35"/>
      <c r="B175" s="36"/>
      <c r="C175" s="215" t="s">
        <v>391</v>
      </c>
      <c r="D175" s="215" t="s">
        <v>285</v>
      </c>
      <c r="E175" s="216" t="s">
        <v>4158</v>
      </c>
      <c r="F175" s="217" t="s">
        <v>4159</v>
      </c>
      <c r="G175" s="218" t="s">
        <v>318</v>
      </c>
      <c r="H175" s="219">
        <v>16.32</v>
      </c>
      <c r="I175" s="220"/>
      <c r="J175" s="221">
        <f>ROUND(I175*H175,2)</f>
        <v>0</v>
      </c>
      <c r="K175" s="217" t="s">
        <v>19</v>
      </c>
      <c r="L175" s="222"/>
      <c r="M175" s="223" t="s">
        <v>19</v>
      </c>
      <c r="N175" s="224" t="s">
        <v>44</v>
      </c>
      <c r="O175" s="65"/>
      <c r="P175" s="188">
        <f>O175*H175</f>
        <v>0</v>
      </c>
      <c r="Q175" s="188">
        <v>5.7000000000000002E-2</v>
      </c>
      <c r="R175" s="188">
        <f>Q175*H175</f>
        <v>0.93024000000000007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186</v>
      </c>
      <c r="AT175" s="190" t="s">
        <v>285</v>
      </c>
      <c r="AU175" s="190" t="s">
        <v>85</v>
      </c>
      <c r="AY175" s="18" t="s">
        <v>171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79</v>
      </c>
      <c r="BK175" s="191">
        <f>ROUND(I175*H175,2)</f>
        <v>0</v>
      </c>
      <c r="BL175" s="18" t="s">
        <v>178</v>
      </c>
      <c r="BM175" s="190" t="s">
        <v>4160</v>
      </c>
    </row>
    <row r="176" spans="1:65" s="13" customFormat="1" ht="11.25">
      <c r="B176" s="192"/>
      <c r="C176" s="193"/>
      <c r="D176" s="194" t="s">
        <v>180</v>
      </c>
      <c r="E176" s="195" t="s">
        <v>19</v>
      </c>
      <c r="F176" s="196" t="s">
        <v>254</v>
      </c>
      <c r="G176" s="193"/>
      <c r="H176" s="197">
        <v>16</v>
      </c>
      <c r="I176" s="198"/>
      <c r="J176" s="193"/>
      <c r="K176" s="193"/>
      <c r="L176" s="199"/>
      <c r="M176" s="200"/>
      <c r="N176" s="201"/>
      <c r="O176" s="201"/>
      <c r="P176" s="201"/>
      <c r="Q176" s="201"/>
      <c r="R176" s="201"/>
      <c r="S176" s="201"/>
      <c r="T176" s="202"/>
      <c r="AT176" s="203" t="s">
        <v>180</v>
      </c>
      <c r="AU176" s="203" t="s">
        <v>85</v>
      </c>
      <c r="AV176" s="13" t="s">
        <v>85</v>
      </c>
      <c r="AW176" s="13" t="s">
        <v>34</v>
      </c>
      <c r="AX176" s="13" t="s">
        <v>79</v>
      </c>
      <c r="AY176" s="203" t="s">
        <v>171</v>
      </c>
    </row>
    <row r="177" spans="1:65" s="13" customFormat="1" ht="11.25">
      <c r="B177" s="192"/>
      <c r="C177" s="193"/>
      <c r="D177" s="194" t="s">
        <v>180</v>
      </c>
      <c r="E177" s="193"/>
      <c r="F177" s="196" t="s">
        <v>4161</v>
      </c>
      <c r="G177" s="193"/>
      <c r="H177" s="197">
        <v>16.32</v>
      </c>
      <c r="I177" s="198"/>
      <c r="J177" s="193"/>
      <c r="K177" s="193"/>
      <c r="L177" s="199"/>
      <c r="M177" s="200"/>
      <c r="N177" s="201"/>
      <c r="O177" s="201"/>
      <c r="P177" s="201"/>
      <c r="Q177" s="201"/>
      <c r="R177" s="201"/>
      <c r="S177" s="201"/>
      <c r="T177" s="202"/>
      <c r="AT177" s="203" t="s">
        <v>180</v>
      </c>
      <c r="AU177" s="203" t="s">
        <v>85</v>
      </c>
      <c r="AV177" s="13" t="s">
        <v>85</v>
      </c>
      <c r="AW177" s="13" t="s">
        <v>4</v>
      </c>
      <c r="AX177" s="13" t="s">
        <v>79</v>
      </c>
      <c r="AY177" s="203" t="s">
        <v>171</v>
      </c>
    </row>
    <row r="178" spans="1:65" s="2" customFormat="1" ht="21.75" customHeight="1">
      <c r="A178" s="35"/>
      <c r="B178" s="36"/>
      <c r="C178" s="215" t="s">
        <v>396</v>
      </c>
      <c r="D178" s="215" t="s">
        <v>285</v>
      </c>
      <c r="E178" s="216" t="s">
        <v>4162</v>
      </c>
      <c r="F178" s="217" t="s">
        <v>4163</v>
      </c>
      <c r="G178" s="218" t="s">
        <v>318</v>
      </c>
      <c r="H178" s="219">
        <v>114</v>
      </c>
      <c r="I178" s="220"/>
      <c r="J178" s="221">
        <f>ROUND(I178*H178,2)</f>
        <v>0</v>
      </c>
      <c r="K178" s="217" t="s">
        <v>19</v>
      </c>
      <c r="L178" s="222"/>
      <c r="M178" s="223" t="s">
        <v>19</v>
      </c>
      <c r="N178" s="224" t="s">
        <v>44</v>
      </c>
      <c r="O178" s="65"/>
      <c r="P178" s="188">
        <f>O178*H178</f>
        <v>0</v>
      </c>
      <c r="Q178" s="188">
        <v>6.5000000000000002E-2</v>
      </c>
      <c r="R178" s="188">
        <f>Q178*H178</f>
        <v>7.41</v>
      </c>
      <c r="S178" s="188">
        <v>0</v>
      </c>
      <c r="T178" s="18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186</v>
      </c>
      <c r="AT178" s="190" t="s">
        <v>285</v>
      </c>
      <c r="AU178" s="190" t="s">
        <v>85</v>
      </c>
      <c r="AY178" s="18" t="s">
        <v>171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79</v>
      </c>
      <c r="BK178" s="191">
        <f>ROUND(I178*H178,2)</f>
        <v>0</v>
      </c>
      <c r="BL178" s="18" t="s">
        <v>178</v>
      </c>
      <c r="BM178" s="190" t="s">
        <v>4164</v>
      </c>
    </row>
    <row r="179" spans="1:65" s="13" customFormat="1" ht="11.25">
      <c r="B179" s="192"/>
      <c r="C179" s="193"/>
      <c r="D179" s="194" t="s">
        <v>180</v>
      </c>
      <c r="E179" s="195" t="s">
        <v>19</v>
      </c>
      <c r="F179" s="196" t="s">
        <v>773</v>
      </c>
      <c r="G179" s="193"/>
      <c r="H179" s="197">
        <v>114</v>
      </c>
      <c r="I179" s="198"/>
      <c r="J179" s="193"/>
      <c r="K179" s="193"/>
      <c r="L179" s="199"/>
      <c r="M179" s="200"/>
      <c r="N179" s="201"/>
      <c r="O179" s="201"/>
      <c r="P179" s="201"/>
      <c r="Q179" s="201"/>
      <c r="R179" s="201"/>
      <c r="S179" s="201"/>
      <c r="T179" s="202"/>
      <c r="AT179" s="203" t="s">
        <v>180</v>
      </c>
      <c r="AU179" s="203" t="s">
        <v>85</v>
      </c>
      <c r="AV179" s="13" t="s">
        <v>85</v>
      </c>
      <c r="AW179" s="13" t="s">
        <v>34</v>
      </c>
      <c r="AX179" s="13" t="s">
        <v>79</v>
      </c>
      <c r="AY179" s="203" t="s">
        <v>171</v>
      </c>
    </row>
    <row r="180" spans="1:65" s="2" customFormat="1" ht="33" customHeight="1">
      <c r="A180" s="35"/>
      <c r="B180" s="36"/>
      <c r="C180" s="179" t="s">
        <v>402</v>
      </c>
      <c r="D180" s="179" t="s">
        <v>173</v>
      </c>
      <c r="E180" s="180" t="s">
        <v>4165</v>
      </c>
      <c r="F180" s="181" t="s">
        <v>4166</v>
      </c>
      <c r="G180" s="182" t="s">
        <v>318</v>
      </c>
      <c r="H180" s="183">
        <v>61</v>
      </c>
      <c r="I180" s="184"/>
      <c r="J180" s="185">
        <f>ROUND(I180*H180,2)</f>
        <v>0</v>
      </c>
      <c r="K180" s="181" t="s">
        <v>19</v>
      </c>
      <c r="L180" s="40"/>
      <c r="M180" s="186" t="s">
        <v>19</v>
      </c>
      <c r="N180" s="187" t="s">
        <v>44</v>
      </c>
      <c r="O180" s="65"/>
      <c r="P180" s="188">
        <f>O180*H180</f>
        <v>0</v>
      </c>
      <c r="Q180" s="188">
        <v>1.427E-2</v>
      </c>
      <c r="R180" s="188">
        <f>Q180*H180</f>
        <v>0.87046999999999997</v>
      </c>
      <c r="S180" s="188">
        <v>0</v>
      </c>
      <c r="T180" s="18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178</v>
      </c>
      <c r="AT180" s="190" t="s">
        <v>173</v>
      </c>
      <c r="AU180" s="190" t="s">
        <v>85</v>
      </c>
      <c r="AY180" s="18" t="s">
        <v>171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79</v>
      </c>
      <c r="BK180" s="191">
        <f>ROUND(I180*H180,2)</f>
        <v>0</v>
      </c>
      <c r="BL180" s="18" t="s">
        <v>178</v>
      </c>
      <c r="BM180" s="190" t="s">
        <v>4167</v>
      </c>
    </row>
    <row r="181" spans="1:65" s="13" customFormat="1" ht="11.25">
      <c r="B181" s="192"/>
      <c r="C181" s="193"/>
      <c r="D181" s="194" t="s">
        <v>180</v>
      </c>
      <c r="E181" s="195" t="s">
        <v>19</v>
      </c>
      <c r="F181" s="196" t="s">
        <v>501</v>
      </c>
      <c r="G181" s="193"/>
      <c r="H181" s="197">
        <v>61</v>
      </c>
      <c r="I181" s="198"/>
      <c r="J181" s="193"/>
      <c r="K181" s="193"/>
      <c r="L181" s="199"/>
      <c r="M181" s="200"/>
      <c r="N181" s="201"/>
      <c r="O181" s="201"/>
      <c r="P181" s="201"/>
      <c r="Q181" s="201"/>
      <c r="R181" s="201"/>
      <c r="S181" s="201"/>
      <c r="T181" s="202"/>
      <c r="AT181" s="203" t="s">
        <v>180</v>
      </c>
      <c r="AU181" s="203" t="s">
        <v>85</v>
      </c>
      <c r="AV181" s="13" t="s">
        <v>85</v>
      </c>
      <c r="AW181" s="13" t="s">
        <v>34</v>
      </c>
      <c r="AX181" s="13" t="s">
        <v>79</v>
      </c>
      <c r="AY181" s="203" t="s">
        <v>171</v>
      </c>
    </row>
    <row r="182" spans="1:65" s="2" customFormat="1" ht="16.5" customHeight="1">
      <c r="A182" s="35"/>
      <c r="B182" s="36"/>
      <c r="C182" s="215" t="s">
        <v>407</v>
      </c>
      <c r="D182" s="215" t="s">
        <v>285</v>
      </c>
      <c r="E182" s="216" t="s">
        <v>4121</v>
      </c>
      <c r="F182" s="217" t="s">
        <v>4122</v>
      </c>
      <c r="G182" s="218" t="s">
        <v>266</v>
      </c>
      <c r="H182" s="219">
        <v>123.42</v>
      </c>
      <c r="I182" s="220"/>
      <c r="J182" s="221">
        <f>ROUND(I182*H182,2)</f>
        <v>0</v>
      </c>
      <c r="K182" s="217" t="s">
        <v>19</v>
      </c>
      <c r="L182" s="222"/>
      <c r="M182" s="223" t="s">
        <v>19</v>
      </c>
      <c r="N182" s="224" t="s">
        <v>44</v>
      </c>
      <c r="O182" s="65"/>
      <c r="P182" s="188">
        <f>O182*H182</f>
        <v>0</v>
      </c>
      <c r="Q182" s="188">
        <v>1.0800000000000001E-2</v>
      </c>
      <c r="R182" s="188">
        <f>Q182*H182</f>
        <v>1.3329360000000001</v>
      </c>
      <c r="S182" s="188">
        <v>0</v>
      </c>
      <c r="T182" s="18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186</v>
      </c>
      <c r="AT182" s="190" t="s">
        <v>285</v>
      </c>
      <c r="AU182" s="190" t="s">
        <v>85</v>
      </c>
      <c r="AY182" s="18" t="s">
        <v>171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79</v>
      </c>
      <c r="BK182" s="191">
        <f>ROUND(I182*H182,2)</f>
        <v>0</v>
      </c>
      <c r="BL182" s="18" t="s">
        <v>178</v>
      </c>
      <c r="BM182" s="190" t="s">
        <v>4168</v>
      </c>
    </row>
    <row r="183" spans="1:65" s="13" customFormat="1" ht="11.25">
      <c r="B183" s="192"/>
      <c r="C183" s="193"/>
      <c r="D183" s="194" t="s">
        <v>180</v>
      </c>
      <c r="E183" s="195" t="s">
        <v>19</v>
      </c>
      <c r="F183" s="196" t="s">
        <v>803</v>
      </c>
      <c r="G183" s="193"/>
      <c r="H183" s="197">
        <v>121</v>
      </c>
      <c r="I183" s="198"/>
      <c r="J183" s="193"/>
      <c r="K183" s="193"/>
      <c r="L183" s="199"/>
      <c r="M183" s="200"/>
      <c r="N183" s="201"/>
      <c r="O183" s="201"/>
      <c r="P183" s="201"/>
      <c r="Q183" s="201"/>
      <c r="R183" s="201"/>
      <c r="S183" s="201"/>
      <c r="T183" s="202"/>
      <c r="AT183" s="203" t="s">
        <v>180</v>
      </c>
      <c r="AU183" s="203" t="s">
        <v>85</v>
      </c>
      <c r="AV183" s="13" t="s">
        <v>85</v>
      </c>
      <c r="AW183" s="13" t="s">
        <v>34</v>
      </c>
      <c r="AX183" s="13" t="s">
        <v>79</v>
      </c>
      <c r="AY183" s="203" t="s">
        <v>171</v>
      </c>
    </row>
    <row r="184" spans="1:65" s="13" customFormat="1" ht="11.25">
      <c r="B184" s="192"/>
      <c r="C184" s="193"/>
      <c r="D184" s="194" t="s">
        <v>180</v>
      </c>
      <c r="E184" s="193"/>
      <c r="F184" s="196" t="s">
        <v>4169</v>
      </c>
      <c r="G184" s="193"/>
      <c r="H184" s="197">
        <v>123.42</v>
      </c>
      <c r="I184" s="198"/>
      <c r="J184" s="193"/>
      <c r="K184" s="193"/>
      <c r="L184" s="199"/>
      <c r="M184" s="200"/>
      <c r="N184" s="201"/>
      <c r="O184" s="201"/>
      <c r="P184" s="201"/>
      <c r="Q184" s="201"/>
      <c r="R184" s="201"/>
      <c r="S184" s="201"/>
      <c r="T184" s="202"/>
      <c r="AT184" s="203" t="s">
        <v>180</v>
      </c>
      <c r="AU184" s="203" t="s">
        <v>85</v>
      </c>
      <c r="AV184" s="13" t="s">
        <v>85</v>
      </c>
      <c r="AW184" s="13" t="s">
        <v>4</v>
      </c>
      <c r="AX184" s="13" t="s">
        <v>79</v>
      </c>
      <c r="AY184" s="203" t="s">
        <v>171</v>
      </c>
    </row>
    <row r="185" spans="1:65" s="12" customFormat="1" ht="22.9" customHeight="1">
      <c r="B185" s="163"/>
      <c r="C185" s="164"/>
      <c r="D185" s="165" t="s">
        <v>72</v>
      </c>
      <c r="E185" s="177" t="s">
        <v>746</v>
      </c>
      <c r="F185" s="177" t="s">
        <v>747</v>
      </c>
      <c r="G185" s="164"/>
      <c r="H185" s="164"/>
      <c r="I185" s="167"/>
      <c r="J185" s="178">
        <f>BK185</f>
        <v>0</v>
      </c>
      <c r="K185" s="164"/>
      <c r="L185" s="169"/>
      <c r="M185" s="170"/>
      <c r="N185" s="171"/>
      <c r="O185" s="171"/>
      <c r="P185" s="172">
        <f>P186</f>
        <v>0</v>
      </c>
      <c r="Q185" s="171"/>
      <c r="R185" s="172">
        <f>R186</f>
        <v>0</v>
      </c>
      <c r="S185" s="171"/>
      <c r="T185" s="173">
        <f>T186</f>
        <v>0</v>
      </c>
      <c r="AR185" s="174" t="s">
        <v>79</v>
      </c>
      <c r="AT185" s="175" t="s">
        <v>72</v>
      </c>
      <c r="AU185" s="175" t="s">
        <v>79</v>
      </c>
      <c r="AY185" s="174" t="s">
        <v>171</v>
      </c>
      <c r="BK185" s="176">
        <f>BK186</f>
        <v>0</v>
      </c>
    </row>
    <row r="186" spans="1:65" s="2" customFormat="1" ht="36">
      <c r="A186" s="35"/>
      <c r="B186" s="36"/>
      <c r="C186" s="179" t="s">
        <v>412</v>
      </c>
      <c r="D186" s="179" t="s">
        <v>173</v>
      </c>
      <c r="E186" s="180" t="s">
        <v>4170</v>
      </c>
      <c r="F186" s="181" t="s">
        <v>4171</v>
      </c>
      <c r="G186" s="182" t="s">
        <v>215</v>
      </c>
      <c r="H186" s="183">
        <v>144.22499999999999</v>
      </c>
      <c r="I186" s="184"/>
      <c r="J186" s="185">
        <f>ROUND(I186*H186,2)</f>
        <v>0</v>
      </c>
      <c r="K186" s="181" t="s">
        <v>177</v>
      </c>
      <c r="L186" s="40"/>
      <c r="M186" s="239" t="s">
        <v>19</v>
      </c>
      <c r="N186" s="240" t="s">
        <v>44</v>
      </c>
      <c r="O186" s="241"/>
      <c r="P186" s="242">
        <f>O186*H186</f>
        <v>0</v>
      </c>
      <c r="Q186" s="242">
        <v>0</v>
      </c>
      <c r="R186" s="242">
        <f>Q186*H186</f>
        <v>0</v>
      </c>
      <c r="S186" s="242">
        <v>0</v>
      </c>
      <c r="T186" s="24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0" t="s">
        <v>178</v>
      </c>
      <c r="AT186" s="190" t="s">
        <v>173</v>
      </c>
      <c r="AU186" s="190" t="s">
        <v>85</v>
      </c>
      <c r="AY186" s="18" t="s">
        <v>171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79</v>
      </c>
      <c r="BK186" s="191">
        <f>ROUND(I186*H186,2)</f>
        <v>0</v>
      </c>
      <c r="BL186" s="18" t="s">
        <v>178</v>
      </c>
      <c r="BM186" s="190" t="s">
        <v>4172</v>
      </c>
    </row>
    <row r="187" spans="1:65" s="2" customFormat="1" ht="6.95" customHeight="1">
      <c r="A187" s="35"/>
      <c r="B187" s="48"/>
      <c r="C187" s="49"/>
      <c r="D187" s="49"/>
      <c r="E187" s="49"/>
      <c r="F187" s="49"/>
      <c r="G187" s="49"/>
      <c r="H187" s="49"/>
      <c r="I187" s="49"/>
      <c r="J187" s="49"/>
      <c r="K187" s="49"/>
      <c r="L187" s="40"/>
      <c r="M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</sheetData>
  <sheetProtection password="CC35" sheet="1" objects="1" scenarios="1" formatColumns="0" formatRows="0" autoFilter="0"/>
  <autoFilter ref="C85:K186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8"/>
  <sheetViews>
    <sheetView showGridLines="0" topLeftCell="A226" zoomScale="110" zoomScaleNormal="110" workbookViewId="0"/>
  </sheetViews>
  <sheetFormatPr defaultRowHeight="15"/>
  <cols>
    <col min="1" max="1" width="8.33203125" style="248" customWidth="1"/>
    <col min="2" max="2" width="1.6640625" style="248" customWidth="1"/>
    <col min="3" max="4" width="5" style="248" customWidth="1"/>
    <col min="5" max="5" width="11.6640625" style="248" customWidth="1"/>
    <col min="6" max="6" width="9.1640625" style="248" customWidth="1"/>
    <col min="7" max="7" width="5" style="248" customWidth="1"/>
    <col min="8" max="8" width="77.83203125" style="248" customWidth="1"/>
    <col min="9" max="10" width="20" style="248" customWidth="1"/>
    <col min="11" max="11" width="1.6640625" style="248" customWidth="1"/>
  </cols>
  <sheetData>
    <row r="1" spans="2:11" s="1" customFormat="1" ht="37.5" customHeight="1"/>
    <row r="2" spans="2:11" s="1" customFormat="1" ht="7.5" customHeight="1">
      <c r="B2" s="249"/>
      <c r="C2" s="250"/>
      <c r="D2" s="250"/>
      <c r="E2" s="250"/>
      <c r="F2" s="250"/>
      <c r="G2" s="250"/>
      <c r="H2" s="250"/>
      <c r="I2" s="250"/>
      <c r="J2" s="250"/>
      <c r="K2" s="251"/>
    </row>
    <row r="3" spans="2:11" s="16" customFormat="1" ht="45" customHeight="1">
      <c r="B3" s="252"/>
      <c r="C3" s="384" t="s">
        <v>4173</v>
      </c>
      <c r="D3" s="384"/>
      <c r="E3" s="384"/>
      <c r="F3" s="384"/>
      <c r="G3" s="384"/>
      <c r="H3" s="384"/>
      <c r="I3" s="384"/>
      <c r="J3" s="384"/>
      <c r="K3" s="253"/>
    </row>
    <row r="4" spans="2:11" s="1" customFormat="1" ht="25.5" customHeight="1">
      <c r="B4" s="254"/>
      <c r="C4" s="389" t="s">
        <v>4174</v>
      </c>
      <c r="D4" s="389"/>
      <c r="E4" s="389"/>
      <c r="F4" s="389"/>
      <c r="G4" s="389"/>
      <c r="H4" s="389"/>
      <c r="I4" s="389"/>
      <c r="J4" s="389"/>
      <c r="K4" s="255"/>
    </row>
    <row r="5" spans="2:11" s="1" customFormat="1" ht="5.25" customHeight="1">
      <c r="B5" s="254"/>
      <c r="C5" s="256"/>
      <c r="D5" s="256"/>
      <c r="E5" s="256"/>
      <c r="F5" s="256"/>
      <c r="G5" s="256"/>
      <c r="H5" s="256"/>
      <c r="I5" s="256"/>
      <c r="J5" s="256"/>
      <c r="K5" s="255"/>
    </row>
    <row r="6" spans="2:11" s="1" customFormat="1" ht="15" customHeight="1">
      <c r="B6" s="254"/>
      <c r="C6" s="388" t="s">
        <v>4175</v>
      </c>
      <c r="D6" s="388"/>
      <c r="E6" s="388"/>
      <c r="F6" s="388"/>
      <c r="G6" s="388"/>
      <c r="H6" s="388"/>
      <c r="I6" s="388"/>
      <c r="J6" s="388"/>
      <c r="K6" s="255"/>
    </row>
    <row r="7" spans="2:11" s="1" customFormat="1" ht="15" customHeight="1">
      <c r="B7" s="258"/>
      <c r="C7" s="388" t="s">
        <v>4176</v>
      </c>
      <c r="D7" s="388"/>
      <c r="E7" s="388"/>
      <c r="F7" s="388"/>
      <c r="G7" s="388"/>
      <c r="H7" s="388"/>
      <c r="I7" s="388"/>
      <c r="J7" s="388"/>
      <c r="K7" s="255"/>
    </row>
    <row r="8" spans="2:11" s="1" customFormat="1" ht="12.75" customHeight="1">
      <c r="B8" s="258"/>
      <c r="C8" s="257"/>
      <c r="D8" s="257"/>
      <c r="E8" s="257"/>
      <c r="F8" s="257"/>
      <c r="G8" s="257"/>
      <c r="H8" s="257"/>
      <c r="I8" s="257"/>
      <c r="J8" s="257"/>
      <c r="K8" s="255"/>
    </row>
    <row r="9" spans="2:11" s="1" customFormat="1" ht="15" customHeight="1">
      <c r="B9" s="258"/>
      <c r="C9" s="388" t="s">
        <v>4177</v>
      </c>
      <c r="D9" s="388"/>
      <c r="E9" s="388"/>
      <c r="F9" s="388"/>
      <c r="G9" s="388"/>
      <c r="H9" s="388"/>
      <c r="I9" s="388"/>
      <c r="J9" s="388"/>
      <c r="K9" s="255"/>
    </row>
    <row r="10" spans="2:11" s="1" customFormat="1" ht="15" customHeight="1">
      <c r="B10" s="258"/>
      <c r="C10" s="257"/>
      <c r="D10" s="388" t="s">
        <v>4178</v>
      </c>
      <c r="E10" s="388"/>
      <c r="F10" s="388"/>
      <c r="G10" s="388"/>
      <c r="H10" s="388"/>
      <c r="I10" s="388"/>
      <c r="J10" s="388"/>
      <c r="K10" s="255"/>
    </row>
    <row r="11" spans="2:11" s="1" customFormat="1" ht="15" customHeight="1">
      <c r="B11" s="258"/>
      <c r="C11" s="259"/>
      <c r="D11" s="388" t="s">
        <v>4179</v>
      </c>
      <c r="E11" s="388"/>
      <c r="F11" s="388"/>
      <c r="G11" s="388"/>
      <c r="H11" s="388"/>
      <c r="I11" s="388"/>
      <c r="J11" s="388"/>
      <c r="K11" s="255"/>
    </row>
    <row r="12" spans="2:11" s="1" customFormat="1" ht="15" customHeight="1">
      <c r="B12" s="258"/>
      <c r="C12" s="259"/>
      <c r="D12" s="257"/>
      <c r="E12" s="257"/>
      <c r="F12" s="257"/>
      <c r="G12" s="257"/>
      <c r="H12" s="257"/>
      <c r="I12" s="257"/>
      <c r="J12" s="257"/>
      <c r="K12" s="255"/>
    </row>
    <row r="13" spans="2:11" s="1" customFormat="1" ht="15" customHeight="1">
      <c r="B13" s="258"/>
      <c r="C13" s="259"/>
      <c r="D13" s="260" t="s">
        <v>4180</v>
      </c>
      <c r="E13" s="257"/>
      <c r="F13" s="257"/>
      <c r="G13" s="257"/>
      <c r="H13" s="257"/>
      <c r="I13" s="257"/>
      <c r="J13" s="257"/>
      <c r="K13" s="255"/>
    </row>
    <row r="14" spans="2:11" s="1" customFormat="1" ht="12.75" customHeight="1">
      <c r="B14" s="258"/>
      <c r="C14" s="259"/>
      <c r="D14" s="259"/>
      <c r="E14" s="259"/>
      <c r="F14" s="259"/>
      <c r="G14" s="259"/>
      <c r="H14" s="259"/>
      <c r="I14" s="259"/>
      <c r="J14" s="259"/>
      <c r="K14" s="255"/>
    </row>
    <row r="15" spans="2:11" s="1" customFormat="1" ht="15" customHeight="1">
      <c r="B15" s="258"/>
      <c r="C15" s="259"/>
      <c r="D15" s="388" t="s">
        <v>4181</v>
      </c>
      <c r="E15" s="388"/>
      <c r="F15" s="388"/>
      <c r="G15" s="388"/>
      <c r="H15" s="388"/>
      <c r="I15" s="388"/>
      <c r="J15" s="388"/>
      <c r="K15" s="255"/>
    </row>
    <row r="16" spans="2:11" s="1" customFormat="1" ht="15" customHeight="1">
      <c r="B16" s="258"/>
      <c r="C16" s="259"/>
      <c r="D16" s="388" t="s">
        <v>4182</v>
      </c>
      <c r="E16" s="388"/>
      <c r="F16" s="388"/>
      <c r="G16" s="388"/>
      <c r="H16" s="388"/>
      <c r="I16" s="388"/>
      <c r="J16" s="388"/>
      <c r="K16" s="255"/>
    </row>
    <row r="17" spans="2:11" s="1" customFormat="1" ht="15" customHeight="1">
      <c r="B17" s="258"/>
      <c r="C17" s="259"/>
      <c r="D17" s="388" t="s">
        <v>4183</v>
      </c>
      <c r="E17" s="388"/>
      <c r="F17" s="388"/>
      <c r="G17" s="388"/>
      <c r="H17" s="388"/>
      <c r="I17" s="388"/>
      <c r="J17" s="388"/>
      <c r="K17" s="255"/>
    </row>
    <row r="18" spans="2:11" s="1" customFormat="1" ht="15" customHeight="1">
      <c r="B18" s="258"/>
      <c r="C18" s="259"/>
      <c r="D18" s="259"/>
      <c r="E18" s="261" t="s">
        <v>78</v>
      </c>
      <c r="F18" s="388" t="s">
        <v>4184</v>
      </c>
      <c r="G18" s="388"/>
      <c r="H18" s="388"/>
      <c r="I18" s="388"/>
      <c r="J18" s="388"/>
      <c r="K18" s="255"/>
    </row>
    <row r="19" spans="2:11" s="1" customFormat="1" ht="15" customHeight="1">
      <c r="B19" s="258"/>
      <c r="C19" s="259"/>
      <c r="D19" s="259"/>
      <c r="E19" s="261" t="s">
        <v>4185</v>
      </c>
      <c r="F19" s="388" t="s">
        <v>4186</v>
      </c>
      <c r="G19" s="388"/>
      <c r="H19" s="388"/>
      <c r="I19" s="388"/>
      <c r="J19" s="388"/>
      <c r="K19" s="255"/>
    </row>
    <row r="20" spans="2:11" s="1" customFormat="1" ht="15" customHeight="1">
      <c r="B20" s="258"/>
      <c r="C20" s="259"/>
      <c r="D20" s="259"/>
      <c r="E20" s="261" t="s">
        <v>4187</v>
      </c>
      <c r="F20" s="388" t="s">
        <v>4188</v>
      </c>
      <c r="G20" s="388"/>
      <c r="H20" s="388"/>
      <c r="I20" s="388"/>
      <c r="J20" s="388"/>
      <c r="K20" s="255"/>
    </row>
    <row r="21" spans="2:11" s="1" customFormat="1" ht="15" customHeight="1">
      <c r="B21" s="258"/>
      <c r="C21" s="259"/>
      <c r="D21" s="259"/>
      <c r="E21" s="261" t="s">
        <v>4189</v>
      </c>
      <c r="F21" s="388" t="s">
        <v>4190</v>
      </c>
      <c r="G21" s="388"/>
      <c r="H21" s="388"/>
      <c r="I21" s="388"/>
      <c r="J21" s="388"/>
      <c r="K21" s="255"/>
    </row>
    <row r="22" spans="2:11" s="1" customFormat="1" ht="15" customHeight="1">
      <c r="B22" s="258"/>
      <c r="C22" s="259"/>
      <c r="D22" s="259"/>
      <c r="E22" s="261" t="s">
        <v>4191</v>
      </c>
      <c r="F22" s="388" t="s">
        <v>4192</v>
      </c>
      <c r="G22" s="388"/>
      <c r="H22" s="388"/>
      <c r="I22" s="388"/>
      <c r="J22" s="388"/>
      <c r="K22" s="255"/>
    </row>
    <row r="23" spans="2:11" s="1" customFormat="1" ht="15" customHeight="1">
      <c r="B23" s="258"/>
      <c r="C23" s="259"/>
      <c r="D23" s="259"/>
      <c r="E23" s="261" t="s">
        <v>84</v>
      </c>
      <c r="F23" s="388" t="s">
        <v>4193</v>
      </c>
      <c r="G23" s="388"/>
      <c r="H23" s="388"/>
      <c r="I23" s="388"/>
      <c r="J23" s="388"/>
      <c r="K23" s="255"/>
    </row>
    <row r="24" spans="2:11" s="1" customFormat="1" ht="12.75" customHeight="1">
      <c r="B24" s="258"/>
      <c r="C24" s="259"/>
      <c r="D24" s="259"/>
      <c r="E24" s="259"/>
      <c r="F24" s="259"/>
      <c r="G24" s="259"/>
      <c r="H24" s="259"/>
      <c r="I24" s="259"/>
      <c r="J24" s="259"/>
      <c r="K24" s="255"/>
    </row>
    <row r="25" spans="2:11" s="1" customFormat="1" ht="15" customHeight="1">
      <c r="B25" s="258"/>
      <c r="C25" s="388" t="s">
        <v>4194</v>
      </c>
      <c r="D25" s="388"/>
      <c r="E25" s="388"/>
      <c r="F25" s="388"/>
      <c r="G25" s="388"/>
      <c r="H25" s="388"/>
      <c r="I25" s="388"/>
      <c r="J25" s="388"/>
      <c r="K25" s="255"/>
    </row>
    <row r="26" spans="2:11" s="1" customFormat="1" ht="15" customHeight="1">
      <c r="B26" s="258"/>
      <c r="C26" s="388" t="s">
        <v>4195</v>
      </c>
      <c r="D26" s="388"/>
      <c r="E26" s="388"/>
      <c r="F26" s="388"/>
      <c r="G26" s="388"/>
      <c r="H26" s="388"/>
      <c r="I26" s="388"/>
      <c r="J26" s="388"/>
      <c r="K26" s="255"/>
    </row>
    <row r="27" spans="2:11" s="1" customFormat="1" ht="15" customHeight="1">
      <c r="B27" s="258"/>
      <c r="C27" s="257"/>
      <c r="D27" s="388" t="s">
        <v>4196</v>
      </c>
      <c r="E27" s="388"/>
      <c r="F27" s="388"/>
      <c r="G27" s="388"/>
      <c r="H27" s="388"/>
      <c r="I27" s="388"/>
      <c r="J27" s="388"/>
      <c r="K27" s="255"/>
    </row>
    <row r="28" spans="2:11" s="1" customFormat="1" ht="15" customHeight="1">
      <c r="B28" s="258"/>
      <c r="C28" s="259"/>
      <c r="D28" s="388" t="s">
        <v>4197</v>
      </c>
      <c r="E28" s="388"/>
      <c r="F28" s="388"/>
      <c r="G28" s="388"/>
      <c r="H28" s="388"/>
      <c r="I28" s="388"/>
      <c r="J28" s="388"/>
      <c r="K28" s="255"/>
    </row>
    <row r="29" spans="2:11" s="1" customFormat="1" ht="12.75" customHeight="1">
      <c r="B29" s="258"/>
      <c r="C29" s="259"/>
      <c r="D29" s="259"/>
      <c r="E29" s="259"/>
      <c r="F29" s="259"/>
      <c r="G29" s="259"/>
      <c r="H29" s="259"/>
      <c r="I29" s="259"/>
      <c r="J29" s="259"/>
      <c r="K29" s="255"/>
    </row>
    <row r="30" spans="2:11" s="1" customFormat="1" ht="15" customHeight="1">
      <c r="B30" s="258"/>
      <c r="C30" s="259"/>
      <c r="D30" s="388" t="s">
        <v>4198</v>
      </c>
      <c r="E30" s="388"/>
      <c r="F30" s="388"/>
      <c r="G30" s="388"/>
      <c r="H30" s="388"/>
      <c r="I30" s="388"/>
      <c r="J30" s="388"/>
      <c r="K30" s="255"/>
    </row>
    <row r="31" spans="2:11" s="1" customFormat="1" ht="15" customHeight="1">
      <c r="B31" s="258"/>
      <c r="C31" s="259"/>
      <c r="D31" s="388" t="s">
        <v>4199</v>
      </c>
      <c r="E31" s="388"/>
      <c r="F31" s="388"/>
      <c r="G31" s="388"/>
      <c r="H31" s="388"/>
      <c r="I31" s="388"/>
      <c r="J31" s="388"/>
      <c r="K31" s="255"/>
    </row>
    <row r="32" spans="2:11" s="1" customFormat="1" ht="12.75" customHeight="1">
      <c r="B32" s="258"/>
      <c r="C32" s="259"/>
      <c r="D32" s="259"/>
      <c r="E32" s="259"/>
      <c r="F32" s="259"/>
      <c r="G32" s="259"/>
      <c r="H32" s="259"/>
      <c r="I32" s="259"/>
      <c r="J32" s="259"/>
      <c r="K32" s="255"/>
    </row>
    <row r="33" spans="2:11" s="1" customFormat="1" ht="15" customHeight="1">
      <c r="B33" s="258"/>
      <c r="C33" s="259"/>
      <c r="D33" s="388" t="s">
        <v>4200</v>
      </c>
      <c r="E33" s="388"/>
      <c r="F33" s="388"/>
      <c r="G33" s="388"/>
      <c r="H33" s="388"/>
      <c r="I33" s="388"/>
      <c r="J33" s="388"/>
      <c r="K33" s="255"/>
    </row>
    <row r="34" spans="2:11" s="1" customFormat="1" ht="15" customHeight="1">
      <c r="B34" s="258"/>
      <c r="C34" s="259"/>
      <c r="D34" s="388" t="s">
        <v>4201</v>
      </c>
      <c r="E34" s="388"/>
      <c r="F34" s="388"/>
      <c r="G34" s="388"/>
      <c r="H34" s="388"/>
      <c r="I34" s="388"/>
      <c r="J34" s="388"/>
      <c r="K34" s="255"/>
    </row>
    <row r="35" spans="2:11" s="1" customFormat="1" ht="15" customHeight="1">
      <c r="B35" s="258"/>
      <c r="C35" s="259"/>
      <c r="D35" s="388" t="s">
        <v>4202</v>
      </c>
      <c r="E35" s="388"/>
      <c r="F35" s="388"/>
      <c r="G35" s="388"/>
      <c r="H35" s="388"/>
      <c r="I35" s="388"/>
      <c r="J35" s="388"/>
      <c r="K35" s="255"/>
    </row>
    <row r="36" spans="2:11" s="1" customFormat="1" ht="15" customHeight="1">
      <c r="B36" s="258"/>
      <c r="C36" s="259"/>
      <c r="D36" s="257"/>
      <c r="E36" s="260" t="s">
        <v>157</v>
      </c>
      <c r="F36" s="257"/>
      <c r="G36" s="388" t="s">
        <v>4203</v>
      </c>
      <c r="H36" s="388"/>
      <c r="I36" s="388"/>
      <c r="J36" s="388"/>
      <c r="K36" s="255"/>
    </row>
    <row r="37" spans="2:11" s="1" customFormat="1" ht="30.75" customHeight="1">
      <c r="B37" s="258"/>
      <c r="C37" s="259"/>
      <c r="D37" s="257"/>
      <c r="E37" s="260" t="s">
        <v>4204</v>
      </c>
      <c r="F37" s="257"/>
      <c r="G37" s="388" t="s">
        <v>4205</v>
      </c>
      <c r="H37" s="388"/>
      <c r="I37" s="388"/>
      <c r="J37" s="388"/>
      <c r="K37" s="255"/>
    </row>
    <row r="38" spans="2:11" s="1" customFormat="1" ht="15" customHeight="1">
      <c r="B38" s="258"/>
      <c r="C38" s="259"/>
      <c r="D38" s="257"/>
      <c r="E38" s="260" t="s">
        <v>54</v>
      </c>
      <c r="F38" s="257"/>
      <c r="G38" s="388" t="s">
        <v>4206</v>
      </c>
      <c r="H38" s="388"/>
      <c r="I38" s="388"/>
      <c r="J38" s="388"/>
      <c r="K38" s="255"/>
    </row>
    <row r="39" spans="2:11" s="1" customFormat="1" ht="15" customHeight="1">
      <c r="B39" s="258"/>
      <c r="C39" s="259"/>
      <c r="D39" s="257"/>
      <c r="E39" s="260" t="s">
        <v>55</v>
      </c>
      <c r="F39" s="257"/>
      <c r="G39" s="388" t="s">
        <v>4207</v>
      </c>
      <c r="H39" s="388"/>
      <c r="I39" s="388"/>
      <c r="J39" s="388"/>
      <c r="K39" s="255"/>
    </row>
    <row r="40" spans="2:11" s="1" customFormat="1" ht="15" customHeight="1">
      <c r="B40" s="258"/>
      <c r="C40" s="259"/>
      <c r="D40" s="257"/>
      <c r="E40" s="260" t="s">
        <v>158</v>
      </c>
      <c r="F40" s="257"/>
      <c r="G40" s="388" t="s">
        <v>4208</v>
      </c>
      <c r="H40" s="388"/>
      <c r="I40" s="388"/>
      <c r="J40" s="388"/>
      <c r="K40" s="255"/>
    </row>
    <row r="41" spans="2:11" s="1" customFormat="1" ht="15" customHeight="1">
      <c r="B41" s="258"/>
      <c r="C41" s="259"/>
      <c r="D41" s="257"/>
      <c r="E41" s="260" t="s">
        <v>159</v>
      </c>
      <c r="F41" s="257"/>
      <c r="G41" s="388" t="s">
        <v>4209</v>
      </c>
      <c r="H41" s="388"/>
      <c r="I41" s="388"/>
      <c r="J41" s="388"/>
      <c r="K41" s="255"/>
    </row>
    <row r="42" spans="2:11" s="1" customFormat="1" ht="15" customHeight="1">
      <c r="B42" s="258"/>
      <c r="C42" s="259"/>
      <c r="D42" s="257"/>
      <c r="E42" s="260" t="s">
        <v>4210</v>
      </c>
      <c r="F42" s="257"/>
      <c r="G42" s="388" t="s">
        <v>4211</v>
      </c>
      <c r="H42" s="388"/>
      <c r="I42" s="388"/>
      <c r="J42" s="388"/>
      <c r="K42" s="255"/>
    </row>
    <row r="43" spans="2:11" s="1" customFormat="1" ht="15" customHeight="1">
      <c r="B43" s="258"/>
      <c r="C43" s="259"/>
      <c r="D43" s="257"/>
      <c r="E43" s="260"/>
      <c r="F43" s="257"/>
      <c r="G43" s="388" t="s">
        <v>4212</v>
      </c>
      <c r="H43" s="388"/>
      <c r="I43" s="388"/>
      <c r="J43" s="388"/>
      <c r="K43" s="255"/>
    </row>
    <row r="44" spans="2:11" s="1" customFormat="1" ht="15" customHeight="1">
      <c r="B44" s="258"/>
      <c r="C44" s="259"/>
      <c r="D44" s="257"/>
      <c r="E44" s="260" t="s">
        <v>4213</v>
      </c>
      <c r="F44" s="257"/>
      <c r="G44" s="388" t="s">
        <v>4214</v>
      </c>
      <c r="H44" s="388"/>
      <c r="I44" s="388"/>
      <c r="J44" s="388"/>
      <c r="K44" s="255"/>
    </row>
    <row r="45" spans="2:11" s="1" customFormat="1" ht="15" customHeight="1">
      <c r="B45" s="258"/>
      <c r="C45" s="259"/>
      <c r="D45" s="257"/>
      <c r="E45" s="260" t="s">
        <v>161</v>
      </c>
      <c r="F45" s="257"/>
      <c r="G45" s="388" t="s">
        <v>4215</v>
      </c>
      <c r="H45" s="388"/>
      <c r="I45" s="388"/>
      <c r="J45" s="388"/>
      <c r="K45" s="255"/>
    </row>
    <row r="46" spans="2:11" s="1" customFormat="1" ht="12.75" customHeight="1">
      <c r="B46" s="258"/>
      <c r="C46" s="259"/>
      <c r="D46" s="257"/>
      <c r="E46" s="257"/>
      <c r="F46" s="257"/>
      <c r="G46" s="257"/>
      <c r="H46" s="257"/>
      <c r="I46" s="257"/>
      <c r="J46" s="257"/>
      <c r="K46" s="255"/>
    </row>
    <row r="47" spans="2:11" s="1" customFormat="1" ht="15" customHeight="1">
      <c r="B47" s="258"/>
      <c r="C47" s="259"/>
      <c r="D47" s="388" t="s">
        <v>4216</v>
      </c>
      <c r="E47" s="388"/>
      <c r="F47" s="388"/>
      <c r="G47" s="388"/>
      <c r="H47" s="388"/>
      <c r="I47" s="388"/>
      <c r="J47" s="388"/>
      <c r="K47" s="255"/>
    </row>
    <row r="48" spans="2:11" s="1" customFormat="1" ht="15" customHeight="1">
      <c r="B48" s="258"/>
      <c r="C48" s="259"/>
      <c r="D48" s="259"/>
      <c r="E48" s="388" t="s">
        <v>4217</v>
      </c>
      <c r="F48" s="388"/>
      <c r="G48" s="388"/>
      <c r="H48" s="388"/>
      <c r="I48" s="388"/>
      <c r="J48" s="388"/>
      <c r="K48" s="255"/>
    </row>
    <row r="49" spans="2:11" s="1" customFormat="1" ht="15" customHeight="1">
      <c r="B49" s="258"/>
      <c r="C49" s="259"/>
      <c r="D49" s="259"/>
      <c r="E49" s="388" t="s">
        <v>4218</v>
      </c>
      <c r="F49" s="388"/>
      <c r="G49" s="388"/>
      <c r="H49" s="388"/>
      <c r="I49" s="388"/>
      <c r="J49" s="388"/>
      <c r="K49" s="255"/>
    </row>
    <row r="50" spans="2:11" s="1" customFormat="1" ht="15" customHeight="1">
      <c r="B50" s="258"/>
      <c r="C50" s="259"/>
      <c r="D50" s="259"/>
      <c r="E50" s="388" t="s">
        <v>4219</v>
      </c>
      <c r="F50" s="388"/>
      <c r="G50" s="388"/>
      <c r="H50" s="388"/>
      <c r="I50" s="388"/>
      <c r="J50" s="388"/>
      <c r="K50" s="255"/>
    </row>
    <row r="51" spans="2:11" s="1" customFormat="1" ht="15" customHeight="1">
      <c r="B51" s="258"/>
      <c r="C51" s="259"/>
      <c r="D51" s="388" t="s">
        <v>4220</v>
      </c>
      <c r="E51" s="388"/>
      <c r="F51" s="388"/>
      <c r="G51" s="388"/>
      <c r="H51" s="388"/>
      <c r="I51" s="388"/>
      <c r="J51" s="388"/>
      <c r="K51" s="255"/>
    </row>
    <row r="52" spans="2:11" s="1" customFormat="1" ht="25.5" customHeight="1">
      <c r="B52" s="254"/>
      <c r="C52" s="389" t="s">
        <v>4221</v>
      </c>
      <c r="D52" s="389"/>
      <c r="E52" s="389"/>
      <c r="F52" s="389"/>
      <c r="G52" s="389"/>
      <c r="H52" s="389"/>
      <c r="I52" s="389"/>
      <c r="J52" s="389"/>
      <c r="K52" s="255"/>
    </row>
    <row r="53" spans="2:11" s="1" customFormat="1" ht="5.25" customHeight="1">
      <c r="B53" s="254"/>
      <c r="C53" s="256"/>
      <c r="D53" s="256"/>
      <c r="E53" s="256"/>
      <c r="F53" s="256"/>
      <c r="G53" s="256"/>
      <c r="H53" s="256"/>
      <c r="I53" s="256"/>
      <c r="J53" s="256"/>
      <c r="K53" s="255"/>
    </row>
    <row r="54" spans="2:11" s="1" customFormat="1" ht="15" customHeight="1">
      <c r="B54" s="254"/>
      <c r="C54" s="388" t="s">
        <v>4222</v>
      </c>
      <c r="D54" s="388"/>
      <c r="E54" s="388"/>
      <c r="F54" s="388"/>
      <c r="G54" s="388"/>
      <c r="H54" s="388"/>
      <c r="I54" s="388"/>
      <c r="J54" s="388"/>
      <c r="K54" s="255"/>
    </row>
    <row r="55" spans="2:11" s="1" customFormat="1" ht="15" customHeight="1">
      <c r="B55" s="254"/>
      <c r="C55" s="388" t="s">
        <v>4223</v>
      </c>
      <c r="D55" s="388"/>
      <c r="E55" s="388"/>
      <c r="F55" s="388"/>
      <c r="G55" s="388"/>
      <c r="H55" s="388"/>
      <c r="I55" s="388"/>
      <c r="J55" s="388"/>
      <c r="K55" s="255"/>
    </row>
    <row r="56" spans="2:11" s="1" customFormat="1" ht="12.75" customHeight="1">
      <c r="B56" s="254"/>
      <c r="C56" s="257"/>
      <c r="D56" s="257"/>
      <c r="E56" s="257"/>
      <c r="F56" s="257"/>
      <c r="G56" s="257"/>
      <c r="H56" s="257"/>
      <c r="I56" s="257"/>
      <c r="J56" s="257"/>
      <c r="K56" s="255"/>
    </row>
    <row r="57" spans="2:11" s="1" customFormat="1" ht="15" customHeight="1">
      <c r="B57" s="254"/>
      <c r="C57" s="388" t="s">
        <v>4224</v>
      </c>
      <c r="D57" s="388"/>
      <c r="E57" s="388"/>
      <c r="F57" s="388"/>
      <c r="G57" s="388"/>
      <c r="H57" s="388"/>
      <c r="I57" s="388"/>
      <c r="J57" s="388"/>
      <c r="K57" s="255"/>
    </row>
    <row r="58" spans="2:11" s="1" customFormat="1" ht="15" customHeight="1">
      <c r="B58" s="254"/>
      <c r="C58" s="259"/>
      <c r="D58" s="388" t="s">
        <v>4225</v>
      </c>
      <c r="E58" s="388"/>
      <c r="F58" s="388"/>
      <c r="G58" s="388"/>
      <c r="H58" s="388"/>
      <c r="I58" s="388"/>
      <c r="J58" s="388"/>
      <c r="K58" s="255"/>
    </row>
    <row r="59" spans="2:11" s="1" customFormat="1" ht="15" customHeight="1">
      <c r="B59" s="254"/>
      <c r="C59" s="259"/>
      <c r="D59" s="388" t="s">
        <v>4226</v>
      </c>
      <c r="E59" s="388"/>
      <c r="F59" s="388"/>
      <c r="G59" s="388"/>
      <c r="H59" s="388"/>
      <c r="I59" s="388"/>
      <c r="J59" s="388"/>
      <c r="K59" s="255"/>
    </row>
    <row r="60" spans="2:11" s="1" customFormat="1" ht="15" customHeight="1">
      <c r="B60" s="254"/>
      <c r="C60" s="259"/>
      <c r="D60" s="388" t="s">
        <v>4227</v>
      </c>
      <c r="E60" s="388"/>
      <c r="F60" s="388"/>
      <c r="G60" s="388"/>
      <c r="H60" s="388"/>
      <c r="I60" s="388"/>
      <c r="J60" s="388"/>
      <c r="K60" s="255"/>
    </row>
    <row r="61" spans="2:11" s="1" customFormat="1" ht="15" customHeight="1">
      <c r="B61" s="254"/>
      <c r="C61" s="259"/>
      <c r="D61" s="388" t="s">
        <v>4228</v>
      </c>
      <c r="E61" s="388"/>
      <c r="F61" s="388"/>
      <c r="G61" s="388"/>
      <c r="H61" s="388"/>
      <c r="I61" s="388"/>
      <c r="J61" s="388"/>
      <c r="K61" s="255"/>
    </row>
    <row r="62" spans="2:11" s="1" customFormat="1" ht="15" customHeight="1">
      <c r="B62" s="254"/>
      <c r="C62" s="259"/>
      <c r="D62" s="390" t="s">
        <v>4229</v>
      </c>
      <c r="E62" s="390"/>
      <c r="F62" s="390"/>
      <c r="G62" s="390"/>
      <c r="H62" s="390"/>
      <c r="I62" s="390"/>
      <c r="J62" s="390"/>
      <c r="K62" s="255"/>
    </row>
    <row r="63" spans="2:11" s="1" customFormat="1" ht="15" customHeight="1">
      <c r="B63" s="254"/>
      <c r="C63" s="259"/>
      <c r="D63" s="388" t="s">
        <v>4230</v>
      </c>
      <c r="E63" s="388"/>
      <c r="F63" s="388"/>
      <c r="G63" s="388"/>
      <c r="H63" s="388"/>
      <c r="I63" s="388"/>
      <c r="J63" s="388"/>
      <c r="K63" s="255"/>
    </row>
    <row r="64" spans="2:11" s="1" customFormat="1" ht="12.75" customHeight="1">
      <c r="B64" s="254"/>
      <c r="C64" s="259"/>
      <c r="D64" s="259"/>
      <c r="E64" s="262"/>
      <c r="F64" s="259"/>
      <c r="G64" s="259"/>
      <c r="H64" s="259"/>
      <c r="I64" s="259"/>
      <c r="J64" s="259"/>
      <c r="K64" s="255"/>
    </row>
    <row r="65" spans="2:11" s="1" customFormat="1" ht="15" customHeight="1">
      <c r="B65" s="254"/>
      <c r="C65" s="259"/>
      <c r="D65" s="388" t="s">
        <v>4231</v>
      </c>
      <c r="E65" s="388"/>
      <c r="F65" s="388"/>
      <c r="G65" s="388"/>
      <c r="H65" s="388"/>
      <c r="I65" s="388"/>
      <c r="J65" s="388"/>
      <c r="K65" s="255"/>
    </row>
    <row r="66" spans="2:11" s="1" customFormat="1" ht="15" customHeight="1">
      <c r="B66" s="254"/>
      <c r="C66" s="259"/>
      <c r="D66" s="390" t="s">
        <v>4232</v>
      </c>
      <c r="E66" s="390"/>
      <c r="F66" s="390"/>
      <c r="G66" s="390"/>
      <c r="H66" s="390"/>
      <c r="I66" s="390"/>
      <c r="J66" s="390"/>
      <c r="K66" s="255"/>
    </row>
    <row r="67" spans="2:11" s="1" customFormat="1" ht="15" customHeight="1">
      <c r="B67" s="254"/>
      <c r="C67" s="259"/>
      <c r="D67" s="388" t="s">
        <v>4233</v>
      </c>
      <c r="E67" s="388"/>
      <c r="F67" s="388"/>
      <c r="G67" s="388"/>
      <c r="H67" s="388"/>
      <c r="I67" s="388"/>
      <c r="J67" s="388"/>
      <c r="K67" s="255"/>
    </row>
    <row r="68" spans="2:11" s="1" customFormat="1" ht="15" customHeight="1">
      <c r="B68" s="254"/>
      <c r="C68" s="259"/>
      <c r="D68" s="388" t="s">
        <v>4234</v>
      </c>
      <c r="E68" s="388"/>
      <c r="F68" s="388"/>
      <c r="G68" s="388"/>
      <c r="H68" s="388"/>
      <c r="I68" s="388"/>
      <c r="J68" s="388"/>
      <c r="K68" s="255"/>
    </row>
    <row r="69" spans="2:11" s="1" customFormat="1" ht="15" customHeight="1">
      <c r="B69" s="254"/>
      <c r="C69" s="259"/>
      <c r="D69" s="388" t="s">
        <v>4235</v>
      </c>
      <c r="E69" s="388"/>
      <c r="F69" s="388"/>
      <c r="G69" s="388"/>
      <c r="H69" s="388"/>
      <c r="I69" s="388"/>
      <c r="J69" s="388"/>
      <c r="K69" s="255"/>
    </row>
    <row r="70" spans="2:11" s="1" customFormat="1" ht="15" customHeight="1">
      <c r="B70" s="254"/>
      <c r="C70" s="259"/>
      <c r="D70" s="388" t="s">
        <v>4236</v>
      </c>
      <c r="E70" s="388"/>
      <c r="F70" s="388"/>
      <c r="G70" s="388"/>
      <c r="H70" s="388"/>
      <c r="I70" s="388"/>
      <c r="J70" s="388"/>
      <c r="K70" s="255"/>
    </row>
    <row r="71" spans="2:11" s="1" customFormat="1" ht="12.75" customHeight="1">
      <c r="B71" s="263"/>
      <c r="C71" s="264"/>
      <c r="D71" s="264"/>
      <c r="E71" s="264"/>
      <c r="F71" s="264"/>
      <c r="G71" s="264"/>
      <c r="H71" s="264"/>
      <c r="I71" s="264"/>
      <c r="J71" s="264"/>
      <c r="K71" s="265"/>
    </row>
    <row r="72" spans="2:11" s="1" customFormat="1" ht="18.75" customHeight="1">
      <c r="B72" s="266"/>
      <c r="C72" s="266"/>
      <c r="D72" s="266"/>
      <c r="E72" s="266"/>
      <c r="F72" s="266"/>
      <c r="G72" s="266"/>
      <c r="H72" s="266"/>
      <c r="I72" s="266"/>
      <c r="J72" s="266"/>
      <c r="K72" s="267"/>
    </row>
    <row r="73" spans="2:11" s="1" customFormat="1" ht="18.75" customHeight="1">
      <c r="B73" s="267"/>
      <c r="C73" s="267"/>
      <c r="D73" s="267"/>
      <c r="E73" s="267"/>
      <c r="F73" s="267"/>
      <c r="G73" s="267"/>
      <c r="H73" s="267"/>
      <c r="I73" s="267"/>
      <c r="J73" s="267"/>
      <c r="K73" s="267"/>
    </row>
    <row r="74" spans="2:11" s="1" customFormat="1" ht="7.5" customHeight="1">
      <c r="B74" s="268"/>
      <c r="C74" s="269"/>
      <c r="D74" s="269"/>
      <c r="E74" s="269"/>
      <c r="F74" s="269"/>
      <c r="G74" s="269"/>
      <c r="H74" s="269"/>
      <c r="I74" s="269"/>
      <c r="J74" s="269"/>
      <c r="K74" s="270"/>
    </row>
    <row r="75" spans="2:11" s="1" customFormat="1" ht="45" customHeight="1">
      <c r="B75" s="271"/>
      <c r="C75" s="383" t="s">
        <v>4237</v>
      </c>
      <c r="D75" s="383"/>
      <c r="E75" s="383"/>
      <c r="F75" s="383"/>
      <c r="G75" s="383"/>
      <c r="H75" s="383"/>
      <c r="I75" s="383"/>
      <c r="J75" s="383"/>
      <c r="K75" s="272"/>
    </row>
    <row r="76" spans="2:11" s="1" customFormat="1" ht="17.25" customHeight="1">
      <c r="B76" s="271"/>
      <c r="C76" s="273" t="s">
        <v>4238</v>
      </c>
      <c r="D76" s="273"/>
      <c r="E76" s="273"/>
      <c r="F76" s="273" t="s">
        <v>4239</v>
      </c>
      <c r="G76" s="274"/>
      <c r="H76" s="273" t="s">
        <v>55</v>
      </c>
      <c r="I76" s="273" t="s">
        <v>58</v>
      </c>
      <c r="J76" s="273" t="s">
        <v>4240</v>
      </c>
      <c r="K76" s="272"/>
    </row>
    <row r="77" spans="2:11" s="1" customFormat="1" ht="17.25" customHeight="1">
      <c r="B77" s="271"/>
      <c r="C77" s="275" t="s">
        <v>4241</v>
      </c>
      <c r="D77" s="275"/>
      <c r="E77" s="275"/>
      <c r="F77" s="276" t="s">
        <v>4242</v>
      </c>
      <c r="G77" s="277"/>
      <c r="H77" s="275"/>
      <c r="I77" s="275"/>
      <c r="J77" s="275" t="s">
        <v>4243</v>
      </c>
      <c r="K77" s="272"/>
    </row>
    <row r="78" spans="2:11" s="1" customFormat="1" ht="5.25" customHeight="1">
      <c r="B78" s="271"/>
      <c r="C78" s="278"/>
      <c r="D78" s="278"/>
      <c r="E78" s="278"/>
      <c r="F78" s="278"/>
      <c r="G78" s="279"/>
      <c r="H78" s="278"/>
      <c r="I78" s="278"/>
      <c r="J78" s="278"/>
      <c r="K78" s="272"/>
    </row>
    <row r="79" spans="2:11" s="1" customFormat="1" ht="15" customHeight="1">
      <c r="B79" s="271"/>
      <c r="C79" s="260" t="s">
        <v>54</v>
      </c>
      <c r="D79" s="280"/>
      <c r="E79" s="280"/>
      <c r="F79" s="281" t="s">
        <v>4244</v>
      </c>
      <c r="G79" s="282"/>
      <c r="H79" s="260" t="s">
        <v>4245</v>
      </c>
      <c r="I79" s="260" t="s">
        <v>4246</v>
      </c>
      <c r="J79" s="260">
        <v>20</v>
      </c>
      <c r="K79" s="272"/>
    </row>
    <row r="80" spans="2:11" s="1" customFormat="1" ht="15" customHeight="1">
      <c r="B80" s="271"/>
      <c r="C80" s="260" t="s">
        <v>4247</v>
      </c>
      <c r="D80" s="260"/>
      <c r="E80" s="260"/>
      <c r="F80" s="281" t="s">
        <v>4244</v>
      </c>
      <c r="G80" s="282"/>
      <c r="H80" s="260" t="s">
        <v>4248</v>
      </c>
      <c r="I80" s="260" t="s">
        <v>4246</v>
      </c>
      <c r="J80" s="260">
        <v>120</v>
      </c>
      <c r="K80" s="272"/>
    </row>
    <row r="81" spans="2:11" s="1" customFormat="1" ht="15" customHeight="1">
      <c r="B81" s="283"/>
      <c r="C81" s="260" t="s">
        <v>4249</v>
      </c>
      <c r="D81" s="260"/>
      <c r="E81" s="260"/>
      <c r="F81" s="281" t="s">
        <v>4250</v>
      </c>
      <c r="G81" s="282"/>
      <c r="H81" s="260" t="s">
        <v>4251</v>
      </c>
      <c r="I81" s="260" t="s">
        <v>4246</v>
      </c>
      <c r="J81" s="260">
        <v>50</v>
      </c>
      <c r="K81" s="272"/>
    </row>
    <row r="82" spans="2:11" s="1" customFormat="1" ht="15" customHeight="1">
      <c r="B82" s="283"/>
      <c r="C82" s="260" t="s">
        <v>4252</v>
      </c>
      <c r="D82" s="260"/>
      <c r="E82" s="260"/>
      <c r="F82" s="281" t="s">
        <v>4244</v>
      </c>
      <c r="G82" s="282"/>
      <c r="H82" s="260" t="s">
        <v>4253</v>
      </c>
      <c r="I82" s="260" t="s">
        <v>4254</v>
      </c>
      <c r="J82" s="260"/>
      <c r="K82" s="272"/>
    </row>
    <row r="83" spans="2:11" s="1" customFormat="1" ht="15" customHeight="1">
      <c r="B83" s="283"/>
      <c r="C83" s="284" t="s">
        <v>4255</v>
      </c>
      <c r="D83" s="284"/>
      <c r="E83" s="284"/>
      <c r="F83" s="285" t="s">
        <v>4250</v>
      </c>
      <c r="G83" s="284"/>
      <c r="H83" s="284" t="s">
        <v>4256</v>
      </c>
      <c r="I83" s="284" t="s">
        <v>4246</v>
      </c>
      <c r="J83" s="284">
        <v>15</v>
      </c>
      <c r="K83" s="272"/>
    </row>
    <row r="84" spans="2:11" s="1" customFormat="1" ht="15" customHeight="1">
      <c r="B84" s="283"/>
      <c r="C84" s="284" t="s">
        <v>4257</v>
      </c>
      <c r="D84" s="284"/>
      <c r="E84" s="284"/>
      <c r="F84" s="285" t="s">
        <v>4250</v>
      </c>
      <c r="G84" s="284"/>
      <c r="H84" s="284" t="s">
        <v>4258</v>
      </c>
      <c r="I84" s="284" t="s">
        <v>4246</v>
      </c>
      <c r="J84" s="284">
        <v>15</v>
      </c>
      <c r="K84" s="272"/>
    </row>
    <row r="85" spans="2:11" s="1" customFormat="1" ht="15" customHeight="1">
      <c r="B85" s="283"/>
      <c r="C85" s="284" t="s">
        <v>4259</v>
      </c>
      <c r="D85" s="284"/>
      <c r="E85" s="284"/>
      <c r="F85" s="285" t="s">
        <v>4250</v>
      </c>
      <c r="G85" s="284"/>
      <c r="H85" s="284" t="s">
        <v>4260</v>
      </c>
      <c r="I85" s="284" t="s">
        <v>4246</v>
      </c>
      <c r="J85" s="284">
        <v>20</v>
      </c>
      <c r="K85" s="272"/>
    </row>
    <row r="86" spans="2:11" s="1" customFormat="1" ht="15" customHeight="1">
      <c r="B86" s="283"/>
      <c r="C86" s="284" t="s">
        <v>4261</v>
      </c>
      <c r="D86" s="284"/>
      <c r="E86" s="284"/>
      <c r="F86" s="285" t="s">
        <v>4250</v>
      </c>
      <c r="G86" s="284"/>
      <c r="H86" s="284" t="s">
        <v>4262</v>
      </c>
      <c r="I86" s="284" t="s">
        <v>4246</v>
      </c>
      <c r="J86" s="284">
        <v>20</v>
      </c>
      <c r="K86" s="272"/>
    </row>
    <row r="87" spans="2:11" s="1" customFormat="1" ht="15" customHeight="1">
      <c r="B87" s="283"/>
      <c r="C87" s="260" t="s">
        <v>4263</v>
      </c>
      <c r="D87" s="260"/>
      <c r="E87" s="260"/>
      <c r="F87" s="281" t="s">
        <v>4250</v>
      </c>
      <c r="G87" s="282"/>
      <c r="H87" s="260" t="s">
        <v>4264</v>
      </c>
      <c r="I87" s="260" t="s">
        <v>4246</v>
      </c>
      <c r="J87" s="260">
        <v>50</v>
      </c>
      <c r="K87" s="272"/>
    </row>
    <row r="88" spans="2:11" s="1" customFormat="1" ht="15" customHeight="1">
      <c r="B88" s="283"/>
      <c r="C88" s="260" t="s">
        <v>4265</v>
      </c>
      <c r="D88" s="260"/>
      <c r="E88" s="260"/>
      <c r="F88" s="281" t="s">
        <v>4250</v>
      </c>
      <c r="G88" s="282"/>
      <c r="H88" s="260" t="s">
        <v>4266</v>
      </c>
      <c r="I88" s="260" t="s">
        <v>4246</v>
      </c>
      <c r="J88" s="260">
        <v>20</v>
      </c>
      <c r="K88" s="272"/>
    </row>
    <row r="89" spans="2:11" s="1" customFormat="1" ht="15" customHeight="1">
      <c r="B89" s="283"/>
      <c r="C89" s="260" t="s">
        <v>4267</v>
      </c>
      <c r="D89" s="260"/>
      <c r="E89" s="260"/>
      <c r="F89" s="281" t="s">
        <v>4250</v>
      </c>
      <c r="G89" s="282"/>
      <c r="H89" s="260" t="s">
        <v>4268</v>
      </c>
      <c r="I89" s="260" t="s">
        <v>4246</v>
      </c>
      <c r="J89" s="260">
        <v>20</v>
      </c>
      <c r="K89" s="272"/>
    </row>
    <row r="90" spans="2:11" s="1" customFormat="1" ht="15" customHeight="1">
      <c r="B90" s="283"/>
      <c r="C90" s="260" t="s">
        <v>4269</v>
      </c>
      <c r="D90" s="260"/>
      <c r="E90" s="260"/>
      <c r="F90" s="281" t="s">
        <v>4250</v>
      </c>
      <c r="G90" s="282"/>
      <c r="H90" s="260" t="s">
        <v>4270</v>
      </c>
      <c r="I90" s="260" t="s">
        <v>4246</v>
      </c>
      <c r="J90" s="260">
        <v>50</v>
      </c>
      <c r="K90" s="272"/>
    </row>
    <row r="91" spans="2:11" s="1" customFormat="1" ht="15" customHeight="1">
      <c r="B91" s="283"/>
      <c r="C91" s="260" t="s">
        <v>4271</v>
      </c>
      <c r="D91" s="260"/>
      <c r="E91" s="260"/>
      <c r="F91" s="281" t="s">
        <v>4250</v>
      </c>
      <c r="G91" s="282"/>
      <c r="H91" s="260" t="s">
        <v>4271</v>
      </c>
      <c r="I91" s="260" t="s">
        <v>4246</v>
      </c>
      <c r="J91" s="260">
        <v>50</v>
      </c>
      <c r="K91" s="272"/>
    </row>
    <row r="92" spans="2:11" s="1" customFormat="1" ht="15" customHeight="1">
      <c r="B92" s="283"/>
      <c r="C92" s="260" t="s">
        <v>4272</v>
      </c>
      <c r="D92" s="260"/>
      <c r="E92" s="260"/>
      <c r="F92" s="281" t="s">
        <v>4250</v>
      </c>
      <c r="G92" s="282"/>
      <c r="H92" s="260" t="s">
        <v>4273</v>
      </c>
      <c r="I92" s="260" t="s">
        <v>4246</v>
      </c>
      <c r="J92" s="260">
        <v>255</v>
      </c>
      <c r="K92" s="272"/>
    </row>
    <row r="93" spans="2:11" s="1" customFormat="1" ht="15" customHeight="1">
      <c r="B93" s="283"/>
      <c r="C93" s="260" t="s">
        <v>4274</v>
      </c>
      <c r="D93" s="260"/>
      <c r="E93" s="260"/>
      <c r="F93" s="281" t="s">
        <v>4244</v>
      </c>
      <c r="G93" s="282"/>
      <c r="H93" s="260" t="s">
        <v>4275</v>
      </c>
      <c r="I93" s="260" t="s">
        <v>4276</v>
      </c>
      <c r="J93" s="260"/>
      <c r="K93" s="272"/>
    </row>
    <row r="94" spans="2:11" s="1" customFormat="1" ht="15" customHeight="1">
      <c r="B94" s="283"/>
      <c r="C94" s="260" t="s">
        <v>4277</v>
      </c>
      <c r="D94" s="260"/>
      <c r="E94" s="260"/>
      <c r="F94" s="281" t="s">
        <v>4244</v>
      </c>
      <c r="G94" s="282"/>
      <c r="H94" s="260" t="s">
        <v>4278</v>
      </c>
      <c r="I94" s="260" t="s">
        <v>4279</v>
      </c>
      <c r="J94" s="260"/>
      <c r="K94" s="272"/>
    </row>
    <row r="95" spans="2:11" s="1" customFormat="1" ht="15" customHeight="1">
      <c r="B95" s="283"/>
      <c r="C95" s="260" t="s">
        <v>4280</v>
      </c>
      <c r="D95" s="260"/>
      <c r="E95" s="260"/>
      <c r="F95" s="281" t="s">
        <v>4244</v>
      </c>
      <c r="G95" s="282"/>
      <c r="H95" s="260" t="s">
        <v>4280</v>
      </c>
      <c r="I95" s="260" t="s">
        <v>4279</v>
      </c>
      <c r="J95" s="260"/>
      <c r="K95" s="272"/>
    </row>
    <row r="96" spans="2:11" s="1" customFormat="1" ht="15" customHeight="1">
      <c r="B96" s="283"/>
      <c r="C96" s="260" t="s">
        <v>39</v>
      </c>
      <c r="D96" s="260"/>
      <c r="E96" s="260"/>
      <c r="F96" s="281" t="s">
        <v>4244</v>
      </c>
      <c r="G96" s="282"/>
      <c r="H96" s="260" t="s">
        <v>4281</v>
      </c>
      <c r="I96" s="260" t="s">
        <v>4279</v>
      </c>
      <c r="J96" s="260"/>
      <c r="K96" s="272"/>
    </row>
    <row r="97" spans="2:11" s="1" customFormat="1" ht="15" customHeight="1">
      <c r="B97" s="283"/>
      <c r="C97" s="260" t="s">
        <v>49</v>
      </c>
      <c r="D97" s="260"/>
      <c r="E97" s="260"/>
      <c r="F97" s="281" t="s">
        <v>4244</v>
      </c>
      <c r="G97" s="282"/>
      <c r="H97" s="260" t="s">
        <v>4282</v>
      </c>
      <c r="I97" s="260" t="s">
        <v>4279</v>
      </c>
      <c r="J97" s="260"/>
      <c r="K97" s="272"/>
    </row>
    <row r="98" spans="2:11" s="1" customFormat="1" ht="15" customHeight="1">
      <c r="B98" s="286"/>
      <c r="C98" s="287"/>
      <c r="D98" s="287"/>
      <c r="E98" s="287"/>
      <c r="F98" s="287"/>
      <c r="G98" s="287"/>
      <c r="H98" s="287"/>
      <c r="I98" s="287"/>
      <c r="J98" s="287"/>
      <c r="K98" s="288"/>
    </row>
    <row r="99" spans="2:11" s="1" customFormat="1" ht="18.75" customHeight="1">
      <c r="B99" s="289"/>
      <c r="C99" s="290"/>
      <c r="D99" s="290"/>
      <c r="E99" s="290"/>
      <c r="F99" s="290"/>
      <c r="G99" s="290"/>
      <c r="H99" s="290"/>
      <c r="I99" s="290"/>
      <c r="J99" s="290"/>
      <c r="K99" s="289"/>
    </row>
    <row r="100" spans="2:11" s="1" customFormat="1" ht="18.75" customHeight="1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</row>
    <row r="101" spans="2:11" s="1" customFormat="1" ht="7.5" customHeight="1">
      <c r="B101" s="268"/>
      <c r="C101" s="269"/>
      <c r="D101" s="269"/>
      <c r="E101" s="269"/>
      <c r="F101" s="269"/>
      <c r="G101" s="269"/>
      <c r="H101" s="269"/>
      <c r="I101" s="269"/>
      <c r="J101" s="269"/>
      <c r="K101" s="270"/>
    </row>
    <row r="102" spans="2:11" s="1" customFormat="1" ht="45" customHeight="1">
      <c r="B102" s="271"/>
      <c r="C102" s="383" t="s">
        <v>4283</v>
      </c>
      <c r="D102" s="383"/>
      <c r="E102" s="383"/>
      <c r="F102" s="383"/>
      <c r="G102" s="383"/>
      <c r="H102" s="383"/>
      <c r="I102" s="383"/>
      <c r="J102" s="383"/>
      <c r="K102" s="272"/>
    </row>
    <row r="103" spans="2:11" s="1" customFormat="1" ht="17.25" customHeight="1">
      <c r="B103" s="271"/>
      <c r="C103" s="273" t="s">
        <v>4238</v>
      </c>
      <c r="D103" s="273"/>
      <c r="E103" s="273"/>
      <c r="F103" s="273" t="s">
        <v>4239</v>
      </c>
      <c r="G103" s="274"/>
      <c r="H103" s="273" t="s">
        <v>55</v>
      </c>
      <c r="I103" s="273" t="s">
        <v>58</v>
      </c>
      <c r="J103" s="273" t="s">
        <v>4240</v>
      </c>
      <c r="K103" s="272"/>
    </row>
    <row r="104" spans="2:11" s="1" customFormat="1" ht="17.25" customHeight="1">
      <c r="B104" s="271"/>
      <c r="C104" s="275" t="s">
        <v>4241</v>
      </c>
      <c r="D104" s="275"/>
      <c r="E104" s="275"/>
      <c r="F104" s="276" t="s">
        <v>4242</v>
      </c>
      <c r="G104" s="277"/>
      <c r="H104" s="275"/>
      <c r="I104" s="275"/>
      <c r="J104" s="275" t="s">
        <v>4243</v>
      </c>
      <c r="K104" s="272"/>
    </row>
    <row r="105" spans="2:11" s="1" customFormat="1" ht="5.25" customHeight="1">
      <c r="B105" s="271"/>
      <c r="C105" s="273"/>
      <c r="D105" s="273"/>
      <c r="E105" s="273"/>
      <c r="F105" s="273"/>
      <c r="G105" s="291"/>
      <c r="H105" s="273"/>
      <c r="I105" s="273"/>
      <c r="J105" s="273"/>
      <c r="K105" s="272"/>
    </row>
    <row r="106" spans="2:11" s="1" customFormat="1" ht="15" customHeight="1">
      <c r="B106" s="271"/>
      <c r="C106" s="260" t="s">
        <v>54</v>
      </c>
      <c r="D106" s="280"/>
      <c r="E106" s="280"/>
      <c r="F106" s="281" t="s">
        <v>4244</v>
      </c>
      <c r="G106" s="260"/>
      <c r="H106" s="260" t="s">
        <v>4284</v>
      </c>
      <c r="I106" s="260" t="s">
        <v>4246</v>
      </c>
      <c r="J106" s="260">
        <v>20</v>
      </c>
      <c r="K106" s="272"/>
    </row>
    <row r="107" spans="2:11" s="1" customFormat="1" ht="15" customHeight="1">
      <c r="B107" s="271"/>
      <c r="C107" s="260" t="s">
        <v>4247</v>
      </c>
      <c r="D107" s="260"/>
      <c r="E107" s="260"/>
      <c r="F107" s="281" t="s">
        <v>4244</v>
      </c>
      <c r="G107" s="260"/>
      <c r="H107" s="260" t="s">
        <v>4284</v>
      </c>
      <c r="I107" s="260" t="s">
        <v>4246</v>
      </c>
      <c r="J107" s="260">
        <v>120</v>
      </c>
      <c r="K107" s="272"/>
    </row>
    <row r="108" spans="2:11" s="1" customFormat="1" ht="15" customHeight="1">
      <c r="B108" s="283"/>
      <c r="C108" s="260" t="s">
        <v>4249</v>
      </c>
      <c r="D108" s="260"/>
      <c r="E108" s="260"/>
      <c r="F108" s="281" t="s">
        <v>4250</v>
      </c>
      <c r="G108" s="260"/>
      <c r="H108" s="260" t="s">
        <v>4284</v>
      </c>
      <c r="I108" s="260" t="s">
        <v>4246</v>
      </c>
      <c r="J108" s="260">
        <v>50</v>
      </c>
      <c r="K108" s="272"/>
    </row>
    <row r="109" spans="2:11" s="1" customFormat="1" ht="15" customHeight="1">
      <c r="B109" s="283"/>
      <c r="C109" s="260" t="s">
        <v>4252</v>
      </c>
      <c r="D109" s="260"/>
      <c r="E109" s="260"/>
      <c r="F109" s="281" t="s">
        <v>4244</v>
      </c>
      <c r="G109" s="260"/>
      <c r="H109" s="260" t="s">
        <v>4284</v>
      </c>
      <c r="I109" s="260" t="s">
        <v>4254</v>
      </c>
      <c r="J109" s="260"/>
      <c r="K109" s="272"/>
    </row>
    <row r="110" spans="2:11" s="1" customFormat="1" ht="15" customHeight="1">
      <c r="B110" s="283"/>
      <c r="C110" s="260" t="s">
        <v>4263</v>
      </c>
      <c r="D110" s="260"/>
      <c r="E110" s="260"/>
      <c r="F110" s="281" t="s">
        <v>4250</v>
      </c>
      <c r="G110" s="260"/>
      <c r="H110" s="260" t="s">
        <v>4284</v>
      </c>
      <c r="I110" s="260" t="s">
        <v>4246</v>
      </c>
      <c r="J110" s="260">
        <v>50</v>
      </c>
      <c r="K110" s="272"/>
    </row>
    <row r="111" spans="2:11" s="1" customFormat="1" ht="15" customHeight="1">
      <c r="B111" s="283"/>
      <c r="C111" s="260" t="s">
        <v>4271</v>
      </c>
      <c r="D111" s="260"/>
      <c r="E111" s="260"/>
      <c r="F111" s="281" t="s">
        <v>4250</v>
      </c>
      <c r="G111" s="260"/>
      <c r="H111" s="260" t="s">
        <v>4284</v>
      </c>
      <c r="I111" s="260" t="s">
        <v>4246</v>
      </c>
      <c r="J111" s="260">
        <v>50</v>
      </c>
      <c r="K111" s="272"/>
    </row>
    <row r="112" spans="2:11" s="1" customFormat="1" ht="15" customHeight="1">
      <c r="B112" s="283"/>
      <c r="C112" s="260" t="s">
        <v>4269</v>
      </c>
      <c r="D112" s="260"/>
      <c r="E112" s="260"/>
      <c r="F112" s="281" t="s">
        <v>4250</v>
      </c>
      <c r="G112" s="260"/>
      <c r="H112" s="260" t="s">
        <v>4284</v>
      </c>
      <c r="I112" s="260" t="s">
        <v>4246</v>
      </c>
      <c r="J112" s="260">
        <v>50</v>
      </c>
      <c r="K112" s="272"/>
    </row>
    <row r="113" spans="2:11" s="1" customFormat="1" ht="15" customHeight="1">
      <c r="B113" s="283"/>
      <c r="C113" s="260" t="s">
        <v>54</v>
      </c>
      <c r="D113" s="260"/>
      <c r="E113" s="260"/>
      <c r="F113" s="281" t="s">
        <v>4244</v>
      </c>
      <c r="G113" s="260"/>
      <c r="H113" s="260" t="s">
        <v>4285</v>
      </c>
      <c r="I113" s="260" t="s">
        <v>4246</v>
      </c>
      <c r="J113" s="260">
        <v>20</v>
      </c>
      <c r="K113" s="272"/>
    </row>
    <row r="114" spans="2:11" s="1" customFormat="1" ht="15" customHeight="1">
      <c r="B114" s="283"/>
      <c r="C114" s="260" t="s">
        <v>4286</v>
      </c>
      <c r="D114" s="260"/>
      <c r="E114" s="260"/>
      <c r="F114" s="281" t="s">
        <v>4244</v>
      </c>
      <c r="G114" s="260"/>
      <c r="H114" s="260" t="s">
        <v>4287</v>
      </c>
      <c r="I114" s="260" t="s">
        <v>4246</v>
      </c>
      <c r="J114" s="260">
        <v>120</v>
      </c>
      <c r="K114" s="272"/>
    </row>
    <row r="115" spans="2:11" s="1" customFormat="1" ht="15" customHeight="1">
      <c r="B115" s="283"/>
      <c r="C115" s="260" t="s">
        <v>39</v>
      </c>
      <c r="D115" s="260"/>
      <c r="E115" s="260"/>
      <c r="F115" s="281" t="s">
        <v>4244</v>
      </c>
      <c r="G115" s="260"/>
      <c r="H115" s="260" t="s">
        <v>4288</v>
      </c>
      <c r="I115" s="260" t="s">
        <v>4279</v>
      </c>
      <c r="J115" s="260"/>
      <c r="K115" s="272"/>
    </row>
    <row r="116" spans="2:11" s="1" customFormat="1" ht="15" customHeight="1">
      <c r="B116" s="283"/>
      <c r="C116" s="260" t="s">
        <v>49</v>
      </c>
      <c r="D116" s="260"/>
      <c r="E116" s="260"/>
      <c r="F116" s="281" t="s">
        <v>4244</v>
      </c>
      <c r="G116" s="260"/>
      <c r="H116" s="260" t="s">
        <v>4289</v>
      </c>
      <c r="I116" s="260" t="s">
        <v>4279</v>
      </c>
      <c r="J116" s="260"/>
      <c r="K116" s="272"/>
    </row>
    <row r="117" spans="2:11" s="1" customFormat="1" ht="15" customHeight="1">
      <c r="B117" s="283"/>
      <c r="C117" s="260" t="s">
        <v>58</v>
      </c>
      <c r="D117" s="260"/>
      <c r="E117" s="260"/>
      <c r="F117" s="281" t="s">
        <v>4244</v>
      </c>
      <c r="G117" s="260"/>
      <c r="H117" s="260" t="s">
        <v>4290</v>
      </c>
      <c r="I117" s="260" t="s">
        <v>4291</v>
      </c>
      <c r="J117" s="260"/>
      <c r="K117" s="272"/>
    </row>
    <row r="118" spans="2:11" s="1" customFormat="1" ht="15" customHeight="1">
      <c r="B118" s="286"/>
      <c r="C118" s="292"/>
      <c r="D118" s="292"/>
      <c r="E118" s="292"/>
      <c r="F118" s="292"/>
      <c r="G118" s="292"/>
      <c r="H118" s="292"/>
      <c r="I118" s="292"/>
      <c r="J118" s="292"/>
      <c r="K118" s="288"/>
    </row>
    <row r="119" spans="2:11" s="1" customFormat="1" ht="18.75" customHeight="1">
      <c r="B119" s="293"/>
      <c r="C119" s="294"/>
      <c r="D119" s="294"/>
      <c r="E119" s="294"/>
      <c r="F119" s="295"/>
      <c r="G119" s="294"/>
      <c r="H119" s="294"/>
      <c r="I119" s="294"/>
      <c r="J119" s="294"/>
      <c r="K119" s="293"/>
    </row>
    <row r="120" spans="2:11" s="1" customFormat="1" ht="18.75" customHeight="1"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</row>
    <row r="121" spans="2:11" s="1" customFormat="1" ht="7.5" customHeight="1">
      <c r="B121" s="296"/>
      <c r="C121" s="297"/>
      <c r="D121" s="297"/>
      <c r="E121" s="297"/>
      <c r="F121" s="297"/>
      <c r="G121" s="297"/>
      <c r="H121" s="297"/>
      <c r="I121" s="297"/>
      <c r="J121" s="297"/>
      <c r="K121" s="298"/>
    </row>
    <row r="122" spans="2:11" s="1" customFormat="1" ht="45" customHeight="1">
      <c r="B122" s="299"/>
      <c r="C122" s="384" t="s">
        <v>4292</v>
      </c>
      <c r="D122" s="384"/>
      <c r="E122" s="384"/>
      <c r="F122" s="384"/>
      <c r="G122" s="384"/>
      <c r="H122" s="384"/>
      <c r="I122" s="384"/>
      <c r="J122" s="384"/>
      <c r="K122" s="300"/>
    </row>
    <row r="123" spans="2:11" s="1" customFormat="1" ht="17.25" customHeight="1">
      <c r="B123" s="301"/>
      <c r="C123" s="273" t="s">
        <v>4238</v>
      </c>
      <c r="D123" s="273"/>
      <c r="E123" s="273"/>
      <c r="F123" s="273" t="s">
        <v>4239</v>
      </c>
      <c r="G123" s="274"/>
      <c r="H123" s="273" t="s">
        <v>55</v>
      </c>
      <c r="I123" s="273" t="s">
        <v>58</v>
      </c>
      <c r="J123" s="273" t="s">
        <v>4240</v>
      </c>
      <c r="K123" s="302"/>
    </row>
    <row r="124" spans="2:11" s="1" customFormat="1" ht="17.25" customHeight="1">
      <c r="B124" s="301"/>
      <c r="C124" s="275" t="s">
        <v>4241</v>
      </c>
      <c r="D124" s="275"/>
      <c r="E124" s="275"/>
      <c r="F124" s="276" t="s">
        <v>4242</v>
      </c>
      <c r="G124" s="277"/>
      <c r="H124" s="275"/>
      <c r="I124" s="275"/>
      <c r="J124" s="275" t="s">
        <v>4243</v>
      </c>
      <c r="K124" s="302"/>
    </row>
    <row r="125" spans="2:11" s="1" customFormat="1" ht="5.25" customHeight="1">
      <c r="B125" s="303"/>
      <c r="C125" s="278"/>
      <c r="D125" s="278"/>
      <c r="E125" s="278"/>
      <c r="F125" s="278"/>
      <c r="G125" s="304"/>
      <c r="H125" s="278"/>
      <c r="I125" s="278"/>
      <c r="J125" s="278"/>
      <c r="K125" s="305"/>
    </row>
    <row r="126" spans="2:11" s="1" customFormat="1" ht="15" customHeight="1">
      <c r="B126" s="303"/>
      <c r="C126" s="260" t="s">
        <v>4247</v>
      </c>
      <c r="D126" s="280"/>
      <c r="E126" s="280"/>
      <c r="F126" s="281" t="s">
        <v>4244</v>
      </c>
      <c r="G126" s="260"/>
      <c r="H126" s="260" t="s">
        <v>4284</v>
      </c>
      <c r="I126" s="260" t="s">
        <v>4246</v>
      </c>
      <c r="J126" s="260">
        <v>120</v>
      </c>
      <c r="K126" s="306"/>
    </row>
    <row r="127" spans="2:11" s="1" customFormat="1" ht="15" customHeight="1">
      <c r="B127" s="303"/>
      <c r="C127" s="260" t="s">
        <v>4293</v>
      </c>
      <c r="D127" s="260"/>
      <c r="E127" s="260"/>
      <c r="F127" s="281" t="s">
        <v>4244</v>
      </c>
      <c r="G127" s="260"/>
      <c r="H127" s="260" t="s">
        <v>4294</v>
      </c>
      <c r="I127" s="260" t="s">
        <v>4246</v>
      </c>
      <c r="J127" s="260" t="s">
        <v>4295</v>
      </c>
      <c r="K127" s="306"/>
    </row>
    <row r="128" spans="2:11" s="1" customFormat="1" ht="15" customHeight="1">
      <c r="B128" s="303"/>
      <c r="C128" s="260" t="s">
        <v>84</v>
      </c>
      <c r="D128" s="260"/>
      <c r="E128" s="260"/>
      <c r="F128" s="281" t="s">
        <v>4244</v>
      </c>
      <c r="G128" s="260"/>
      <c r="H128" s="260" t="s">
        <v>4296</v>
      </c>
      <c r="I128" s="260" t="s">
        <v>4246</v>
      </c>
      <c r="J128" s="260" t="s">
        <v>4295</v>
      </c>
      <c r="K128" s="306"/>
    </row>
    <row r="129" spans="2:11" s="1" customFormat="1" ht="15" customHeight="1">
      <c r="B129" s="303"/>
      <c r="C129" s="260" t="s">
        <v>4255</v>
      </c>
      <c r="D129" s="260"/>
      <c r="E129" s="260"/>
      <c r="F129" s="281" t="s">
        <v>4250</v>
      </c>
      <c r="G129" s="260"/>
      <c r="H129" s="260" t="s">
        <v>4256</v>
      </c>
      <c r="I129" s="260" t="s">
        <v>4246</v>
      </c>
      <c r="J129" s="260">
        <v>15</v>
      </c>
      <c r="K129" s="306"/>
    </row>
    <row r="130" spans="2:11" s="1" customFormat="1" ht="15" customHeight="1">
      <c r="B130" s="303"/>
      <c r="C130" s="284" t="s">
        <v>4257</v>
      </c>
      <c r="D130" s="284"/>
      <c r="E130" s="284"/>
      <c r="F130" s="285" t="s">
        <v>4250</v>
      </c>
      <c r="G130" s="284"/>
      <c r="H130" s="284" t="s">
        <v>4258</v>
      </c>
      <c r="I130" s="284" t="s">
        <v>4246</v>
      </c>
      <c r="J130" s="284">
        <v>15</v>
      </c>
      <c r="K130" s="306"/>
    </row>
    <row r="131" spans="2:11" s="1" customFormat="1" ht="15" customHeight="1">
      <c r="B131" s="303"/>
      <c r="C131" s="284" t="s">
        <v>4259</v>
      </c>
      <c r="D131" s="284"/>
      <c r="E131" s="284"/>
      <c r="F131" s="285" t="s">
        <v>4250</v>
      </c>
      <c r="G131" s="284"/>
      <c r="H131" s="284" t="s">
        <v>4260</v>
      </c>
      <c r="I131" s="284" t="s">
        <v>4246</v>
      </c>
      <c r="J131" s="284">
        <v>20</v>
      </c>
      <c r="K131" s="306"/>
    </row>
    <row r="132" spans="2:11" s="1" customFormat="1" ht="15" customHeight="1">
      <c r="B132" s="303"/>
      <c r="C132" s="284" t="s">
        <v>4261</v>
      </c>
      <c r="D132" s="284"/>
      <c r="E132" s="284"/>
      <c r="F132" s="285" t="s">
        <v>4250</v>
      </c>
      <c r="G132" s="284"/>
      <c r="H132" s="284" t="s">
        <v>4262</v>
      </c>
      <c r="I132" s="284" t="s">
        <v>4246</v>
      </c>
      <c r="J132" s="284">
        <v>20</v>
      </c>
      <c r="K132" s="306"/>
    </row>
    <row r="133" spans="2:11" s="1" customFormat="1" ht="15" customHeight="1">
      <c r="B133" s="303"/>
      <c r="C133" s="260" t="s">
        <v>4249</v>
      </c>
      <c r="D133" s="260"/>
      <c r="E133" s="260"/>
      <c r="F133" s="281" t="s">
        <v>4250</v>
      </c>
      <c r="G133" s="260"/>
      <c r="H133" s="260" t="s">
        <v>4284</v>
      </c>
      <c r="I133" s="260" t="s">
        <v>4246</v>
      </c>
      <c r="J133" s="260">
        <v>50</v>
      </c>
      <c r="K133" s="306"/>
    </row>
    <row r="134" spans="2:11" s="1" customFormat="1" ht="15" customHeight="1">
      <c r="B134" s="303"/>
      <c r="C134" s="260" t="s">
        <v>4263</v>
      </c>
      <c r="D134" s="260"/>
      <c r="E134" s="260"/>
      <c r="F134" s="281" t="s">
        <v>4250</v>
      </c>
      <c r="G134" s="260"/>
      <c r="H134" s="260" t="s">
        <v>4284</v>
      </c>
      <c r="I134" s="260" t="s">
        <v>4246</v>
      </c>
      <c r="J134" s="260">
        <v>50</v>
      </c>
      <c r="K134" s="306"/>
    </row>
    <row r="135" spans="2:11" s="1" customFormat="1" ht="15" customHeight="1">
      <c r="B135" s="303"/>
      <c r="C135" s="260" t="s">
        <v>4269</v>
      </c>
      <c r="D135" s="260"/>
      <c r="E135" s="260"/>
      <c r="F135" s="281" t="s">
        <v>4250</v>
      </c>
      <c r="G135" s="260"/>
      <c r="H135" s="260" t="s">
        <v>4284</v>
      </c>
      <c r="I135" s="260" t="s">
        <v>4246</v>
      </c>
      <c r="J135" s="260">
        <v>50</v>
      </c>
      <c r="K135" s="306"/>
    </row>
    <row r="136" spans="2:11" s="1" customFormat="1" ht="15" customHeight="1">
      <c r="B136" s="303"/>
      <c r="C136" s="260" t="s">
        <v>4271</v>
      </c>
      <c r="D136" s="260"/>
      <c r="E136" s="260"/>
      <c r="F136" s="281" t="s">
        <v>4250</v>
      </c>
      <c r="G136" s="260"/>
      <c r="H136" s="260" t="s">
        <v>4284</v>
      </c>
      <c r="I136" s="260" t="s">
        <v>4246</v>
      </c>
      <c r="J136" s="260">
        <v>50</v>
      </c>
      <c r="K136" s="306"/>
    </row>
    <row r="137" spans="2:11" s="1" customFormat="1" ht="15" customHeight="1">
      <c r="B137" s="303"/>
      <c r="C137" s="260" t="s">
        <v>4272</v>
      </c>
      <c r="D137" s="260"/>
      <c r="E137" s="260"/>
      <c r="F137" s="281" t="s">
        <v>4250</v>
      </c>
      <c r="G137" s="260"/>
      <c r="H137" s="260" t="s">
        <v>4297</v>
      </c>
      <c r="I137" s="260" t="s">
        <v>4246</v>
      </c>
      <c r="J137" s="260">
        <v>255</v>
      </c>
      <c r="K137" s="306"/>
    </row>
    <row r="138" spans="2:11" s="1" customFormat="1" ht="15" customHeight="1">
      <c r="B138" s="303"/>
      <c r="C138" s="260" t="s">
        <v>4274</v>
      </c>
      <c r="D138" s="260"/>
      <c r="E138" s="260"/>
      <c r="F138" s="281" t="s">
        <v>4244</v>
      </c>
      <c r="G138" s="260"/>
      <c r="H138" s="260" t="s">
        <v>4298</v>
      </c>
      <c r="I138" s="260" t="s">
        <v>4276</v>
      </c>
      <c r="J138" s="260"/>
      <c r="K138" s="306"/>
    </row>
    <row r="139" spans="2:11" s="1" customFormat="1" ht="15" customHeight="1">
      <c r="B139" s="303"/>
      <c r="C139" s="260" t="s">
        <v>4277</v>
      </c>
      <c r="D139" s="260"/>
      <c r="E139" s="260"/>
      <c r="F139" s="281" t="s">
        <v>4244</v>
      </c>
      <c r="G139" s="260"/>
      <c r="H139" s="260" t="s">
        <v>4299</v>
      </c>
      <c r="I139" s="260" t="s">
        <v>4279</v>
      </c>
      <c r="J139" s="260"/>
      <c r="K139" s="306"/>
    </row>
    <row r="140" spans="2:11" s="1" customFormat="1" ht="15" customHeight="1">
      <c r="B140" s="303"/>
      <c r="C140" s="260" t="s">
        <v>4280</v>
      </c>
      <c r="D140" s="260"/>
      <c r="E140" s="260"/>
      <c r="F140" s="281" t="s">
        <v>4244</v>
      </c>
      <c r="G140" s="260"/>
      <c r="H140" s="260" t="s">
        <v>4280</v>
      </c>
      <c r="I140" s="260" t="s">
        <v>4279</v>
      </c>
      <c r="J140" s="260"/>
      <c r="K140" s="306"/>
    </row>
    <row r="141" spans="2:11" s="1" customFormat="1" ht="15" customHeight="1">
      <c r="B141" s="303"/>
      <c r="C141" s="260" t="s">
        <v>39</v>
      </c>
      <c r="D141" s="260"/>
      <c r="E141" s="260"/>
      <c r="F141" s="281" t="s">
        <v>4244</v>
      </c>
      <c r="G141" s="260"/>
      <c r="H141" s="260" t="s">
        <v>4300</v>
      </c>
      <c r="I141" s="260" t="s">
        <v>4279</v>
      </c>
      <c r="J141" s="260"/>
      <c r="K141" s="306"/>
    </row>
    <row r="142" spans="2:11" s="1" customFormat="1" ht="15" customHeight="1">
      <c r="B142" s="303"/>
      <c r="C142" s="260" t="s">
        <v>4301</v>
      </c>
      <c r="D142" s="260"/>
      <c r="E142" s="260"/>
      <c r="F142" s="281" t="s">
        <v>4244</v>
      </c>
      <c r="G142" s="260"/>
      <c r="H142" s="260" t="s">
        <v>4302</v>
      </c>
      <c r="I142" s="260" t="s">
        <v>4279</v>
      </c>
      <c r="J142" s="260"/>
      <c r="K142" s="306"/>
    </row>
    <row r="143" spans="2:11" s="1" customFormat="1" ht="15" customHeight="1">
      <c r="B143" s="307"/>
      <c r="C143" s="308"/>
      <c r="D143" s="308"/>
      <c r="E143" s="308"/>
      <c r="F143" s="308"/>
      <c r="G143" s="308"/>
      <c r="H143" s="308"/>
      <c r="I143" s="308"/>
      <c r="J143" s="308"/>
      <c r="K143" s="309"/>
    </row>
    <row r="144" spans="2:11" s="1" customFormat="1" ht="18.75" customHeight="1">
      <c r="B144" s="294"/>
      <c r="C144" s="294"/>
      <c r="D144" s="294"/>
      <c r="E144" s="294"/>
      <c r="F144" s="295"/>
      <c r="G144" s="294"/>
      <c r="H144" s="294"/>
      <c r="I144" s="294"/>
      <c r="J144" s="294"/>
      <c r="K144" s="294"/>
    </row>
    <row r="145" spans="2:11" s="1" customFormat="1" ht="18.75" customHeight="1"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pans="2:11" s="1" customFormat="1" ht="7.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70"/>
    </row>
    <row r="147" spans="2:11" s="1" customFormat="1" ht="45" customHeight="1">
      <c r="B147" s="271"/>
      <c r="C147" s="383" t="s">
        <v>4303</v>
      </c>
      <c r="D147" s="383"/>
      <c r="E147" s="383"/>
      <c r="F147" s="383"/>
      <c r="G147" s="383"/>
      <c r="H147" s="383"/>
      <c r="I147" s="383"/>
      <c r="J147" s="383"/>
      <c r="K147" s="272"/>
    </row>
    <row r="148" spans="2:11" s="1" customFormat="1" ht="17.25" customHeight="1">
      <c r="B148" s="271"/>
      <c r="C148" s="273" t="s">
        <v>4238</v>
      </c>
      <c r="D148" s="273"/>
      <c r="E148" s="273"/>
      <c r="F148" s="273" t="s">
        <v>4239</v>
      </c>
      <c r="G148" s="274"/>
      <c r="H148" s="273" t="s">
        <v>55</v>
      </c>
      <c r="I148" s="273" t="s">
        <v>58</v>
      </c>
      <c r="J148" s="273" t="s">
        <v>4240</v>
      </c>
      <c r="K148" s="272"/>
    </row>
    <row r="149" spans="2:11" s="1" customFormat="1" ht="17.25" customHeight="1">
      <c r="B149" s="271"/>
      <c r="C149" s="275" t="s">
        <v>4241</v>
      </c>
      <c r="D149" s="275"/>
      <c r="E149" s="275"/>
      <c r="F149" s="276" t="s">
        <v>4242</v>
      </c>
      <c r="G149" s="277"/>
      <c r="H149" s="275"/>
      <c r="I149" s="275"/>
      <c r="J149" s="275" t="s">
        <v>4243</v>
      </c>
      <c r="K149" s="272"/>
    </row>
    <row r="150" spans="2:11" s="1" customFormat="1" ht="5.25" customHeight="1">
      <c r="B150" s="283"/>
      <c r="C150" s="278"/>
      <c r="D150" s="278"/>
      <c r="E150" s="278"/>
      <c r="F150" s="278"/>
      <c r="G150" s="279"/>
      <c r="H150" s="278"/>
      <c r="I150" s="278"/>
      <c r="J150" s="278"/>
      <c r="K150" s="306"/>
    </row>
    <row r="151" spans="2:11" s="1" customFormat="1" ht="15" customHeight="1">
      <c r="B151" s="283"/>
      <c r="C151" s="310" t="s">
        <v>4247</v>
      </c>
      <c r="D151" s="260"/>
      <c r="E151" s="260"/>
      <c r="F151" s="311" t="s">
        <v>4244</v>
      </c>
      <c r="G151" s="260"/>
      <c r="H151" s="310" t="s">
        <v>4284</v>
      </c>
      <c r="I151" s="310" t="s">
        <v>4246</v>
      </c>
      <c r="J151" s="310">
        <v>120</v>
      </c>
      <c r="K151" s="306"/>
    </row>
    <row r="152" spans="2:11" s="1" customFormat="1" ht="15" customHeight="1">
      <c r="B152" s="283"/>
      <c r="C152" s="310" t="s">
        <v>4293</v>
      </c>
      <c r="D152" s="260"/>
      <c r="E152" s="260"/>
      <c r="F152" s="311" t="s">
        <v>4244</v>
      </c>
      <c r="G152" s="260"/>
      <c r="H152" s="310" t="s">
        <v>4304</v>
      </c>
      <c r="I152" s="310" t="s">
        <v>4246</v>
      </c>
      <c r="J152" s="310" t="s">
        <v>4295</v>
      </c>
      <c r="K152" s="306"/>
    </row>
    <row r="153" spans="2:11" s="1" customFormat="1" ht="15" customHeight="1">
      <c r="B153" s="283"/>
      <c r="C153" s="310" t="s">
        <v>84</v>
      </c>
      <c r="D153" s="260"/>
      <c r="E153" s="260"/>
      <c r="F153" s="311" t="s">
        <v>4244</v>
      </c>
      <c r="G153" s="260"/>
      <c r="H153" s="310" t="s">
        <v>4305</v>
      </c>
      <c r="I153" s="310" t="s">
        <v>4246</v>
      </c>
      <c r="J153" s="310" t="s">
        <v>4295</v>
      </c>
      <c r="K153" s="306"/>
    </row>
    <row r="154" spans="2:11" s="1" customFormat="1" ht="15" customHeight="1">
      <c r="B154" s="283"/>
      <c r="C154" s="310" t="s">
        <v>4249</v>
      </c>
      <c r="D154" s="260"/>
      <c r="E154" s="260"/>
      <c r="F154" s="311" t="s">
        <v>4250</v>
      </c>
      <c r="G154" s="260"/>
      <c r="H154" s="310" t="s">
        <v>4284</v>
      </c>
      <c r="I154" s="310" t="s">
        <v>4246</v>
      </c>
      <c r="J154" s="310">
        <v>50</v>
      </c>
      <c r="K154" s="306"/>
    </row>
    <row r="155" spans="2:11" s="1" customFormat="1" ht="15" customHeight="1">
      <c r="B155" s="283"/>
      <c r="C155" s="310" t="s">
        <v>4252</v>
      </c>
      <c r="D155" s="260"/>
      <c r="E155" s="260"/>
      <c r="F155" s="311" t="s">
        <v>4244</v>
      </c>
      <c r="G155" s="260"/>
      <c r="H155" s="310" t="s">
        <v>4284</v>
      </c>
      <c r="I155" s="310" t="s">
        <v>4254</v>
      </c>
      <c r="J155" s="310"/>
      <c r="K155" s="306"/>
    </row>
    <row r="156" spans="2:11" s="1" customFormat="1" ht="15" customHeight="1">
      <c r="B156" s="283"/>
      <c r="C156" s="310" t="s">
        <v>4263</v>
      </c>
      <c r="D156" s="260"/>
      <c r="E156" s="260"/>
      <c r="F156" s="311" t="s">
        <v>4250</v>
      </c>
      <c r="G156" s="260"/>
      <c r="H156" s="310" t="s">
        <v>4284</v>
      </c>
      <c r="I156" s="310" t="s">
        <v>4246</v>
      </c>
      <c r="J156" s="310">
        <v>50</v>
      </c>
      <c r="K156" s="306"/>
    </row>
    <row r="157" spans="2:11" s="1" customFormat="1" ht="15" customHeight="1">
      <c r="B157" s="283"/>
      <c r="C157" s="310" t="s">
        <v>4271</v>
      </c>
      <c r="D157" s="260"/>
      <c r="E157" s="260"/>
      <c r="F157" s="311" t="s">
        <v>4250</v>
      </c>
      <c r="G157" s="260"/>
      <c r="H157" s="310" t="s">
        <v>4284</v>
      </c>
      <c r="I157" s="310" t="s">
        <v>4246</v>
      </c>
      <c r="J157" s="310">
        <v>50</v>
      </c>
      <c r="K157" s="306"/>
    </row>
    <row r="158" spans="2:11" s="1" customFormat="1" ht="15" customHeight="1">
      <c r="B158" s="283"/>
      <c r="C158" s="310" t="s">
        <v>4269</v>
      </c>
      <c r="D158" s="260"/>
      <c r="E158" s="260"/>
      <c r="F158" s="311" t="s">
        <v>4250</v>
      </c>
      <c r="G158" s="260"/>
      <c r="H158" s="310" t="s">
        <v>4284</v>
      </c>
      <c r="I158" s="310" t="s">
        <v>4246</v>
      </c>
      <c r="J158" s="310">
        <v>50</v>
      </c>
      <c r="K158" s="306"/>
    </row>
    <row r="159" spans="2:11" s="1" customFormat="1" ht="15" customHeight="1">
      <c r="B159" s="283"/>
      <c r="C159" s="310" t="s">
        <v>127</v>
      </c>
      <c r="D159" s="260"/>
      <c r="E159" s="260"/>
      <c r="F159" s="311" t="s">
        <v>4244</v>
      </c>
      <c r="G159" s="260"/>
      <c r="H159" s="310" t="s">
        <v>4306</v>
      </c>
      <c r="I159" s="310" t="s">
        <v>4246</v>
      </c>
      <c r="J159" s="310" t="s">
        <v>4307</v>
      </c>
      <c r="K159" s="306"/>
    </row>
    <row r="160" spans="2:11" s="1" customFormat="1" ht="15" customHeight="1">
      <c r="B160" s="283"/>
      <c r="C160" s="310" t="s">
        <v>4308</v>
      </c>
      <c r="D160" s="260"/>
      <c r="E160" s="260"/>
      <c r="F160" s="311" t="s">
        <v>4244</v>
      </c>
      <c r="G160" s="260"/>
      <c r="H160" s="310" t="s">
        <v>4309</v>
      </c>
      <c r="I160" s="310" t="s">
        <v>4279</v>
      </c>
      <c r="J160" s="310"/>
      <c r="K160" s="306"/>
    </row>
    <row r="161" spans="2:11" s="1" customFormat="1" ht="15" customHeight="1">
      <c r="B161" s="312"/>
      <c r="C161" s="292"/>
      <c r="D161" s="292"/>
      <c r="E161" s="292"/>
      <c r="F161" s="292"/>
      <c r="G161" s="292"/>
      <c r="H161" s="292"/>
      <c r="I161" s="292"/>
      <c r="J161" s="292"/>
      <c r="K161" s="313"/>
    </row>
    <row r="162" spans="2:11" s="1" customFormat="1" ht="18.75" customHeight="1">
      <c r="B162" s="294"/>
      <c r="C162" s="304"/>
      <c r="D162" s="304"/>
      <c r="E162" s="304"/>
      <c r="F162" s="314"/>
      <c r="G162" s="304"/>
      <c r="H162" s="304"/>
      <c r="I162" s="304"/>
      <c r="J162" s="304"/>
      <c r="K162" s="294"/>
    </row>
    <row r="163" spans="2:11" s="1" customFormat="1" ht="18.75" customHeight="1">
      <c r="B163" s="267"/>
      <c r="C163" s="267"/>
      <c r="D163" s="267"/>
      <c r="E163" s="267"/>
      <c r="F163" s="267"/>
      <c r="G163" s="267"/>
      <c r="H163" s="267"/>
      <c r="I163" s="267"/>
      <c r="J163" s="267"/>
      <c r="K163" s="267"/>
    </row>
    <row r="164" spans="2:11" s="1" customFormat="1" ht="7.5" customHeight="1">
      <c r="B164" s="249"/>
      <c r="C164" s="250"/>
      <c r="D164" s="250"/>
      <c r="E164" s="250"/>
      <c r="F164" s="250"/>
      <c r="G164" s="250"/>
      <c r="H164" s="250"/>
      <c r="I164" s="250"/>
      <c r="J164" s="250"/>
      <c r="K164" s="251"/>
    </row>
    <row r="165" spans="2:11" s="1" customFormat="1" ht="45" customHeight="1">
      <c r="B165" s="252"/>
      <c r="C165" s="384" t="s">
        <v>4310</v>
      </c>
      <c r="D165" s="384"/>
      <c r="E165" s="384"/>
      <c r="F165" s="384"/>
      <c r="G165" s="384"/>
      <c r="H165" s="384"/>
      <c r="I165" s="384"/>
      <c r="J165" s="384"/>
      <c r="K165" s="253"/>
    </row>
    <row r="166" spans="2:11" s="1" customFormat="1" ht="17.25" customHeight="1">
      <c r="B166" s="252"/>
      <c r="C166" s="273" t="s">
        <v>4238</v>
      </c>
      <c r="D166" s="273"/>
      <c r="E166" s="273"/>
      <c r="F166" s="273" t="s">
        <v>4239</v>
      </c>
      <c r="G166" s="315"/>
      <c r="H166" s="316" t="s">
        <v>55</v>
      </c>
      <c r="I166" s="316" t="s">
        <v>58</v>
      </c>
      <c r="J166" s="273" t="s">
        <v>4240</v>
      </c>
      <c r="K166" s="253"/>
    </row>
    <row r="167" spans="2:11" s="1" customFormat="1" ht="17.25" customHeight="1">
      <c r="B167" s="254"/>
      <c r="C167" s="275" t="s">
        <v>4241</v>
      </c>
      <c r="D167" s="275"/>
      <c r="E167" s="275"/>
      <c r="F167" s="276" t="s">
        <v>4242</v>
      </c>
      <c r="G167" s="317"/>
      <c r="H167" s="318"/>
      <c r="I167" s="318"/>
      <c r="J167" s="275" t="s">
        <v>4243</v>
      </c>
      <c r="K167" s="255"/>
    </row>
    <row r="168" spans="2:11" s="1" customFormat="1" ht="5.25" customHeight="1">
      <c r="B168" s="283"/>
      <c r="C168" s="278"/>
      <c r="D168" s="278"/>
      <c r="E168" s="278"/>
      <c r="F168" s="278"/>
      <c r="G168" s="279"/>
      <c r="H168" s="278"/>
      <c r="I168" s="278"/>
      <c r="J168" s="278"/>
      <c r="K168" s="306"/>
    </row>
    <row r="169" spans="2:11" s="1" customFormat="1" ht="15" customHeight="1">
      <c r="B169" s="283"/>
      <c r="C169" s="260" t="s">
        <v>4247</v>
      </c>
      <c r="D169" s="260"/>
      <c r="E169" s="260"/>
      <c r="F169" s="281" t="s">
        <v>4244</v>
      </c>
      <c r="G169" s="260"/>
      <c r="H169" s="260" t="s">
        <v>4284</v>
      </c>
      <c r="I169" s="260" t="s">
        <v>4246</v>
      </c>
      <c r="J169" s="260">
        <v>120</v>
      </c>
      <c r="K169" s="306"/>
    </row>
    <row r="170" spans="2:11" s="1" customFormat="1" ht="15" customHeight="1">
      <c r="B170" s="283"/>
      <c r="C170" s="260" t="s">
        <v>4293</v>
      </c>
      <c r="D170" s="260"/>
      <c r="E170" s="260"/>
      <c r="F170" s="281" t="s">
        <v>4244</v>
      </c>
      <c r="G170" s="260"/>
      <c r="H170" s="260" t="s">
        <v>4294</v>
      </c>
      <c r="I170" s="260" t="s">
        <v>4246</v>
      </c>
      <c r="J170" s="260" t="s">
        <v>4295</v>
      </c>
      <c r="K170" s="306"/>
    </row>
    <row r="171" spans="2:11" s="1" customFormat="1" ht="15" customHeight="1">
      <c r="B171" s="283"/>
      <c r="C171" s="260" t="s">
        <v>84</v>
      </c>
      <c r="D171" s="260"/>
      <c r="E171" s="260"/>
      <c r="F171" s="281" t="s">
        <v>4244</v>
      </c>
      <c r="G171" s="260"/>
      <c r="H171" s="260" t="s">
        <v>4311</v>
      </c>
      <c r="I171" s="260" t="s">
        <v>4246</v>
      </c>
      <c r="J171" s="260" t="s">
        <v>4295</v>
      </c>
      <c r="K171" s="306"/>
    </row>
    <row r="172" spans="2:11" s="1" customFormat="1" ht="15" customHeight="1">
      <c r="B172" s="283"/>
      <c r="C172" s="260" t="s">
        <v>4249</v>
      </c>
      <c r="D172" s="260"/>
      <c r="E172" s="260"/>
      <c r="F172" s="281" t="s">
        <v>4250</v>
      </c>
      <c r="G172" s="260"/>
      <c r="H172" s="260" t="s">
        <v>4311</v>
      </c>
      <c r="I172" s="260" t="s">
        <v>4246</v>
      </c>
      <c r="J172" s="260">
        <v>50</v>
      </c>
      <c r="K172" s="306"/>
    </row>
    <row r="173" spans="2:11" s="1" customFormat="1" ht="15" customHeight="1">
      <c r="B173" s="283"/>
      <c r="C173" s="260" t="s">
        <v>4252</v>
      </c>
      <c r="D173" s="260"/>
      <c r="E173" s="260"/>
      <c r="F173" s="281" t="s">
        <v>4244</v>
      </c>
      <c r="G173" s="260"/>
      <c r="H173" s="260" t="s">
        <v>4311</v>
      </c>
      <c r="I173" s="260" t="s">
        <v>4254</v>
      </c>
      <c r="J173" s="260"/>
      <c r="K173" s="306"/>
    </row>
    <row r="174" spans="2:11" s="1" customFormat="1" ht="15" customHeight="1">
      <c r="B174" s="283"/>
      <c r="C174" s="260" t="s">
        <v>4263</v>
      </c>
      <c r="D174" s="260"/>
      <c r="E174" s="260"/>
      <c r="F174" s="281" t="s">
        <v>4250</v>
      </c>
      <c r="G174" s="260"/>
      <c r="H174" s="260" t="s">
        <v>4311</v>
      </c>
      <c r="I174" s="260" t="s">
        <v>4246</v>
      </c>
      <c r="J174" s="260">
        <v>50</v>
      </c>
      <c r="K174" s="306"/>
    </row>
    <row r="175" spans="2:11" s="1" customFormat="1" ht="15" customHeight="1">
      <c r="B175" s="283"/>
      <c r="C175" s="260" t="s">
        <v>4271</v>
      </c>
      <c r="D175" s="260"/>
      <c r="E175" s="260"/>
      <c r="F175" s="281" t="s">
        <v>4250</v>
      </c>
      <c r="G175" s="260"/>
      <c r="H175" s="260" t="s">
        <v>4311</v>
      </c>
      <c r="I175" s="260" t="s">
        <v>4246</v>
      </c>
      <c r="J175" s="260">
        <v>50</v>
      </c>
      <c r="K175" s="306"/>
    </row>
    <row r="176" spans="2:11" s="1" customFormat="1" ht="15" customHeight="1">
      <c r="B176" s="283"/>
      <c r="C176" s="260" t="s">
        <v>4269</v>
      </c>
      <c r="D176" s="260"/>
      <c r="E176" s="260"/>
      <c r="F176" s="281" t="s">
        <v>4250</v>
      </c>
      <c r="G176" s="260"/>
      <c r="H176" s="260" t="s">
        <v>4311</v>
      </c>
      <c r="I176" s="260" t="s">
        <v>4246</v>
      </c>
      <c r="J176" s="260">
        <v>50</v>
      </c>
      <c r="K176" s="306"/>
    </row>
    <row r="177" spans="2:11" s="1" customFormat="1" ht="15" customHeight="1">
      <c r="B177" s="283"/>
      <c r="C177" s="260" t="s">
        <v>157</v>
      </c>
      <c r="D177" s="260"/>
      <c r="E177" s="260"/>
      <c r="F177" s="281" t="s">
        <v>4244</v>
      </c>
      <c r="G177" s="260"/>
      <c r="H177" s="260" t="s">
        <v>4312</v>
      </c>
      <c r="I177" s="260" t="s">
        <v>4313</v>
      </c>
      <c r="J177" s="260"/>
      <c r="K177" s="306"/>
    </row>
    <row r="178" spans="2:11" s="1" customFormat="1" ht="15" customHeight="1">
      <c r="B178" s="283"/>
      <c r="C178" s="260" t="s">
        <v>58</v>
      </c>
      <c r="D178" s="260"/>
      <c r="E178" s="260"/>
      <c r="F178" s="281" t="s">
        <v>4244</v>
      </c>
      <c r="G178" s="260"/>
      <c r="H178" s="260" t="s">
        <v>4314</v>
      </c>
      <c r="I178" s="260" t="s">
        <v>4315</v>
      </c>
      <c r="J178" s="260">
        <v>1</v>
      </c>
      <c r="K178" s="306"/>
    </row>
    <row r="179" spans="2:11" s="1" customFormat="1" ht="15" customHeight="1">
      <c r="B179" s="283"/>
      <c r="C179" s="260" t="s">
        <v>54</v>
      </c>
      <c r="D179" s="260"/>
      <c r="E179" s="260"/>
      <c r="F179" s="281" t="s">
        <v>4244</v>
      </c>
      <c r="G179" s="260"/>
      <c r="H179" s="260" t="s">
        <v>4316</v>
      </c>
      <c r="I179" s="260" t="s">
        <v>4246</v>
      </c>
      <c r="J179" s="260">
        <v>20</v>
      </c>
      <c r="K179" s="306"/>
    </row>
    <row r="180" spans="2:11" s="1" customFormat="1" ht="15" customHeight="1">
      <c r="B180" s="283"/>
      <c r="C180" s="260" t="s">
        <v>55</v>
      </c>
      <c r="D180" s="260"/>
      <c r="E180" s="260"/>
      <c r="F180" s="281" t="s">
        <v>4244</v>
      </c>
      <c r="G180" s="260"/>
      <c r="H180" s="260" t="s">
        <v>4317</v>
      </c>
      <c r="I180" s="260" t="s">
        <v>4246</v>
      </c>
      <c r="J180" s="260">
        <v>255</v>
      </c>
      <c r="K180" s="306"/>
    </row>
    <row r="181" spans="2:11" s="1" customFormat="1" ht="15" customHeight="1">
      <c r="B181" s="283"/>
      <c r="C181" s="260" t="s">
        <v>158</v>
      </c>
      <c r="D181" s="260"/>
      <c r="E181" s="260"/>
      <c r="F181" s="281" t="s">
        <v>4244</v>
      </c>
      <c r="G181" s="260"/>
      <c r="H181" s="260" t="s">
        <v>4208</v>
      </c>
      <c r="I181" s="260" t="s">
        <v>4246</v>
      </c>
      <c r="J181" s="260">
        <v>10</v>
      </c>
      <c r="K181" s="306"/>
    </row>
    <row r="182" spans="2:11" s="1" customFormat="1" ht="15" customHeight="1">
      <c r="B182" s="283"/>
      <c r="C182" s="260" t="s">
        <v>159</v>
      </c>
      <c r="D182" s="260"/>
      <c r="E182" s="260"/>
      <c r="F182" s="281" t="s">
        <v>4244</v>
      </c>
      <c r="G182" s="260"/>
      <c r="H182" s="260" t="s">
        <v>4318</v>
      </c>
      <c r="I182" s="260" t="s">
        <v>4279</v>
      </c>
      <c r="J182" s="260"/>
      <c r="K182" s="306"/>
    </row>
    <row r="183" spans="2:11" s="1" customFormat="1" ht="15" customHeight="1">
      <c r="B183" s="283"/>
      <c r="C183" s="260" t="s">
        <v>4319</v>
      </c>
      <c r="D183" s="260"/>
      <c r="E183" s="260"/>
      <c r="F183" s="281" t="s">
        <v>4244</v>
      </c>
      <c r="G183" s="260"/>
      <c r="H183" s="260" t="s">
        <v>4320</v>
      </c>
      <c r="I183" s="260" t="s">
        <v>4279</v>
      </c>
      <c r="J183" s="260"/>
      <c r="K183" s="306"/>
    </row>
    <row r="184" spans="2:11" s="1" customFormat="1" ht="15" customHeight="1">
      <c r="B184" s="283"/>
      <c r="C184" s="260" t="s">
        <v>4308</v>
      </c>
      <c r="D184" s="260"/>
      <c r="E184" s="260"/>
      <c r="F184" s="281" t="s">
        <v>4244</v>
      </c>
      <c r="G184" s="260"/>
      <c r="H184" s="260" t="s">
        <v>4321</v>
      </c>
      <c r="I184" s="260" t="s">
        <v>4279</v>
      </c>
      <c r="J184" s="260"/>
      <c r="K184" s="306"/>
    </row>
    <row r="185" spans="2:11" s="1" customFormat="1" ht="15" customHeight="1">
      <c r="B185" s="283"/>
      <c r="C185" s="260" t="s">
        <v>161</v>
      </c>
      <c r="D185" s="260"/>
      <c r="E185" s="260"/>
      <c r="F185" s="281" t="s">
        <v>4250</v>
      </c>
      <c r="G185" s="260"/>
      <c r="H185" s="260" t="s">
        <v>4322</v>
      </c>
      <c r="I185" s="260" t="s">
        <v>4246</v>
      </c>
      <c r="J185" s="260">
        <v>50</v>
      </c>
      <c r="K185" s="306"/>
    </row>
    <row r="186" spans="2:11" s="1" customFormat="1" ht="15" customHeight="1">
      <c r="B186" s="283"/>
      <c r="C186" s="260" t="s">
        <v>4323</v>
      </c>
      <c r="D186" s="260"/>
      <c r="E186" s="260"/>
      <c r="F186" s="281" t="s">
        <v>4250</v>
      </c>
      <c r="G186" s="260"/>
      <c r="H186" s="260" t="s">
        <v>4324</v>
      </c>
      <c r="I186" s="260" t="s">
        <v>4325</v>
      </c>
      <c r="J186" s="260"/>
      <c r="K186" s="306"/>
    </row>
    <row r="187" spans="2:11" s="1" customFormat="1" ht="15" customHeight="1">
      <c r="B187" s="283"/>
      <c r="C187" s="260" t="s">
        <v>4326</v>
      </c>
      <c r="D187" s="260"/>
      <c r="E187" s="260"/>
      <c r="F187" s="281" t="s">
        <v>4250</v>
      </c>
      <c r="G187" s="260"/>
      <c r="H187" s="260" t="s">
        <v>4327</v>
      </c>
      <c r="I187" s="260" t="s">
        <v>4325</v>
      </c>
      <c r="J187" s="260"/>
      <c r="K187" s="306"/>
    </row>
    <row r="188" spans="2:11" s="1" customFormat="1" ht="15" customHeight="1">
      <c r="B188" s="283"/>
      <c r="C188" s="260" t="s">
        <v>4328</v>
      </c>
      <c r="D188" s="260"/>
      <c r="E188" s="260"/>
      <c r="F188" s="281" t="s">
        <v>4250</v>
      </c>
      <c r="G188" s="260"/>
      <c r="H188" s="260" t="s">
        <v>4329</v>
      </c>
      <c r="I188" s="260" t="s">
        <v>4325</v>
      </c>
      <c r="J188" s="260"/>
      <c r="K188" s="306"/>
    </row>
    <row r="189" spans="2:11" s="1" customFormat="1" ht="15" customHeight="1">
      <c r="B189" s="283"/>
      <c r="C189" s="319" t="s">
        <v>4330</v>
      </c>
      <c r="D189" s="260"/>
      <c r="E189" s="260"/>
      <c r="F189" s="281" t="s">
        <v>4250</v>
      </c>
      <c r="G189" s="260"/>
      <c r="H189" s="260" t="s">
        <v>4331</v>
      </c>
      <c r="I189" s="260" t="s">
        <v>4332</v>
      </c>
      <c r="J189" s="320" t="s">
        <v>4333</v>
      </c>
      <c r="K189" s="306"/>
    </row>
    <row r="190" spans="2:11" s="1" customFormat="1" ht="15" customHeight="1">
      <c r="B190" s="283"/>
      <c r="C190" s="319" t="s">
        <v>43</v>
      </c>
      <c r="D190" s="260"/>
      <c r="E190" s="260"/>
      <c r="F190" s="281" t="s">
        <v>4244</v>
      </c>
      <c r="G190" s="260"/>
      <c r="H190" s="257" t="s">
        <v>4334</v>
      </c>
      <c r="I190" s="260" t="s">
        <v>4335</v>
      </c>
      <c r="J190" s="260"/>
      <c r="K190" s="306"/>
    </row>
    <row r="191" spans="2:11" s="1" customFormat="1" ht="15" customHeight="1">
      <c r="B191" s="283"/>
      <c r="C191" s="319" t="s">
        <v>4336</v>
      </c>
      <c r="D191" s="260"/>
      <c r="E191" s="260"/>
      <c r="F191" s="281" t="s">
        <v>4244</v>
      </c>
      <c r="G191" s="260"/>
      <c r="H191" s="260" t="s">
        <v>4337</v>
      </c>
      <c r="I191" s="260" t="s">
        <v>4279</v>
      </c>
      <c r="J191" s="260"/>
      <c r="K191" s="306"/>
    </row>
    <row r="192" spans="2:11" s="1" customFormat="1" ht="15" customHeight="1">
      <c r="B192" s="283"/>
      <c r="C192" s="319" t="s">
        <v>4338</v>
      </c>
      <c r="D192" s="260"/>
      <c r="E192" s="260"/>
      <c r="F192" s="281" t="s">
        <v>4244</v>
      </c>
      <c r="G192" s="260"/>
      <c r="H192" s="260" t="s">
        <v>4339</v>
      </c>
      <c r="I192" s="260" t="s">
        <v>4279</v>
      </c>
      <c r="J192" s="260"/>
      <c r="K192" s="306"/>
    </row>
    <row r="193" spans="2:11" s="1" customFormat="1" ht="15" customHeight="1">
      <c r="B193" s="283"/>
      <c r="C193" s="319" t="s">
        <v>4340</v>
      </c>
      <c r="D193" s="260"/>
      <c r="E193" s="260"/>
      <c r="F193" s="281" t="s">
        <v>4250</v>
      </c>
      <c r="G193" s="260"/>
      <c r="H193" s="260" t="s">
        <v>4341</v>
      </c>
      <c r="I193" s="260" t="s">
        <v>4279</v>
      </c>
      <c r="J193" s="260"/>
      <c r="K193" s="306"/>
    </row>
    <row r="194" spans="2:11" s="1" customFormat="1" ht="15" customHeight="1">
      <c r="B194" s="312"/>
      <c r="C194" s="321"/>
      <c r="D194" s="292"/>
      <c r="E194" s="292"/>
      <c r="F194" s="292"/>
      <c r="G194" s="292"/>
      <c r="H194" s="292"/>
      <c r="I194" s="292"/>
      <c r="J194" s="292"/>
      <c r="K194" s="313"/>
    </row>
    <row r="195" spans="2:11" s="1" customFormat="1" ht="18.75" customHeight="1">
      <c r="B195" s="294"/>
      <c r="C195" s="304"/>
      <c r="D195" s="304"/>
      <c r="E195" s="304"/>
      <c r="F195" s="314"/>
      <c r="G195" s="304"/>
      <c r="H195" s="304"/>
      <c r="I195" s="304"/>
      <c r="J195" s="304"/>
      <c r="K195" s="294"/>
    </row>
    <row r="196" spans="2:11" s="1" customFormat="1" ht="18.75" customHeight="1">
      <c r="B196" s="294"/>
      <c r="C196" s="304"/>
      <c r="D196" s="304"/>
      <c r="E196" s="304"/>
      <c r="F196" s="314"/>
      <c r="G196" s="304"/>
      <c r="H196" s="304"/>
      <c r="I196" s="304"/>
      <c r="J196" s="304"/>
      <c r="K196" s="294"/>
    </row>
    <row r="197" spans="2:11" s="1" customFormat="1" ht="18.75" customHeight="1">
      <c r="B197" s="267"/>
      <c r="C197" s="267"/>
      <c r="D197" s="267"/>
      <c r="E197" s="267"/>
      <c r="F197" s="267"/>
      <c r="G197" s="267"/>
      <c r="H197" s="267"/>
      <c r="I197" s="267"/>
      <c r="J197" s="267"/>
      <c r="K197" s="267"/>
    </row>
    <row r="198" spans="2:11" s="1" customFormat="1" ht="13.5">
      <c r="B198" s="249"/>
      <c r="C198" s="250"/>
      <c r="D198" s="250"/>
      <c r="E198" s="250"/>
      <c r="F198" s="250"/>
      <c r="G198" s="250"/>
      <c r="H198" s="250"/>
      <c r="I198" s="250"/>
      <c r="J198" s="250"/>
      <c r="K198" s="251"/>
    </row>
    <row r="199" spans="2:11" s="1" customFormat="1" ht="21">
      <c r="B199" s="252"/>
      <c r="C199" s="384" t="s">
        <v>4342</v>
      </c>
      <c r="D199" s="384"/>
      <c r="E199" s="384"/>
      <c r="F199" s="384"/>
      <c r="G199" s="384"/>
      <c r="H199" s="384"/>
      <c r="I199" s="384"/>
      <c r="J199" s="384"/>
      <c r="K199" s="253"/>
    </row>
    <row r="200" spans="2:11" s="1" customFormat="1" ht="25.5" customHeight="1">
      <c r="B200" s="252"/>
      <c r="C200" s="322" t="s">
        <v>4343</v>
      </c>
      <c r="D200" s="322"/>
      <c r="E200" s="322"/>
      <c r="F200" s="322" t="s">
        <v>4344</v>
      </c>
      <c r="G200" s="323"/>
      <c r="H200" s="385" t="s">
        <v>4345</v>
      </c>
      <c r="I200" s="385"/>
      <c r="J200" s="385"/>
      <c r="K200" s="253"/>
    </row>
    <row r="201" spans="2:11" s="1" customFormat="1" ht="5.25" customHeight="1">
      <c r="B201" s="283"/>
      <c r="C201" s="278"/>
      <c r="D201" s="278"/>
      <c r="E201" s="278"/>
      <c r="F201" s="278"/>
      <c r="G201" s="304"/>
      <c r="H201" s="278"/>
      <c r="I201" s="278"/>
      <c r="J201" s="278"/>
      <c r="K201" s="306"/>
    </row>
    <row r="202" spans="2:11" s="1" customFormat="1" ht="15" customHeight="1">
      <c r="B202" s="283"/>
      <c r="C202" s="260" t="s">
        <v>4335</v>
      </c>
      <c r="D202" s="260"/>
      <c r="E202" s="260"/>
      <c r="F202" s="281" t="s">
        <v>44</v>
      </c>
      <c r="G202" s="260"/>
      <c r="H202" s="386" t="s">
        <v>4346</v>
      </c>
      <c r="I202" s="386"/>
      <c r="J202" s="386"/>
      <c r="K202" s="306"/>
    </row>
    <row r="203" spans="2:11" s="1" customFormat="1" ht="15" customHeight="1">
      <c r="B203" s="283"/>
      <c r="C203" s="260"/>
      <c r="D203" s="260"/>
      <c r="E203" s="260"/>
      <c r="F203" s="281" t="s">
        <v>45</v>
      </c>
      <c r="G203" s="260"/>
      <c r="H203" s="386" t="s">
        <v>4347</v>
      </c>
      <c r="I203" s="386"/>
      <c r="J203" s="386"/>
      <c r="K203" s="306"/>
    </row>
    <row r="204" spans="2:11" s="1" customFormat="1" ht="15" customHeight="1">
      <c r="B204" s="283"/>
      <c r="C204" s="260"/>
      <c r="D204" s="260"/>
      <c r="E204" s="260"/>
      <c r="F204" s="281" t="s">
        <v>48</v>
      </c>
      <c r="G204" s="260"/>
      <c r="H204" s="386" t="s">
        <v>4348</v>
      </c>
      <c r="I204" s="386"/>
      <c r="J204" s="386"/>
      <c r="K204" s="306"/>
    </row>
    <row r="205" spans="2:11" s="1" customFormat="1" ht="15" customHeight="1">
      <c r="B205" s="283"/>
      <c r="C205" s="260"/>
      <c r="D205" s="260"/>
      <c r="E205" s="260"/>
      <c r="F205" s="281" t="s">
        <v>46</v>
      </c>
      <c r="G205" s="260"/>
      <c r="H205" s="386" t="s">
        <v>4349</v>
      </c>
      <c r="I205" s="386"/>
      <c r="J205" s="386"/>
      <c r="K205" s="306"/>
    </row>
    <row r="206" spans="2:11" s="1" customFormat="1" ht="15" customHeight="1">
      <c r="B206" s="283"/>
      <c r="C206" s="260"/>
      <c r="D206" s="260"/>
      <c r="E206" s="260"/>
      <c r="F206" s="281" t="s">
        <v>47</v>
      </c>
      <c r="G206" s="260"/>
      <c r="H206" s="386" t="s">
        <v>4350</v>
      </c>
      <c r="I206" s="386"/>
      <c r="J206" s="386"/>
      <c r="K206" s="306"/>
    </row>
    <row r="207" spans="2:11" s="1" customFormat="1" ht="15" customHeight="1">
      <c r="B207" s="283"/>
      <c r="C207" s="260"/>
      <c r="D207" s="260"/>
      <c r="E207" s="260"/>
      <c r="F207" s="281"/>
      <c r="G207" s="260"/>
      <c r="H207" s="260"/>
      <c r="I207" s="260"/>
      <c r="J207" s="260"/>
      <c r="K207" s="306"/>
    </row>
    <row r="208" spans="2:11" s="1" customFormat="1" ht="15" customHeight="1">
      <c r="B208" s="283"/>
      <c r="C208" s="260" t="s">
        <v>4291</v>
      </c>
      <c r="D208" s="260"/>
      <c r="E208" s="260"/>
      <c r="F208" s="281" t="s">
        <v>78</v>
      </c>
      <c r="G208" s="260"/>
      <c r="H208" s="386" t="s">
        <v>4351</v>
      </c>
      <c r="I208" s="386"/>
      <c r="J208" s="386"/>
      <c r="K208" s="306"/>
    </row>
    <row r="209" spans="2:11" s="1" customFormat="1" ht="15" customHeight="1">
      <c r="B209" s="283"/>
      <c r="C209" s="260"/>
      <c r="D209" s="260"/>
      <c r="E209" s="260"/>
      <c r="F209" s="281" t="s">
        <v>4187</v>
      </c>
      <c r="G209" s="260"/>
      <c r="H209" s="386" t="s">
        <v>4188</v>
      </c>
      <c r="I209" s="386"/>
      <c r="J209" s="386"/>
      <c r="K209" s="306"/>
    </row>
    <row r="210" spans="2:11" s="1" customFormat="1" ht="15" customHeight="1">
      <c r="B210" s="283"/>
      <c r="C210" s="260"/>
      <c r="D210" s="260"/>
      <c r="E210" s="260"/>
      <c r="F210" s="281" t="s">
        <v>4185</v>
      </c>
      <c r="G210" s="260"/>
      <c r="H210" s="386" t="s">
        <v>4352</v>
      </c>
      <c r="I210" s="386"/>
      <c r="J210" s="386"/>
      <c r="K210" s="306"/>
    </row>
    <row r="211" spans="2:11" s="1" customFormat="1" ht="15" customHeight="1">
      <c r="B211" s="324"/>
      <c r="C211" s="260"/>
      <c r="D211" s="260"/>
      <c r="E211" s="260"/>
      <c r="F211" s="281" t="s">
        <v>4189</v>
      </c>
      <c r="G211" s="319"/>
      <c r="H211" s="387" t="s">
        <v>4190</v>
      </c>
      <c r="I211" s="387"/>
      <c r="J211" s="387"/>
      <c r="K211" s="325"/>
    </row>
    <row r="212" spans="2:11" s="1" customFormat="1" ht="15" customHeight="1">
      <c r="B212" s="324"/>
      <c r="C212" s="260"/>
      <c r="D212" s="260"/>
      <c r="E212" s="260"/>
      <c r="F212" s="281" t="s">
        <v>4191</v>
      </c>
      <c r="G212" s="319"/>
      <c r="H212" s="387" t="s">
        <v>4353</v>
      </c>
      <c r="I212" s="387"/>
      <c r="J212" s="387"/>
      <c r="K212" s="325"/>
    </row>
    <row r="213" spans="2:11" s="1" customFormat="1" ht="15" customHeight="1">
      <c r="B213" s="324"/>
      <c r="C213" s="260"/>
      <c r="D213" s="260"/>
      <c r="E213" s="260"/>
      <c r="F213" s="281"/>
      <c r="G213" s="319"/>
      <c r="H213" s="310"/>
      <c r="I213" s="310"/>
      <c r="J213" s="310"/>
      <c r="K213" s="325"/>
    </row>
    <row r="214" spans="2:11" s="1" customFormat="1" ht="15" customHeight="1">
      <c r="B214" s="324"/>
      <c r="C214" s="260" t="s">
        <v>4315</v>
      </c>
      <c r="D214" s="260"/>
      <c r="E214" s="260"/>
      <c r="F214" s="281">
        <v>1</v>
      </c>
      <c r="G214" s="319"/>
      <c r="H214" s="387" t="s">
        <v>4354</v>
      </c>
      <c r="I214" s="387"/>
      <c r="J214" s="387"/>
      <c r="K214" s="325"/>
    </row>
    <row r="215" spans="2:11" s="1" customFormat="1" ht="15" customHeight="1">
      <c r="B215" s="324"/>
      <c r="C215" s="260"/>
      <c r="D215" s="260"/>
      <c r="E215" s="260"/>
      <c r="F215" s="281">
        <v>2</v>
      </c>
      <c r="G215" s="319"/>
      <c r="H215" s="387" t="s">
        <v>4355</v>
      </c>
      <c r="I215" s="387"/>
      <c r="J215" s="387"/>
      <c r="K215" s="325"/>
    </row>
    <row r="216" spans="2:11" s="1" customFormat="1" ht="15" customHeight="1">
      <c r="B216" s="324"/>
      <c r="C216" s="260"/>
      <c r="D216" s="260"/>
      <c r="E216" s="260"/>
      <c r="F216" s="281">
        <v>3</v>
      </c>
      <c r="G216" s="319"/>
      <c r="H216" s="387" t="s">
        <v>4356</v>
      </c>
      <c r="I216" s="387"/>
      <c r="J216" s="387"/>
      <c r="K216" s="325"/>
    </row>
    <row r="217" spans="2:11" s="1" customFormat="1" ht="15" customHeight="1">
      <c r="B217" s="324"/>
      <c r="C217" s="260"/>
      <c r="D217" s="260"/>
      <c r="E217" s="260"/>
      <c r="F217" s="281">
        <v>4</v>
      </c>
      <c r="G217" s="319"/>
      <c r="H217" s="387" t="s">
        <v>4357</v>
      </c>
      <c r="I217" s="387"/>
      <c r="J217" s="387"/>
      <c r="K217" s="325"/>
    </row>
    <row r="218" spans="2:11" s="1" customFormat="1" ht="12.75" customHeight="1">
      <c r="B218" s="326"/>
      <c r="C218" s="327"/>
      <c r="D218" s="327"/>
      <c r="E218" s="327"/>
      <c r="F218" s="327"/>
      <c r="G218" s="327"/>
      <c r="H218" s="327"/>
      <c r="I218" s="327"/>
      <c r="J218" s="327"/>
      <c r="K218" s="328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48"/>
  <sheetViews>
    <sheetView showGridLines="0" topLeftCell="A13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86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122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124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125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">
        <v>19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">
        <v>33</v>
      </c>
      <c r="F23" s="35"/>
      <c r="G23" s="35"/>
      <c r="H23" s="35"/>
      <c r="I23" s="113" t="s">
        <v>28</v>
      </c>
      <c r="J23" s="104" t="s">
        <v>19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ROUND(J111,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ROUND((SUM(BE111:BE1047)),  2)</f>
        <v>0</v>
      </c>
      <c r="G35" s="35"/>
      <c r="H35" s="35"/>
      <c r="I35" s="125">
        <v>0.21</v>
      </c>
      <c r="J35" s="124">
        <f>ROUND(((SUM(BE111:BE1047))*I35),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ROUND((SUM(BF111:BF1047)),  2)</f>
        <v>0</v>
      </c>
      <c r="G36" s="35"/>
      <c r="H36" s="35"/>
      <c r="I36" s="125">
        <v>0.15</v>
      </c>
      <c r="J36" s="124">
        <f>ROUND(((SUM(BF111:BF1047))*I36),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ROUND((SUM(BG111:BG1047)),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ROUND((SUM(BH111:BH1047)),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ROUND((SUM(BI111:BI1047)),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01_1 - Architektonicko-stavební část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Filipova Huť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J111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130</v>
      </c>
      <c r="E64" s="144"/>
      <c r="F64" s="144"/>
      <c r="G64" s="144"/>
      <c r="H64" s="144"/>
      <c r="I64" s="144"/>
      <c r="J64" s="145">
        <f>J112</f>
        <v>0</v>
      </c>
      <c r="K64" s="142"/>
      <c r="L64" s="146"/>
    </row>
    <row r="65" spans="2:12" s="10" customFormat="1" ht="19.899999999999999" customHeight="1">
      <c r="B65" s="147"/>
      <c r="C65" s="98"/>
      <c r="D65" s="148" t="s">
        <v>131</v>
      </c>
      <c r="E65" s="149"/>
      <c r="F65" s="149"/>
      <c r="G65" s="149"/>
      <c r="H65" s="149"/>
      <c r="I65" s="149"/>
      <c r="J65" s="150">
        <f>J113</f>
        <v>0</v>
      </c>
      <c r="K65" s="98"/>
      <c r="L65" s="151"/>
    </row>
    <row r="66" spans="2:12" s="10" customFormat="1" ht="19.899999999999999" customHeight="1">
      <c r="B66" s="147"/>
      <c r="C66" s="98"/>
      <c r="D66" s="148" t="s">
        <v>132</v>
      </c>
      <c r="E66" s="149"/>
      <c r="F66" s="149"/>
      <c r="G66" s="149"/>
      <c r="H66" s="149"/>
      <c r="I66" s="149"/>
      <c r="J66" s="150">
        <f>J143</f>
        <v>0</v>
      </c>
      <c r="K66" s="98"/>
      <c r="L66" s="151"/>
    </row>
    <row r="67" spans="2:12" s="10" customFormat="1" ht="19.899999999999999" customHeight="1">
      <c r="B67" s="147"/>
      <c r="C67" s="98"/>
      <c r="D67" s="148" t="s">
        <v>133</v>
      </c>
      <c r="E67" s="149"/>
      <c r="F67" s="149"/>
      <c r="G67" s="149"/>
      <c r="H67" s="149"/>
      <c r="I67" s="149"/>
      <c r="J67" s="150">
        <f>J148</f>
        <v>0</v>
      </c>
      <c r="K67" s="98"/>
      <c r="L67" s="151"/>
    </row>
    <row r="68" spans="2:12" s="10" customFormat="1" ht="19.899999999999999" customHeight="1">
      <c r="B68" s="147"/>
      <c r="C68" s="98"/>
      <c r="D68" s="148" t="s">
        <v>134</v>
      </c>
      <c r="E68" s="149"/>
      <c r="F68" s="149"/>
      <c r="G68" s="149"/>
      <c r="H68" s="149"/>
      <c r="I68" s="149"/>
      <c r="J68" s="150">
        <f>J196</f>
        <v>0</v>
      </c>
      <c r="K68" s="98"/>
      <c r="L68" s="151"/>
    </row>
    <row r="69" spans="2:12" s="10" customFormat="1" ht="19.899999999999999" customHeight="1">
      <c r="B69" s="147"/>
      <c r="C69" s="98"/>
      <c r="D69" s="148" t="s">
        <v>135</v>
      </c>
      <c r="E69" s="149"/>
      <c r="F69" s="149"/>
      <c r="G69" s="149"/>
      <c r="H69" s="149"/>
      <c r="I69" s="149"/>
      <c r="J69" s="150">
        <f>J200</f>
        <v>0</v>
      </c>
      <c r="K69" s="98"/>
      <c r="L69" s="151"/>
    </row>
    <row r="70" spans="2:12" s="10" customFormat="1" ht="19.899999999999999" customHeight="1">
      <c r="B70" s="147"/>
      <c r="C70" s="98"/>
      <c r="D70" s="148" t="s">
        <v>136</v>
      </c>
      <c r="E70" s="149"/>
      <c r="F70" s="149"/>
      <c r="G70" s="149"/>
      <c r="H70" s="149"/>
      <c r="I70" s="149"/>
      <c r="J70" s="150">
        <f>J345</f>
        <v>0</v>
      </c>
      <c r="K70" s="98"/>
      <c r="L70" s="151"/>
    </row>
    <row r="71" spans="2:12" s="10" customFormat="1" ht="19.899999999999999" customHeight="1">
      <c r="B71" s="147"/>
      <c r="C71" s="98"/>
      <c r="D71" s="148" t="s">
        <v>137</v>
      </c>
      <c r="E71" s="149"/>
      <c r="F71" s="149"/>
      <c r="G71" s="149"/>
      <c r="H71" s="149"/>
      <c r="I71" s="149"/>
      <c r="J71" s="150">
        <f>J416</f>
        <v>0</v>
      </c>
      <c r="K71" s="98"/>
      <c r="L71" s="151"/>
    </row>
    <row r="72" spans="2:12" s="10" customFormat="1" ht="19.899999999999999" customHeight="1">
      <c r="B72" s="147"/>
      <c r="C72" s="98"/>
      <c r="D72" s="148" t="s">
        <v>138</v>
      </c>
      <c r="E72" s="149"/>
      <c r="F72" s="149"/>
      <c r="G72" s="149"/>
      <c r="H72" s="149"/>
      <c r="I72" s="149"/>
      <c r="J72" s="150">
        <f>J420</f>
        <v>0</v>
      </c>
      <c r="K72" s="98"/>
      <c r="L72" s="151"/>
    </row>
    <row r="73" spans="2:12" s="10" customFormat="1" ht="19.899999999999999" customHeight="1">
      <c r="B73" s="147"/>
      <c r="C73" s="98"/>
      <c r="D73" s="148" t="s">
        <v>139</v>
      </c>
      <c r="E73" s="149"/>
      <c r="F73" s="149"/>
      <c r="G73" s="149"/>
      <c r="H73" s="149"/>
      <c r="I73" s="149"/>
      <c r="J73" s="150">
        <f>J435</f>
        <v>0</v>
      </c>
      <c r="K73" s="98"/>
      <c r="L73" s="151"/>
    </row>
    <row r="74" spans="2:12" s="9" customFormat="1" ht="24.95" customHeight="1">
      <c r="B74" s="141"/>
      <c r="C74" s="142"/>
      <c r="D74" s="143" t="s">
        <v>140</v>
      </c>
      <c r="E74" s="144"/>
      <c r="F74" s="144"/>
      <c r="G74" s="144"/>
      <c r="H74" s="144"/>
      <c r="I74" s="144"/>
      <c r="J74" s="145">
        <f>J437</f>
        <v>0</v>
      </c>
      <c r="K74" s="142"/>
      <c r="L74" s="146"/>
    </row>
    <row r="75" spans="2:12" s="10" customFormat="1" ht="19.899999999999999" customHeight="1">
      <c r="B75" s="147"/>
      <c r="C75" s="98"/>
      <c r="D75" s="148" t="s">
        <v>141</v>
      </c>
      <c r="E75" s="149"/>
      <c r="F75" s="149"/>
      <c r="G75" s="149"/>
      <c r="H75" s="149"/>
      <c r="I75" s="149"/>
      <c r="J75" s="150">
        <f>J438</f>
        <v>0</v>
      </c>
      <c r="K75" s="98"/>
      <c r="L75" s="151"/>
    </row>
    <row r="76" spans="2:12" s="10" customFormat="1" ht="19.899999999999999" customHeight="1">
      <c r="B76" s="147"/>
      <c r="C76" s="98"/>
      <c r="D76" s="148" t="s">
        <v>142</v>
      </c>
      <c r="E76" s="149"/>
      <c r="F76" s="149"/>
      <c r="G76" s="149"/>
      <c r="H76" s="149"/>
      <c r="I76" s="149"/>
      <c r="J76" s="150">
        <f>J465</f>
        <v>0</v>
      </c>
      <c r="K76" s="98"/>
      <c r="L76" s="151"/>
    </row>
    <row r="77" spans="2:12" s="10" customFormat="1" ht="19.899999999999999" customHeight="1">
      <c r="B77" s="147"/>
      <c r="C77" s="98"/>
      <c r="D77" s="148" t="s">
        <v>143</v>
      </c>
      <c r="E77" s="149"/>
      <c r="F77" s="149"/>
      <c r="G77" s="149"/>
      <c r="H77" s="149"/>
      <c r="I77" s="149"/>
      <c r="J77" s="150">
        <f>J531</f>
        <v>0</v>
      </c>
      <c r="K77" s="98"/>
      <c r="L77" s="151"/>
    </row>
    <row r="78" spans="2:12" s="10" customFormat="1" ht="19.899999999999999" customHeight="1">
      <c r="B78" s="147"/>
      <c r="C78" s="98"/>
      <c r="D78" s="148" t="s">
        <v>144</v>
      </c>
      <c r="E78" s="149"/>
      <c r="F78" s="149"/>
      <c r="G78" s="149"/>
      <c r="H78" s="149"/>
      <c r="I78" s="149"/>
      <c r="J78" s="150">
        <f>J626</f>
        <v>0</v>
      </c>
      <c r="K78" s="98"/>
      <c r="L78" s="151"/>
    </row>
    <row r="79" spans="2:12" s="10" customFormat="1" ht="19.899999999999999" customHeight="1">
      <c r="B79" s="147"/>
      <c r="C79" s="98"/>
      <c r="D79" s="148" t="s">
        <v>145</v>
      </c>
      <c r="E79" s="149"/>
      <c r="F79" s="149"/>
      <c r="G79" s="149"/>
      <c r="H79" s="149"/>
      <c r="I79" s="149"/>
      <c r="J79" s="150">
        <f>J665</f>
        <v>0</v>
      </c>
      <c r="K79" s="98"/>
      <c r="L79" s="151"/>
    </row>
    <row r="80" spans="2:12" s="10" customFormat="1" ht="19.899999999999999" customHeight="1">
      <c r="B80" s="147"/>
      <c r="C80" s="98"/>
      <c r="D80" s="148" t="s">
        <v>146</v>
      </c>
      <c r="E80" s="149"/>
      <c r="F80" s="149"/>
      <c r="G80" s="149"/>
      <c r="H80" s="149"/>
      <c r="I80" s="149"/>
      <c r="J80" s="150">
        <f>J723</f>
        <v>0</v>
      </c>
      <c r="K80" s="98"/>
      <c r="L80" s="151"/>
    </row>
    <row r="81" spans="1:31" s="10" customFormat="1" ht="19.899999999999999" customHeight="1">
      <c r="B81" s="147"/>
      <c r="C81" s="98"/>
      <c r="D81" s="148" t="s">
        <v>147</v>
      </c>
      <c r="E81" s="149"/>
      <c r="F81" s="149"/>
      <c r="G81" s="149"/>
      <c r="H81" s="149"/>
      <c r="I81" s="149"/>
      <c r="J81" s="150">
        <f>J753</f>
        <v>0</v>
      </c>
      <c r="K81" s="98"/>
      <c r="L81" s="151"/>
    </row>
    <row r="82" spans="1:31" s="10" customFormat="1" ht="19.899999999999999" customHeight="1">
      <c r="B82" s="147"/>
      <c r="C82" s="98"/>
      <c r="D82" s="148" t="s">
        <v>148</v>
      </c>
      <c r="E82" s="149"/>
      <c r="F82" s="149"/>
      <c r="G82" s="149"/>
      <c r="H82" s="149"/>
      <c r="I82" s="149"/>
      <c r="J82" s="150">
        <f>J861</f>
        <v>0</v>
      </c>
      <c r="K82" s="98"/>
      <c r="L82" s="151"/>
    </row>
    <row r="83" spans="1:31" s="10" customFormat="1" ht="19.899999999999999" customHeight="1">
      <c r="B83" s="147"/>
      <c r="C83" s="98"/>
      <c r="D83" s="148" t="s">
        <v>149</v>
      </c>
      <c r="E83" s="149"/>
      <c r="F83" s="149"/>
      <c r="G83" s="149"/>
      <c r="H83" s="149"/>
      <c r="I83" s="149"/>
      <c r="J83" s="150">
        <f>J905</f>
        <v>0</v>
      </c>
      <c r="K83" s="98"/>
      <c r="L83" s="151"/>
    </row>
    <row r="84" spans="1:31" s="10" customFormat="1" ht="19.899999999999999" customHeight="1">
      <c r="B84" s="147"/>
      <c r="C84" s="98"/>
      <c r="D84" s="148" t="s">
        <v>150</v>
      </c>
      <c r="E84" s="149"/>
      <c r="F84" s="149"/>
      <c r="G84" s="149"/>
      <c r="H84" s="149"/>
      <c r="I84" s="149"/>
      <c r="J84" s="150">
        <f>J959</f>
        <v>0</v>
      </c>
      <c r="K84" s="98"/>
      <c r="L84" s="151"/>
    </row>
    <row r="85" spans="1:31" s="10" customFormat="1" ht="19.899999999999999" customHeight="1">
      <c r="B85" s="147"/>
      <c r="C85" s="98"/>
      <c r="D85" s="148" t="s">
        <v>151</v>
      </c>
      <c r="E85" s="149"/>
      <c r="F85" s="149"/>
      <c r="G85" s="149"/>
      <c r="H85" s="149"/>
      <c r="I85" s="149"/>
      <c r="J85" s="150">
        <f>J986</f>
        <v>0</v>
      </c>
      <c r="K85" s="98"/>
      <c r="L85" s="151"/>
    </row>
    <row r="86" spans="1:31" s="10" customFormat="1" ht="19.899999999999999" customHeight="1">
      <c r="B86" s="147"/>
      <c r="C86" s="98"/>
      <c r="D86" s="148" t="s">
        <v>152</v>
      </c>
      <c r="E86" s="149"/>
      <c r="F86" s="149"/>
      <c r="G86" s="149"/>
      <c r="H86" s="149"/>
      <c r="I86" s="149"/>
      <c r="J86" s="150">
        <f>J1022</f>
        <v>0</v>
      </c>
      <c r="K86" s="98"/>
      <c r="L86" s="151"/>
    </row>
    <row r="87" spans="1:31" s="10" customFormat="1" ht="19.899999999999999" customHeight="1">
      <c r="B87" s="147"/>
      <c r="C87" s="98"/>
      <c r="D87" s="148" t="s">
        <v>153</v>
      </c>
      <c r="E87" s="149"/>
      <c r="F87" s="149"/>
      <c r="G87" s="149"/>
      <c r="H87" s="149"/>
      <c r="I87" s="149"/>
      <c r="J87" s="150">
        <f>J1027</f>
        <v>0</v>
      </c>
      <c r="K87" s="98"/>
      <c r="L87" s="151"/>
    </row>
    <row r="88" spans="1:31" s="10" customFormat="1" ht="19.899999999999999" customHeight="1">
      <c r="B88" s="147"/>
      <c r="C88" s="98"/>
      <c r="D88" s="148" t="s">
        <v>154</v>
      </c>
      <c r="E88" s="149"/>
      <c r="F88" s="149"/>
      <c r="G88" s="149"/>
      <c r="H88" s="149"/>
      <c r="I88" s="149"/>
      <c r="J88" s="150">
        <f>J1041</f>
        <v>0</v>
      </c>
      <c r="K88" s="98"/>
      <c r="L88" s="151"/>
    </row>
    <row r="89" spans="1:31" s="10" customFormat="1" ht="19.899999999999999" customHeight="1">
      <c r="B89" s="147"/>
      <c r="C89" s="98"/>
      <c r="D89" s="148" t="s">
        <v>155</v>
      </c>
      <c r="E89" s="149"/>
      <c r="F89" s="149"/>
      <c r="G89" s="149"/>
      <c r="H89" s="149"/>
      <c r="I89" s="149"/>
      <c r="J89" s="150">
        <f>J1046</f>
        <v>0</v>
      </c>
      <c r="K89" s="98"/>
      <c r="L89" s="151"/>
    </row>
    <row r="90" spans="1:31" s="2" customFormat="1" ht="21.7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5" spans="1:31" s="2" customFormat="1" ht="6.95" customHeight="1">
      <c r="A95" s="35"/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114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4.95" customHeight="1">
      <c r="A96" s="35"/>
      <c r="B96" s="36"/>
      <c r="C96" s="24" t="s">
        <v>156</v>
      </c>
      <c r="D96" s="37"/>
      <c r="E96" s="37"/>
      <c r="F96" s="37"/>
      <c r="G96" s="37"/>
      <c r="H96" s="37"/>
      <c r="I96" s="37"/>
      <c r="J96" s="37"/>
      <c r="K96" s="37"/>
      <c r="L96" s="114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3" s="2" customFormat="1" ht="6.9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114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3" s="2" customFormat="1" ht="12" customHeight="1">
      <c r="A98" s="35"/>
      <c r="B98" s="36"/>
      <c r="C98" s="30" t="s">
        <v>16</v>
      </c>
      <c r="D98" s="37"/>
      <c r="E98" s="37"/>
      <c r="F98" s="37"/>
      <c r="G98" s="37"/>
      <c r="H98" s="37"/>
      <c r="I98" s="37"/>
      <c r="J98" s="37"/>
      <c r="K98" s="37"/>
      <c r="L98" s="11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3" s="2" customFormat="1" ht="16.5" customHeight="1">
      <c r="A99" s="35"/>
      <c r="B99" s="36"/>
      <c r="C99" s="37"/>
      <c r="D99" s="37"/>
      <c r="E99" s="380" t="str">
        <f>E7</f>
        <v>Stavební úpravy stávajících objektů</v>
      </c>
      <c r="F99" s="381"/>
      <c r="G99" s="381"/>
      <c r="H99" s="381"/>
      <c r="I99" s="37"/>
      <c r="J99" s="37"/>
      <c r="K99" s="37"/>
      <c r="L99" s="114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3" s="1" customFormat="1" ht="12" customHeight="1">
      <c r="B100" s="22"/>
      <c r="C100" s="30" t="s">
        <v>121</v>
      </c>
      <c r="D100" s="23"/>
      <c r="E100" s="23"/>
      <c r="F100" s="23"/>
      <c r="G100" s="23"/>
      <c r="H100" s="23"/>
      <c r="I100" s="23"/>
      <c r="J100" s="23"/>
      <c r="K100" s="23"/>
      <c r="L100" s="21"/>
    </row>
    <row r="101" spans="1:63" s="2" customFormat="1" ht="16.5" customHeight="1">
      <c r="A101" s="35"/>
      <c r="B101" s="36"/>
      <c r="C101" s="37"/>
      <c r="D101" s="37"/>
      <c r="E101" s="380" t="s">
        <v>122</v>
      </c>
      <c r="F101" s="382"/>
      <c r="G101" s="382"/>
      <c r="H101" s="382"/>
      <c r="I101" s="37"/>
      <c r="J101" s="37"/>
      <c r="K101" s="37"/>
      <c r="L101" s="114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3" s="2" customFormat="1" ht="12" customHeight="1">
      <c r="A102" s="35"/>
      <c r="B102" s="36"/>
      <c r="C102" s="30" t="s">
        <v>123</v>
      </c>
      <c r="D102" s="37"/>
      <c r="E102" s="37"/>
      <c r="F102" s="37"/>
      <c r="G102" s="37"/>
      <c r="H102" s="37"/>
      <c r="I102" s="37"/>
      <c r="J102" s="37"/>
      <c r="K102" s="37"/>
      <c r="L102" s="114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3" s="2" customFormat="1" ht="16.5" customHeight="1">
      <c r="A103" s="35"/>
      <c r="B103" s="36"/>
      <c r="C103" s="37"/>
      <c r="D103" s="37"/>
      <c r="E103" s="334" t="str">
        <f>E11</f>
        <v>01_1 - Architektonicko-stavební část</v>
      </c>
      <c r="F103" s="382"/>
      <c r="G103" s="382"/>
      <c r="H103" s="382"/>
      <c r="I103" s="37"/>
      <c r="J103" s="37"/>
      <c r="K103" s="37"/>
      <c r="L103" s="114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3" s="2" customFormat="1" ht="6.9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114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3" s="2" customFormat="1" ht="12" customHeight="1">
      <c r="A105" s="35"/>
      <c r="B105" s="36"/>
      <c r="C105" s="30" t="s">
        <v>21</v>
      </c>
      <c r="D105" s="37"/>
      <c r="E105" s="37"/>
      <c r="F105" s="28" t="str">
        <f>F14</f>
        <v>Filipova Huť</v>
      </c>
      <c r="G105" s="37"/>
      <c r="H105" s="37"/>
      <c r="I105" s="30" t="s">
        <v>23</v>
      </c>
      <c r="J105" s="60" t="str">
        <f>IF(J14="","",J14)</f>
        <v>18. 3. 2021</v>
      </c>
      <c r="K105" s="37"/>
      <c r="L105" s="114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3" s="2" customFormat="1" ht="6.9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114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3" s="2" customFormat="1" ht="40.15" customHeight="1">
      <c r="A107" s="35"/>
      <c r="B107" s="36"/>
      <c r="C107" s="30" t="s">
        <v>25</v>
      </c>
      <c r="D107" s="37"/>
      <c r="E107" s="37"/>
      <c r="F107" s="28" t="str">
        <f>E17</f>
        <v>Obec Modrava</v>
      </c>
      <c r="G107" s="37"/>
      <c r="H107" s="37"/>
      <c r="I107" s="30" t="s">
        <v>31</v>
      </c>
      <c r="J107" s="33" t="str">
        <f>E23</f>
        <v>Projekty staveb, činnost investorská, inženýrská</v>
      </c>
      <c r="K107" s="37"/>
      <c r="L107" s="114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63" s="2" customFormat="1" ht="15.2" customHeight="1">
      <c r="A108" s="35"/>
      <c r="B108" s="36"/>
      <c r="C108" s="30" t="s">
        <v>29</v>
      </c>
      <c r="D108" s="37"/>
      <c r="E108" s="37"/>
      <c r="F108" s="28" t="str">
        <f>IF(E20="","",E20)</f>
        <v>Vyplň údaj</v>
      </c>
      <c r="G108" s="37"/>
      <c r="H108" s="37"/>
      <c r="I108" s="30" t="s">
        <v>35</v>
      </c>
      <c r="J108" s="33" t="str">
        <f>E26</f>
        <v xml:space="preserve"> </v>
      </c>
      <c r="K108" s="37"/>
      <c r="L108" s="114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3" s="2" customFormat="1" ht="10.3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114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3" s="11" customFormat="1" ht="29.25" customHeight="1">
      <c r="A110" s="152"/>
      <c r="B110" s="153"/>
      <c r="C110" s="154" t="s">
        <v>157</v>
      </c>
      <c r="D110" s="155" t="s">
        <v>58</v>
      </c>
      <c r="E110" s="155" t="s">
        <v>54</v>
      </c>
      <c r="F110" s="155" t="s">
        <v>55</v>
      </c>
      <c r="G110" s="155" t="s">
        <v>158</v>
      </c>
      <c r="H110" s="155" t="s">
        <v>159</v>
      </c>
      <c r="I110" s="155" t="s">
        <v>160</v>
      </c>
      <c r="J110" s="155" t="s">
        <v>128</v>
      </c>
      <c r="K110" s="156" t="s">
        <v>161</v>
      </c>
      <c r="L110" s="157"/>
      <c r="M110" s="69" t="s">
        <v>19</v>
      </c>
      <c r="N110" s="70" t="s">
        <v>43</v>
      </c>
      <c r="O110" s="70" t="s">
        <v>162</v>
      </c>
      <c r="P110" s="70" t="s">
        <v>163</v>
      </c>
      <c r="Q110" s="70" t="s">
        <v>164</v>
      </c>
      <c r="R110" s="70" t="s">
        <v>165</v>
      </c>
      <c r="S110" s="70" t="s">
        <v>166</v>
      </c>
      <c r="T110" s="71" t="s">
        <v>167</v>
      </c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</row>
    <row r="111" spans="1:63" s="2" customFormat="1" ht="22.9" customHeight="1">
      <c r="A111" s="35"/>
      <c r="B111" s="36"/>
      <c r="C111" s="76" t="s">
        <v>168</v>
      </c>
      <c r="D111" s="37"/>
      <c r="E111" s="37"/>
      <c r="F111" s="37"/>
      <c r="G111" s="37"/>
      <c r="H111" s="37"/>
      <c r="I111" s="37"/>
      <c r="J111" s="158">
        <f>BK111</f>
        <v>0</v>
      </c>
      <c r="K111" s="37"/>
      <c r="L111" s="40"/>
      <c r="M111" s="72"/>
      <c r="N111" s="159"/>
      <c r="O111" s="73"/>
      <c r="P111" s="160">
        <f>P112+P437</f>
        <v>0</v>
      </c>
      <c r="Q111" s="73"/>
      <c r="R111" s="160">
        <f>R112+R437</f>
        <v>204.55586468134101</v>
      </c>
      <c r="S111" s="73"/>
      <c r="T111" s="161">
        <f>T112+T437</f>
        <v>36.93007999999999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72</v>
      </c>
      <c r="AU111" s="18" t="s">
        <v>129</v>
      </c>
      <c r="BK111" s="162">
        <f>BK112+BK437</f>
        <v>0</v>
      </c>
    </row>
    <row r="112" spans="1:63" s="12" customFormat="1" ht="25.9" customHeight="1">
      <c r="B112" s="163"/>
      <c r="C112" s="164"/>
      <c r="D112" s="165" t="s">
        <v>72</v>
      </c>
      <c r="E112" s="166" t="s">
        <v>169</v>
      </c>
      <c r="F112" s="166" t="s">
        <v>170</v>
      </c>
      <c r="G112" s="164"/>
      <c r="H112" s="164"/>
      <c r="I112" s="167"/>
      <c r="J112" s="168">
        <f>BK112</f>
        <v>0</v>
      </c>
      <c r="K112" s="164"/>
      <c r="L112" s="169"/>
      <c r="M112" s="170"/>
      <c r="N112" s="171"/>
      <c r="O112" s="171"/>
      <c r="P112" s="172">
        <f>P113+P143+P148+P196+P200+P345+P416+P420+P435</f>
        <v>0</v>
      </c>
      <c r="Q112" s="171"/>
      <c r="R112" s="172">
        <f>R113+R143+R148+R196+R200+R345+R416+R420+R435</f>
        <v>140.15613689</v>
      </c>
      <c r="S112" s="171"/>
      <c r="T112" s="173">
        <f>T113+T143+T148+T196+T200+T345+T416+T420+T435</f>
        <v>18.277099999999997</v>
      </c>
      <c r="AR112" s="174" t="s">
        <v>79</v>
      </c>
      <c r="AT112" s="175" t="s">
        <v>72</v>
      </c>
      <c r="AU112" s="175" t="s">
        <v>73</v>
      </c>
      <c r="AY112" s="174" t="s">
        <v>171</v>
      </c>
      <c r="BK112" s="176">
        <f>BK113+BK143+BK148+BK196+BK200+BK345+BK416+BK420+BK435</f>
        <v>0</v>
      </c>
    </row>
    <row r="113" spans="1:65" s="12" customFormat="1" ht="22.9" customHeight="1">
      <c r="B113" s="163"/>
      <c r="C113" s="164"/>
      <c r="D113" s="165" t="s">
        <v>72</v>
      </c>
      <c r="E113" s="177" t="s">
        <v>79</v>
      </c>
      <c r="F113" s="177" t="s">
        <v>172</v>
      </c>
      <c r="G113" s="164"/>
      <c r="H113" s="164"/>
      <c r="I113" s="167"/>
      <c r="J113" s="178">
        <f>BK113</f>
        <v>0</v>
      </c>
      <c r="K113" s="164"/>
      <c r="L113" s="169"/>
      <c r="M113" s="170"/>
      <c r="N113" s="171"/>
      <c r="O113" s="171"/>
      <c r="P113" s="172">
        <f>SUM(P114:P142)</f>
        <v>0</v>
      </c>
      <c r="Q113" s="171"/>
      <c r="R113" s="172">
        <f>SUM(R114:R142)</f>
        <v>0</v>
      </c>
      <c r="S113" s="171"/>
      <c r="T113" s="173">
        <f>SUM(T114:T142)</f>
        <v>0</v>
      </c>
      <c r="AR113" s="174" t="s">
        <v>79</v>
      </c>
      <c r="AT113" s="175" t="s">
        <v>72</v>
      </c>
      <c r="AU113" s="175" t="s">
        <v>79</v>
      </c>
      <c r="AY113" s="174" t="s">
        <v>171</v>
      </c>
      <c r="BK113" s="176">
        <f>SUM(BK114:BK142)</f>
        <v>0</v>
      </c>
    </row>
    <row r="114" spans="1:65" s="2" customFormat="1" ht="44.25" customHeight="1">
      <c r="A114" s="35"/>
      <c r="B114" s="36"/>
      <c r="C114" s="179" t="s">
        <v>79</v>
      </c>
      <c r="D114" s="179" t="s">
        <v>173</v>
      </c>
      <c r="E114" s="180" t="s">
        <v>174</v>
      </c>
      <c r="F114" s="181" t="s">
        <v>175</v>
      </c>
      <c r="G114" s="182" t="s">
        <v>176</v>
      </c>
      <c r="H114" s="183">
        <v>6.1150000000000002</v>
      </c>
      <c r="I114" s="184"/>
      <c r="J114" s="185">
        <f>ROUND(I114*H114,2)</f>
        <v>0</v>
      </c>
      <c r="K114" s="181" t="s">
        <v>177</v>
      </c>
      <c r="L114" s="40"/>
      <c r="M114" s="186" t="s">
        <v>19</v>
      </c>
      <c r="N114" s="187" t="s">
        <v>45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178</v>
      </c>
      <c r="AT114" s="190" t="s">
        <v>173</v>
      </c>
      <c r="AU114" s="190" t="s">
        <v>85</v>
      </c>
      <c r="AY114" s="18" t="s">
        <v>171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85</v>
      </c>
      <c r="BK114" s="191">
        <f>ROUND(I114*H114,2)</f>
        <v>0</v>
      </c>
      <c r="BL114" s="18" t="s">
        <v>178</v>
      </c>
      <c r="BM114" s="190" t="s">
        <v>179</v>
      </c>
    </row>
    <row r="115" spans="1:65" s="13" customFormat="1" ht="11.25">
      <c r="B115" s="192"/>
      <c r="C115" s="193"/>
      <c r="D115" s="194" t="s">
        <v>180</v>
      </c>
      <c r="E115" s="195" t="s">
        <v>19</v>
      </c>
      <c r="F115" s="196" t="s">
        <v>181</v>
      </c>
      <c r="G115" s="193"/>
      <c r="H115" s="197">
        <v>6.0720000000000001</v>
      </c>
      <c r="I115" s="198"/>
      <c r="J115" s="193"/>
      <c r="K115" s="193"/>
      <c r="L115" s="199"/>
      <c r="M115" s="200"/>
      <c r="N115" s="201"/>
      <c r="O115" s="201"/>
      <c r="P115" s="201"/>
      <c r="Q115" s="201"/>
      <c r="R115" s="201"/>
      <c r="S115" s="201"/>
      <c r="T115" s="202"/>
      <c r="AT115" s="203" t="s">
        <v>180</v>
      </c>
      <c r="AU115" s="203" t="s">
        <v>85</v>
      </c>
      <c r="AV115" s="13" t="s">
        <v>85</v>
      </c>
      <c r="AW115" s="13" t="s">
        <v>34</v>
      </c>
      <c r="AX115" s="13" t="s">
        <v>73</v>
      </c>
      <c r="AY115" s="203" t="s">
        <v>171</v>
      </c>
    </row>
    <row r="116" spans="1:65" s="13" customFormat="1" ht="11.25">
      <c r="B116" s="192"/>
      <c r="C116" s="193"/>
      <c r="D116" s="194" t="s">
        <v>180</v>
      </c>
      <c r="E116" s="195" t="s">
        <v>19</v>
      </c>
      <c r="F116" s="196" t="s">
        <v>182</v>
      </c>
      <c r="G116" s="193"/>
      <c r="H116" s="197">
        <v>4.2999999999999997E-2</v>
      </c>
      <c r="I116" s="198"/>
      <c r="J116" s="193"/>
      <c r="K116" s="193"/>
      <c r="L116" s="199"/>
      <c r="M116" s="200"/>
      <c r="N116" s="201"/>
      <c r="O116" s="201"/>
      <c r="P116" s="201"/>
      <c r="Q116" s="201"/>
      <c r="R116" s="201"/>
      <c r="S116" s="201"/>
      <c r="T116" s="202"/>
      <c r="AT116" s="203" t="s">
        <v>180</v>
      </c>
      <c r="AU116" s="203" t="s">
        <v>85</v>
      </c>
      <c r="AV116" s="13" t="s">
        <v>85</v>
      </c>
      <c r="AW116" s="13" t="s">
        <v>34</v>
      </c>
      <c r="AX116" s="13" t="s">
        <v>73</v>
      </c>
      <c r="AY116" s="203" t="s">
        <v>171</v>
      </c>
    </row>
    <row r="117" spans="1:65" s="14" customFormat="1" ht="11.25">
      <c r="B117" s="204"/>
      <c r="C117" s="205"/>
      <c r="D117" s="194" t="s">
        <v>180</v>
      </c>
      <c r="E117" s="206" t="s">
        <v>19</v>
      </c>
      <c r="F117" s="207" t="s">
        <v>183</v>
      </c>
      <c r="G117" s="205"/>
      <c r="H117" s="208">
        <v>6.1150000000000002</v>
      </c>
      <c r="I117" s="209"/>
      <c r="J117" s="205"/>
      <c r="K117" s="205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180</v>
      </c>
      <c r="AU117" s="214" t="s">
        <v>85</v>
      </c>
      <c r="AV117" s="14" t="s">
        <v>178</v>
      </c>
      <c r="AW117" s="14" t="s">
        <v>34</v>
      </c>
      <c r="AX117" s="14" t="s">
        <v>79</v>
      </c>
      <c r="AY117" s="214" t="s">
        <v>171</v>
      </c>
    </row>
    <row r="118" spans="1:65" s="2" customFormat="1" ht="48">
      <c r="A118" s="35"/>
      <c r="B118" s="36"/>
      <c r="C118" s="179" t="s">
        <v>85</v>
      </c>
      <c r="D118" s="179" t="s">
        <v>173</v>
      </c>
      <c r="E118" s="180" t="s">
        <v>184</v>
      </c>
      <c r="F118" s="181" t="s">
        <v>185</v>
      </c>
      <c r="G118" s="182" t="s">
        <v>176</v>
      </c>
      <c r="H118" s="183">
        <v>35.414999999999999</v>
      </c>
      <c r="I118" s="184"/>
      <c r="J118" s="185">
        <f>ROUND(I118*H118,2)</f>
        <v>0</v>
      </c>
      <c r="K118" s="181" t="s">
        <v>177</v>
      </c>
      <c r="L118" s="40"/>
      <c r="M118" s="186" t="s">
        <v>19</v>
      </c>
      <c r="N118" s="187" t="s">
        <v>45</v>
      </c>
      <c r="O118" s="65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178</v>
      </c>
      <c r="AT118" s="190" t="s">
        <v>173</v>
      </c>
      <c r="AU118" s="190" t="s">
        <v>85</v>
      </c>
      <c r="AY118" s="18" t="s">
        <v>171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85</v>
      </c>
      <c r="BK118" s="191">
        <f>ROUND(I118*H118,2)</f>
        <v>0</v>
      </c>
      <c r="BL118" s="18" t="s">
        <v>178</v>
      </c>
      <c r="BM118" s="190" t="s">
        <v>186</v>
      </c>
    </row>
    <row r="119" spans="1:65" s="13" customFormat="1" ht="11.25">
      <c r="B119" s="192"/>
      <c r="C119" s="193"/>
      <c r="D119" s="194" t="s">
        <v>180</v>
      </c>
      <c r="E119" s="195" t="s">
        <v>19</v>
      </c>
      <c r="F119" s="196" t="s">
        <v>187</v>
      </c>
      <c r="G119" s="193"/>
      <c r="H119" s="197">
        <v>35.414999999999999</v>
      </c>
      <c r="I119" s="198"/>
      <c r="J119" s="193"/>
      <c r="K119" s="193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180</v>
      </c>
      <c r="AU119" s="203" t="s">
        <v>85</v>
      </c>
      <c r="AV119" s="13" t="s">
        <v>85</v>
      </c>
      <c r="AW119" s="13" t="s">
        <v>34</v>
      </c>
      <c r="AX119" s="13" t="s">
        <v>73</v>
      </c>
      <c r="AY119" s="203" t="s">
        <v>171</v>
      </c>
    </row>
    <row r="120" spans="1:65" s="14" customFormat="1" ht="11.25">
      <c r="B120" s="204"/>
      <c r="C120" s="205"/>
      <c r="D120" s="194" t="s">
        <v>180</v>
      </c>
      <c r="E120" s="206" t="s">
        <v>19</v>
      </c>
      <c r="F120" s="207" t="s">
        <v>183</v>
      </c>
      <c r="G120" s="205"/>
      <c r="H120" s="208">
        <v>35.414999999999999</v>
      </c>
      <c r="I120" s="209"/>
      <c r="J120" s="205"/>
      <c r="K120" s="205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180</v>
      </c>
      <c r="AU120" s="214" t="s">
        <v>85</v>
      </c>
      <c r="AV120" s="14" t="s">
        <v>178</v>
      </c>
      <c r="AW120" s="14" t="s">
        <v>34</v>
      </c>
      <c r="AX120" s="14" t="s">
        <v>79</v>
      </c>
      <c r="AY120" s="214" t="s">
        <v>171</v>
      </c>
    </row>
    <row r="121" spans="1:65" s="2" customFormat="1" ht="55.5" customHeight="1">
      <c r="A121" s="35"/>
      <c r="B121" s="36"/>
      <c r="C121" s="179" t="s">
        <v>188</v>
      </c>
      <c r="D121" s="179" t="s">
        <v>173</v>
      </c>
      <c r="E121" s="180" t="s">
        <v>189</v>
      </c>
      <c r="F121" s="181" t="s">
        <v>190</v>
      </c>
      <c r="G121" s="182" t="s">
        <v>176</v>
      </c>
      <c r="H121" s="183">
        <v>83.06</v>
      </c>
      <c r="I121" s="184"/>
      <c r="J121" s="185">
        <f>ROUND(I121*H121,2)</f>
        <v>0</v>
      </c>
      <c r="K121" s="181" t="s">
        <v>177</v>
      </c>
      <c r="L121" s="40"/>
      <c r="M121" s="186" t="s">
        <v>19</v>
      </c>
      <c r="N121" s="187" t="s">
        <v>45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178</v>
      </c>
      <c r="AT121" s="190" t="s">
        <v>173</v>
      </c>
      <c r="AU121" s="190" t="s">
        <v>85</v>
      </c>
      <c r="AY121" s="18" t="s">
        <v>171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85</v>
      </c>
      <c r="BK121" s="191">
        <f>ROUND(I121*H121,2)</f>
        <v>0</v>
      </c>
      <c r="BL121" s="18" t="s">
        <v>178</v>
      </c>
      <c r="BM121" s="190" t="s">
        <v>191</v>
      </c>
    </row>
    <row r="122" spans="1:65" s="13" customFormat="1" ht="11.25">
      <c r="B122" s="192"/>
      <c r="C122" s="193"/>
      <c r="D122" s="194" t="s">
        <v>180</v>
      </c>
      <c r="E122" s="195" t="s">
        <v>19</v>
      </c>
      <c r="F122" s="196" t="s">
        <v>192</v>
      </c>
      <c r="G122" s="193"/>
      <c r="H122" s="197">
        <v>83.06</v>
      </c>
      <c r="I122" s="198"/>
      <c r="J122" s="193"/>
      <c r="K122" s="193"/>
      <c r="L122" s="199"/>
      <c r="M122" s="200"/>
      <c r="N122" s="201"/>
      <c r="O122" s="201"/>
      <c r="P122" s="201"/>
      <c r="Q122" s="201"/>
      <c r="R122" s="201"/>
      <c r="S122" s="201"/>
      <c r="T122" s="202"/>
      <c r="AT122" s="203" t="s">
        <v>180</v>
      </c>
      <c r="AU122" s="203" t="s">
        <v>85</v>
      </c>
      <c r="AV122" s="13" t="s">
        <v>85</v>
      </c>
      <c r="AW122" s="13" t="s">
        <v>34</v>
      </c>
      <c r="AX122" s="13" t="s">
        <v>79</v>
      </c>
      <c r="AY122" s="203" t="s">
        <v>171</v>
      </c>
    </row>
    <row r="123" spans="1:65" s="2" customFormat="1" ht="60">
      <c r="A123" s="35"/>
      <c r="B123" s="36"/>
      <c r="C123" s="179" t="s">
        <v>178</v>
      </c>
      <c r="D123" s="179" t="s">
        <v>173</v>
      </c>
      <c r="E123" s="180" t="s">
        <v>193</v>
      </c>
      <c r="F123" s="181" t="s">
        <v>194</v>
      </c>
      <c r="G123" s="182" t="s">
        <v>176</v>
      </c>
      <c r="H123" s="183">
        <v>166.12</v>
      </c>
      <c r="I123" s="184"/>
      <c r="J123" s="185">
        <f>ROUND(I123*H123,2)</f>
        <v>0</v>
      </c>
      <c r="K123" s="181" t="s">
        <v>177</v>
      </c>
      <c r="L123" s="40"/>
      <c r="M123" s="186" t="s">
        <v>19</v>
      </c>
      <c r="N123" s="187" t="s">
        <v>45</v>
      </c>
      <c r="O123" s="65"/>
      <c r="P123" s="188">
        <f>O123*H123</f>
        <v>0</v>
      </c>
      <c r="Q123" s="188">
        <v>0</v>
      </c>
      <c r="R123" s="188">
        <f>Q123*H123</f>
        <v>0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178</v>
      </c>
      <c r="AT123" s="190" t="s">
        <v>173</v>
      </c>
      <c r="AU123" s="190" t="s">
        <v>85</v>
      </c>
      <c r="AY123" s="18" t="s">
        <v>171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85</v>
      </c>
      <c r="BK123" s="191">
        <f>ROUND(I123*H123,2)</f>
        <v>0</v>
      </c>
      <c r="BL123" s="18" t="s">
        <v>178</v>
      </c>
      <c r="BM123" s="190" t="s">
        <v>195</v>
      </c>
    </row>
    <row r="124" spans="1:65" s="13" customFormat="1" ht="11.25">
      <c r="B124" s="192"/>
      <c r="C124" s="193"/>
      <c r="D124" s="194" t="s">
        <v>180</v>
      </c>
      <c r="E124" s="195" t="s">
        <v>19</v>
      </c>
      <c r="F124" s="196" t="s">
        <v>196</v>
      </c>
      <c r="G124" s="193"/>
      <c r="H124" s="197">
        <v>166.12</v>
      </c>
      <c r="I124" s="198"/>
      <c r="J124" s="193"/>
      <c r="K124" s="193"/>
      <c r="L124" s="199"/>
      <c r="M124" s="200"/>
      <c r="N124" s="201"/>
      <c r="O124" s="201"/>
      <c r="P124" s="201"/>
      <c r="Q124" s="201"/>
      <c r="R124" s="201"/>
      <c r="S124" s="201"/>
      <c r="T124" s="202"/>
      <c r="AT124" s="203" t="s">
        <v>180</v>
      </c>
      <c r="AU124" s="203" t="s">
        <v>85</v>
      </c>
      <c r="AV124" s="13" t="s">
        <v>85</v>
      </c>
      <c r="AW124" s="13" t="s">
        <v>34</v>
      </c>
      <c r="AX124" s="13" t="s">
        <v>79</v>
      </c>
      <c r="AY124" s="203" t="s">
        <v>171</v>
      </c>
    </row>
    <row r="125" spans="1:65" s="2" customFormat="1" ht="60">
      <c r="A125" s="35"/>
      <c r="B125" s="36"/>
      <c r="C125" s="179" t="s">
        <v>197</v>
      </c>
      <c r="D125" s="179" t="s">
        <v>173</v>
      </c>
      <c r="E125" s="180" t="s">
        <v>198</v>
      </c>
      <c r="F125" s="181" t="s">
        <v>199</v>
      </c>
      <c r="G125" s="182" t="s">
        <v>176</v>
      </c>
      <c r="H125" s="183">
        <v>6.1150000000000002</v>
      </c>
      <c r="I125" s="184"/>
      <c r="J125" s="185">
        <f>ROUND(I125*H125,2)</f>
        <v>0</v>
      </c>
      <c r="K125" s="181" t="s">
        <v>177</v>
      </c>
      <c r="L125" s="40"/>
      <c r="M125" s="186" t="s">
        <v>19</v>
      </c>
      <c r="N125" s="187" t="s">
        <v>45</v>
      </c>
      <c r="O125" s="65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178</v>
      </c>
      <c r="AT125" s="190" t="s">
        <v>173</v>
      </c>
      <c r="AU125" s="190" t="s">
        <v>85</v>
      </c>
      <c r="AY125" s="18" t="s">
        <v>171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85</v>
      </c>
      <c r="BK125" s="191">
        <f>ROUND(I125*H125,2)</f>
        <v>0</v>
      </c>
      <c r="BL125" s="18" t="s">
        <v>178</v>
      </c>
      <c r="BM125" s="190" t="s">
        <v>200</v>
      </c>
    </row>
    <row r="126" spans="1:65" s="13" customFormat="1" ht="11.25">
      <c r="B126" s="192"/>
      <c r="C126" s="193"/>
      <c r="D126" s="194" t="s">
        <v>180</v>
      </c>
      <c r="E126" s="195" t="s">
        <v>19</v>
      </c>
      <c r="F126" s="196" t="s">
        <v>201</v>
      </c>
      <c r="G126" s="193"/>
      <c r="H126" s="197">
        <v>6.1150000000000002</v>
      </c>
      <c r="I126" s="198"/>
      <c r="J126" s="193"/>
      <c r="K126" s="193"/>
      <c r="L126" s="199"/>
      <c r="M126" s="200"/>
      <c r="N126" s="201"/>
      <c r="O126" s="201"/>
      <c r="P126" s="201"/>
      <c r="Q126" s="201"/>
      <c r="R126" s="201"/>
      <c r="S126" s="201"/>
      <c r="T126" s="202"/>
      <c r="AT126" s="203" t="s">
        <v>180</v>
      </c>
      <c r="AU126" s="203" t="s">
        <v>85</v>
      </c>
      <c r="AV126" s="13" t="s">
        <v>85</v>
      </c>
      <c r="AW126" s="13" t="s">
        <v>34</v>
      </c>
      <c r="AX126" s="13" t="s">
        <v>79</v>
      </c>
      <c r="AY126" s="203" t="s">
        <v>171</v>
      </c>
    </row>
    <row r="127" spans="1:65" s="2" customFormat="1" ht="66.75" customHeight="1">
      <c r="A127" s="35"/>
      <c r="B127" s="36"/>
      <c r="C127" s="179" t="s">
        <v>202</v>
      </c>
      <c r="D127" s="179" t="s">
        <v>173</v>
      </c>
      <c r="E127" s="180" t="s">
        <v>203</v>
      </c>
      <c r="F127" s="181" t="s">
        <v>204</v>
      </c>
      <c r="G127" s="182" t="s">
        <v>176</v>
      </c>
      <c r="H127" s="183">
        <v>122.3</v>
      </c>
      <c r="I127" s="184"/>
      <c r="J127" s="185">
        <f>ROUND(I127*H127,2)</f>
        <v>0</v>
      </c>
      <c r="K127" s="181" t="s">
        <v>177</v>
      </c>
      <c r="L127" s="40"/>
      <c r="M127" s="186" t="s">
        <v>19</v>
      </c>
      <c r="N127" s="187" t="s">
        <v>45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178</v>
      </c>
      <c r="AT127" s="190" t="s">
        <v>173</v>
      </c>
      <c r="AU127" s="190" t="s">
        <v>85</v>
      </c>
      <c r="AY127" s="18" t="s">
        <v>171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85</v>
      </c>
      <c r="BK127" s="191">
        <f>ROUND(I127*H127,2)</f>
        <v>0</v>
      </c>
      <c r="BL127" s="18" t="s">
        <v>178</v>
      </c>
      <c r="BM127" s="190" t="s">
        <v>205</v>
      </c>
    </row>
    <row r="128" spans="1:65" s="13" customFormat="1" ht="11.25">
      <c r="B128" s="192"/>
      <c r="C128" s="193"/>
      <c r="D128" s="194" t="s">
        <v>180</v>
      </c>
      <c r="E128" s="195" t="s">
        <v>19</v>
      </c>
      <c r="F128" s="196" t="s">
        <v>206</v>
      </c>
      <c r="G128" s="193"/>
      <c r="H128" s="197">
        <v>122.3</v>
      </c>
      <c r="I128" s="198"/>
      <c r="J128" s="193"/>
      <c r="K128" s="193"/>
      <c r="L128" s="199"/>
      <c r="M128" s="200"/>
      <c r="N128" s="201"/>
      <c r="O128" s="201"/>
      <c r="P128" s="201"/>
      <c r="Q128" s="201"/>
      <c r="R128" s="201"/>
      <c r="S128" s="201"/>
      <c r="T128" s="202"/>
      <c r="AT128" s="203" t="s">
        <v>180</v>
      </c>
      <c r="AU128" s="203" t="s">
        <v>85</v>
      </c>
      <c r="AV128" s="13" t="s">
        <v>85</v>
      </c>
      <c r="AW128" s="13" t="s">
        <v>34</v>
      </c>
      <c r="AX128" s="13" t="s">
        <v>79</v>
      </c>
      <c r="AY128" s="203" t="s">
        <v>171</v>
      </c>
    </row>
    <row r="129" spans="1:65" s="2" customFormat="1" ht="36">
      <c r="A129" s="35"/>
      <c r="B129" s="36"/>
      <c r="C129" s="179" t="s">
        <v>207</v>
      </c>
      <c r="D129" s="179" t="s">
        <v>173</v>
      </c>
      <c r="E129" s="180" t="s">
        <v>208</v>
      </c>
      <c r="F129" s="181" t="s">
        <v>209</v>
      </c>
      <c r="G129" s="182" t="s">
        <v>176</v>
      </c>
      <c r="H129" s="183">
        <v>41.53</v>
      </c>
      <c r="I129" s="184"/>
      <c r="J129" s="185">
        <f>ROUND(I129*H129,2)</f>
        <v>0</v>
      </c>
      <c r="K129" s="181" t="s">
        <v>177</v>
      </c>
      <c r="L129" s="40"/>
      <c r="M129" s="186" t="s">
        <v>19</v>
      </c>
      <c r="N129" s="187" t="s">
        <v>45</v>
      </c>
      <c r="O129" s="65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178</v>
      </c>
      <c r="AT129" s="190" t="s">
        <v>173</v>
      </c>
      <c r="AU129" s="190" t="s">
        <v>85</v>
      </c>
      <c r="AY129" s="18" t="s">
        <v>171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85</v>
      </c>
      <c r="BK129" s="191">
        <f>ROUND(I129*H129,2)</f>
        <v>0</v>
      </c>
      <c r="BL129" s="18" t="s">
        <v>178</v>
      </c>
      <c r="BM129" s="190" t="s">
        <v>210</v>
      </c>
    </row>
    <row r="130" spans="1:65" s="13" customFormat="1" ht="11.25">
      <c r="B130" s="192"/>
      <c r="C130" s="193"/>
      <c r="D130" s="194" t="s">
        <v>180</v>
      </c>
      <c r="E130" s="195" t="s">
        <v>19</v>
      </c>
      <c r="F130" s="196" t="s">
        <v>211</v>
      </c>
      <c r="G130" s="193"/>
      <c r="H130" s="197">
        <v>35.414999999999999</v>
      </c>
      <c r="I130" s="198"/>
      <c r="J130" s="193"/>
      <c r="K130" s="193"/>
      <c r="L130" s="199"/>
      <c r="M130" s="200"/>
      <c r="N130" s="201"/>
      <c r="O130" s="201"/>
      <c r="P130" s="201"/>
      <c r="Q130" s="201"/>
      <c r="R130" s="201"/>
      <c r="S130" s="201"/>
      <c r="T130" s="202"/>
      <c r="AT130" s="203" t="s">
        <v>180</v>
      </c>
      <c r="AU130" s="203" t="s">
        <v>85</v>
      </c>
      <c r="AV130" s="13" t="s">
        <v>85</v>
      </c>
      <c r="AW130" s="13" t="s">
        <v>34</v>
      </c>
      <c r="AX130" s="13" t="s">
        <v>73</v>
      </c>
      <c r="AY130" s="203" t="s">
        <v>171</v>
      </c>
    </row>
    <row r="131" spans="1:65" s="13" customFormat="1" ht="11.25">
      <c r="B131" s="192"/>
      <c r="C131" s="193"/>
      <c r="D131" s="194" t="s">
        <v>180</v>
      </c>
      <c r="E131" s="195" t="s">
        <v>19</v>
      </c>
      <c r="F131" s="196" t="s">
        <v>212</v>
      </c>
      <c r="G131" s="193"/>
      <c r="H131" s="197">
        <v>6.1150000000000002</v>
      </c>
      <c r="I131" s="198"/>
      <c r="J131" s="193"/>
      <c r="K131" s="193"/>
      <c r="L131" s="199"/>
      <c r="M131" s="200"/>
      <c r="N131" s="201"/>
      <c r="O131" s="201"/>
      <c r="P131" s="201"/>
      <c r="Q131" s="201"/>
      <c r="R131" s="201"/>
      <c r="S131" s="201"/>
      <c r="T131" s="202"/>
      <c r="AT131" s="203" t="s">
        <v>180</v>
      </c>
      <c r="AU131" s="203" t="s">
        <v>85</v>
      </c>
      <c r="AV131" s="13" t="s">
        <v>85</v>
      </c>
      <c r="AW131" s="13" t="s">
        <v>34</v>
      </c>
      <c r="AX131" s="13" t="s">
        <v>73</v>
      </c>
      <c r="AY131" s="203" t="s">
        <v>171</v>
      </c>
    </row>
    <row r="132" spans="1:65" s="14" customFormat="1" ht="11.25">
      <c r="B132" s="204"/>
      <c r="C132" s="205"/>
      <c r="D132" s="194" t="s">
        <v>180</v>
      </c>
      <c r="E132" s="206" t="s">
        <v>19</v>
      </c>
      <c r="F132" s="207" t="s">
        <v>183</v>
      </c>
      <c r="G132" s="205"/>
      <c r="H132" s="208">
        <v>41.53</v>
      </c>
      <c r="I132" s="209"/>
      <c r="J132" s="205"/>
      <c r="K132" s="205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180</v>
      </c>
      <c r="AU132" s="214" t="s">
        <v>85</v>
      </c>
      <c r="AV132" s="14" t="s">
        <v>178</v>
      </c>
      <c r="AW132" s="14" t="s">
        <v>34</v>
      </c>
      <c r="AX132" s="14" t="s">
        <v>79</v>
      </c>
      <c r="AY132" s="214" t="s">
        <v>171</v>
      </c>
    </row>
    <row r="133" spans="1:65" s="2" customFormat="1" ht="24">
      <c r="A133" s="35"/>
      <c r="B133" s="36"/>
      <c r="C133" s="179" t="s">
        <v>186</v>
      </c>
      <c r="D133" s="179" t="s">
        <v>173</v>
      </c>
      <c r="E133" s="180" t="s">
        <v>213</v>
      </c>
      <c r="F133" s="181" t="s">
        <v>214</v>
      </c>
      <c r="G133" s="182" t="s">
        <v>215</v>
      </c>
      <c r="H133" s="183">
        <v>12.23</v>
      </c>
      <c r="I133" s="184"/>
      <c r="J133" s="185">
        <f>ROUND(I133*H133,2)</f>
        <v>0</v>
      </c>
      <c r="K133" s="181" t="s">
        <v>19</v>
      </c>
      <c r="L133" s="40"/>
      <c r="M133" s="186" t="s">
        <v>19</v>
      </c>
      <c r="N133" s="187" t="s">
        <v>45</v>
      </c>
      <c r="O133" s="65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178</v>
      </c>
      <c r="AT133" s="190" t="s">
        <v>173</v>
      </c>
      <c r="AU133" s="190" t="s">
        <v>85</v>
      </c>
      <c r="AY133" s="18" t="s">
        <v>171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85</v>
      </c>
      <c r="BK133" s="191">
        <f>ROUND(I133*H133,2)</f>
        <v>0</v>
      </c>
      <c r="BL133" s="18" t="s">
        <v>178</v>
      </c>
      <c r="BM133" s="190" t="s">
        <v>216</v>
      </c>
    </row>
    <row r="134" spans="1:65" s="13" customFormat="1" ht="11.25">
      <c r="B134" s="192"/>
      <c r="C134" s="193"/>
      <c r="D134" s="194" t="s">
        <v>180</v>
      </c>
      <c r="E134" s="195" t="s">
        <v>19</v>
      </c>
      <c r="F134" s="196" t="s">
        <v>217</v>
      </c>
      <c r="G134" s="193"/>
      <c r="H134" s="197">
        <v>12.23</v>
      </c>
      <c r="I134" s="198"/>
      <c r="J134" s="193"/>
      <c r="K134" s="193"/>
      <c r="L134" s="199"/>
      <c r="M134" s="200"/>
      <c r="N134" s="201"/>
      <c r="O134" s="201"/>
      <c r="P134" s="201"/>
      <c r="Q134" s="201"/>
      <c r="R134" s="201"/>
      <c r="S134" s="201"/>
      <c r="T134" s="202"/>
      <c r="AT134" s="203" t="s">
        <v>180</v>
      </c>
      <c r="AU134" s="203" t="s">
        <v>85</v>
      </c>
      <c r="AV134" s="13" t="s">
        <v>85</v>
      </c>
      <c r="AW134" s="13" t="s">
        <v>34</v>
      </c>
      <c r="AX134" s="13" t="s">
        <v>73</v>
      </c>
      <c r="AY134" s="203" t="s">
        <v>171</v>
      </c>
    </row>
    <row r="135" spans="1:65" s="14" customFormat="1" ht="11.25">
      <c r="B135" s="204"/>
      <c r="C135" s="205"/>
      <c r="D135" s="194" t="s">
        <v>180</v>
      </c>
      <c r="E135" s="206" t="s">
        <v>19</v>
      </c>
      <c r="F135" s="207" t="s">
        <v>183</v>
      </c>
      <c r="G135" s="205"/>
      <c r="H135" s="208">
        <v>12.23</v>
      </c>
      <c r="I135" s="209"/>
      <c r="J135" s="205"/>
      <c r="K135" s="205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180</v>
      </c>
      <c r="AU135" s="214" t="s">
        <v>85</v>
      </c>
      <c r="AV135" s="14" t="s">
        <v>178</v>
      </c>
      <c r="AW135" s="14" t="s">
        <v>34</v>
      </c>
      <c r="AX135" s="14" t="s">
        <v>79</v>
      </c>
      <c r="AY135" s="214" t="s">
        <v>171</v>
      </c>
    </row>
    <row r="136" spans="1:65" s="2" customFormat="1" ht="36">
      <c r="A136" s="35"/>
      <c r="B136" s="36"/>
      <c r="C136" s="179" t="s">
        <v>218</v>
      </c>
      <c r="D136" s="179" t="s">
        <v>173</v>
      </c>
      <c r="E136" s="180" t="s">
        <v>219</v>
      </c>
      <c r="F136" s="181" t="s">
        <v>220</v>
      </c>
      <c r="G136" s="182" t="s">
        <v>176</v>
      </c>
      <c r="H136" s="183">
        <v>41.53</v>
      </c>
      <c r="I136" s="184"/>
      <c r="J136" s="185">
        <f>ROUND(I136*H136,2)</f>
        <v>0</v>
      </c>
      <c r="K136" s="181" t="s">
        <v>177</v>
      </c>
      <c r="L136" s="40"/>
      <c r="M136" s="186" t="s">
        <v>19</v>
      </c>
      <c r="N136" s="187" t="s">
        <v>45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178</v>
      </c>
      <c r="AT136" s="190" t="s">
        <v>173</v>
      </c>
      <c r="AU136" s="190" t="s">
        <v>85</v>
      </c>
      <c r="AY136" s="18" t="s">
        <v>171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85</v>
      </c>
      <c r="BK136" s="191">
        <f>ROUND(I136*H136,2)</f>
        <v>0</v>
      </c>
      <c r="BL136" s="18" t="s">
        <v>178</v>
      </c>
      <c r="BM136" s="190" t="s">
        <v>221</v>
      </c>
    </row>
    <row r="137" spans="1:65" s="13" customFormat="1" ht="11.25">
      <c r="B137" s="192"/>
      <c r="C137" s="193"/>
      <c r="D137" s="194" t="s">
        <v>180</v>
      </c>
      <c r="E137" s="195" t="s">
        <v>19</v>
      </c>
      <c r="F137" s="196" t="s">
        <v>222</v>
      </c>
      <c r="G137" s="193"/>
      <c r="H137" s="197">
        <v>41.53</v>
      </c>
      <c r="I137" s="198"/>
      <c r="J137" s="193"/>
      <c r="K137" s="193"/>
      <c r="L137" s="199"/>
      <c r="M137" s="200"/>
      <c r="N137" s="201"/>
      <c r="O137" s="201"/>
      <c r="P137" s="201"/>
      <c r="Q137" s="201"/>
      <c r="R137" s="201"/>
      <c r="S137" s="201"/>
      <c r="T137" s="202"/>
      <c r="AT137" s="203" t="s">
        <v>180</v>
      </c>
      <c r="AU137" s="203" t="s">
        <v>85</v>
      </c>
      <c r="AV137" s="13" t="s">
        <v>85</v>
      </c>
      <c r="AW137" s="13" t="s">
        <v>34</v>
      </c>
      <c r="AX137" s="13" t="s">
        <v>79</v>
      </c>
      <c r="AY137" s="203" t="s">
        <v>171</v>
      </c>
    </row>
    <row r="138" spans="1:65" s="2" customFormat="1" ht="44.25" customHeight="1">
      <c r="A138" s="35"/>
      <c r="B138" s="36"/>
      <c r="C138" s="179" t="s">
        <v>223</v>
      </c>
      <c r="D138" s="179" t="s">
        <v>173</v>
      </c>
      <c r="E138" s="180" t="s">
        <v>224</v>
      </c>
      <c r="F138" s="181" t="s">
        <v>225</v>
      </c>
      <c r="G138" s="182" t="s">
        <v>176</v>
      </c>
      <c r="H138" s="183">
        <v>35.412999999999997</v>
      </c>
      <c r="I138" s="184"/>
      <c r="J138" s="185">
        <f>ROUND(I138*H138,2)</f>
        <v>0</v>
      </c>
      <c r="K138" s="181" t="s">
        <v>177</v>
      </c>
      <c r="L138" s="40"/>
      <c r="M138" s="186" t="s">
        <v>19</v>
      </c>
      <c r="N138" s="187" t="s">
        <v>45</v>
      </c>
      <c r="O138" s="65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178</v>
      </c>
      <c r="AT138" s="190" t="s">
        <v>173</v>
      </c>
      <c r="AU138" s="190" t="s">
        <v>85</v>
      </c>
      <c r="AY138" s="18" t="s">
        <v>171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85</v>
      </c>
      <c r="BK138" s="191">
        <f>ROUND(I138*H138,2)</f>
        <v>0</v>
      </c>
      <c r="BL138" s="18" t="s">
        <v>178</v>
      </c>
      <c r="BM138" s="190" t="s">
        <v>226</v>
      </c>
    </row>
    <row r="139" spans="1:65" s="13" customFormat="1" ht="11.25">
      <c r="B139" s="192"/>
      <c r="C139" s="193"/>
      <c r="D139" s="194" t="s">
        <v>180</v>
      </c>
      <c r="E139" s="195" t="s">
        <v>19</v>
      </c>
      <c r="F139" s="196" t="s">
        <v>227</v>
      </c>
      <c r="G139" s="193"/>
      <c r="H139" s="197">
        <v>35.412999999999997</v>
      </c>
      <c r="I139" s="198"/>
      <c r="J139" s="193"/>
      <c r="K139" s="193"/>
      <c r="L139" s="199"/>
      <c r="M139" s="200"/>
      <c r="N139" s="201"/>
      <c r="O139" s="201"/>
      <c r="P139" s="201"/>
      <c r="Q139" s="201"/>
      <c r="R139" s="201"/>
      <c r="S139" s="201"/>
      <c r="T139" s="202"/>
      <c r="AT139" s="203" t="s">
        <v>180</v>
      </c>
      <c r="AU139" s="203" t="s">
        <v>85</v>
      </c>
      <c r="AV139" s="13" t="s">
        <v>85</v>
      </c>
      <c r="AW139" s="13" t="s">
        <v>34</v>
      </c>
      <c r="AX139" s="13" t="s">
        <v>79</v>
      </c>
      <c r="AY139" s="203" t="s">
        <v>171</v>
      </c>
    </row>
    <row r="140" spans="1:65" s="2" customFormat="1" ht="33" customHeight="1">
      <c r="A140" s="35"/>
      <c r="B140" s="36"/>
      <c r="C140" s="179" t="s">
        <v>228</v>
      </c>
      <c r="D140" s="179" t="s">
        <v>173</v>
      </c>
      <c r="E140" s="180" t="s">
        <v>229</v>
      </c>
      <c r="F140" s="181" t="s">
        <v>230</v>
      </c>
      <c r="G140" s="182" t="s">
        <v>231</v>
      </c>
      <c r="H140" s="183">
        <v>118.05</v>
      </c>
      <c r="I140" s="184"/>
      <c r="J140" s="185">
        <f>ROUND(I140*H140,2)</f>
        <v>0</v>
      </c>
      <c r="K140" s="181" t="s">
        <v>177</v>
      </c>
      <c r="L140" s="40"/>
      <c r="M140" s="186" t="s">
        <v>19</v>
      </c>
      <c r="N140" s="187" t="s">
        <v>45</v>
      </c>
      <c r="O140" s="65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178</v>
      </c>
      <c r="AT140" s="190" t="s">
        <v>173</v>
      </c>
      <c r="AU140" s="190" t="s">
        <v>85</v>
      </c>
      <c r="AY140" s="18" t="s">
        <v>171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85</v>
      </c>
      <c r="BK140" s="191">
        <f>ROUND(I140*H140,2)</f>
        <v>0</v>
      </c>
      <c r="BL140" s="18" t="s">
        <v>178</v>
      </c>
      <c r="BM140" s="190" t="s">
        <v>232</v>
      </c>
    </row>
    <row r="141" spans="1:65" s="13" customFormat="1" ht="11.25">
      <c r="B141" s="192"/>
      <c r="C141" s="193"/>
      <c r="D141" s="194" t="s">
        <v>180</v>
      </c>
      <c r="E141" s="195" t="s">
        <v>19</v>
      </c>
      <c r="F141" s="196" t="s">
        <v>233</v>
      </c>
      <c r="G141" s="193"/>
      <c r="H141" s="197">
        <v>118.05</v>
      </c>
      <c r="I141" s="198"/>
      <c r="J141" s="193"/>
      <c r="K141" s="193"/>
      <c r="L141" s="199"/>
      <c r="M141" s="200"/>
      <c r="N141" s="201"/>
      <c r="O141" s="201"/>
      <c r="P141" s="201"/>
      <c r="Q141" s="201"/>
      <c r="R141" s="201"/>
      <c r="S141" s="201"/>
      <c r="T141" s="202"/>
      <c r="AT141" s="203" t="s">
        <v>180</v>
      </c>
      <c r="AU141" s="203" t="s">
        <v>85</v>
      </c>
      <c r="AV141" s="13" t="s">
        <v>85</v>
      </c>
      <c r="AW141" s="13" t="s">
        <v>34</v>
      </c>
      <c r="AX141" s="13" t="s">
        <v>73</v>
      </c>
      <c r="AY141" s="203" t="s">
        <v>171</v>
      </c>
    </row>
    <row r="142" spans="1:65" s="14" customFormat="1" ht="11.25">
      <c r="B142" s="204"/>
      <c r="C142" s="205"/>
      <c r="D142" s="194" t="s">
        <v>180</v>
      </c>
      <c r="E142" s="206" t="s">
        <v>19</v>
      </c>
      <c r="F142" s="207" t="s">
        <v>183</v>
      </c>
      <c r="G142" s="205"/>
      <c r="H142" s="208">
        <v>118.05</v>
      </c>
      <c r="I142" s="209"/>
      <c r="J142" s="205"/>
      <c r="K142" s="205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180</v>
      </c>
      <c r="AU142" s="214" t="s">
        <v>85</v>
      </c>
      <c r="AV142" s="14" t="s">
        <v>178</v>
      </c>
      <c r="AW142" s="14" t="s">
        <v>34</v>
      </c>
      <c r="AX142" s="14" t="s">
        <v>79</v>
      </c>
      <c r="AY142" s="214" t="s">
        <v>171</v>
      </c>
    </row>
    <row r="143" spans="1:65" s="12" customFormat="1" ht="22.9" customHeight="1">
      <c r="B143" s="163"/>
      <c r="C143" s="164"/>
      <c r="D143" s="165" t="s">
        <v>72</v>
      </c>
      <c r="E143" s="177" t="s">
        <v>85</v>
      </c>
      <c r="F143" s="177" t="s">
        <v>234</v>
      </c>
      <c r="G143" s="164"/>
      <c r="H143" s="164"/>
      <c r="I143" s="167"/>
      <c r="J143" s="178">
        <f>BK143</f>
        <v>0</v>
      </c>
      <c r="K143" s="164"/>
      <c r="L143" s="169"/>
      <c r="M143" s="170"/>
      <c r="N143" s="171"/>
      <c r="O143" s="171"/>
      <c r="P143" s="172">
        <f>SUM(P144:P147)</f>
        <v>0</v>
      </c>
      <c r="Q143" s="171"/>
      <c r="R143" s="172">
        <f>SUM(R144:R147)</f>
        <v>2.1547914699999997</v>
      </c>
      <c r="S143" s="171"/>
      <c r="T143" s="173">
        <f>SUM(T144:T147)</f>
        <v>0</v>
      </c>
      <c r="AR143" s="174" t="s">
        <v>79</v>
      </c>
      <c r="AT143" s="175" t="s">
        <v>72</v>
      </c>
      <c r="AU143" s="175" t="s">
        <v>79</v>
      </c>
      <c r="AY143" s="174" t="s">
        <v>171</v>
      </c>
      <c r="BK143" s="176">
        <f>SUM(BK144:BK147)</f>
        <v>0</v>
      </c>
    </row>
    <row r="144" spans="1:65" s="2" customFormat="1" ht="24">
      <c r="A144" s="35"/>
      <c r="B144" s="36"/>
      <c r="C144" s="179" t="s">
        <v>235</v>
      </c>
      <c r="D144" s="179" t="s">
        <v>173</v>
      </c>
      <c r="E144" s="180" t="s">
        <v>236</v>
      </c>
      <c r="F144" s="181" t="s">
        <v>237</v>
      </c>
      <c r="G144" s="182" t="s">
        <v>176</v>
      </c>
      <c r="H144" s="183">
        <v>4.2999999999999997E-2</v>
      </c>
      <c r="I144" s="184"/>
      <c r="J144" s="185">
        <f>ROUND(I144*H144,2)</f>
        <v>0</v>
      </c>
      <c r="K144" s="181" t="s">
        <v>177</v>
      </c>
      <c r="L144" s="40"/>
      <c r="M144" s="186" t="s">
        <v>19</v>
      </c>
      <c r="N144" s="187" t="s">
        <v>45</v>
      </c>
      <c r="O144" s="65"/>
      <c r="P144" s="188">
        <f>O144*H144</f>
        <v>0</v>
      </c>
      <c r="Q144" s="188">
        <v>2.45329</v>
      </c>
      <c r="R144" s="188">
        <f>Q144*H144</f>
        <v>0.10549146999999999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178</v>
      </c>
      <c r="AT144" s="190" t="s">
        <v>173</v>
      </c>
      <c r="AU144" s="190" t="s">
        <v>85</v>
      </c>
      <c r="AY144" s="18" t="s">
        <v>171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85</v>
      </c>
      <c r="BK144" s="191">
        <f>ROUND(I144*H144,2)</f>
        <v>0</v>
      </c>
      <c r="BL144" s="18" t="s">
        <v>178</v>
      </c>
      <c r="BM144" s="190" t="s">
        <v>238</v>
      </c>
    </row>
    <row r="145" spans="1:65" s="13" customFormat="1" ht="11.25">
      <c r="B145" s="192"/>
      <c r="C145" s="193"/>
      <c r="D145" s="194" t="s">
        <v>180</v>
      </c>
      <c r="E145" s="195" t="s">
        <v>19</v>
      </c>
      <c r="F145" s="196" t="s">
        <v>182</v>
      </c>
      <c r="G145" s="193"/>
      <c r="H145" s="197">
        <v>4.2999999999999997E-2</v>
      </c>
      <c r="I145" s="198"/>
      <c r="J145" s="193"/>
      <c r="K145" s="193"/>
      <c r="L145" s="199"/>
      <c r="M145" s="200"/>
      <c r="N145" s="201"/>
      <c r="O145" s="201"/>
      <c r="P145" s="201"/>
      <c r="Q145" s="201"/>
      <c r="R145" s="201"/>
      <c r="S145" s="201"/>
      <c r="T145" s="202"/>
      <c r="AT145" s="203" t="s">
        <v>180</v>
      </c>
      <c r="AU145" s="203" t="s">
        <v>85</v>
      </c>
      <c r="AV145" s="13" t="s">
        <v>85</v>
      </c>
      <c r="AW145" s="13" t="s">
        <v>34</v>
      </c>
      <c r="AX145" s="13" t="s">
        <v>79</v>
      </c>
      <c r="AY145" s="203" t="s">
        <v>171</v>
      </c>
    </row>
    <row r="146" spans="1:65" s="2" customFormat="1" ht="24">
      <c r="A146" s="35"/>
      <c r="B146" s="36"/>
      <c r="C146" s="179" t="s">
        <v>239</v>
      </c>
      <c r="D146" s="179" t="s">
        <v>173</v>
      </c>
      <c r="E146" s="180" t="s">
        <v>240</v>
      </c>
      <c r="F146" s="181" t="s">
        <v>241</v>
      </c>
      <c r="G146" s="182" t="s">
        <v>176</v>
      </c>
      <c r="H146" s="183">
        <v>1.0349999999999999</v>
      </c>
      <c r="I146" s="184"/>
      <c r="J146" s="185">
        <f>ROUND(I146*H146,2)</f>
        <v>0</v>
      </c>
      <c r="K146" s="181" t="s">
        <v>177</v>
      </c>
      <c r="L146" s="40"/>
      <c r="M146" s="186" t="s">
        <v>19</v>
      </c>
      <c r="N146" s="187" t="s">
        <v>45</v>
      </c>
      <c r="O146" s="65"/>
      <c r="P146" s="188">
        <f>O146*H146</f>
        <v>0</v>
      </c>
      <c r="Q146" s="188">
        <v>1.98</v>
      </c>
      <c r="R146" s="188">
        <f>Q146*H146</f>
        <v>2.0492999999999997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178</v>
      </c>
      <c r="AT146" s="190" t="s">
        <v>173</v>
      </c>
      <c r="AU146" s="190" t="s">
        <v>85</v>
      </c>
      <c r="AY146" s="18" t="s">
        <v>171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85</v>
      </c>
      <c r="BK146" s="191">
        <f>ROUND(I146*H146,2)</f>
        <v>0</v>
      </c>
      <c r="BL146" s="18" t="s">
        <v>178</v>
      </c>
      <c r="BM146" s="190" t="s">
        <v>242</v>
      </c>
    </row>
    <row r="147" spans="1:65" s="13" customFormat="1" ht="11.25">
      <c r="B147" s="192"/>
      <c r="C147" s="193"/>
      <c r="D147" s="194" t="s">
        <v>180</v>
      </c>
      <c r="E147" s="195" t="s">
        <v>19</v>
      </c>
      <c r="F147" s="196" t="s">
        <v>243</v>
      </c>
      <c r="G147" s="193"/>
      <c r="H147" s="197">
        <v>1.0349999999999999</v>
      </c>
      <c r="I147" s="198"/>
      <c r="J147" s="193"/>
      <c r="K147" s="193"/>
      <c r="L147" s="199"/>
      <c r="M147" s="200"/>
      <c r="N147" s="201"/>
      <c r="O147" s="201"/>
      <c r="P147" s="201"/>
      <c r="Q147" s="201"/>
      <c r="R147" s="201"/>
      <c r="S147" s="201"/>
      <c r="T147" s="202"/>
      <c r="AT147" s="203" t="s">
        <v>180</v>
      </c>
      <c r="AU147" s="203" t="s">
        <v>85</v>
      </c>
      <c r="AV147" s="13" t="s">
        <v>85</v>
      </c>
      <c r="AW147" s="13" t="s">
        <v>34</v>
      </c>
      <c r="AX147" s="13" t="s">
        <v>79</v>
      </c>
      <c r="AY147" s="203" t="s">
        <v>171</v>
      </c>
    </row>
    <row r="148" spans="1:65" s="12" customFormat="1" ht="22.9" customHeight="1">
      <c r="B148" s="163"/>
      <c r="C148" s="164"/>
      <c r="D148" s="165" t="s">
        <v>72</v>
      </c>
      <c r="E148" s="177" t="s">
        <v>188</v>
      </c>
      <c r="F148" s="177" t="s">
        <v>244</v>
      </c>
      <c r="G148" s="164"/>
      <c r="H148" s="164"/>
      <c r="I148" s="167"/>
      <c r="J148" s="178">
        <f>BK148</f>
        <v>0</v>
      </c>
      <c r="K148" s="164"/>
      <c r="L148" s="169"/>
      <c r="M148" s="170"/>
      <c r="N148" s="171"/>
      <c r="O148" s="171"/>
      <c r="P148" s="172">
        <f>SUM(P149:P195)</f>
        <v>0</v>
      </c>
      <c r="Q148" s="171"/>
      <c r="R148" s="172">
        <f>SUM(R149:R195)</f>
        <v>24.008595929999998</v>
      </c>
      <c r="S148" s="171"/>
      <c r="T148" s="173">
        <f>SUM(T149:T195)</f>
        <v>0</v>
      </c>
      <c r="AR148" s="174" t="s">
        <v>79</v>
      </c>
      <c r="AT148" s="175" t="s">
        <v>72</v>
      </c>
      <c r="AU148" s="175" t="s">
        <v>79</v>
      </c>
      <c r="AY148" s="174" t="s">
        <v>171</v>
      </c>
      <c r="BK148" s="176">
        <f>SUM(BK149:BK195)</f>
        <v>0</v>
      </c>
    </row>
    <row r="149" spans="1:65" s="2" customFormat="1" ht="33" customHeight="1">
      <c r="A149" s="35"/>
      <c r="B149" s="36"/>
      <c r="C149" s="179" t="s">
        <v>245</v>
      </c>
      <c r="D149" s="179" t="s">
        <v>173</v>
      </c>
      <c r="E149" s="180" t="s">
        <v>246</v>
      </c>
      <c r="F149" s="181" t="s">
        <v>247</v>
      </c>
      <c r="G149" s="182" t="s">
        <v>231</v>
      </c>
      <c r="H149" s="183">
        <v>2.08</v>
      </c>
      <c r="I149" s="184"/>
      <c r="J149" s="185">
        <f>ROUND(I149*H149,2)</f>
        <v>0</v>
      </c>
      <c r="K149" s="181" t="s">
        <v>177</v>
      </c>
      <c r="L149" s="40"/>
      <c r="M149" s="186" t="s">
        <v>19</v>
      </c>
      <c r="N149" s="187" t="s">
        <v>45</v>
      </c>
      <c r="O149" s="65"/>
      <c r="P149" s="188">
        <f>O149*H149</f>
        <v>0</v>
      </c>
      <c r="Q149" s="188">
        <v>0.15301000000000001</v>
      </c>
      <c r="R149" s="188">
        <f>Q149*H149</f>
        <v>0.31826080000000001</v>
      </c>
      <c r="S149" s="188">
        <v>0</v>
      </c>
      <c r="T149" s="18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178</v>
      </c>
      <c r="AT149" s="190" t="s">
        <v>173</v>
      </c>
      <c r="AU149" s="190" t="s">
        <v>85</v>
      </c>
      <c r="AY149" s="18" t="s">
        <v>171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85</v>
      </c>
      <c r="BK149" s="191">
        <f>ROUND(I149*H149,2)</f>
        <v>0</v>
      </c>
      <c r="BL149" s="18" t="s">
        <v>178</v>
      </c>
      <c r="BM149" s="190" t="s">
        <v>248</v>
      </c>
    </row>
    <row r="150" spans="1:65" s="13" customFormat="1" ht="11.25">
      <c r="B150" s="192"/>
      <c r="C150" s="193"/>
      <c r="D150" s="194" t="s">
        <v>180</v>
      </c>
      <c r="E150" s="195" t="s">
        <v>19</v>
      </c>
      <c r="F150" s="196" t="s">
        <v>249</v>
      </c>
      <c r="G150" s="193"/>
      <c r="H150" s="197">
        <v>2.08</v>
      </c>
      <c r="I150" s="198"/>
      <c r="J150" s="193"/>
      <c r="K150" s="193"/>
      <c r="L150" s="199"/>
      <c r="M150" s="200"/>
      <c r="N150" s="201"/>
      <c r="O150" s="201"/>
      <c r="P150" s="201"/>
      <c r="Q150" s="201"/>
      <c r="R150" s="201"/>
      <c r="S150" s="201"/>
      <c r="T150" s="202"/>
      <c r="AT150" s="203" t="s">
        <v>180</v>
      </c>
      <c r="AU150" s="203" t="s">
        <v>85</v>
      </c>
      <c r="AV150" s="13" t="s">
        <v>85</v>
      </c>
      <c r="AW150" s="13" t="s">
        <v>34</v>
      </c>
      <c r="AX150" s="13" t="s">
        <v>79</v>
      </c>
      <c r="AY150" s="203" t="s">
        <v>171</v>
      </c>
    </row>
    <row r="151" spans="1:65" s="2" customFormat="1" ht="36">
      <c r="A151" s="35"/>
      <c r="B151" s="36"/>
      <c r="C151" s="179" t="s">
        <v>8</v>
      </c>
      <c r="D151" s="179" t="s">
        <v>173</v>
      </c>
      <c r="E151" s="180" t="s">
        <v>250</v>
      </c>
      <c r="F151" s="181" t="s">
        <v>251</v>
      </c>
      <c r="G151" s="182" t="s">
        <v>231</v>
      </c>
      <c r="H151" s="183">
        <v>4.55</v>
      </c>
      <c r="I151" s="184"/>
      <c r="J151" s="185">
        <f>ROUND(I151*H151,2)</f>
        <v>0</v>
      </c>
      <c r="K151" s="181" t="s">
        <v>177</v>
      </c>
      <c r="L151" s="40"/>
      <c r="M151" s="186" t="s">
        <v>19</v>
      </c>
      <c r="N151" s="187" t="s">
        <v>45</v>
      </c>
      <c r="O151" s="65"/>
      <c r="P151" s="188">
        <f>O151*H151</f>
        <v>0</v>
      </c>
      <c r="Q151" s="188">
        <v>0.18085000000000001</v>
      </c>
      <c r="R151" s="188">
        <f>Q151*H151</f>
        <v>0.82286749999999997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178</v>
      </c>
      <c r="AT151" s="190" t="s">
        <v>173</v>
      </c>
      <c r="AU151" s="190" t="s">
        <v>85</v>
      </c>
      <c r="AY151" s="18" t="s">
        <v>171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85</v>
      </c>
      <c r="BK151" s="191">
        <f>ROUND(I151*H151,2)</f>
        <v>0</v>
      </c>
      <c r="BL151" s="18" t="s">
        <v>178</v>
      </c>
      <c r="BM151" s="190" t="s">
        <v>252</v>
      </c>
    </row>
    <row r="152" spans="1:65" s="13" customFormat="1" ht="11.25">
      <c r="B152" s="192"/>
      <c r="C152" s="193"/>
      <c r="D152" s="194" t="s">
        <v>180</v>
      </c>
      <c r="E152" s="195" t="s">
        <v>19</v>
      </c>
      <c r="F152" s="196" t="s">
        <v>253</v>
      </c>
      <c r="G152" s="193"/>
      <c r="H152" s="197">
        <v>4.55</v>
      </c>
      <c r="I152" s="198"/>
      <c r="J152" s="193"/>
      <c r="K152" s="193"/>
      <c r="L152" s="199"/>
      <c r="M152" s="200"/>
      <c r="N152" s="201"/>
      <c r="O152" s="201"/>
      <c r="P152" s="201"/>
      <c r="Q152" s="201"/>
      <c r="R152" s="201"/>
      <c r="S152" s="201"/>
      <c r="T152" s="202"/>
      <c r="AT152" s="203" t="s">
        <v>180</v>
      </c>
      <c r="AU152" s="203" t="s">
        <v>85</v>
      </c>
      <c r="AV152" s="13" t="s">
        <v>85</v>
      </c>
      <c r="AW152" s="13" t="s">
        <v>34</v>
      </c>
      <c r="AX152" s="13" t="s">
        <v>79</v>
      </c>
      <c r="AY152" s="203" t="s">
        <v>171</v>
      </c>
    </row>
    <row r="153" spans="1:65" s="2" customFormat="1" ht="36">
      <c r="A153" s="35"/>
      <c r="B153" s="36"/>
      <c r="C153" s="179" t="s">
        <v>254</v>
      </c>
      <c r="D153" s="179" t="s">
        <v>173</v>
      </c>
      <c r="E153" s="180" t="s">
        <v>255</v>
      </c>
      <c r="F153" s="181" t="s">
        <v>256</v>
      </c>
      <c r="G153" s="182" t="s">
        <v>231</v>
      </c>
      <c r="H153" s="183">
        <v>2.6</v>
      </c>
      <c r="I153" s="184"/>
      <c r="J153" s="185">
        <f>ROUND(I153*H153,2)</f>
        <v>0</v>
      </c>
      <c r="K153" s="181" t="s">
        <v>177</v>
      </c>
      <c r="L153" s="40"/>
      <c r="M153" s="186" t="s">
        <v>19</v>
      </c>
      <c r="N153" s="187" t="s">
        <v>45</v>
      </c>
      <c r="O153" s="65"/>
      <c r="P153" s="188">
        <f>O153*H153</f>
        <v>0</v>
      </c>
      <c r="Q153" s="188">
        <v>0.21379000000000001</v>
      </c>
      <c r="R153" s="188">
        <f>Q153*H153</f>
        <v>0.55585400000000007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178</v>
      </c>
      <c r="AT153" s="190" t="s">
        <v>173</v>
      </c>
      <c r="AU153" s="190" t="s">
        <v>85</v>
      </c>
      <c r="AY153" s="18" t="s">
        <v>171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85</v>
      </c>
      <c r="BK153" s="191">
        <f>ROUND(I153*H153,2)</f>
        <v>0</v>
      </c>
      <c r="BL153" s="18" t="s">
        <v>178</v>
      </c>
      <c r="BM153" s="190" t="s">
        <v>257</v>
      </c>
    </row>
    <row r="154" spans="1:65" s="13" customFormat="1" ht="11.25">
      <c r="B154" s="192"/>
      <c r="C154" s="193"/>
      <c r="D154" s="194" t="s">
        <v>180</v>
      </c>
      <c r="E154" s="195" t="s">
        <v>19</v>
      </c>
      <c r="F154" s="196" t="s">
        <v>258</v>
      </c>
      <c r="G154" s="193"/>
      <c r="H154" s="197">
        <v>2.6</v>
      </c>
      <c r="I154" s="198"/>
      <c r="J154" s="193"/>
      <c r="K154" s="193"/>
      <c r="L154" s="199"/>
      <c r="M154" s="200"/>
      <c r="N154" s="201"/>
      <c r="O154" s="201"/>
      <c r="P154" s="201"/>
      <c r="Q154" s="201"/>
      <c r="R154" s="201"/>
      <c r="S154" s="201"/>
      <c r="T154" s="202"/>
      <c r="AT154" s="203" t="s">
        <v>180</v>
      </c>
      <c r="AU154" s="203" t="s">
        <v>85</v>
      </c>
      <c r="AV154" s="13" t="s">
        <v>85</v>
      </c>
      <c r="AW154" s="13" t="s">
        <v>34</v>
      </c>
      <c r="AX154" s="13" t="s">
        <v>79</v>
      </c>
      <c r="AY154" s="203" t="s">
        <v>171</v>
      </c>
    </row>
    <row r="155" spans="1:65" s="2" customFormat="1" ht="36">
      <c r="A155" s="35"/>
      <c r="B155" s="36"/>
      <c r="C155" s="179" t="s">
        <v>259</v>
      </c>
      <c r="D155" s="179" t="s">
        <v>173</v>
      </c>
      <c r="E155" s="180" t="s">
        <v>260</v>
      </c>
      <c r="F155" s="181" t="s">
        <v>261</v>
      </c>
      <c r="G155" s="182" t="s">
        <v>231</v>
      </c>
      <c r="H155" s="183">
        <v>1.61</v>
      </c>
      <c r="I155" s="184"/>
      <c r="J155" s="185">
        <f>ROUND(I155*H155,2)</f>
        <v>0</v>
      </c>
      <c r="K155" s="181" t="s">
        <v>177</v>
      </c>
      <c r="L155" s="40"/>
      <c r="M155" s="186" t="s">
        <v>19</v>
      </c>
      <c r="N155" s="187" t="s">
        <v>45</v>
      </c>
      <c r="O155" s="65"/>
      <c r="P155" s="188">
        <f>O155*H155</f>
        <v>0</v>
      </c>
      <c r="Q155" s="188">
        <v>0.34116000000000002</v>
      </c>
      <c r="R155" s="188">
        <f>Q155*H155</f>
        <v>0.54926760000000008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178</v>
      </c>
      <c r="AT155" s="190" t="s">
        <v>173</v>
      </c>
      <c r="AU155" s="190" t="s">
        <v>85</v>
      </c>
      <c r="AY155" s="18" t="s">
        <v>171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85</v>
      </c>
      <c r="BK155" s="191">
        <f>ROUND(I155*H155,2)</f>
        <v>0</v>
      </c>
      <c r="BL155" s="18" t="s">
        <v>178</v>
      </c>
      <c r="BM155" s="190" t="s">
        <v>262</v>
      </c>
    </row>
    <row r="156" spans="1:65" s="13" customFormat="1" ht="11.25">
      <c r="B156" s="192"/>
      <c r="C156" s="193"/>
      <c r="D156" s="194" t="s">
        <v>180</v>
      </c>
      <c r="E156" s="195" t="s">
        <v>19</v>
      </c>
      <c r="F156" s="196" t="s">
        <v>263</v>
      </c>
      <c r="G156" s="193"/>
      <c r="H156" s="197">
        <v>1.61</v>
      </c>
      <c r="I156" s="198"/>
      <c r="J156" s="193"/>
      <c r="K156" s="193"/>
      <c r="L156" s="199"/>
      <c r="M156" s="200"/>
      <c r="N156" s="201"/>
      <c r="O156" s="201"/>
      <c r="P156" s="201"/>
      <c r="Q156" s="201"/>
      <c r="R156" s="201"/>
      <c r="S156" s="201"/>
      <c r="T156" s="202"/>
      <c r="AT156" s="203" t="s">
        <v>180</v>
      </c>
      <c r="AU156" s="203" t="s">
        <v>85</v>
      </c>
      <c r="AV156" s="13" t="s">
        <v>85</v>
      </c>
      <c r="AW156" s="13" t="s">
        <v>34</v>
      </c>
      <c r="AX156" s="13" t="s">
        <v>79</v>
      </c>
      <c r="AY156" s="203" t="s">
        <v>171</v>
      </c>
    </row>
    <row r="157" spans="1:65" s="2" customFormat="1" ht="36">
      <c r="A157" s="35"/>
      <c r="B157" s="36"/>
      <c r="C157" s="179" t="s">
        <v>216</v>
      </c>
      <c r="D157" s="179" t="s">
        <v>173</v>
      </c>
      <c r="E157" s="180" t="s">
        <v>264</v>
      </c>
      <c r="F157" s="181" t="s">
        <v>265</v>
      </c>
      <c r="G157" s="182" t="s">
        <v>266</v>
      </c>
      <c r="H157" s="183">
        <v>5</v>
      </c>
      <c r="I157" s="184"/>
      <c r="J157" s="185">
        <f>ROUND(I157*H157,2)</f>
        <v>0</v>
      </c>
      <c r="K157" s="181" t="s">
        <v>177</v>
      </c>
      <c r="L157" s="40"/>
      <c r="M157" s="186" t="s">
        <v>19</v>
      </c>
      <c r="N157" s="187" t="s">
        <v>45</v>
      </c>
      <c r="O157" s="65"/>
      <c r="P157" s="188">
        <f>O157*H157</f>
        <v>0</v>
      </c>
      <c r="Q157" s="188">
        <v>3.6549999999999999E-2</v>
      </c>
      <c r="R157" s="188">
        <f>Q157*H157</f>
        <v>0.18275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178</v>
      </c>
      <c r="AT157" s="190" t="s">
        <v>173</v>
      </c>
      <c r="AU157" s="190" t="s">
        <v>85</v>
      </c>
      <c r="AY157" s="18" t="s">
        <v>171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85</v>
      </c>
      <c r="BK157" s="191">
        <f>ROUND(I157*H157,2)</f>
        <v>0</v>
      </c>
      <c r="BL157" s="18" t="s">
        <v>178</v>
      </c>
      <c r="BM157" s="190" t="s">
        <v>267</v>
      </c>
    </row>
    <row r="158" spans="1:65" s="13" customFormat="1" ht="11.25">
      <c r="B158" s="192"/>
      <c r="C158" s="193"/>
      <c r="D158" s="194" t="s">
        <v>180</v>
      </c>
      <c r="E158" s="195" t="s">
        <v>19</v>
      </c>
      <c r="F158" s="196" t="s">
        <v>268</v>
      </c>
      <c r="G158" s="193"/>
      <c r="H158" s="197">
        <v>2</v>
      </c>
      <c r="I158" s="198"/>
      <c r="J158" s="193"/>
      <c r="K158" s="193"/>
      <c r="L158" s="199"/>
      <c r="M158" s="200"/>
      <c r="N158" s="201"/>
      <c r="O158" s="201"/>
      <c r="P158" s="201"/>
      <c r="Q158" s="201"/>
      <c r="R158" s="201"/>
      <c r="S158" s="201"/>
      <c r="T158" s="202"/>
      <c r="AT158" s="203" t="s">
        <v>180</v>
      </c>
      <c r="AU158" s="203" t="s">
        <v>85</v>
      </c>
      <c r="AV158" s="13" t="s">
        <v>85</v>
      </c>
      <c r="AW158" s="13" t="s">
        <v>34</v>
      </c>
      <c r="AX158" s="13" t="s">
        <v>73</v>
      </c>
      <c r="AY158" s="203" t="s">
        <v>171</v>
      </c>
    </row>
    <row r="159" spans="1:65" s="13" customFormat="1" ht="11.25">
      <c r="B159" s="192"/>
      <c r="C159" s="193"/>
      <c r="D159" s="194" t="s">
        <v>180</v>
      </c>
      <c r="E159" s="195" t="s">
        <v>19</v>
      </c>
      <c r="F159" s="196" t="s">
        <v>269</v>
      </c>
      <c r="G159" s="193"/>
      <c r="H159" s="197">
        <v>3</v>
      </c>
      <c r="I159" s="198"/>
      <c r="J159" s="193"/>
      <c r="K159" s="193"/>
      <c r="L159" s="199"/>
      <c r="M159" s="200"/>
      <c r="N159" s="201"/>
      <c r="O159" s="201"/>
      <c r="P159" s="201"/>
      <c r="Q159" s="201"/>
      <c r="R159" s="201"/>
      <c r="S159" s="201"/>
      <c r="T159" s="202"/>
      <c r="AT159" s="203" t="s">
        <v>180</v>
      </c>
      <c r="AU159" s="203" t="s">
        <v>85</v>
      </c>
      <c r="AV159" s="13" t="s">
        <v>85</v>
      </c>
      <c r="AW159" s="13" t="s">
        <v>34</v>
      </c>
      <c r="AX159" s="13" t="s">
        <v>73</v>
      </c>
      <c r="AY159" s="203" t="s">
        <v>171</v>
      </c>
    </row>
    <row r="160" spans="1:65" s="14" customFormat="1" ht="11.25">
      <c r="B160" s="204"/>
      <c r="C160" s="205"/>
      <c r="D160" s="194" t="s">
        <v>180</v>
      </c>
      <c r="E160" s="206" t="s">
        <v>19</v>
      </c>
      <c r="F160" s="207" t="s">
        <v>183</v>
      </c>
      <c r="G160" s="205"/>
      <c r="H160" s="208">
        <v>5</v>
      </c>
      <c r="I160" s="209"/>
      <c r="J160" s="205"/>
      <c r="K160" s="205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180</v>
      </c>
      <c r="AU160" s="214" t="s">
        <v>85</v>
      </c>
      <c r="AV160" s="14" t="s">
        <v>178</v>
      </c>
      <c r="AW160" s="14" t="s">
        <v>34</v>
      </c>
      <c r="AX160" s="14" t="s">
        <v>79</v>
      </c>
      <c r="AY160" s="214" t="s">
        <v>171</v>
      </c>
    </row>
    <row r="161" spans="1:65" s="2" customFormat="1" ht="36">
      <c r="A161" s="35"/>
      <c r="B161" s="36"/>
      <c r="C161" s="179" t="s">
        <v>270</v>
      </c>
      <c r="D161" s="179" t="s">
        <v>173</v>
      </c>
      <c r="E161" s="180" t="s">
        <v>271</v>
      </c>
      <c r="F161" s="181" t="s">
        <v>272</v>
      </c>
      <c r="G161" s="182" t="s">
        <v>266</v>
      </c>
      <c r="H161" s="183">
        <v>6</v>
      </c>
      <c r="I161" s="184"/>
      <c r="J161" s="185">
        <f>ROUND(I161*H161,2)</f>
        <v>0</v>
      </c>
      <c r="K161" s="181" t="s">
        <v>177</v>
      </c>
      <c r="L161" s="40"/>
      <c r="M161" s="186" t="s">
        <v>19</v>
      </c>
      <c r="N161" s="187" t="s">
        <v>45</v>
      </c>
      <c r="O161" s="65"/>
      <c r="P161" s="188">
        <f>O161*H161</f>
        <v>0</v>
      </c>
      <c r="Q161" s="188">
        <v>4.555E-2</v>
      </c>
      <c r="R161" s="188">
        <f>Q161*H161</f>
        <v>0.27329999999999999</v>
      </c>
      <c r="S161" s="188">
        <v>0</v>
      </c>
      <c r="T161" s="18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178</v>
      </c>
      <c r="AT161" s="190" t="s">
        <v>173</v>
      </c>
      <c r="AU161" s="190" t="s">
        <v>85</v>
      </c>
      <c r="AY161" s="18" t="s">
        <v>171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85</v>
      </c>
      <c r="BK161" s="191">
        <f>ROUND(I161*H161,2)</f>
        <v>0</v>
      </c>
      <c r="BL161" s="18" t="s">
        <v>178</v>
      </c>
      <c r="BM161" s="190" t="s">
        <v>273</v>
      </c>
    </row>
    <row r="162" spans="1:65" s="13" customFormat="1" ht="11.25">
      <c r="B162" s="192"/>
      <c r="C162" s="193"/>
      <c r="D162" s="194" t="s">
        <v>180</v>
      </c>
      <c r="E162" s="195" t="s">
        <v>19</v>
      </c>
      <c r="F162" s="196" t="s">
        <v>268</v>
      </c>
      <c r="G162" s="193"/>
      <c r="H162" s="197">
        <v>2</v>
      </c>
      <c r="I162" s="198"/>
      <c r="J162" s="193"/>
      <c r="K162" s="193"/>
      <c r="L162" s="199"/>
      <c r="M162" s="200"/>
      <c r="N162" s="201"/>
      <c r="O162" s="201"/>
      <c r="P162" s="201"/>
      <c r="Q162" s="201"/>
      <c r="R162" s="201"/>
      <c r="S162" s="201"/>
      <c r="T162" s="202"/>
      <c r="AT162" s="203" t="s">
        <v>180</v>
      </c>
      <c r="AU162" s="203" t="s">
        <v>85</v>
      </c>
      <c r="AV162" s="13" t="s">
        <v>85</v>
      </c>
      <c r="AW162" s="13" t="s">
        <v>34</v>
      </c>
      <c r="AX162" s="13" t="s">
        <v>73</v>
      </c>
      <c r="AY162" s="203" t="s">
        <v>171</v>
      </c>
    </row>
    <row r="163" spans="1:65" s="13" customFormat="1" ht="11.25">
      <c r="B163" s="192"/>
      <c r="C163" s="193"/>
      <c r="D163" s="194" t="s">
        <v>180</v>
      </c>
      <c r="E163" s="195" t="s">
        <v>19</v>
      </c>
      <c r="F163" s="196" t="s">
        <v>274</v>
      </c>
      <c r="G163" s="193"/>
      <c r="H163" s="197">
        <v>2</v>
      </c>
      <c r="I163" s="198"/>
      <c r="J163" s="193"/>
      <c r="K163" s="193"/>
      <c r="L163" s="199"/>
      <c r="M163" s="200"/>
      <c r="N163" s="201"/>
      <c r="O163" s="201"/>
      <c r="P163" s="201"/>
      <c r="Q163" s="201"/>
      <c r="R163" s="201"/>
      <c r="S163" s="201"/>
      <c r="T163" s="202"/>
      <c r="AT163" s="203" t="s">
        <v>180</v>
      </c>
      <c r="AU163" s="203" t="s">
        <v>85</v>
      </c>
      <c r="AV163" s="13" t="s">
        <v>85</v>
      </c>
      <c r="AW163" s="13" t="s">
        <v>34</v>
      </c>
      <c r="AX163" s="13" t="s">
        <v>73</v>
      </c>
      <c r="AY163" s="203" t="s">
        <v>171</v>
      </c>
    </row>
    <row r="164" spans="1:65" s="13" customFormat="1" ht="11.25">
      <c r="B164" s="192"/>
      <c r="C164" s="193"/>
      <c r="D164" s="194" t="s">
        <v>180</v>
      </c>
      <c r="E164" s="195" t="s">
        <v>19</v>
      </c>
      <c r="F164" s="196" t="s">
        <v>275</v>
      </c>
      <c r="G164" s="193"/>
      <c r="H164" s="197">
        <v>2</v>
      </c>
      <c r="I164" s="198"/>
      <c r="J164" s="193"/>
      <c r="K164" s="193"/>
      <c r="L164" s="199"/>
      <c r="M164" s="200"/>
      <c r="N164" s="201"/>
      <c r="O164" s="201"/>
      <c r="P164" s="201"/>
      <c r="Q164" s="201"/>
      <c r="R164" s="201"/>
      <c r="S164" s="201"/>
      <c r="T164" s="202"/>
      <c r="AT164" s="203" t="s">
        <v>180</v>
      </c>
      <c r="AU164" s="203" t="s">
        <v>85</v>
      </c>
      <c r="AV164" s="13" t="s">
        <v>85</v>
      </c>
      <c r="AW164" s="13" t="s">
        <v>34</v>
      </c>
      <c r="AX164" s="13" t="s">
        <v>73</v>
      </c>
      <c r="AY164" s="203" t="s">
        <v>171</v>
      </c>
    </row>
    <row r="165" spans="1:65" s="14" customFormat="1" ht="11.25">
      <c r="B165" s="204"/>
      <c r="C165" s="205"/>
      <c r="D165" s="194" t="s">
        <v>180</v>
      </c>
      <c r="E165" s="206" t="s">
        <v>19</v>
      </c>
      <c r="F165" s="207" t="s">
        <v>183</v>
      </c>
      <c r="G165" s="205"/>
      <c r="H165" s="208">
        <v>6</v>
      </c>
      <c r="I165" s="209"/>
      <c r="J165" s="205"/>
      <c r="K165" s="205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180</v>
      </c>
      <c r="AU165" s="214" t="s">
        <v>85</v>
      </c>
      <c r="AV165" s="14" t="s">
        <v>178</v>
      </c>
      <c r="AW165" s="14" t="s">
        <v>34</v>
      </c>
      <c r="AX165" s="14" t="s">
        <v>79</v>
      </c>
      <c r="AY165" s="214" t="s">
        <v>171</v>
      </c>
    </row>
    <row r="166" spans="1:65" s="2" customFormat="1" ht="24">
      <c r="A166" s="35"/>
      <c r="B166" s="36"/>
      <c r="C166" s="179" t="s">
        <v>232</v>
      </c>
      <c r="D166" s="179" t="s">
        <v>173</v>
      </c>
      <c r="E166" s="180" t="s">
        <v>276</v>
      </c>
      <c r="F166" s="181" t="s">
        <v>277</v>
      </c>
      <c r="G166" s="182" t="s">
        <v>176</v>
      </c>
      <c r="H166" s="183">
        <v>0.09</v>
      </c>
      <c r="I166" s="184"/>
      <c r="J166" s="185">
        <f>ROUND(I166*H166,2)</f>
        <v>0</v>
      </c>
      <c r="K166" s="181" t="s">
        <v>177</v>
      </c>
      <c r="L166" s="40"/>
      <c r="M166" s="186" t="s">
        <v>19</v>
      </c>
      <c r="N166" s="187" t="s">
        <v>45</v>
      </c>
      <c r="O166" s="65"/>
      <c r="P166" s="188">
        <f>O166*H166</f>
        <v>0</v>
      </c>
      <c r="Q166" s="188">
        <v>1.94302</v>
      </c>
      <c r="R166" s="188">
        <f>Q166*H166</f>
        <v>0.17487179999999999</v>
      </c>
      <c r="S166" s="188">
        <v>0</v>
      </c>
      <c r="T166" s="18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178</v>
      </c>
      <c r="AT166" s="190" t="s">
        <v>173</v>
      </c>
      <c r="AU166" s="190" t="s">
        <v>85</v>
      </c>
      <c r="AY166" s="18" t="s">
        <v>171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85</v>
      </c>
      <c r="BK166" s="191">
        <f>ROUND(I166*H166,2)</f>
        <v>0</v>
      </c>
      <c r="BL166" s="18" t="s">
        <v>178</v>
      </c>
      <c r="BM166" s="190" t="s">
        <v>278</v>
      </c>
    </row>
    <row r="167" spans="1:65" s="13" customFormat="1" ht="11.25">
      <c r="B167" s="192"/>
      <c r="C167" s="193"/>
      <c r="D167" s="194" t="s">
        <v>180</v>
      </c>
      <c r="E167" s="195" t="s">
        <v>19</v>
      </c>
      <c r="F167" s="196" t="s">
        <v>279</v>
      </c>
      <c r="G167" s="193"/>
      <c r="H167" s="197">
        <v>0.09</v>
      </c>
      <c r="I167" s="198"/>
      <c r="J167" s="193"/>
      <c r="K167" s="193"/>
      <c r="L167" s="199"/>
      <c r="M167" s="200"/>
      <c r="N167" s="201"/>
      <c r="O167" s="201"/>
      <c r="P167" s="201"/>
      <c r="Q167" s="201"/>
      <c r="R167" s="201"/>
      <c r="S167" s="201"/>
      <c r="T167" s="202"/>
      <c r="AT167" s="203" t="s">
        <v>180</v>
      </c>
      <c r="AU167" s="203" t="s">
        <v>85</v>
      </c>
      <c r="AV167" s="13" t="s">
        <v>85</v>
      </c>
      <c r="AW167" s="13" t="s">
        <v>34</v>
      </c>
      <c r="AX167" s="13" t="s">
        <v>79</v>
      </c>
      <c r="AY167" s="203" t="s">
        <v>171</v>
      </c>
    </row>
    <row r="168" spans="1:65" s="2" customFormat="1" ht="33" customHeight="1">
      <c r="A168" s="35"/>
      <c r="B168" s="36"/>
      <c r="C168" s="179" t="s">
        <v>7</v>
      </c>
      <c r="D168" s="179" t="s">
        <v>173</v>
      </c>
      <c r="E168" s="180" t="s">
        <v>280</v>
      </c>
      <c r="F168" s="181" t="s">
        <v>281</v>
      </c>
      <c r="G168" s="182" t="s">
        <v>215</v>
      </c>
      <c r="H168" s="183">
        <v>0.121</v>
      </c>
      <c r="I168" s="184"/>
      <c r="J168" s="185">
        <f>ROUND(I168*H168,2)</f>
        <v>0</v>
      </c>
      <c r="K168" s="181" t="s">
        <v>177</v>
      </c>
      <c r="L168" s="40"/>
      <c r="M168" s="186" t="s">
        <v>19</v>
      </c>
      <c r="N168" s="187" t="s">
        <v>45</v>
      </c>
      <c r="O168" s="65"/>
      <c r="P168" s="188">
        <f>O168*H168</f>
        <v>0</v>
      </c>
      <c r="Q168" s="188">
        <v>1.0900000000000001</v>
      </c>
      <c r="R168" s="188">
        <f>Q168*H168</f>
        <v>0.13189000000000001</v>
      </c>
      <c r="S168" s="188">
        <v>0</v>
      </c>
      <c r="T168" s="18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178</v>
      </c>
      <c r="AT168" s="190" t="s">
        <v>173</v>
      </c>
      <c r="AU168" s="190" t="s">
        <v>85</v>
      </c>
      <c r="AY168" s="18" t="s">
        <v>171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85</v>
      </c>
      <c r="BK168" s="191">
        <f>ROUND(I168*H168,2)</f>
        <v>0</v>
      </c>
      <c r="BL168" s="18" t="s">
        <v>178</v>
      </c>
      <c r="BM168" s="190" t="s">
        <v>282</v>
      </c>
    </row>
    <row r="169" spans="1:65" s="13" customFormat="1" ht="11.25">
      <c r="B169" s="192"/>
      <c r="C169" s="193"/>
      <c r="D169" s="194" t="s">
        <v>180</v>
      </c>
      <c r="E169" s="195" t="s">
        <v>19</v>
      </c>
      <c r="F169" s="196" t="s">
        <v>283</v>
      </c>
      <c r="G169" s="193"/>
      <c r="H169" s="197">
        <v>0.121</v>
      </c>
      <c r="I169" s="198"/>
      <c r="J169" s="193"/>
      <c r="K169" s="193"/>
      <c r="L169" s="199"/>
      <c r="M169" s="200"/>
      <c r="N169" s="201"/>
      <c r="O169" s="201"/>
      <c r="P169" s="201"/>
      <c r="Q169" s="201"/>
      <c r="R169" s="201"/>
      <c r="S169" s="201"/>
      <c r="T169" s="202"/>
      <c r="AT169" s="203" t="s">
        <v>180</v>
      </c>
      <c r="AU169" s="203" t="s">
        <v>85</v>
      </c>
      <c r="AV169" s="13" t="s">
        <v>85</v>
      </c>
      <c r="AW169" s="13" t="s">
        <v>34</v>
      </c>
      <c r="AX169" s="13" t="s">
        <v>79</v>
      </c>
      <c r="AY169" s="203" t="s">
        <v>171</v>
      </c>
    </row>
    <row r="170" spans="1:65" s="2" customFormat="1" ht="16.5" customHeight="1">
      <c r="A170" s="35"/>
      <c r="B170" s="36"/>
      <c r="C170" s="215" t="s">
        <v>284</v>
      </c>
      <c r="D170" s="215" t="s">
        <v>285</v>
      </c>
      <c r="E170" s="216" t="s">
        <v>286</v>
      </c>
      <c r="F170" s="217" t="s">
        <v>287</v>
      </c>
      <c r="G170" s="218" t="s">
        <v>215</v>
      </c>
      <c r="H170" s="219">
        <v>9.1999999999999998E-2</v>
      </c>
      <c r="I170" s="220"/>
      <c r="J170" s="221">
        <f>ROUND(I170*H170,2)</f>
        <v>0</v>
      </c>
      <c r="K170" s="217" t="s">
        <v>177</v>
      </c>
      <c r="L170" s="222"/>
      <c r="M170" s="223" t="s">
        <v>19</v>
      </c>
      <c r="N170" s="224" t="s">
        <v>45</v>
      </c>
      <c r="O170" s="65"/>
      <c r="P170" s="188">
        <f>O170*H170</f>
        <v>0</v>
      </c>
      <c r="Q170" s="188">
        <v>1</v>
      </c>
      <c r="R170" s="188">
        <f>Q170*H170</f>
        <v>9.1999999999999998E-2</v>
      </c>
      <c r="S170" s="188">
        <v>0</v>
      </c>
      <c r="T170" s="18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186</v>
      </c>
      <c r="AT170" s="190" t="s">
        <v>285</v>
      </c>
      <c r="AU170" s="190" t="s">
        <v>85</v>
      </c>
      <c r="AY170" s="18" t="s">
        <v>171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85</v>
      </c>
      <c r="BK170" s="191">
        <f>ROUND(I170*H170,2)</f>
        <v>0</v>
      </c>
      <c r="BL170" s="18" t="s">
        <v>178</v>
      </c>
      <c r="BM170" s="190" t="s">
        <v>288</v>
      </c>
    </row>
    <row r="171" spans="1:65" s="13" customFormat="1" ht="11.25">
      <c r="B171" s="192"/>
      <c r="C171" s="193"/>
      <c r="D171" s="194" t="s">
        <v>180</v>
      </c>
      <c r="E171" s="195" t="s">
        <v>19</v>
      </c>
      <c r="F171" s="196" t="s">
        <v>289</v>
      </c>
      <c r="G171" s="193"/>
      <c r="H171" s="197">
        <v>8.5999999999999993E-2</v>
      </c>
      <c r="I171" s="198"/>
      <c r="J171" s="193"/>
      <c r="K171" s="193"/>
      <c r="L171" s="199"/>
      <c r="M171" s="200"/>
      <c r="N171" s="201"/>
      <c r="O171" s="201"/>
      <c r="P171" s="201"/>
      <c r="Q171" s="201"/>
      <c r="R171" s="201"/>
      <c r="S171" s="201"/>
      <c r="T171" s="202"/>
      <c r="AT171" s="203" t="s">
        <v>180</v>
      </c>
      <c r="AU171" s="203" t="s">
        <v>85</v>
      </c>
      <c r="AV171" s="13" t="s">
        <v>85</v>
      </c>
      <c r="AW171" s="13" t="s">
        <v>34</v>
      </c>
      <c r="AX171" s="13" t="s">
        <v>73</v>
      </c>
      <c r="AY171" s="203" t="s">
        <v>171</v>
      </c>
    </row>
    <row r="172" spans="1:65" s="14" customFormat="1" ht="11.25">
      <c r="B172" s="204"/>
      <c r="C172" s="205"/>
      <c r="D172" s="194" t="s">
        <v>180</v>
      </c>
      <c r="E172" s="206" t="s">
        <v>19</v>
      </c>
      <c r="F172" s="207" t="s">
        <v>183</v>
      </c>
      <c r="G172" s="205"/>
      <c r="H172" s="208">
        <v>8.5999999999999993E-2</v>
      </c>
      <c r="I172" s="209"/>
      <c r="J172" s="205"/>
      <c r="K172" s="205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180</v>
      </c>
      <c r="AU172" s="214" t="s">
        <v>85</v>
      </c>
      <c r="AV172" s="14" t="s">
        <v>178</v>
      </c>
      <c r="AW172" s="14" t="s">
        <v>34</v>
      </c>
      <c r="AX172" s="14" t="s">
        <v>73</v>
      </c>
      <c r="AY172" s="214" t="s">
        <v>171</v>
      </c>
    </row>
    <row r="173" spans="1:65" s="13" customFormat="1" ht="11.25">
      <c r="B173" s="192"/>
      <c r="C173" s="193"/>
      <c r="D173" s="194" t="s">
        <v>180</v>
      </c>
      <c r="E173" s="195" t="s">
        <v>19</v>
      </c>
      <c r="F173" s="196" t="s">
        <v>290</v>
      </c>
      <c r="G173" s="193"/>
      <c r="H173" s="197">
        <v>9.1999999999999998E-2</v>
      </c>
      <c r="I173" s="198"/>
      <c r="J173" s="193"/>
      <c r="K173" s="193"/>
      <c r="L173" s="199"/>
      <c r="M173" s="200"/>
      <c r="N173" s="201"/>
      <c r="O173" s="201"/>
      <c r="P173" s="201"/>
      <c r="Q173" s="201"/>
      <c r="R173" s="201"/>
      <c r="S173" s="201"/>
      <c r="T173" s="202"/>
      <c r="AT173" s="203" t="s">
        <v>180</v>
      </c>
      <c r="AU173" s="203" t="s">
        <v>85</v>
      </c>
      <c r="AV173" s="13" t="s">
        <v>85</v>
      </c>
      <c r="AW173" s="13" t="s">
        <v>34</v>
      </c>
      <c r="AX173" s="13" t="s">
        <v>73</v>
      </c>
      <c r="AY173" s="203" t="s">
        <v>171</v>
      </c>
    </row>
    <row r="174" spans="1:65" s="14" customFormat="1" ht="11.25">
      <c r="B174" s="204"/>
      <c r="C174" s="205"/>
      <c r="D174" s="194" t="s">
        <v>180</v>
      </c>
      <c r="E174" s="206" t="s">
        <v>19</v>
      </c>
      <c r="F174" s="207" t="s">
        <v>183</v>
      </c>
      <c r="G174" s="205"/>
      <c r="H174" s="208">
        <v>9.1999999999999998E-2</v>
      </c>
      <c r="I174" s="209"/>
      <c r="J174" s="205"/>
      <c r="K174" s="205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180</v>
      </c>
      <c r="AU174" s="214" t="s">
        <v>85</v>
      </c>
      <c r="AV174" s="14" t="s">
        <v>178</v>
      </c>
      <c r="AW174" s="14" t="s">
        <v>34</v>
      </c>
      <c r="AX174" s="14" t="s">
        <v>79</v>
      </c>
      <c r="AY174" s="214" t="s">
        <v>171</v>
      </c>
    </row>
    <row r="175" spans="1:65" s="2" customFormat="1" ht="16.5" customHeight="1">
      <c r="A175" s="35"/>
      <c r="B175" s="36"/>
      <c r="C175" s="215" t="s">
        <v>291</v>
      </c>
      <c r="D175" s="215" t="s">
        <v>285</v>
      </c>
      <c r="E175" s="216" t="s">
        <v>292</v>
      </c>
      <c r="F175" s="217" t="s">
        <v>293</v>
      </c>
      <c r="G175" s="218" t="s">
        <v>215</v>
      </c>
      <c r="H175" s="219">
        <v>3.6999999999999998E-2</v>
      </c>
      <c r="I175" s="220"/>
      <c r="J175" s="221">
        <f>ROUND(I175*H175,2)</f>
        <v>0</v>
      </c>
      <c r="K175" s="217" t="s">
        <v>177</v>
      </c>
      <c r="L175" s="222"/>
      <c r="M175" s="223" t="s">
        <v>19</v>
      </c>
      <c r="N175" s="224" t="s">
        <v>45</v>
      </c>
      <c r="O175" s="65"/>
      <c r="P175" s="188">
        <f>O175*H175</f>
        <v>0</v>
      </c>
      <c r="Q175" s="188">
        <v>1</v>
      </c>
      <c r="R175" s="188">
        <f>Q175*H175</f>
        <v>3.6999999999999998E-2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186</v>
      </c>
      <c r="AT175" s="190" t="s">
        <v>285</v>
      </c>
      <c r="AU175" s="190" t="s">
        <v>85</v>
      </c>
      <c r="AY175" s="18" t="s">
        <v>171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85</v>
      </c>
      <c r="BK175" s="191">
        <f>ROUND(I175*H175,2)</f>
        <v>0</v>
      </c>
      <c r="BL175" s="18" t="s">
        <v>178</v>
      </c>
      <c r="BM175" s="190" t="s">
        <v>294</v>
      </c>
    </row>
    <row r="176" spans="1:65" s="13" customFormat="1" ht="11.25">
      <c r="B176" s="192"/>
      <c r="C176" s="193"/>
      <c r="D176" s="194" t="s">
        <v>180</v>
      </c>
      <c r="E176" s="195" t="s">
        <v>19</v>
      </c>
      <c r="F176" s="196" t="s">
        <v>295</v>
      </c>
      <c r="G176" s="193"/>
      <c r="H176" s="197">
        <v>3.5000000000000003E-2</v>
      </c>
      <c r="I176" s="198"/>
      <c r="J176" s="193"/>
      <c r="K176" s="193"/>
      <c r="L176" s="199"/>
      <c r="M176" s="200"/>
      <c r="N176" s="201"/>
      <c r="O176" s="201"/>
      <c r="P176" s="201"/>
      <c r="Q176" s="201"/>
      <c r="R176" s="201"/>
      <c r="S176" s="201"/>
      <c r="T176" s="202"/>
      <c r="AT176" s="203" t="s">
        <v>180</v>
      </c>
      <c r="AU176" s="203" t="s">
        <v>85</v>
      </c>
      <c r="AV176" s="13" t="s">
        <v>85</v>
      </c>
      <c r="AW176" s="13" t="s">
        <v>34</v>
      </c>
      <c r="AX176" s="13" t="s">
        <v>79</v>
      </c>
      <c r="AY176" s="203" t="s">
        <v>171</v>
      </c>
    </row>
    <row r="177" spans="1:65" s="13" customFormat="1" ht="11.25">
      <c r="B177" s="192"/>
      <c r="C177" s="193"/>
      <c r="D177" s="194" t="s">
        <v>180</v>
      </c>
      <c r="E177" s="193"/>
      <c r="F177" s="196" t="s">
        <v>296</v>
      </c>
      <c r="G177" s="193"/>
      <c r="H177" s="197">
        <v>3.6999999999999998E-2</v>
      </c>
      <c r="I177" s="198"/>
      <c r="J177" s="193"/>
      <c r="K177" s="193"/>
      <c r="L177" s="199"/>
      <c r="M177" s="200"/>
      <c r="N177" s="201"/>
      <c r="O177" s="201"/>
      <c r="P177" s="201"/>
      <c r="Q177" s="201"/>
      <c r="R177" s="201"/>
      <c r="S177" s="201"/>
      <c r="T177" s="202"/>
      <c r="AT177" s="203" t="s">
        <v>180</v>
      </c>
      <c r="AU177" s="203" t="s">
        <v>85</v>
      </c>
      <c r="AV177" s="13" t="s">
        <v>85</v>
      </c>
      <c r="AW177" s="13" t="s">
        <v>4</v>
      </c>
      <c r="AX177" s="13" t="s">
        <v>79</v>
      </c>
      <c r="AY177" s="203" t="s">
        <v>171</v>
      </c>
    </row>
    <row r="178" spans="1:65" s="2" customFormat="1" ht="36">
      <c r="A178" s="35"/>
      <c r="B178" s="36"/>
      <c r="C178" s="179" t="s">
        <v>297</v>
      </c>
      <c r="D178" s="179" t="s">
        <v>173</v>
      </c>
      <c r="E178" s="180" t="s">
        <v>298</v>
      </c>
      <c r="F178" s="181" t="s">
        <v>299</v>
      </c>
      <c r="G178" s="182" t="s">
        <v>231</v>
      </c>
      <c r="H178" s="183">
        <v>71.936999999999998</v>
      </c>
      <c r="I178" s="184"/>
      <c r="J178" s="185">
        <f>ROUND(I178*H178,2)</f>
        <v>0</v>
      </c>
      <c r="K178" s="181" t="s">
        <v>177</v>
      </c>
      <c r="L178" s="40"/>
      <c r="M178" s="186" t="s">
        <v>19</v>
      </c>
      <c r="N178" s="187" t="s">
        <v>45</v>
      </c>
      <c r="O178" s="65"/>
      <c r="P178" s="188">
        <f>O178*H178</f>
        <v>0</v>
      </c>
      <c r="Q178" s="188">
        <v>7.9369999999999996E-2</v>
      </c>
      <c r="R178" s="188">
        <f>Q178*H178</f>
        <v>5.7096396899999995</v>
      </c>
      <c r="S178" s="188">
        <v>0</v>
      </c>
      <c r="T178" s="18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178</v>
      </c>
      <c r="AT178" s="190" t="s">
        <v>173</v>
      </c>
      <c r="AU178" s="190" t="s">
        <v>85</v>
      </c>
      <c r="AY178" s="18" t="s">
        <v>171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85</v>
      </c>
      <c r="BK178" s="191">
        <f>ROUND(I178*H178,2)</f>
        <v>0</v>
      </c>
      <c r="BL178" s="18" t="s">
        <v>178</v>
      </c>
      <c r="BM178" s="190" t="s">
        <v>300</v>
      </c>
    </row>
    <row r="179" spans="1:65" s="13" customFormat="1" ht="11.25">
      <c r="B179" s="192"/>
      <c r="C179" s="193"/>
      <c r="D179" s="194" t="s">
        <v>180</v>
      </c>
      <c r="E179" s="195" t="s">
        <v>19</v>
      </c>
      <c r="F179" s="196" t="s">
        <v>301</v>
      </c>
      <c r="G179" s="193"/>
      <c r="H179" s="197">
        <v>36.689</v>
      </c>
      <c r="I179" s="198"/>
      <c r="J179" s="193"/>
      <c r="K179" s="193"/>
      <c r="L179" s="199"/>
      <c r="M179" s="200"/>
      <c r="N179" s="201"/>
      <c r="O179" s="201"/>
      <c r="P179" s="201"/>
      <c r="Q179" s="201"/>
      <c r="R179" s="201"/>
      <c r="S179" s="201"/>
      <c r="T179" s="202"/>
      <c r="AT179" s="203" t="s">
        <v>180</v>
      </c>
      <c r="AU179" s="203" t="s">
        <v>85</v>
      </c>
      <c r="AV179" s="13" t="s">
        <v>85</v>
      </c>
      <c r="AW179" s="13" t="s">
        <v>34</v>
      </c>
      <c r="AX179" s="13" t="s">
        <v>73</v>
      </c>
      <c r="AY179" s="203" t="s">
        <v>171</v>
      </c>
    </row>
    <row r="180" spans="1:65" s="13" customFormat="1" ht="11.25">
      <c r="B180" s="192"/>
      <c r="C180" s="193"/>
      <c r="D180" s="194" t="s">
        <v>180</v>
      </c>
      <c r="E180" s="195" t="s">
        <v>19</v>
      </c>
      <c r="F180" s="196" t="s">
        <v>302</v>
      </c>
      <c r="G180" s="193"/>
      <c r="H180" s="197">
        <v>-9.1999999999999993</v>
      </c>
      <c r="I180" s="198"/>
      <c r="J180" s="193"/>
      <c r="K180" s="193"/>
      <c r="L180" s="199"/>
      <c r="M180" s="200"/>
      <c r="N180" s="201"/>
      <c r="O180" s="201"/>
      <c r="P180" s="201"/>
      <c r="Q180" s="201"/>
      <c r="R180" s="201"/>
      <c r="S180" s="201"/>
      <c r="T180" s="202"/>
      <c r="AT180" s="203" t="s">
        <v>180</v>
      </c>
      <c r="AU180" s="203" t="s">
        <v>85</v>
      </c>
      <c r="AV180" s="13" t="s">
        <v>85</v>
      </c>
      <c r="AW180" s="13" t="s">
        <v>34</v>
      </c>
      <c r="AX180" s="13" t="s">
        <v>73</v>
      </c>
      <c r="AY180" s="203" t="s">
        <v>171</v>
      </c>
    </row>
    <row r="181" spans="1:65" s="13" customFormat="1" ht="22.5">
      <c r="B181" s="192"/>
      <c r="C181" s="193"/>
      <c r="D181" s="194" t="s">
        <v>180</v>
      </c>
      <c r="E181" s="195" t="s">
        <v>19</v>
      </c>
      <c r="F181" s="196" t="s">
        <v>303</v>
      </c>
      <c r="G181" s="193"/>
      <c r="H181" s="197">
        <v>57.847999999999999</v>
      </c>
      <c r="I181" s="198"/>
      <c r="J181" s="193"/>
      <c r="K181" s="193"/>
      <c r="L181" s="199"/>
      <c r="M181" s="200"/>
      <c r="N181" s="201"/>
      <c r="O181" s="201"/>
      <c r="P181" s="201"/>
      <c r="Q181" s="201"/>
      <c r="R181" s="201"/>
      <c r="S181" s="201"/>
      <c r="T181" s="202"/>
      <c r="AT181" s="203" t="s">
        <v>180</v>
      </c>
      <c r="AU181" s="203" t="s">
        <v>85</v>
      </c>
      <c r="AV181" s="13" t="s">
        <v>85</v>
      </c>
      <c r="AW181" s="13" t="s">
        <v>34</v>
      </c>
      <c r="AX181" s="13" t="s">
        <v>73</v>
      </c>
      <c r="AY181" s="203" t="s">
        <v>171</v>
      </c>
    </row>
    <row r="182" spans="1:65" s="13" customFormat="1" ht="11.25">
      <c r="B182" s="192"/>
      <c r="C182" s="193"/>
      <c r="D182" s="194" t="s">
        <v>180</v>
      </c>
      <c r="E182" s="195" t="s">
        <v>19</v>
      </c>
      <c r="F182" s="196" t="s">
        <v>304</v>
      </c>
      <c r="G182" s="193"/>
      <c r="H182" s="197">
        <v>-13.4</v>
      </c>
      <c r="I182" s="198"/>
      <c r="J182" s="193"/>
      <c r="K182" s="193"/>
      <c r="L182" s="199"/>
      <c r="M182" s="200"/>
      <c r="N182" s="201"/>
      <c r="O182" s="201"/>
      <c r="P182" s="201"/>
      <c r="Q182" s="201"/>
      <c r="R182" s="201"/>
      <c r="S182" s="201"/>
      <c r="T182" s="202"/>
      <c r="AT182" s="203" t="s">
        <v>180</v>
      </c>
      <c r="AU182" s="203" t="s">
        <v>85</v>
      </c>
      <c r="AV182" s="13" t="s">
        <v>85</v>
      </c>
      <c r="AW182" s="13" t="s">
        <v>34</v>
      </c>
      <c r="AX182" s="13" t="s">
        <v>73</v>
      </c>
      <c r="AY182" s="203" t="s">
        <v>171</v>
      </c>
    </row>
    <row r="183" spans="1:65" s="14" customFormat="1" ht="11.25">
      <c r="B183" s="204"/>
      <c r="C183" s="205"/>
      <c r="D183" s="194" t="s">
        <v>180</v>
      </c>
      <c r="E183" s="206" t="s">
        <v>19</v>
      </c>
      <c r="F183" s="207" t="s">
        <v>183</v>
      </c>
      <c r="G183" s="205"/>
      <c r="H183" s="208">
        <v>71.936999999999998</v>
      </c>
      <c r="I183" s="209"/>
      <c r="J183" s="205"/>
      <c r="K183" s="205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180</v>
      </c>
      <c r="AU183" s="214" t="s">
        <v>85</v>
      </c>
      <c r="AV183" s="14" t="s">
        <v>178</v>
      </c>
      <c r="AW183" s="14" t="s">
        <v>34</v>
      </c>
      <c r="AX183" s="14" t="s">
        <v>79</v>
      </c>
      <c r="AY183" s="214" t="s">
        <v>171</v>
      </c>
    </row>
    <row r="184" spans="1:65" s="2" customFormat="1" ht="36">
      <c r="A184" s="35"/>
      <c r="B184" s="36"/>
      <c r="C184" s="179" t="s">
        <v>305</v>
      </c>
      <c r="D184" s="179" t="s">
        <v>173</v>
      </c>
      <c r="E184" s="180" t="s">
        <v>306</v>
      </c>
      <c r="F184" s="181" t="s">
        <v>307</v>
      </c>
      <c r="G184" s="182" t="s">
        <v>231</v>
      </c>
      <c r="H184" s="183">
        <v>36.676000000000002</v>
      </c>
      <c r="I184" s="184"/>
      <c r="J184" s="185">
        <f>ROUND(I184*H184,2)</f>
        <v>0</v>
      </c>
      <c r="K184" s="181" t="s">
        <v>177</v>
      </c>
      <c r="L184" s="40"/>
      <c r="M184" s="186" t="s">
        <v>19</v>
      </c>
      <c r="N184" s="187" t="s">
        <v>45</v>
      </c>
      <c r="O184" s="65"/>
      <c r="P184" s="188">
        <f>O184*H184</f>
        <v>0</v>
      </c>
      <c r="Q184" s="188">
        <v>0.11549</v>
      </c>
      <c r="R184" s="188">
        <f>Q184*H184</f>
        <v>4.2357112399999997</v>
      </c>
      <c r="S184" s="188">
        <v>0</v>
      </c>
      <c r="T184" s="18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0" t="s">
        <v>178</v>
      </c>
      <c r="AT184" s="190" t="s">
        <v>173</v>
      </c>
      <c r="AU184" s="190" t="s">
        <v>85</v>
      </c>
      <c r="AY184" s="18" t="s">
        <v>171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85</v>
      </c>
      <c r="BK184" s="191">
        <f>ROUND(I184*H184,2)</f>
        <v>0</v>
      </c>
      <c r="BL184" s="18" t="s">
        <v>178</v>
      </c>
      <c r="BM184" s="190" t="s">
        <v>308</v>
      </c>
    </row>
    <row r="185" spans="1:65" s="13" customFormat="1" ht="11.25">
      <c r="B185" s="192"/>
      <c r="C185" s="193"/>
      <c r="D185" s="194" t="s">
        <v>180</v>
      </c>
      <c r="E185" s="195" t="s">
        <v>19</v>
      </c>
      <c r="F185" s="196" t="s">
        <v>309</v>
      </c>
      <c r="G185" s="193"/>
      <c r="H185" s="197">
        <v>36.676000000000002</v>
      </c>
      <c r="I185" s="198"/>
      <c r="J185" s="193"/>
      <c r="K185" s="193"/>
      <c r="L185" s="199"/>
      <c r="M185" s="200"/>
      <c r="N185" s="201"/>
      <c r="O185" s="201"/>
      <c r="P185" s="201"/>
      <c r="Q185" s="201"/>
      <c r="R185" s="201"/>
      <c r="S185" s="201"/>
      <c r="T185" s="202"/>
      <c r="AT185" s="203" t="s">
        <v>180</v>
      </c>
      <c r="AU185" s="203" t="s">
        <v>85</v>
      </c>
      <c r="AV185" s="13" t="s">
        <v>85</v>
      </c>
      <c r="AW185" s="13" t="s">
        <v>34</v>
      </c>
      <c r="AX185" s="13" t="s">
        <v>79</v>
      </c>
      <c r="AY185" s="203" t="s">
        <v>171</v>
      </c>
    </row>
    <row r="186" spans="1:65" s="2" customFormat="1" ht="36">
      <c r="A186" s="35"/>
      <c r="B186" s="36"/>
      <c r="C186" s="179" t="s">
        <v>310</v>
      </c>
      <c r="D186" s="179" t="s">
        <v>173</v>
      </c>
      <c r="E186" s="180" t="s">
        <v>311</v>
      </c>
      <c r="F186" s="181" t="s">
        <v>312</v>
      </c>
      <c r="G186" s="182" t="s">
        <v>231</v>
      </c>
      <c r="H186" s="183">
        <v>1.04</v>
      </c>
      <c r="I186" s="184"/>
      <c r="J186" s="185">
        <f>ROUND(I186*H186,2)</f>
        <v>0</v>
      </c>
      <c r="K186" s="181" t="s">
        <v>177</v>
      </c>
      <c r="L186" s="40"/>
      <c r="M186" s="186" t="s">
        <v>19</v>
      </c>
      <c r="N186" s="187" t="s">
        <v>45</v>
      </c>
      <c r="O186" s="65"/>
      <c r="P186" s="188">
        <f>O186*H186</f>
        <v>0</v>
      </c>
      <c r="Q186" s="188">
        <v>0.17818400000000001</v>
      </c>
      <c r="R186" s="188">
        <f>Q186*H186</f>
        <v>0.18531136000000001</v>
      </c>
      <c r="S186" s="188">
        <v>0</v>
      </c>
      <c r="T186" s="18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0" t="s">
        <v>178</v>
      </c>
      <c r="AT186" s="190" t="s">
        <v>173</v>
      </c>
      <c r="AU186" s="190" t="s">
        <v>85</v>
      </c>
      <c r="AY186" s="18" t="s">
        <v>171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85</v>
      </c>
      <c r="BK186" s="191">
        <f>ROUND(I186*H186,2)</f>
        <v>0</v>
      </c>
      <c r="BL186" s="18" t="s">
        <v>178</v>
      </c>
      <c r="BM186" s="190" t="s">
        <v>313</v>
      </c>
    </row>
    <row r="187" spans="1:65" s="13" customFormat="1" ht="11.25">
      <c r="B187" s="192"/>
      <c r="C187" s="193"/>
      <c r="D187" s="194" t="s">
        <v>180</v>
      </c>
      <c r="E187" s="195" t="s">
        <v>19</v>
      </c>
      <c r="F187" s="196" t="s">
        <v>314</v>
      </c>
      <c r="G187" s="193"/>
      <c r="H187" s="197">
        <v>1.04</v>
      </c>
      <c r="I187" s="198"/>
      <c r="J187" s="193"/>
      <c r="K187" s="193"/>
      <c r="L187" s="199"/>
      <c r="M187" s="200"/>
      <c r="N187" s="201"/>
      <c r="O187" s="201"/>
      <c r="P187" s="201"/>
      <c r="Q187" s="201"/>
      <c r="R187" s="201"/>
      <c r="S187" s="201"/>
      <c r="T187" s="202"/>
      <c r="AT187" s="203" t="s">
        <v>180</v>
      </c>
      <c r="AU187" s="203" t="s">
        <v>85</v>
      </c>
      <c r="AV187" s="13" t="s">
        <v>85</v>
      </c>
      <c r="AW187" s="13" t="s">
        <v>34</v>
      </c>
      <c r="AX187" s="13" t="s">
        <v>79</v>
      </c>
      <c r="AY187" s="203" t="s">
        <v>171</v>
      </c>
    </row>
    <row r="188" spans="1:65" s="2" customFormat="1" ht="21.75" customHeight="1">
      <c r="A188" s="35"/>
      <c r="B188" s="36"/>
      <c r="C188" s="179" t="s">
        <v>315</v>
      </c>
      <c r="D188" s="179" t="s">
        <v>173</v>
      </c>
      <c r="E188" s="180" t="s">
        <v>316</v>
      </c>
      <c r="F188" s="181" t="s">
        <v>317</v>
      </c>
      <c r="G188" s="182" t="s">
        <v>318</v>
      </c>
      <c r="H188" s="183">
        <v>97.6</v>
      </c>
      <c r="I188" s="184"/>
      <c r="J188" s="185">
        <f>ROUND(I188*H188,2)</f>
        <v>0</v>
      </c>
      <c r="K188" s="181" t="s">
        <v>177</v>
      </c>
      <c r="L188" s="40"/>
      <c r="M188" s="186" t="s">
        <v>19</v>
      </c>
      <c r="N188" s="187" t="s">
        <v>45</v>
      </c>
      <c r="O188" s="65"/>
      <c r="P188" s="188">
        <f>O188*H188</f>
        <v>0</v>
      </c>
      <c r="Q188" s="188">
        <v>5.7610000000000001E-2</v>
      </c>
      <c r="R188" s="188">
        <f>Q188*H188</f>
        <v>5.6227359999999997</v>
      </c>
      <c r="S188" s="188">
        <v>0</v>
      </c>
      <c r="T188" s="18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0" t="s">
        <v>178</v>
      </c>
      <c r="AT188" s="190" t="s">
        <v>173</v>
      </c>
      <c r="AU188" s="190" t="s">
        <v>85</v>
      </c>
      <c r="AY188" s="18" t="s">
        <v>171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85</v>
      </c>
      <c r="BK188" s="191">
        <f>ROUND(I188*H188,2)</f>
        <v>0</v>
      </c>
      <c r="BL188" s="18" t="s">
        <v>178</v>
      </c>
      <c r="BM188" s="190" t="s">
        <v>319</v>
      </c>
    </row>
    <row r="189" spans="1:65" s="13" customFormat="1" ht="22.5">
      <c r="B189" s="192"/>
      <c r="C189" s="193"/>
      <c r="D189" s="194" t="s">
        <v>180</v>
      </c>
      <c r="E189" s="195" t="s">
        <v>19</v>
      </c>
      <c r="F189" s="196" t="s">
        <v>320</v>
      </c>
      <c r="G189" s="193"/>
      <c r="H189" s="197">
        <v>97.6</v>
      </c>
      <c r="I189" s="198"/>
      <c r="J189" s="193"/>
      <c r="K189" s="193"/>
      <c r="L189" s="199"/>
      <c r="M189" s="200"/>
      <c r="N189" s="201"/>
      <c r="O189" s="201"/>
      <c r="P189" s="201"/>
      <c r="Q189" s="201"/>
      <c r="R189" s="201"/>
      <c r="S189" s="201"/>
      <c r="T189" s="202"/>
      <c r="AT189" s="203" t="s">
        <v>180</v>
      </c>
      <c r="AU189" s="203" t="s">
        <v>85</v>
      </c>
      <c r="AV189" s="13" t="s">
        <v>85</v>
      </c>
      <c r="AW189" s="13" t="s">
        <v>34</v>
      </c>
      <c r="AX189" s="13" t="s">
        <v>79</v>
      </c>
      <c r="AY189" s="203" t="s">
        <v>171</v>
      </c>
    </row>
    <row r="190" spans="1:65" s="2" customFormat="1" ht="48">
      <c r="A190" s="35"/>
      <c r="B190" s="36"/>
      <c r="C190" s="179" t="s">
        <v>321</v>
      </c>
      <c r="D190" s="179" t="s">
        <v>173</v>
      </c>
      <c r="E190" s="180" t="s">
        <v>322</v>
      </c>
      <c r="F190" s="181" t="s">
        <v>323</v>
      </c>
      <c r="G190" s="182" t="s">
        <v>176</v>
      </c>
      <c r="H190" s="183">
        <v>1.9970000000000001</v>
      </c>
      <c r="I190" s="184"/>
      <c r="J190" s="185">
        <f>ROUND(I190*H190,2)</f>
        <v>0</v>
      </c>
      <c r="K190" s="181" t="s">
        <v>177</v>
      </c>
      <c r="L190" s="40"/>
      <c r="M190" s="186" t="s">
        <v>19</v>
      </c>
      <c r="N190" s="187" t="s">
        <v>45</v>
      </c>
      <c r="O190" s="65"/>
      <c r="P190" s="188">
        <f>O190*H190</f>
        <v>0</v>
      </c>
      <c r="Q190" s="188">
        <v>2.5360200000000002</v>
      </c>
      <c r="R190" s="188">
        <f>Q190*H190</f>
        <v>5.0644319400000004</v>
      </c>
      <c r="S190" s="188">
        <v>0</v>
      </c>
      <c r="T190" s="18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0" t="s">
        <v>178</v>
      </c>
      <c r="AT190" s="190" t="s">
        <v>173</v>
      </c>
      <c r="AU190" s="190" t="s">
        <v>85</v>
      </c>
      <c r="AY190" s="18" t="s">
        <v>171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85</v>
      </c>
      <c r="BK190" s="191">
        <f>ROUND(I190*H190,2)</f>
        <v>0</v>
      </c>
      <c r="BL190" s="18" t="s">
        <v>178</v>
      </c>
      <c r="BM190" s="190" t="s">
        <v>324</v>
      </c>
    </row>
    <row r="191" spans="1:65" s="13" customFormat="1" ht="22.5">
      <c r="B191" s="192"/>
      <c r="C191" s="193"/>
      <c r="D191" s="194" t="s">
        <v>180</v>
      </c>
      <c r="E191" s="195" t="s">
        <v>19</v>
      </c>
      <c r="F191" s="196" t="s">
        <v>325</v>
      </c>
      <c r="G191" s="193"/>
      <c r="H191" s="197">
        <v>1.9970000000000001</v>
      </c>
      <c r="I191" s="198"/>
      <c r="J191" s="193"/>
      <c r="K191" s="193"/>
      <c r="L191" s="199"/>
      <c r="M191" s="200"/>
      <c r="N191" s="201"/>
      <c r="O191" s="201"/>
      <c r="P191" s="201"/>
      <c r="Q191" s="201"/>
      <c r="R191" s="201"/>
      <c r="S191" s="201"/>
      <c r="T191" s="202"/>
      <c r="AT191" s="203" t="s">
        <v>180</v>
      </c>
      <c r="AU191" s="203" t="s">
        <v>85</v>
      </c>
      <c r="AV191" s="13" t="s">
        <v>85</v>
      </c>
      <c r="AW191" s="13" t="s">
        <v>34</v>
      </c>
      <c r="AX191" s="13" t="s">
        <v>79</v>
      </c>
      <c r="AY191" s="203" t="s">
        <v>171</v>
      </c>
    </row>
    <row r="192" spans="1:65" s="2" customFormat="1" ht="48">
      <c r="A192" s="35"/>
      <c r="B192" s="36"/>
      <c r="C192" s="179" t="s">
        <v>326</v>
      </c>
      <c r="D192" s="179" t="s">
        <v>173</v>
      </c>
      <c r="E192" s="180" t="s">
        <v>327</v>
      </c>
      <c r="F192" s="181" t="s">
        <v>328</v>
      </c>
      <c r="G192" s="182" t="s">
        <v>231</v>
      </c>
      <c r="H192" s="183">
        <v>12.2</v>
      </c>
      <c r="I192" s="184"/>
      <c r="J192" s="185">
        <f>ROUND(I192*H192,2)</f>
        <v>0</v>
      </c>
      <c r="K192" s="181" t="s">
        <v>177</v>
      </c>
      <c r="L192" s="40"/>
      <c r="M192" s="186" t="s">
        <v>19</v>
      </c>
      <c r="N192" s="187" t="s">
        <v>45</v>
      </c>
      <c r="O192" s="65"/>
      <c r="P192" s="188">
        <f>O192*H192</f>
        <v>0</v>
      </c>
      <c r="Q192" s="188">
        <v>4.3200000000000001E-3</v>
      </c>
      <c r="R192" s="188">
        <f>Q192*H192</f>
        <v>5.2704000000000001E-2</v>
      </c>
      <c r="S192" s="188">
        <v>0</v>
      </c>
      <c r="T192" s="18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0" t="s">
        <v>178</v>
      </c>
      <c r="AT192" s="190" t="s">
        <v>173</v>
      </c>
      <c r="AU192" s="190" t="s">
        <v>85</v>
      </c>
      <c r="AY192" s="18" t="s">
        <v>171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18" t="s">
        <v>85</v>
      </c>
      <c r="BK192" s="191">
        <f>ROUND(I192*H192,2)</f>
        <v>0</v>
      </c>
      <c r="BL192" s="18" t="s">
        <v>178</v>
      </c>
      <c r="BM192" s="190" t="s">
        <v>329</v>
      </c>
    </row>
    <row r="193" spans="1:65" s="13" customFormat="1" ht="11.25">
      <c r="B193" s="192"/>
      <c r="C193" s="193"/>
      <c r="D193" s="194" t="s">
        <v>180</v>
      </c>
      <c r="E193" s="195" t="s">
        <v>19</v>
      </c>
      <c r="F193" s="196" t="s">
        <v>330</v>
      </c>
      <c r="G193" s="193"/>
      <c r="H193" s="197">
        <v>12.2</v>
      </c>
      <c r="I193" s="198"/>
      <c r="J193" s="193"/>
      <c r="K193" s="193"/>
      <c r="L193" s="199"/>
      <c r="M193" s="200"/>
      <c r="N193" s="201"/>
      <c r="O193" s="201"/>
      <c r="P193" s="201"/>
      <c r="Q193" s="201"/>
      <c r="R193" s="201"/>
      <c r="S193" s="201"/>
      <c r="T193" s="202"/>
      <c r="AT193" s="203" t="s">
        <v>180</v>
      </c>
      <c r="AU193" s="203" t="s">
        <v>85</v>
      </c>
      <c r="AV193" s="13" t="s">
        <v>85</v>
      </c>
      <c r="AW193" s="13" t="s">
        <v>34</v>
      </c>
      <c r="AX193" s="13" t="s">
        <v>79</v>
      </c>
      <c r="AY193" s="203" t="s">
        <v>171</v>
      </c>
    </row>
    <row r="194" spans="1:65" s="2" customFormat="1" ht="48">
      <c r="A194" s="35"/>
      <c r="B194" s="36"/>
      <c r="C194" s="179" t="s">
        <v>331</v>
      </c>
      <c r="D194" s="179" t="s">
        <v>173</v>
      </c>
      <c r="E194" s="180" t="s">
        <v>332</v>
      </c>
      <c r="F194" s="181" t="s">
        <v>333</v>
      </c>
      <c r="G194" s="182" t="s">
        <v>231</v>
      </c>
      <c r="H194" s="183">
        <v>12.2</v>
      </c>
      <c r="I194" s="184"/>
      <c r="J194" s="185">
        <f>ROUND(I194*H194,2)</f>
        <v>0</v>
      </c>
      <c r="K194" s="181" t="s">
        <v>177</v>
      </c>
      <c r="L194" s="40"/>
      <c r="M194" s="186" t="s">
        <v>19</v>
      </c>
      <c r="N194" s="187" t="s">
        <v>45</v>
      </c>
      <c r="O194" s="65"/>
      <c r="P194" s="188">
        <f>O194*H194</f>
        <v>0</v>
      </c>
      <c r="Q194" s="188">
        <v>0</v>
      </c>
      <c r="R194" s="188">
        <f>Q194*H194</f>
        <v>0</v>
      </c>
      <c r="S194" s="188">
        <v>0</v>
      </c>
      <c r="T194" s="18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0" t="s">
        <v>178</v>
      </c>
      <c r="AT194" s="190" t="s">
        <v>173</v>
      </c>
      <c r="AU194" s="190" t="s">
        <v>85</v>
      </c>
      <c r="AY194" s="18" t="s">
        <v>171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85</v>
      </c>
      <c r="BK194" s="191">
        <f>ROUND(I194*H194,2)</f>
        <v>0</v>
      </c>
      <c r="BL194" s="18" t="s">
        <v>178</v>
      </c>
      <c r="BM194" s="190" t="s">
        <v>334</v>
      </c>
    </row>
    <row r="195" spans="1:65" s="13" customFormat="1" ht="11.25">
      <c r="B195" s="192"/>
      <c r="C195" s="193"/>
      <c r="D195" s="194" t="s">
        <v>180</v>
      </c>
      <c r="E195" s="195" t="s">
        <v>19</v>
      </c>
      <c r="F195" s="196" t="s">
        <v>335</v>
      </c>
      <c r="G195" s="193"/>
      <c r="H195" s="197">
        <v>12.2</v>
      </c>
      <c r="I195" s="198"/>
      <c r="J195" s="193"/>
      <c r="K195" s="193"/>
      <c r="L195" s="199"/>
      <c r="M195" s="200"/>
      <c r="N195" s="201"/>
      <c r="O195" s="201"/>
      <c r="P195" s="201"/>
      <c r="Q195" s="201"/>
      <c r="R195" s="201"/>
      <c r="S195" s="201"/>
      <c r="T195" s="202"/>
      <c r="AT195" s="203" t="s">
        <v>180</v>
      </c>
      <c r="AU195" s="203" t="s">
        <v>85</v>
      </c>
      <c r="AV195" s="13" t="s">
        <v>85</v>
      </c>
      <c r="AW195" s="13" t="s">
        <v>34</v>
      </c>
      <c r="AX195" s="13" t="s">
        <v>79</v>
      </c>
      <c r="AY195" s="203" t="s">
        <v>171</v>
      </c>
    </row>
    <row r="196" spans="1:65" s="12" customFormat="1" ht="22.9" customHeight="1">
      <c r="B196" s="163"/>
      <c r="C196" s="164"/>
      <c r="D196" s="165" t="s">
        <v>72</v>
      </c>
      <c r="E196" s="177" t="s">
        <v>178</v>
      </c>
      <c r="F196" s="177" t="s">
        <v>336</v>
      </c>
      <c r="G196" s="164"/>
      <c r="H196" s="164"/>
      <c r="I196" s="167"/>
      <c r="J196" s="178">
        <f>BK196</f>
        <v>0</v>
      </c>
      <c r="K196" s="164"/>
      <c r="L196" s="169"/>
      <c r="M196" s="170"/>
      <c r="N196" s="171"/>
      <c r="O196" s="171"/>
      <c r="P196" s="172">
        <f>SUM(P197:P199)</f>
        <v>0</v>
      </c>
      <c r="Q196" s="171"/>
      <c r="R196" s="172">
        <f>SUM(R197:R199)</f>
        <v>0.22516</v>
      </c>
      <c r="S196" s="171"/>
      <c r="T196" s="173">
        <f>SUM(T197:T199)</f>
        <v>0</v>
      </c>
      <c r="AR196" s="174" t="s">
        <v>79</v>
      </c>
      <c r="AT196" s="175" t="s">
        <v>72</v>
      </c>
      <c r="AU196" s="175" t="s">
        <v>79</v>
      </c>
      <c r="AY196" s="174" t="s">
        <v>171</v>
      </c>
      <c r="BK196" s="176">
        <f>SUM(BK197:BK199)</f>
        <v>0</v>
      </c>
    </row>
    <row r="197" spans="1:65" s="2" customFormat="1" ht="48">
      <c r="A197" s="35"/>
      <c r="B197" s="36"/>
      <c r="C197" s="179" t="s">
        <v>337</v>
      </c>
      <c r="D197" s="179" t="s">
        <v>173</v>
      </c>
      <c r="E197" s="180" t="s">
        <v>338</v>
      </c>
      <c r="F197" s="181" t="s">
        <v>339</v>
      </c>
      <c r="G197" s="182" t="s">
        <v>266</v>
      </c>
      <c r="H197" s="183">
        <v>4</v>
      </c>
      <c r="I197" s="184"/>
      <c r="J197" s="185">
        <f>ROUND(I197*H197,2)</f>
        <v>0</v>
      </c>
      <c r="K197" s="181" t="s">
        <v>177</v>
      </c>
      <c r="L197" s="40"/>
      <c r="M197" s="186" t="s">
        <v>19</v>
      </c>
      <c r="N197" s="187" t="s">
        <v>45</v>
      </c>
      <c r="O197" s="65"/>
      <c r="P197" s="188">
        <f>O197*H197</f>
        <v>0</v>
      </c>
      <c r="Q197" s="188">
        <v>2.2899999999999999E-3</v>
      </c>
      <c r="R197" s="188">
        <f>Q197*H197</f>
        <v>9.1599999999999997E-3</v>
      </c>
      <c r="S197" s="188">
        <v>0</v>
      </c>
      <c r="T197" s="18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0" t="s">
        <v>178</v>
      </c>
      <c r="AT197" s="190" t="s">
        <v>173</v>
      </c>
      <c r="AU197" s="190" t="s">
        <v>85</v>
      </c>
      <c r="AY197" s="18" t="s">
        <v>171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18" t="s">
        <v>85</v>
      </c>
      <c r="BK197" s="191">
        <f>ROUND(I197*H197,2)</f>
        <v>0</v>
      </c>
      <c r="BL197" s="18" t="s">
        <v>178</v>
      </c>
      <c r="BM197" s="190" t="s">
        <v>340</v>
      </c>
    </row>
    <row r="198" spans="1:65" s="13" customFormat="1" ht="11.25">
      <c r="B198" s="192"/>
      <c r="C198" s="193"/>
      <c r="D198" s="194" t="s">
        <v>180</v>
      </c>
      <c r="E198" s="195" t="s">
        <v>19</v>
      </c>
      <c r="F198" s="196" t="s">
        <v>178</v>
      </c>
      <c r="G198" s="193"/>
      <c r="H198" s="197">
        <v>4</v>
      </c>
      <c r="I198" s="198"/>
      <c r="J198" s="193"/>
      <c r="K198" s="193"/>
      <c r="L198" s="199"/>
      <c r="M198" s="200"/>
      <c r="N198" s="201"/>
      <c r="O198" s="201"/>
      <c r="P198" s="201"/>
      <c r="Q198" s="201"/>
      <c r="R198" s="201"/>
      <c r="S198" s="201"/>
      <c r="T198" s="202"/>
      <c r="AT198" s="203" t="s">
        <v>180</v>
      </c>
      <c r="AU198" s="203" t="s">
        <v>85</v>
      </c>
      <c r="AV198" s="13" t="s">
        <v>85</v>
      </c>
      <c r="AW198" s="13" t="s">
        <v>34</v>
      </c>
      <c r="AX198" s="13" t="s">
        <v>79</v>
      </c>
      <c r="AY198" s="203" t="s">
        <v>171</v>
      </c>
    </row>
    <row r="199" spans="1:65" s="2" customFormat="1" ht="16.5" customHeight="1">
      <c r="A199" s="35"/>
      <c r="B199" s="36"/>
      <c r="C199" s="215" t="s">
        <v>341</v>
      </c>
      <c r="D199" s="215" t="s">
        <v>285</v>
      </c>
      <c r="E199" s="216" t="s">
        <v>342</v>
      </c>
      <c r="F199" s="217" t="s">
        <v>343</v>
      </c>
      <c r="G199" s="218" t="s">
        <v>266</v>
      </c>
      <c r="H199" s="219">
        <v>4</v>
      </c>
      <c r="I199" s="220"/>
      <c r="J199" s="221">
        <f>ROUND(I199*H199,2)</f>
        <v>0</v>
      </c>
      <c r="K199" s="217" t="s">
        <v>177</v>
      </c>
      <c r="L199" s="222"/>
      <c r="M199" s="223" t="s">
        <v>19</v>
      </c>
      <c r="N199" s="224" t="s">
        <v>45</v>
      </c>
      <c r="O199" s="65"/>
      <c r="P199" s="188">
        <f>O199*H199</f>
        <v>0</v>
      </c>
      <c r="Q199" s="188">
        <v>5.3999999999999999E-2</v>
      </c>
      <c r="R199" s="188">
        <f>Q199*H199</f>
        <v>0.216</v>
      </c>
      <c r="S199" s="188">
        <v>0</v>
      </c>
      <c r="T199" s="18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0" t="s">
        <v>186</v>
      </c>
      <c r="AT199" s="190" t="s">
        <v>285</v>
      </c>
      <c r="AU199" s="190" t="s">
        <v>85</v>
      </c>
      <c r="AY199" s="18" t="s">
        <v>171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18" t="s">
        <v>85</v>
      </c>
      <c r="BK199" s="191">
        <f>ROUND(I199*H199,2)</f>
        <v>0</v>
      </c>
      <c r="BL199" s="18" t="s">
        <v>178</v>
      </c>
      <c r="BM199" s="190" t="s">
        <v>344</v>
      </c>
    </row>
    <row r="200" spans="1:65" s="12" customFormat="1" ht="22.9" customHeight="1">
      <c r="B200" s="163"/>
      <c r="C200" s="164"/>
      <c r="D200" s="165" t="s">
        <v>72</v>
      </c>
      <c r="E200" s="177" t="s">
        <v>202</v>
      </c>
      <c r="F200" s="177" t="s">
        <v>345</v>
      </c>
      <c r="G200" s="164"/>
      <c r="H200" s="164"/>
      <c r="I200" s="167"/>
      <c r="J200" s="178">
        <f>BK200</f>
        <v>0</v>
      </c>
      <c r="K200" s="164"/>
      <c r="L200" s="169"/>
      <c r="M200" s="170"/>
      <c r="N200" s="171"/>
      <c r="O200" s="171"/>
      <c r="P200" s="172">
        <f>SUM(P201:P344)</f>
        <v>0</v>
      </c>
      <c r="Q200" s="171"/>
      <c r="R200" s="172">
        <f>SUM(R201:R344)</f>
        <v>113.55207949</v>
      </c>
      <c r="S200" s="171"/>
      <c r="T200" s="173">
        <f>SUM(T201:T344)</f>
        <v>0</v>
      </c>
      <c r="AR200" s="174" t="s">
        <v>79</v>
      </c>
      <c r="AT200" s="175" t="s">
        <v>72</v>
      </c>
      <c r="AU200" s="175" t="s">
        <v>79</v>
      </c>
      <c r="AY200" s="174" t="s">
        <v>171</v>
      </c>
      <c r="BK200" s="176">
        <f>SUM(BK201:BK344)</f>
        <v>0</v>
      </c>
    </row>
    <row r="201" spans="1:65" s="2" customFormat="1" ht="36">
      <c r="A201" s="35"/>
      <c r="B201" s="36"/>
      <c r="C201" s="179" t="s">
        <v>346</v>
      </c>
      <c r="D201" s="179" t="s">
        <v>173</v>
      </c>
      <c r="E201" s="180" t="s">
        <v>347</v>
      </c>
      <c r="F201" s="181" t="s">
        <v>348</v>
      </c>
      <c r="G201" s="182" t="s">
        <v>231</v>
      </c>
      <c r="H201" s="183">
        <v>72.430000000000007</v>
      </c>
      <c r="I201" s="184"/>
      <c r="J201" s="185">
        <f>ROUND(I201*H201,2)</f>
        <v>0</v>
      </c>
      <c r="K201" s="181" t="s">
        <v>177</v>
      </c>
      <c r="L201" s="40"/>
      <c r="M201" s="186" t="s">
        <v>19</v>
      </c>
      <c r="N201" s="187" t="s">
        <v>45</v>
      </c>
      <c r="O201" s="65"/>
      <c r="P201" s="188">
        <f>O201*H201</f>
        <v>0</v>
      </c>
      <c r="Q201" s="188">
        <v>1.4E-3</v>
      </c>
      <c r="R201" s="188">
        <f>Q201*H201</f>
        <v>0.10140200000000001</v>
      </c>
      <c r="S201" s="188">
        <v>0</v>
      </c>
      <c r="T201" s="18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0" t="s">
        <v>178</v>
      </c>
      <c r="AT201" s="190" t="s">
        <v>173</v>
      </c>
      <c r="AU201" s="190" t="s">
        <v>85</v>
      </c>
      <c r="AY201" s="18" t="s">
        <v>171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18" t="s">
        <v>85</v>
      </c>
      <c r="BK201" s="191">
        <f>ROUND(I201*H201,2)</f>
        <v>0</v>
      </c>
      <c r="BL201" s="18" t="s">
        <v>178</v>
      </c>
      <c r="BM201" s="190" t="s">
        <v>349</v>
      </c>
    </row>
    <row r="202" spans="1:65" s="13" customFormat="1" ht="11.25">
      <c r="B202" s="192"/>
      <c r="C202" s="193"/>
      <c r="D202" s="194" t="s">
        <v>180</v>
      </c>
      <c r="E202" s="195" t="s">
        <v>19</v>
      </c>
      <c r="F202" s="196" t="s">
        <v>350</v>
      </c>
      <c r="G202" s="193"/>
      <c r="H202" s="197">
        <v>72.430000000000007</v>
      </c>
      <c r="I202" s="198"/>
      <c r="J202" s="193"/>
      <c r="K202" s="193"/>
      <c r="L202" s="199"/>
      <c r="M202" s="200"/>
      <c r="N202" s="201"/>
      <c r="O202" s="201"/>
      <c r="P202" s="201"/>
      <c r="Q202" s="201"/>
      <c r="R202" s="201"/>
      <c r="S202" s="201"/>
      <c r="T202" s="202"/>
      <c r="AT202" s="203" t="s">
        <v>180</v>
      </c>
      <c r="AU202" s="203" t="s">
        <v>85</v>
      </c>
      <c r="AV202" s="13" t="s">
        <v>85</v>
      </c>
      <c r="AW202" s="13" t="s">
        <v>34</v>
      </c>
      <c r="AX202" s="13" t="s">
        <v>79</v>
      </c>
      <c r="AY202" s="203" t="s">
        <v>171</v>
      </c>
    </row>
    <row r="203" spans="1:65" s="2" customFormat="1" ht="36">
      <c r="A203" s="35"/>
      <c r="B203" s="36"/>
      <c r="C203" s="179" t="s">
        <v>351</v>
      </c>
      <c r="D203" s="179" t="s">
        <v>173</v>
      </c>
      <c r="E203" s="180" t="s">
        <v>352</v>
      </c>
      <c r="F203" s="181" t="s">
        <v>353</v>
      </c>
      <c r="G203" s="182" t="s">
        <v>231</v>
      </c>
      <c r="H203" s="183">
        <v>72.430000000000007</v>
      </c>
      <c r="I203" s="184"/>
      <c r="J203" s="185">
        <f>ROUND(I203*H203,2)</f>
        <v>0</v>
      </c>
      <c r="K203" s="181" t="s">
        <v>177</v>
      </c>
      <c r="L203" s="40"/>
      <c r="M203" s="186" t="s">
        <v>19</v>
      </c>
      <c r="N203" s="187" t="s">
        <v>45</v>
      </c>
      <c r="O203" s="65"/>
      <c r="P203" s="188">
        <f>O203*H203</f>
        <v>0</v>
      </c>
      <c r="Q203" s="188">
        <v>4.3839999999999999E-3</v>
      </c>
      <c r="R203" s="188">
        <f>Q203*H203</f>
        <v>0.31753312</v>
      </c>
      <c r="S203" s="188">
        <v>0</v>
      </c>
      <c r="T203" s="18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0" t="s">
        <v>178</v>
      </c>
      <c r="AT203" s="190" t="s">
        <v>173</v>
      </c>
      <c r="AU203" s="190" t="s">
        <v>85</v>
      </c>
      <c r="AY203" s="18" t="s">
        <v>171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18" t="s">
        <v>85</v>
      </c>
      <c r="BK203" s="191">
        <f>ROUND(I203*H203,2)</f>
        <v>0</v>
      </c>
      <c r="BL203" s="18" t="s">
        <v>178</v>
      </c>
      <c r="BM203" s="190" t="s">
        <v>354</v>
      </c>
    </row>
    <row r="204" spans="1:65" s="13" customFormat="1" ht="11.25">
      <c r="B204" s="192"/>
      <c r="C204" s="193"/>
      <c r="D204" s="194" t="s">
        <v>180</v>
      </c>
      <c r="E204" s="195" t="s">
        <v>19</v>
      </c>
      <c r="F204" s="196" t="s">
        <v>355</v>
      </c>
      <c r="G204" s="193"/>
      <c r="H204" s="197">
        <v>72.430000000000007</v>
      </c>
      <c r="I204" s="198"/>
      <c r="J204" s="193"/>
      <c r="K204" s="193"/>
      <c r="L204" s="199"/>
      <c r="M204" s="200"/>
      <c r="N204" s="201"/>
      <c r="O204" s="201"/>
      <c r="P204" s="201"/>
      <c r="Q204" s="201"/>
      <c r="R204" s="201"/>
      <c r="S204" s="201"/>
      <c r="T204" s="202"/>
      <c r="AT204" s="203" t="s">
        <v>180</v>
      </c>
      <c r="AU204" s="203" t="s">
        <v>85</v>
      </c>
      <c r="AV204" s="13" t="s">
        <v>85</v>
      </c>
      <c r="AW204" s="13" t="s">
        <v>34</v>
      </c>
      <c r="AX204" s="13" t="s">
        <v>73</v>
      </c>
      <c r="AY204" s="203" t="s">
        <v>171</v>
      </c>
    </row>
    <row r="205" spans="1:65" s="14" customFormat="1" ht="11.25">
      <c r="B205" s="204"/>
      <c r="C205" s="205"/>
      <c r="D205" s="194" t="s">
        <v>180</v>
      </c>
      <c r="E205" s="206" t="s">
        <v>19</v>
      </c>
      <c r="F205" s="207" t="s">
        <v>183</v>
      </c>
      <c r="G205" s="205"/>
      <c r="H205" s="208">
        <v>72.430000000000007</v>
      </c>
      <c r="I205" s="209"/>
      <c r="J205" s="205"/>
      <c r="K205" s="205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180</v>
      </c>
      <c r="AU205" s="214" t="s">
        <v>85</v>
      </c>
      <c r="AV205" s="14" t="s">
        <v>178</v>
      </c>
      <c r="AW205" s="14" t="s">
        <v>34</v>
      </c>
      <c r="AX205" s="14" t="s">
        <v>79</v>
      </c>
      <c r="AY205" s="214" t="s">
        <v>171</v>
      </c>
    </row>
    <row r="206" spans="1:65" s="2" customFormat="1" ht="44.25" customHeight="1">
      <c r="A206" s="35"/>
      <c r="B206" s="36"/>
      <c r="C206" s="179" t="s">
        <v>356</v>
      </c>
      <c r="D206" s="179" t="s">
        <v>173</v>
      </c>
      <c r="E206" s="180" t="s">
        <v>357</v>
      </c>
      <c r="F206" s="181" t="s">
        <v>358</v>
      </c>
      <c r="G206" s="182" t="s">
        <v>231</v>
      </c>
      <c r="H206" s="183">
        <v>72.430000000000007</v>
      </c>
      <c r="I206" s="184"/>
      <c r="J206" s="185">
        <f>ROUND(I206*H206,2)</f>
        <v>0</v>
      </c>
      <c r="K206" s="181" t="s">
        <v>177</v>
      </c>
      <c r="L206" s="40"/>
      <c r="M206" s="186" t="s">
        <v>19</v>
      </c>
      <c r="N206" s="187" t="s">
        <v>45</v>
      </c>
      <c r="O206" s="65"/>
      <c r="P206" s="188">
        <f>O206*H206</f>
        <v>0</v>
      </c>
      <c r="Q206" s="188">
        <v>1.103E-2</v>
      </c>
      <c r="R206" s="188">
        <f>Q206*H206</f>
        <v>0.79890290000000008</v>
      </c>
      <c r="S206" s="188">
        <v>0</v>
      </c>
      <c r="T206" s="18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0" t="s">
        <v>178</v>
      </c>
      <c r="AT206" s="190" t="s">
        <v>173</v>
      </c>
      <c r="AU206" s="190" t="s">
        <v>85</v>
      </c>
      <c r="AY206" s="18" t="s">
        <v>171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18" t="s">
        <v>85</v>
      </c>
      <c r="BK206" s="191">
        <f>ROUND(I206*H206,2)</f>
        <v>0</v>
      </c>
      <c r="BL206" s="18" t="s">
        <v>178</v>
      </c>
      <c r="BM206" s="190" t="s">
        <v>359</v>
      </c>
    </row>
    <row r="207" spans="1:65" s="13" customFormat="1" ht="11.25">
      <c r="B207" s="192"/>
      <c r="C207" s="193"/>
      <c r="D207" s="194" t="s">
        <v>180</v>
      </c>
      <c r="E207" s="195" t="s">
        <v>19</v>
      </c>
      <c r="F207" s="196" t="s">
        <v>360</v>
      </c>
      <c r="G207" s="193"/>
      <c r="H207" s="197">
        <v>72.430000000000007</v>
      </c>
      <c r="I207" s="198"/>
      <c r="J207" s="193"/>
      <c r="K207" s="193"/>
      <c r="L207" s="199"/>
      <c r="M207" s="200"/>
      <c r="N207" s="201"/>
      <c r="O207" s="201"/>
      <c r="P207" s="201"/>
      <c r="Q207" s="201"/>
      <c r="R207" s="201"/>
      <c r="S207" s="201"/>
      <c r="T207" s="202"/>
      <c r="AT207" s="203" t="s">
        <v>180</v>
      </c>
      <c r="AU207" s="203" t="s">
        <v>85</v>
      </c>
      <c r="AV207" s="13" t="s">
        <v>85</v>
      </c>
      <c r="AW207" s="13" t="s">
        <v>34</v>
      </c>
      <c r="AX207" s="13" t="s">
        <v>79</v>
      </c>
      <c r="AY207" s="203" t="s">
        <v>171</v>
      </c>
    </row>
    <row r="208" spans="1:65" s="2" customFormat="1" ht="33" customHeight="1">
      <c r="A208" s="35"/>
      <c r="B208" s="36"/>
      <c r="C208" s="179" t="s">
        <v>361</v>
      </c>
      <c r="D208" s="179" t="s">
        <v>173</v>
      </c>
      <c r="E208" s="180" t="s">
        <v>362</v>
      </c>
      <c r="F208" s="181" t="s">
        <v>363</v>
      </c>
      <c r="G208" s="182" t="s">
        <v>231</v>
      </c>
      <c r="H208" s="183">
        <v>996.71699999999998</v>
      </c>
      <c r="I208" s="184"/>
      <c r="J208" s="185">
        <f>ROUND(I208*H208,2)</f>
        <v>0</v>
      </c>
      <c r="K208" s="181" t="s">
        <v>177</v>
      </c>
      <c r="L208" s="40"/>
      <c r="M208" s="186" t="s">
        <v>19</v>
      </c>
      <c r="N208" s="187" t="s">
        <v>45</v>
      </c>
      <c r="O208" s="65"/>
      <c r="P208" s="188">
        <f>O208*H208</f>
        <v>0</v>
      </c>
      <c r="Q208" s="188">
        <v>2.5999999999999998E-4</v>
      </c>
      <c r="R208" s="188">
        <f>Q208*H208</f>
        <v>0.25914641999999999</v>
      </c>
      <c r="S208" s="188">
        <v>0</v>
      </c>
      <c r="T208" s="18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0" t="s">
        <v>178</v>
      </c>
      <c r="AT208" s="190" t="s">
        <v>173</v>
      </c>
      <c r="AU208" s="190" t="s">
        <v>85</v>
      </c>
      <c r="AY208" s="18" t="s">
        <v>171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18" t="s">
        <v>85</v>
      </c>
      <c r="BK208" s="191">
        <f>ROUND(I208*H208,2)</f>
        <v>0</v>
      </c>
      <c r="BL208" s="18" t="s">
        <v>178</v>
      </c>
      <c r="BM208" s="190" t="s">
        <v>364</v>
      </c>
    </row>
    <row r="209" spans="1:65" s="13" customFormat="1" ht="45">
      <c r="B209" s="192"/>
      <c r="C209" s="193"/>
      <c r="D209" s="194" t="s">
        <v>180</v>
      </c>
      <c r="E209" s="195" t="s">
        <v>19</v>
      </c>
      <c r="F209" s="196" t="s">
        <v>365</v>
      </c>
      <c r="G209" s="193"/>
      <c r="H209" s="197">
        <v>202.2</v>
      </c>
      <c r="I209" s="198"/>
      <c r="J209" s="193"/>
      <c r="K209" s="193"/>
      <c r="L209" s="199"/>
      <c r="M209" s="200"/>
      <c r="N209" s="201"/>
      <c r="O209" s="201"/>
      <c r="P209" s="201"/>
      <c r="Q209" s="201"/>
      <c r="R209" s="201"/>
      <c r="S209" s="201"/>
      <c r="T209" s="202"/>
      <c r="AT209" s="203" t="s">
        <v>180</v>
      </c>
      <c r="AU209" s="203" t="s">
        <v>85</v>
      </c>
      <c r="AV209" s="13" t="s">
        <v>85</v>
      </c>
      <c r="AW209" s="13" t="s">
        <v>34</v>
      </c>
      <c r="AX209" s="13" t="s">
        <v>73</v>
      </c>
      <c r="AY209" s="203" t="s">
        <v>171</v>
      </c>
    </row>
    <row r="210" spans="1:65" s="13" customFormat="1" ht="22.5">
      <c r="B210" s="192"/>
      <c r="C210" s="193"/>
      <c r="D210" s="194" t="s">
        <v>180</v>
      </c>
      <c r="E210" s="195" t="s">
        <v>19</v>
      </c>
      <c r="F210" s="196" t="s">
        <v>366</v>
      </c>
      <c r="G210" s="193"/>
      <c r="H210" s="197">
        <v>83</v>
      </c>
      <c r="I210" s="198"/>
      <c r="J210" s="193"/>
      <c r="K210" s="193"/>
      <c r="L210" s="199"/>
      <c r="M210" s="200"/>
      <c r="N210" s="201"/>
      <c r="O210" s="201"/>
      <c r="P210" s="201"/>
      <c r="Q210" s="201"/>
      <c r="R210" s="201"/>
      <c r="S210" s="201"/>
      <c r="T210" s="202"/>
      <c r="AT210" s="203" t="s">
        <v>180</v>
      </c>
      <c r="AU210" s="203" t="s">
        <v>85</v>
      </c>
      <c r="AV210" s="13" t="s">
        <v>85</v>
      </c>
      <c r="AW210" s="13" t="s">
        <v>34</v>
      </c>
      <c r="AX210" s="13" t="s">
        <v>73</v>
      </c>
      <c r="AY210" s="203" t="s">
        <v>171</v>
      </c>
    </row>
    <row r="211" spans="1:65" s="13" customFormat="1" ht="22.5">
      <c r="B211" s="192"/>
      <c r="C211" s="193"/>
      <c r="D211" s="194" t="s">
        <v>180</v>
      </c>
      <c r="E211" s="195" t="s">
        <v>19</v>
      </c>
      <c r="F211" s="196" t="s">
        <v>367</v>
      </c>
      <c r="G211" s="193"/>
      <c r="H211" s="197">
        <v>-36.18</v>
      </c>
      <c r="I211" s="198"/>
      <c r="J211" s="193"/>
      <c r="K211" s="193"/>
      <c r="L211" s="199"/>
      <c r="M211" s="200"/>
      <c r="N211" s="201"/>
      <c r="O211" s="201"/>
      <c r="P211" s="201"/>
      <c r="Q211" s="201"/>
      <c r="R211" s="201"/>
      <c r="S211" s="201"/>
      <c r="T211" s="202"/>
      <c r="AT211" s="203" t="s">
        <v>180</v>
      </c>
      <c r="AU211" s="203" t="s">
        <v>85</v>
      </c>
      <c r="AV211" s="13" t="s">
        <v>85</v>
      </c>
      <c r="AW211" s="13" t="s">
        <v>34</v>
      </c>
      <c r="AX211" s="13" t="s">
        <v>73</v>
      </c>
      <c r="AY211" s="203" t="s">
        <v>171</v>
      </c>
    </row>
    <row r="212" spans="1:65" s="13" customFormat="1" ht="45">
      <c r="B212" s="192"/>
      <c r="C212" s="193"/>
      <c r="D212" s="194" t="s">
        <v>180</v>
      </c>
      <c r="E212" s="195" t="s">
        <v>19</v>
      </c>
      <c r="F212" s="196" t="s">
        <v>368</v>
      </c>
      <c r="G212" s="193"/>
      <c r="H212" s="197">
        <v>231.114</v>
      </c>
      <c r="I212" s="198"/>
      <c r="J212" s="193"/>
      <c r="K212" s="193"/>
      <c r="L212" s="199"/>
      <c r="M212" s="200"/>
      <c r="N212" s="201"/>
      <c r="O212" s="201"/>
      <c r="P212" s="201"/>
      <c r="Q212" s="201"/>
      <c r="R212" s="201"/>
      <c r="S212" s="201"/>
      <c r="T212" s="202"/>
      <c r="AT212" s="203" t="s">
        <v>180</v>
      </c>
      <c r="AU212" s="203" t="s">
        <v>85</v>
      </c>
      <c r="AV212" s="13" t="s">
        <v>85</v>
      </c>
      <c r="AW212" s="13" t="s">
        <v>34</v>
      </c>
      <c r="AX212" s="13" t="s">
        <v>73</v>
      </c>
      <c r="AY212" s="203" t="s">
        <v>171</v>
      </c>
    </row>
    <row r="213" spans="1:65" s="13" customFormat="1" ht="33.75">
      <c r="B213" s="192"/>
      <c r="C213" s="193"/>
      <c r="D213" s="194" t="s">
        <v>180</v>
      </c>
      <c r="E213" s="195" t="s">
        <v>19</v>
      </c>
      <c r="F213" s="196" t="s">
        <v>369</v>
      </c>
      <c r="G213" s="193"/>
      <c r="H213" s="197">
        <v>235.11799999999999</v>
      </c>
      <c r="I213" s="198"/>
      <c r="J213" s="193"/>
      <c r="K213" s="193"/>
      <c r="L213" s="199"/>
      <c r="M213" s="200"/>
      <c r="N213" s="201"/>
      <c r="O213" s="201"/>
      <c r="P213" s="201"/>
      <c r="Q213" s="201"/>
      <c r="R213" s="201"/>
      <c r="S213" s="201"/>
      <c r="T213" s="202"/>
      <c r="AT213" s="203" t="s">
        <v>180</v>
      </c>
      <c r="AU213" s="203" t="s">
        <v>85</v>
      </c>
      <c r="AV213" s="13" t="s">
        <v>85</v>
      </c>
      <c r="AW213" s="13" t="s">
        <v>34</v>
      </c>
      <c r="AX213" s="13" t="s">
        <v>73</v>
      </c>
      <c r="AY213" s="203" t="s">
        <v>171</v>
      </c>
    </row>
    <row r="214" spans="1:65" s="13" customFormat="1" ht="22.5">
      <c r="B214" s="192"/>
      <c r="C214" s="193"/>
      <c r="D214" s="194" t="s">
        <v>180</v>
      </c>
      <c r="E214" s="195" t="s">
        <v>19</v>
      </c>
      <c r="F214" s="196" t="s">
        <v>370</v>
      </c>
      <c r="G214" s="193"/>
      <c r="H214" s="197">
        <v>120.726</v>
      </c>
      <c r="I214" s="198"/>
      <c r="J214" s="193"/>
      <c r="K214" s="193"/>
      <c r="L214" s="199"/>
      <c r="M214" s="200"/>
      <c r="N214" s="201"/>
      <c r="O214" s="201"/>
      <c r="P214" s="201"/>
      <c r="Q214" s="201"/>
      <c r="R214" s="201"/>
      <c r="S214" s="201"/>
      <c r="T214" s="202"/>
      <c r="AT214" s="203" t="s">
        <v>180</v>
      </c>
      <c r="AU214" s="203" t="s">
        <v>85</v>
      </c>
      <c r="AV214" s="13" t="s">
        <v>85</v>
      </c>
      <c r="AW214" s="13" t="s">
        <v>34</v>
      </c>
      <c r="AX214" s="13" t="s">
        <v>73</v>
      </c>
      <c r="AY214" s="203" t="s">
        <v>171</v>
      </c>
    </row>
    <row r="215" spans="1:65" s="13" customFormat="1" ht="22.5">
      <c r="B215" s="192"/>
      <c r="C215" s="193"/>
      <c r="D215" s="194" t="s">
        <v>180</v>
      </c>
      <c r="E215" s="195" t="s">
        <v>19</v>
      </c>
      <c r="F215" s="196" t="s">
        <v>371</v>
      </c>
      <c r="G215" s="193"/>
      <c r="H215" s="197">
        <v>-80.61</v>
      </c>
      <c r="I215" s="198"/>
      <c r="J215" s="193"/>
      <c r="K215" s="193"/>
      <c r="L215" s="199"/>
      <c r="M215" s="200"/>
      <c r="N215" s="201"/>
      <c r="O215" s="201"/>
      <c r="P215" s="201"/>
      <c r="Q215" s="201"/>
      <c r="R215" s="201"/>
      <c r="S215" s="201"/>
      <c r="T215" s="202"/>
      <c r="AT215" s="203" t="s">
        <v>180</v>
      </c>
      <c r="AU215" s="203" t="s">
        <v>85</v>
      </c>
      <c r="AV215" s="13" t="s">
        <v>85</v>
      </c>
      <c r="AW215" s="13" t="s">
        <v>34</v>
      </c>
      <c r="AX215" s="13" t="s">
        <v>73</v>
      </c>
      <c r="AY215" s="203" t="s">
        <v>171</v>
      </c>
    </row>
    <row r="216" spans="1:65" s="13" customFormat="1" ht="45">
      <c r="B216" s="192"/>
      <c r="C216" s="193"/>
      <c r="D216" s="194" t="s">
        <v>180</v>
      </c>
      <c r="E216" s="195" t="s">
        <v>19</v>
      </c>
      <c r="F216" s="196" t="s">
        <v>372</v>
      </c>
      <c r="G216" s="193"/>
      <c r="H216" s="197">
        <v>118.78100000000001</v>
      </c>
      <c r="I216" s="198"/>
      <c r="J216" s="193"/>
      <c r="K216" s="193"/>
      <c r="L216" s="199"/>
      <c r="M216" s="200"/>
      <c r="N216" s="201"/>
      <c r="O216" s="201"/>
      <c r="P216" s="201"/>
      <c r="Q216" s="201"/>
      <c r="R216" s="201"/>
      <c r="S216" s="201"/>
      <c r="T216" s="202"/>
      <c r="AT216" s="203" t="s">
        <v>180</v>
      </c>
      <c r="AU216" s="203" t="s">
        <v>85</v>
      </c>
      <c r="AV216" s="13" t="s">
        <v>85</v>
      </c>
      <c r="AW216" s="13" t="s">
        <v>34</v>
      </c>
      <c r="AX216" s="13" t="s">
        <v>73</v>
      </c>
      <c r="AY216" s="203" t="s">
        <v>171</v>
      </c>
    </row>
    <row r="217" spans="1:65" s="13" customFormat="1" ht="33.75">
      <c r="B217" s="192"/>
      <c r="C217" s="193"/>
      <c r="D217" s="194" t="s">
        <v>180</v>
      </c>
      <c r="E217" s="195" t="s">
        <v>19</v>
      </c>
      <c r="F217" s="196" t="s">
        <v>373</v>
      </c>
      <c r="G217" s="193"/>
      <c r="H217" s="197">
        <v>126.22199999999999</v>
      </c>
      <c r="I217" s="198"/>
      <c r="J217" s="193"/>
      <c r="K217" s="193"/>
      <c r="L217" s="199"/>
      <c r="M217" s="200"/>
      <c r="N217" s="201"/>
      <c r="O217" s="201"/>
      <c r="P217" s="201"/>
      <c r="Q217" s="201"/>
      <c r="R217" s="201"/>
      <c r="S217" s="201"/>
      <c r="T217" s="202"/>
      <c r="AT217" s="203" t="s">
        <v>180</v>
      </c>
      <c r="AU217" s="203" t="s">
        <v>85</v>
      </c>
      <c r="AV217" s="13" t="s">
        <v>85</v>
      </c>
      <c r="AW217" s="13" t="s">
        <v>34</v>
      </c>
      <c r="AX217" s="13" t="s">
        <v>73</v>
      </c>
      <c r="AY217" s="203" t="s">
        <v>171</v>
      </c>
    </row>
    <row r="218" spans="1:65" s="13" customFormat="1" ht="22.5">
      <c r="B218" s="192"/>
      <c r="C218" s="193"/>
      <c r="D218" s="194" t="s">
        <v>180</v>
      </c>
      <c r="E218" s="195" t="s">
        <v>19</v>
      </c>
      <c r="F218" s="196" t="s">
        <v>374</v>
      </c>
      <c r="G218" s="193"/>
      <c r="H218" s="197">
        <v>33.305999999999997</v>
      </c>
      <c r="I218" s="198"/>
      <c r="J218" s="193"/>
      <c r="K218" s="193"/>
      <c r="L218" s="199"/>
      <c r="M218" s="200"/>
      <c r="N218" s="201"/>
      <c r="O218" s="201"/>
      <c r="P218" s="201"/>
      <c r="Q218" s="201"/>
      <c r="R218" s="201"/>
      <c r="S218" s="201"/>
      <c r="T218" s="202"/>
      <c r="AT218" s="203" t="s">
        <v>180</v>
      </c>
      <c r="AU218" s="203" t="s">
        <v>85</v>
      </c>
      <c r="AV218" s="13" t="s">
        <v>85</v>
      </c>
      <c r="AW218" s="13" t="s">
        <v>34</v>
      </c>
      <c r="AX218" s="13" t="s">
        <v>73</v>
      </c>
      <c r="AY218" s="203" t="s">
        <v>171</v>
      </c>
    </row>
    <row r="219" spans="1:65" s="13" customFormat="1" ht="11.25">
      <c r="B219" s="192"/>
      <c r="C219" s="193"/>
      <c r="D219" s="194" t="s">
        <v>180</v>
      </c>
      <c r="E219" s="195" t="s">
        <v>19</v>
      </c>
      <c r="F219" s="196" t="s">
        <v>375</v>
      </c>
      <c r="G219" s="193"/>
      <c r="H219" s="197">
        <v>-36.96</v>
      </c>
      <c r="I219" s="198"/>
      <c r="J219" s="193"/>
      <c r="K219" s="193"/>
      <c r="L219" s="199"/>
      <c r="M219" s="200"/>
      <c r="N219" s="201"/>
      <c r="O219" s="201"/>
      <c r="P219" s="201"/>
      <c r="Q219" s="201"/>
      <c r="R219" s="201"/>
      <c r="S219" s="201"/>
      <c r="T219" s="202"/>
      <c r="AT219" s="203" t="s">
        <v>180</v>
      </c>
      <c r="AU219" s="203" t="s">
        <v>85</v>
      </c>
      <c r="AV219" s="13" t="s">
        <v>85</v>
      </c>
      <c r="AW219" s="13" t="s">
        <v>34</v>
      </c>
      <c r="AX219" s="13" t="s">
        <v>73</v>
      </c>
      <c r="AY219" s="203" t="s">
        <v>171</v>
      </c>
    </row>
    <row r="220" spans="1:65" s="14" customFormat="1" ht="11.25">
      <c r="B220" s="204"/>
      <c r="C220" s="205"/>
      <c r="D220" s="194" t="s">
        <v>180</v>
      </c>
      <c r="E220" s="206" t="s">
        <v>19</v>
      </c>
      <c r="F220" s="207" t="s">
        <v>183</v>
      </c>
      <c r="G220" s="205"/>
      <c r="H220" s="208">
        <v>996.71699999999987</v>
      </c>
      <c r="I220" s="209"/>
      <c r="J220" s="205"/>
      <c r="K220" s="205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180</v>
      </c>
      <c r="AU220" s="214" t="s">
        <v>85</v>
      </c>
      <c r="AV220" s="14" t="s">
        <v>178</v>
      </c>
      <c r="AW220" s="14" t="s">
        <v>34</v>
      </c>
      <c r="AX220" s="14" t="s">
        <v>79</v>
      </c>
      <c r="AY220" s="214" t="s">
        <v>171</v>
      </c>
    </row>
    <row r="221" spans="1:65" s="2" customFormat="1" ht="36">
      <c r="A221" s="35"/>
      <c r="B221" s="36"/>
      <c r="C221" s="179" t="s">
        <v>376</v>
      </c>
      <c r="D221" s="179" t="s">
        <v>173</v>
      </c>
      <c r="E221" s="180" t="s">
        <v>377</v>
      </c>
      <c r="F221" s="181" t="s">
        <v>378</v>
      </c>
      <c r="G221" s="182" t="s">
        <v>231</v>
      </c>
      <c r="H221" s="183">
        <v>498.35899999999998</v>
      </c>
      <c r="I221" s="184"/>
      <c r="J221" s="185">
        <f>ROUND(I221*H221,2)</f>
        <v>0</v>
      </c>
      <c r="K221" s="181" t="s">
        <v>177</v>
      </c>
      <c r="L221" s="40"/>
      <c r="M221" s="186" t="s">
        <v>19</v>
      </c>
      <c r="N221" s="187" t="s">
        <v>45</v>
      </c>
      <c r="O221" s="65"/>
      <c r="P221" s="188">
        <f>O221*H221</f>
        <v>0</v>
      </c>
      <c r="Q221" s="188">
        <v>4.3839999999999999E-3</v>
      </c>
      <c r="R221" s="188">
        <f>Q221*H221</f>
        <v>2.1848058559999997</v>
      </c>
      <c r="S221" s="188">
        <v>0</v>
      </c>
      <c r="T221" s="18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0" t="s">
        <v>178</v>
      </c>
      <c r="AT221" s="190" t="s">
        <v>173</v>
      </c>
      <c r="AU221" s="190" t="s">
        <v>85</v>
      </c>
      <c r="AY221" s="18" t="s">
        <v>171</v>
      </c>
      <c r="BE221" s="191">
        <f>IF(N221="základní",J221,0)</f>
        <v>0</v>
      </c>
      <c r="BF221" s="191">
        <f>IF(N221="snížená",J221,0)</f>
        <v>0</v>
      </c>
      <c r="BG221" s="191">
        <f>IF(N221="zákl. přenesená",J221,0)</f>
        <v>0</v>
      </c>
      <c r="BH221" s="191">
        <f>IF(N221="sníž. přenesená",J221,0)</f>
        <v>0</v>
      </c>
      <c r="BI221" s="191">
        <f>IF(N221="nulová",J221,0)</f>
        <v>0</v>
      </c>
      <c r="BJ221" s="18" t="s">
        <v>85</v>
      </c>
      <c r="BK221" s="191">
        <f>ROUND(I221*H221,2)</f>
        <v>0</v>
      </c>
      <c r="BL221" s="18" t="s">
        <v>178</v>
      </c>
      <c r="BM221" s="190" t="s">
        <v>379</v>
      </c>
    </row>
    <row r="222" spans="1:65" s="13" customFormat="1" ht="11.25">
      <c r="B222" s="192"/>
      <c r="C222" s="193"/>
      <c r="D222" s="194" t="s">
        <v>180</v>
      </c>
      <c r="E222" s="195" t="s">
        <v>19</v>
      </c>
      <c r="F222" s="196" t="s">
        <v>380</v>
      </c>
      <c r="G222" s="193"/>
      <c r="H222" s="197">
        <v>498.35899999999998</v>
      </c>
      <c r="I222" s="198"/>
      <c r="J222" s="193"/>
      <c r="K222" s="193"/>
      <c r="L222" s="199"/>
      <c r="M222" s="200"/>
      <c r="N222" s="201"/>
      <c r="O222" s="201"/>
      <c r="P222" s="201"/>
      <c r="Q222" s="201"/>
      <c r="R222" s="201"/>
      <c r="S222" s="201"/>
      <c r="T222" s="202"/>
      <c r="AT222" s="203" t="s">
        <v>180</v>
      </c>
      <c r="AU222" s="203" t="s">
        <v>85</v>
      </c>
      <c r="AV222" s="13" t="s">
        <v>85</v>
      </c>
      <c r="AW222" s="13" t="s">
        <v>34</v>
      </c>
      <c r="AX222" s="13" t="s">
        <v>73</v>
      </c>
      <c r="AY222" s="203" t="s">
        <v>171</v>
      </c>
    </row>
    <row r="223" spans="1:65" s="14" customFormat="1" ht="11.25">
      <c r="B223" s="204"/>
      <c r="C223" s="205"/>
      <c r="D223" s="194" t="s">
        <v>180</v>
      </c>
      <c r="E223" s="206" t="s">
        <v>19</v>
      </c>
      <c r="F223" s="207" t="s">
        <v>183</v>
      </c>
      <c r="G223" s="205"/>
      <c r="H223" s="208">
        <v>498.35899999999998</v>
      </c>
      <c r="I223" s="209"/>
      <c r="J223" s="205"/>
      <c r="K223" s="205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180</v>
      </c>
      <c r="AU223" s="214" t="s">
        <v>85</v>
      </c>
      <c r="AV223" s="14" t="s">
        <v>178</v>
      </c>
      <c r="AW223" s="14" t="s">
        <v>34</v>
      </c>
      <c r="AX223" s="14" t="s">
        <v>79</v>
      </c>
      <c r="AY223" s="214" t="s">
        <v>171</v>
      </c>
    </row>
    <row r="224" spans="1:65" s="2" customFormat="1" ht="36">
      <c r="A224" s="35"/>
      <c r="B224" s="36"/>
      <c r="C224" s="179" t="s">
        <v>381</v>
      </c>
      <c r="D224" s="179" t="s">
        <v>173</v>
      </c>
      <c r="E224" s="180" t="s">
        <v>382</v>
      </c>
      <c r="F224" s="181" t="s">
        <v>383</v>
      </c>
      <c r="G224" s="182" t="s">
        <v>231</v>
      </c>
      <c r="H224" s="183">
        <v>190.05799999999999</v>
      </c>
      <c r="I224" s="184"/>
      <c r="J224" s="185">
        <f>ROUND(I224*H224,2)</f>
        <v>0</v>
      </c>
      <c r="K224" s="181" t="s">
        <v>177</v>
      </c>
      <c r="L224" s="40"/>
      <c r="M224" s="186" t="s">
        <v>19</v>
      </c>
      <c r="N224" s="187" t="s">
        <v>45</v>
      </c>
      <c r="O224" s="65"/>
      <c r="P224" s="188">
        <f>O224*H224</f>
        <v>0</v>
      </c>
      <c r="Q224" s="188">
        <v>1.54E-2</v>
      </c>
      <c r="R224" s="188">
        <f>Q224*H224</f>
        <v>2.9268931999999999</v>
      </c>
      <c r="S224" s="188">
        <v>0</v>
      </c>
      <c r="T224" s="18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0" t="s">
        <v>178</v>
      </c>
      <c r="AT224" s="190" t="s">
        <v>173</v>
      </c>
      <c r="AU224" s="190" t="s">
        <v>85</v>
      </c>
      <c r="AY224" s="18" t="s">
        <v>171</v>
      </c>
      <c r="BE224" s="191">
        <f>IF(N224="základní",J224,0)</f>
        <v>0</v>
      </c>
      <c r="BF224" s="191">
        <f>IF(N224="snížená",J224,0)</f>
        <v>0</v>
      </c>
      <c r="BG224" s="191">
        <f>IF(N224="zákl. přenesená",J224,0)</f>
        <v>0</v>
      </c>
      <c r="BH224" s="191">
        <f>IF(N224="sníž. přenesená",J224,0)</f>
        <v>0</v>
      </c>
      <c r="BI224" s="191">
        <f>IF(N224="nulová",J224,0)</f>
        <v>0</v>
      </c>
      <c r="BJ224" s="18" t="s">
        <v>85</v>
      </c>
      <c r="BK224" s="191">
        <f>ROUND(I224*H224,2)</f>
        <v>0</v>
      </c>
      <c r="BL224" s="18" t="s">
        <v>178</v>
      </c>
      <c r="BM224" s="190" t="s">
        <v>384</v>
      </c>
    </row>
    <row r="225" spans="1:65" s="13" customFormat="1" ht="11.25">
      <c r="B225" s="192"/>
      <c r="C225" s="193"/>
      <c r="D225" s="194" t="s">
        <v>180</v>
      </c>
      <c r="E225" s="195" t="s">
        <v>19</v>
      </c>
      <c r="F225" s="196" t="s">
        <v>385</v>
      </c>
      <c r="G225" s="193"/>
      <c r="H225" s="197">
        <v>190.05799999999999</v>
      </c>
      <c r="I225" s="198"/>
      <c r="J225" s="193"/>
      <c r="K225" s="193"/>
      <c r="L225" s="199"/>
      <c r="M225" s="200"/>
      <c r="N225" s="201"/>
      <c r="O225" s="201"/>
      <c r="P225" s="201"/>
      <c r="Q225" s="201"/>
      <c r="R225" s="201"/>
      <c r="S225" s="201"/>
      <c r="T225" s="202"/>
      <c r="AT225" s="203" t="s">
        <v>180</v>
      </c>
      <c r="AU225" s="203" t="s">
        <v>85</v>
      </c>
      <c r="AV225" s="13" t="s">
        <v>85</v>
      </c>
      <c r="AW225" s="13" t="s">
        <v>34</v>
      </c>
      <c r="AX225" s="13" t="s">
        <v>79</v>
      </c>
      <c r="AY225" s="203" t="s">
        <v>171</v>
      </c>
    </row>
    <row r="226" spans="1:65" s="2" customFormat="1" ht="36">
      <c r="A226" s="35"/>
      <c r="B226" s="36"/>
      <c r="C226" s="179" t="s">
        <v>386</v>
      </c>
      <c r="D226" s="179" t="s">
        <v>173</v>
      </c>
      <c r="E226" s="180" t="s">
        <v>387</v>
      </c>
      <c r="F226" s="181" t="s">
        <v>388</v>
      </c>
      <c r="G226" s="182" t="s">
        <v>231</v>
      </c>
      <c r="H226" s="183">
        <v>806.65899999999999</v>
      </c>
      <c r="I226" s="184"/>
      <c r="J226" s="185">
        <f>ROUND(I226*H226,2)</f>
        <v>0</v>
      </c>
      <c r="K226" s="181" t="s">
        <v>177</v>
      </c>
      <c r="L226" s="40"/>
      <c r="M226" s="186" t="s">
        <v>19</v>
      </c>
      <c r="N226" s="187" t="s">
        <v>45</v>
      </c>
      <c r="O226" s="65"/>
      <c r="P226" s="188">
        <f>O226*H226</f>
        <v>0</v>
      </c>
      <c r="Q226" s="188">
        <v>1.103E-2</v>
      </c>
      <c r="R226" s="188">
        <f>Q226*H226</f>
        <v>8.8974487700000005</v>
      </c>
      <c r="S226" s="188">
        <v>0</v>
      </c>
      <c r="T226" s="18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0" t="s">
        <v>178</v>
      </c>
      <c r="AT226" s="190" t="s">
        <v>173</v>
      </c>
      <c r="AU226" s="190" t="s">
        <v>85</v>
      </c>
      <c r="AY226" s="18" t="s">
        <v>171</v>
      </c>
      <c r="BE226" s="191">
        <f>IF(N226="základní",J226,0)</f>
        <v>0</v>
      </c>
      <c r="BF226" s="191">
        <f>IF(N226="snížená",J226,0)</f>
        <v>0</v>
      </c>
      <c r="BG226" s="191">
        <f>IF(N226="zákl. přenesená",J226,0)</f>
        <v>0</v>
      </c>
      <c r="BH226" s="191">
        <f>IF(N226="sníž. přenesená",J226,0)</f>
        <v>0</v>
      </c>
      <c r="BI226" s="191">
        <f>IF(N226="nulová",J226,0)</f>
        <v>0</v>
      </c>
      <c r="BJ226" s="18" t="s">
        <v>85</v>
      </c>
      <c r="BK226" s="191">
        <f>ROUND(I226*H226,2)</f>
        <v>0</v>
      </c>
      <c r="BL226" s="18" t="s">
        <v>178</v>
      </c>
      <c r="BM226" s="190" t="s">
        <v>389</v>
      </c>
    </row>
    <row r="227" spans="1:65" s="13" customFormat="1" ht="45">
      <c r="B227" s="192"/>
      <c r="C227" s="193"/>
      <c r="D227" s="194" t="s">
        <v>180</v>
      </c>
      <c r="E227" s="195" t="s">
        <v>19</v>
      </c>
      <c r="F227" s="196" t="s">
        <v>365</v>
      </c>
      <c r="G227" s="193"/>
      <c r="H227" s="197">
        <v>202.2</v>
      </c>
      <c r="I227" s="198"/>
      <c r="J227" s="193"/>
      <c r="K227" s="193"/>
      <c r="L227" s="199"/>
      <c r="M227" s="200"/>
      <c r="N227" s="201"/>
      <c r="O227" s="201"/>
      <c r="P227" s="201"/>
      <c r="Q227" s="201"/>
      <c r="R227" s="201"/>
      <c r="S227" s="201"/>
      <c r="T227" s="202"/>
      <c r="AT227" s="203" t="s">
        <v>180</v>
      </c>
      <c r="AU227" s="203" t="s">
        <v>85</v>
      </c>
      <c r="AV227" s="13" t="s">
        <v>85</v>
      </c>
      <c r="AW227" s="13" t="s">
        <v>34</v>
      </c>
      <c r="AX227" s="13" t="s">
        <v>73</v>
      </c>
      <c r="AY227" s="203" t="s">
        <v>171</v>
      </c>
    </row>
    <row r="228" spans="1:65" s="13" customFormat="1" ht="22.5">
      <c r="B228" s="192"/>
      <c r="C228" s="193"/>
      <c r="D228" s="194" t="s">
        <v>180</v>
      </c>
      <c r="E228" s="195" t="s">
        <v>19</v>
      </c>
      <c r="F228" s="196" t="s">
        <v>366</v>
      </c>
      <c r="G228" s="193"/>
      <c r="H228" s="197">
        <v>83</v>
      </c>
      <c r="I228" s="198"/>
      <c r="J228" s="193"/>
      <c r="K228" s="193"/>
      <c r="L228" s="199"/>
      <c r="M228" s="200"/>
      <c r="N228" s="201"/>
      <c r="O228" s="201"/>
      <c r="P228" s="201"/>
      <c r="Q228" s="201"/>
      <c r="R228" s="201"/>
      <c r="S228" s="201"/>
      <c r="T228" s="202"/>
      <c r="AT228" s="203" t="s">
        <v>180</v>
      </c>
      <c r="AU228" s="203" t="s">
        <v>85</v>
      </c>
      <c r="AV228" s="13" t="s">
        <v>85</v>
      </c>
      <c r="AW228" s="13" t="s">
        <v>34</v>
      </c>
      <c r="AX228" s="13" t="s">
        <v>73</v>
      </c>
      <c r="AY228" s="203" t="s">
        <v>171</v>
      </c>
    </row>
    <row r="229" spans="1:65" s="13" customFormat="1" ht="22.5">
      <c r="B229" s="192"/>
      <c r="C229" s="193"/>
      <c r="D229" s="194" t="s">
        <v>180</v>
      </c>
      <c r="E229" s="195" t="s">
        <v>19</v>
      </c>
      <c r="F229" s="196" t="s">
        <v>367</v>
      </c>
      <c r="G229" s="193"/>
      <c r="H229" s="197">
        <v>-36.18</v>
      </c>
      <c r="I229" s="198"/>
      <c r="J229" s="193"/>
      <c r="K229" s="193"/>
      <c r="L229" s="199"/>
      <c r="M229" s="200"/>
      <c r="N229" s="201"/>
      <c r="O229" s="201"/>
      <c r="P229" s="201"/>
      <c r="Q229" s="201"/>
      <c r="R229" s="201"/>
      <c r="S229" s="201"/>
      <c r="T229" s="202"/>
      <c r="AT229" s="203" t="s">
        <v>180</v>
      </c>
      <c r="AU229" s="203" t="s">
        <v>85</v>
      </c>
      <c r="AV229" s="13" t="s">
        <v>85</v>
      </c>
      <c r="AW229" s="13" t="s">
        <v>34</v>
      </c>
      <c r="AX229" s="13" t="s">
        <v>73</v>
      </c>
      <c r="AY229" s="203" t="s">
        <v>171</v>
      </c>
    </row>
    <row r="230" spans="1:65" s="13" customFormat="1" ht="45">
      <c r="B230" s="192"/>
      <c r="C230" s="193"/>
      <c r="D230" s="194" t="s">
        <v>180</v>
      </c>
      <c r="E230" s="195" t="s">
        <v>19</v>
      </c>
      <c r="F230" s="196" t="s">
        <v>368</v>
      </c>
      <c r="G230" s="193"/>
      <c r="H230" s="197">
        <v>231.114</v>
      </c>
      <c r="I230" s="198"/>
      <c r="J230" s="193"/>
      <c r="K230" s="193"/>
      <c r="L230" s="199"/>
      <c r="M230" s="200"/>
      <c r="N230" s="201"/>
      <c r="O230" s="201"/>
      <c r="P230" s="201"/>
      <c r="Q230" s="201"/>
      <c r="R230" s="201"/>
      <c r="S230" s="201"/>
      <c r="T230" s="202"/>
      <c r="AT230" s="203" t="s">
        <v>180</v>
      </c>
      <c r="AU230" s="203" t="s">
        <v>85</v>
      </c>
      <c r="AV230" s="13" t="s">
        <v>85</v>
      </c>
      <c r="AW230" s="13" t="s">
        <v>34</v>
      </c>
      <c r="AX230" s="13" t="s">
        <v>73</v>
      </c>
      <c r="AY230" s="203" t="s">
        <v>171</v>
      </c>
    </row>
    <row r="231" spans="1:65" s="13" customFormat="1" ht="33.75">
      <c r="B231" s="192"/>
      <c r="C231" s="193"/>
      <c r="D231" s="194" t="s">
        <v>180</v>
      </c>
      <c r="E231" s="195" t="s">
        <v>19</v>
      </c>
      <c r="F231" s="196" t="s">
        <v>369</v>
      </c>
      <c r="G231" s="193"/>
      <c r="H231" s="197">
        <v>235.11799999999999</v>
      </c>
      <c r="I231" s="198"/>
      <c r="J231" s="193"/>
      <c r="K231" s="193"/>
      <c r="L231" s="199"/>
      <c r="M231" s="200"/>
      <c r="N231" s="201"/>
      <c r="O231" s="201"/>
      <c r="P231" s="201"/>
      <c r="Q231" s="201"/>
      <c r="R231" s="201"/>
      <c r="S231" s="201"/>
      <c r="T231" s="202"/>
      <c r="AT231" s="203" t="s">
        <v>180</v>
      </c>
      <c r="AU231" s="203" t="s">
        <v>85</v>
      </c>
      <c r="AV231" s="13" t="s">
        <v>85</v>
      </c>
      <c r="AW231" s="13" t="s">
        <v>34</v>
      </c>
      <c r="AX231" s="13" t="s">
        <v>73</v>
      </c>
      <c r="AY231" s="203" t="s">
        <v>171</v>
      </c>
    </row>
    <row r="232" spans="1:65" s="13" customFormat="1" ht="22.5">
      <c r="B232" s="192"/>
      <c r="C232" s="193"/>
      <c r="D232" s="194" t="s">
        <v>180</v>
      </c>
      <c r="E232" s="195" t="s">
        <v>19</v>
      </c>
      <c r="F232" s="196" t="s">
        <v>370</v>
      </c>
      <c r="G232" s="193"/>
      <c r="H232" s="197">
        <v>120.726</v>
      </c>
      <c r="I232" s="198"/>
      <c r="J232" s="193"/>
      <c r="K232" s="193"/>
      <c r="L232" s="199"/>
      <c r="M232" s="200"/>
      <c r="N232" s="201"/>
      <c r="O232" s="201"/>
      <c r="P232" s="201"/>
      <c r="Q232" s="201"/>
      <c r="R232" s="201"/>
      <c r="S232" s="201"/>
      <c r="T232" s="202"/>
      <c r="AT232" s="203" t="s">
        <v>180</v>
      </c>
      <c r="AU232" s="203" t="s">
        <v>85</v>
      </c>
      <c r="AV232" s="13" t="s">
        <v>85</v>
      </c>
      <c r="AW232" s="13" t="s">
        <v>34</v>
      </c>
      <c r="AX232" s="13" t="s">
        <v>73</v>
      </c>
      <c r="AY232" s="203" t="s">
        <v>171</v>
      </c>
    </row>
    <row r="233" spans="1:65" s="13" customFormat="1" ht="22.5">
      <c r="B233" s="192"/>
      <c r="C233" s="193"/>
      <c r="D233" s="194" t="s">
        <v>180</v>
      </c>
      <c r="E233" s="195" t="s">
        <v>19</v>
      </c>
      <c r="F233" s="196" t="s">
        <v>371</v>
      </c>
      <c r="G233" s="193"/>
      <c r="H233" s="197">
        <v>-80.61</v>
      </c>
      <c r="I233" s="198"/>
      <c r="J233" s="193"/>
      <c r="K233" s="193"/>
      <c r="L233" s="199"/>
      <c r="M233" s="200"/>
      <c r="N233" s="201"/>
      <c r="O233" s="201"/>
      <c r="P233" s="201"/>
      <c r="Q233" s="201"/>
      <c r="R233" s="201"/>
      <c r="S233" s="201"/>
      <c r="T233" s="202"/>
      <c r="AT233" s="203" t="s">
        <v>180</v>
      </c>
      <c r="AU233" s="203" t="s">
        <v>85</v>
      </c>
      <c r="AV233" s="13" t="s">
        <v>85</v>
      </c>
      <c r="AW233" s="13" t="s">
        <v>34</v>
      </c>
      <c r="AX233" s="13" t="s">
        <v>73</v>
      </c>
      <c r="AY233" s="203" t="s">
        <v>171</v>
      </c>
    </row>
    <row r="234" spans="1:65" s="13" customFormat="1" ht="45">
      <c r="B234" s="192"/>
      <c r="C234" s="193"/>
      <c r="D234" s="194" t="s">
        <v>180</v>
      </c>
      <c r="E234" s="195" t="s">
        <v>19</v>
      </c>
      <c r="F234" s="196" t="s">
        <v>372</v>
      </c>
      <c r="G234" s="193"/>
      <c r="H234" s="197">
        <v>118.78100000000001</v>
      </c>
      <c r="I234" s="198"/>
      <c r="J234" s="193"/>
      <c r="K234" s="193"/>
      <c r="L234" s="199"/>
      <c r="M234" s="200"/>
      <c r="N234" s="201"/>
      <c r="O234" s="201"/>
      <c r="P234" s="201"/>
      <c r="Q234" s="201"/>
      <c r="R234" s="201"/>
      <c r="S234" s="201"/>
      <c r="T234" s="202"/>
      <c r="AT234" s="203" t="s">
        <v>180</v>
      </c>
      <c r="AU234" s="203" t="s">
        <v>85</v>
      </c>
      <c r="AV234" s="13" t="s">
        <v>85</v>
      </c>
      <c r="AW234" s="13" t="s">
        <v>34</v>
      </c>
      <c r="AX234" s="13" t="s">
        <v>73</v>
      </c>
      <c r="AY234" s="203" t="s">
        <v>171</v>
      </c>
    </row>
    <row r="235" spans="1:65" s="13" customFormat="1" ht="33.75">
      <c r="B235" s="192"/>
      <c r="C235" s="193"/>
      <c r="D235" s="194" t="s">
        <v>180</v>
      </c>
      <c r="E235" s="195" t="s">
        <v>19</v>
      </c>
      <c r="F235" s="196" t="s">
        <v>373</v>
      </c>
      <c r="G235" s="193"/>
      <c r="H235" s="197">
        <v>126.22199999999999</v>
      </c>
      <c r="I235" s="198"/>
      <c r="J235" s="193"/>
      <c r="K235" s="193"/>
      <c r="L235" s="199"/>
      <c r="M235" s="200"/>
      <c r="N235" s="201"/>
      <c r="O235" s="201"/>
      <c r="P235" s="201"/>
      <c r="Q235" s="201"/>
      <c r="R235" s="201"/>
      <c r="S235" s="201"/>
      <c r="T235" s="202"/>
      <c r="AT235" s="203" t="s">
        <v>180</v>
      </c>
      <c r="AU235" s="203" t="s">
        <v>85</v>
      </c>
      <c r="AV235" s="13" t="s">
        <v>85</v>
      </c>
      <c r="AW235" s="13" t="s">
        <v>34</v>
      </c>
      <c r="AX235" s="13" t="s">
        <v>73</v>
      </c>
      <c r="AY235" s="203" t="s">
        <v>171</v>
      </c>
    </row>
    <row r="236" spans="1:65" s="13" customFormat="1" ht="22.5">
      <c r="B236" s="192"/>
      <c r="C236" s="193"/>
      <c r="D236" s="194" t="s">
        <v>180</v>
      </c>
      <c r="E236" s="195" t="s">
        <v>19</v>
      </c>
      <c r="F236" s="196" t="s">
        <v>374</v>
      </c>
      <c r="G236" s="193"/>
      <c r="H236" s="197">
        <v>33.305999999999997</v>
      </c>
      <c r="I236" s="198"/>
      <c r="J236" s="193"/>
      <c r="K236" s="193"/>
      <c r="L236" s="199"/>
      <c r="M236" s="200"/>
      <c r="N236" s="201"/>
      <c r="O236" s="201"/>
      <c r="P236" s="201"/>
      <c r="Q236" s="201"/>
      <c r="R236" s="201"/>
      <c r="S236" s="201"/>
      <c r="T236" s="202"/>
      <c r="AT236" s="203" t="s">
        <v>180</v>
      </c>
      <c r="AU236" s="203" t="s">
        <v>85</v>
      </c>
      <c r="AV236" s="13" t="s">
        <v>85</v>
      </c>
      <c r="AW236" s="13" t="s">
        <v>34</v>
      </c>
      <c r="AX236" s="13" t="s">
        <v>73</v>
      </c>
      <c r="AY236" s="203" t="s">
        <v>171</v>
      </c>
    </row>
    <row r="237" spans="1:65" s="13" customFormat="1" ht="11.25">
      <c r="B237" s="192"/>
      <c r="C237" s="193"/>
      <c r="D237" s="194" t="s">
        <v>180</v>
      </c>
      <c r="E237" s="195" t="s">
        <v>19</v>
      </c>
      <c r="F237" s="196" t="s">
        <v>375</v>
      </c>
      <c r="G237" s="193"/>
      <c r="H237" s="197">
        <v>-36.96</v>
      </c>
      <c r="I237" s="198"/>
      <c r="J237" s="193"/>
      <c r="K237" s="193"/>
      <c r="L237" s="199"/>
      <c r="M237" s="200"/>
      <c r="N237" s="201"/>
      <c r="O237" s="201"/>
      <c r="P237" s="201"/>
      <c r="Q237" s="201"/>
      <c r="R237" s="201"/>
      <c r="S237" s="201"/>
      <c r="T237" s="202"/>
      <c r="AT237" s="203" t="s">
        <v>180</v>
      </c>
      <c r="AU237" s="203" t="s">
        <v>85</v>
      </c>
      <c r="AV237" s="13" t="s">
        <v>85</v>
      </c>
      <c r="AW237" s="13" t="s">
        <v>34</v>
      </c>
      <c r="AX237" s="13" t="s">
        <v>73</v>
      </c>
      <c r="AY237" s="203" t="s">
        <v>171</v>
      </c>
    </row>
    <row r="238" spans="1:65" s="13" customFormat="1" ht="11.25">
      <c r="B238" s="192"/>
      <c r="C238" s="193"/>
      <c r="D238" s="194" t="s">
        <v>180</v>
      </c>
      <c r="E238" s="195" t="s">
        <v>19</v>
      </c>
      <c r="F238" s="196" t="s">
        <v>390</v>
      </c>
      <c r="G238" s="193"/>
      <c r="H238" s="197">
        <v>-190.05799999999999</v>
      </c>
      <c r="I238" s="198"/>
      <c r="J238" s="193"/>
      <c r="K238" s="193"/>
      <c r="L238" s="199"/>
      <c r="M238" s="200"/>
      <c r="N238" s="201"/>
      <c r="O238" s="201"/>
      <c r="P238" s="201"/>
      <c r="Q238" s="201"/>
      <c r="R238" s="201"/>
      <c r="S238" s="201"/>
      <c r="T238" s="202"/>
      <c r="AT238" s="203" t="s">
        <v>180</v>
      </c>
      <c r="AU238" s="203" t="s">
        <v>85</v>
      </c>
      <c r="AV238" s="13" t="s">
        <v>85</v>
      </c>
      <c r="AW238" s="13" t="s">
        <v>34</v>
      </c>
      <c r="AX238" s="13" t="s">
        <v>73</v>
      </c>
      <c r="AY238" s="203" t="s">
        <v>171</v>
      </c>
    </row>
    <row r="239" spans="1:65" s="14" customFormat="1" ht="11.25">
      <c r="B239" s="204"/>
      <c r="C239" s="205"/>
      <c r="D239" s="194" t="s">
        <v>180</v>
      </c>
      <c r="E239" s="206" t="s">
        <v>19</v>
      </c>
      <c r="F239" s="207" t="s">
        <v>183</v>
      </c>
      <c r="G239" s="205"/>
      <c r="H239" s="208">
        <v>806.65899999999988</v>
      </c>
      <c r="I239" s="209"/>
      <c r="J239" s="205"/>
      <c r="K239" s="205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180</v>
      </c>
      <c r="AU239" s="214" t="s">
        <v>85</v>
      </c>
      <c r="AV239" s="14" t="s">
        <v>178</v>
      </c>
      <c r="AW239" s="14" t="s">
        <v>34</v>
      </c>
      <c r="AX239" s="14" t="s">
        <v>79</v>
      </c>
      <c r="AY239" s="214" t="s">
        <v>171</v>
      </c>
    </row>
    <row r="240" spans="1:65" s="2" customFormat="1" ht="44.25" customHeight="1">
      <c r="A240" s="35"/>
      <c r="B240" s="36"/>
      <c r="C240" s="179" t="s">
        <v>391</v>
      </c>
      <c r="D240" s="179" t="s">
        <v>173</v>
      </c>
      <c r="E240" s="180" t="s">
        <v>392</v>
      </c>
      <c r="F240" s="181" t="s">
        <v>393</v>
      </c>
      <c r="G240" s="182" t="s">
        <v>231</v>
      </c>
      <c r="H240" s="183">
        <v>806.65899999999999</v>
      </c>
      <c r="I240" s="184"/>
      <c r="J240" s="185">
        <f>ROUND(I240*H240,2)</f>
        <v>0</v>
      </c>
      <c r="K240" s="181" t="s">
        <v>177</v>
      </c>
      <c r="L240" s="40"/>
      <c r="M240" s="186" t="s">
        <v>19</v>
      </c>
      <c r="N240" s="187" t="s">
        <v>45</v>
      </c>
      <c r="O240" s="65"/>
      <c r="P240" s="188">
        <f>O240*H240</f>
        <v>0</v>
      </c>
      <c r="Q240" s="188">
        <v>5.5199999999999997E-3</v>
      </c>
      <c r="R240" s="188">
        <f>Q240*H240</f>
        <v>4.4527576799999995</v>
      </c>
      <c r="S240" s="188">
        <v>0</v>
      </c>
      <c r="T240" s="18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0" t="s">
        <v>178</v>
      </c>
      <c r="AT240" s="190" t="s">
        <v>173</v>
      </c>
      <c r="AU240" s="190" t="s">
        <v>85</v>
      </c>
      <c r="AY240" s="18" t="s">
        <v>171</v>
      </c>
      <c r="BE240" s="191">
        <f>IF(N240="základní",J240,0)</f>
        <v>0</v>
      </c>
      <c r="BF240" s="191">
        <f>IF(N240="snížená",J240,0)</f>
        <v>0</v>
      </c>
      <c r="BG240" s="191">
        <f>IF(N240="zákl. přenesená",J240,0)</f>
        <v>0</v>
      </c>
      <c r="BH240" s="191">
        <f>IF(N240="sníž. přenesená",J240,0)</f>
        <v>0</v>
      </c>
      <c r="BI240" s="191">
        <f>IF(N240="nulová",J240,0)</f>
        <v>0</v>
      </c>
      <c r="BJ240" s="18" t="s">
        <v>85</v>
      </c>
      <c r="BK240" s="191">
        <f>ROUND(I240*H240,2)</f>
        <v>0</v>
      </c>
      <c r="BL240" s="18" t="s">
        <v>178</v>
      </c>
      <c r="BM240" s="190" t="s">
        <v>394</v>
      </c>
    </row>
    <row r="241" spans="1:65" s="13" customFormat="1" ht="11.25">
      <c r="B241" s="192"/>
      <c r="C241" s="193"/>
      <c r="D241" s="194" t="s">
        <v>180</v>
      </c>
      <c r="E241" s="195" t="s">
        <v>19</v>
      </c>
      <c r="F241" s="196" t="s">
        <v>395</v>
      </c>
      <c r="G241" s="193"/>
      <c r="H241" s="197">
        <v>806.65899999999999</v>
      </c>
      <c r="I241" s="198"/>
      <c r="J241" s="193"/>
      <c r="K241" s="193"/>
      <c r="L241" s="199"/>
      <c r="M241" s="200"/>
      <c r="N241" s="201"/>
      <c r="O241" s="201"/>
      <c r="P241" s="201"/>
      <c r="Q241" s="201"/>
      <c r="R241" s="201"/>
      <c r="S241" s="201"/>
      <c r="T241" s="202"/>
      <c r="AT241" s="203" t="s">
        <v>180</v>
      </c>
      <c r="AU241" s="203" t="s">
        <v>85</v>
      </c>
      <c r="AV241" s="13" t="s">
        <v>85</v>
      </c>
      <c r="AW241" s="13" t="s">
        <v>34</v>
      </c>
      <c r="AX241" s="13" t="s">
        <v>79</v>
      </c>
      <c r="AY241" s="203" t="s">
        <v>171</v>
      </c>
    </row>
    <row r="242" spans="1:65" s="2" customFormat="1" ht="36">
      <c r="A242" s="35"/>
      <c r="B242" s="36"/>
      <c r="C242" s="179" t="s">
        <v>396</v>
      </c>
      <c r="D242" s="179" t="s">
        <v>173</v>
      </c>
      <c r="E242" s="180" t="s">
        <v>397</v>
      </c>
      <c r="F242" s="181" t="s">
        <v>398</v>
      </c>
      <c r="G242" s="182" t="s">
        <v>231</v>
      </c>
      <c r="H242" s="183">
        <v>63.21</v>
      </c>
      <c r="I242" s="184"/>
      <c r="J242" s="185">
        <f>ROUND(I242*H242,2)</f>
        <v>0</v>
      </c>
      <c r="K242" s="181" t="s">
        <v>177</v>
      </c>
      <c r="L242" s="40"/>
      <c r="M242" s="186" t="s">
        <v>19</v>
      </c>
      <c r="N242" s="187" t="s">
        <v>45</v>
      </c>
      <c r="O242" s="65"/>
      <c r="P242" s="188">
        <f>O242*H242</f>
        <v>0</v>
      </c>
      <c r="Q242" s="188">
        <v>0</v>
      </c>
      <c r="R242" s="188">
        <f>Q242*H242</f>
        <v>0</v>
      </c>
      <c r="S242" s="188">
        <v>0</v>
      </c>
      <c r="T242" s="18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0" t="s">
        <v>178</v>
      </c>
      <c r="AT242" s="190" t="s">
        <v>173</v>
      </c>
      <c r="AU242" s="190" t="s">
        <v>85</v>
      </c>
      <c r="AY242" s="18" t="s">
        <v>171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18" t="s">
        <v>85</v>
      </c>
      <c r="BK242" s="191">
        <f>ROUND(I242*H242,2)</f>
        <v>0</v>
      </c>
      <c r="BL242" s="18" t="s">
        <v>178</v>
      </c>
      <c r="BM242" s="190" t="s">
        <v>399</v>
      </c>
    </row>
    <row r="243" spans="1:65" s="13" customFormat="1" ht="11.25">
      <c r="B243" s="192"/>
      <c r="C243" s="193"/>
      <c r="D243" s="194" t="s">
        <v>180</v>
      </c>
      <c r="E243" s="195" t="s">
        <v>19</v>
      </c>
      <c r="F243" s="196" t="s">
        <v>400</v>
      </c>
      <c r="G243" s="193"/>
      <c r="H243" s="197">
        <v>56.28</v>
      </c>
      <c r="I243" s="198"/>
      <c r="J243" s="193"/>
      <c r="K243" s="193"/>
      <c r="L243" s="199"/>
      <c r="M243" s="200"/>
      <c r="N243" s="201"/>
      <c r="O243" s="201"/>
      <c r="P243" s="201"/>
      <c r="Q243" s="201"/>
      <c r="R243" s="201"/>
      <c r="S243" s="201"/>
      <c r="T243" s="202"/>
      <c r="AT243" s="203" t="s">
        <v>180</v>
      </c>
      <c r="AU243" s="203" t="s">
        <v>85</v>
      </c>
      <c r="AV243" s="13" t="s">
        <v>85</v>
      </c>
      <c r="AW243" s="13" t="s">
        <v>34</v>
      </c>
      <c r="AX243" s="13" t="s">
        <v>73</v>
      </c>
      <c r="AY243" s="203" t="s">
        <v>171</v>
      </c>
    </row>
    <row r="244" spans="1:65" s="13" customFormat="1" ht="11.25">
      <c r="B244" s="192"/>
      <c r="C244" s="193"/>
      <c r="D244" s="194" t="s">
        <v>180</v>
      </c>
      <c r="E244" s="195" t="s">
        <v>19</v>
      </c>
      <c r="F244" s="196" t="s">
        <v>401</v>
      </c>
      <c r="G244" s="193"/>
      <c r="H244" s="197">
        <v>6.93</v>
      </c>
      <c r="I244" s="198"/>
      <c r="J244" s="193"/>
      <c r="K244" s="193"/>
      <c r="L244" s="199"/>
      <c r="M244" s="200"/>
      <c r="N244" s="201"/>
      <c r="O244" s="201"/>
      <c r="P244" s="201"/>
      <c r="Q244" s="201"/>
      <c r="R244" s="201"/>
      <c r="S244" s="201"/>
      <c r="T244" s="202"/>
      <c r="AT244" s="203" t="s">
        <v>180</v>
      </c>
      <c r="AU244" s="203" t="s">
        <v>85</v>
      </c>
      <c r="AV244" s="13" t="s">
        <v>85</v>
      </c>
      <c r="AW244" s="13" t="s">
        <v>34</v>
      </c>
      <c r="AX244" s="13" t="s">
        <v>73</v>
      </c>
      <c r="AY244" s="203" t="s">
        <v>171</v>
      </c>
    </row>
    <row r="245" spans="1:65" s="14" customFormat="1" ht="11.25">
      <c r="B245" s="204"/>
      <c r="C245" s="205"/>
      <c r="D245" s="194" t="s">
        <v>180</v>
      </c>
      <c r="E245" s="206" t="s">
        <v>19</v>
      </c>
      <c r="F245" s="207" t="s">
        <v>183</v>
      </c>
      <c r="G245" s="205"/>
      <c r="H245" s="208">
        <v>63.21</v>
      </c>
      <c r="I245" s="209"/>
      <c r="J245" s="205"/>
      <c r="K245" s="205"/>
      <c r="L245" s="210"/>
      <c r="M245" s="211"/>
      <c r="N245" s="212"/>
      <c r="O245" s="212"/>
      <c r="P245" s="212"/>
      <c r="Q245" s="212"/>
      <c r="R245" s="212"/>
      <c r="S245" s="212"/>
      <c r="T245" s="213"/>
      <c r="AT245" s="214" t="s">
        <v>180</v>
      </c>
      <c r="AU245" s="214" t="s">
        <v>85</v>
      </c>
      <c r="AV245" s="14" t="s">
        <v>178</v>
      </c>
      <c r="AW245" s="14" t="s">
        <v>34</v>
      </c>
      <c r="AX245" s="14" t="s">
        <v>79</v>
      </c>
      <c r="AY245" s="214" t="s">
        <v>171</v>
      </c>
    </row>
    <row r="246" spans="1:65" s="2" customFormat="1" ht="24">
      <c r="A246" s="35"/>
      <c r="B246" s="36"/>
      <c r="C246" s="179" t="s">
        <v>402</v>
      </c>
      <c r="D246" s="179" t="s">
        <v>173</v>
      </c>
      <c r="E246" s="180" t="s">
        <v>403</v>
      </c>
      <c r="F246" s="181" t="s">
        <v>404</v>
      </c>
      <c r="G246" s="182" t="s">
        <v>231</v>
      </c>
      <c r="H246" s="183">
        <v>23.7</v>
      </c>
      <c r="I246" s="184"/>
      <c r="J246" s="185">
        <f>ROUND(I246*H246,2)</f>
        <v>0</v>
      </c>
      <c r="K246" s="181" t="s">
        <v>177</v>
      </c>
      <c r="L246" s="40"/>
      <c r="M246" s="186" t="s">
        <v>19</v>
      </c>
      <c r="N246" s="187" t="s">
        <v>45</v>
      </c>
      <c r="O246" s="65"/>
      <c r="P246" s="188">
        <f>O246*H246</f>
        <v>0</v>
      </c>
      <c r="Q246" s="188">
        <v>1.1999999999999999E-3</v>
      </c>
      <c r="R246" s="188">
        <f>Q246*H246</f>
        <v>2.8439999999999997E-2</v>
      </c>
      <c r="S246" s="188">
        <v>0</v>
      </c>
      <c r="T246" s="18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0" t="s">
        <v>178</v>
      </c>
      <c r="AT246" s="190" t="s">
        <v>173</v>
      </c>
      <c r="AU246" s="190" t="s">
        <v>85</v>
      </c>
      <c r="AY246" s="18" t="s">
        <v>171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18" t="s">
        <v>85</v>
      </c>
      <c r="BK246" s="191">
        <f>ROUND(I246*H246,2)</f>
        <v>0</v>
      </c>
      <c r="BL246" s="18" t="s">
        <v>178</v>
      </c>
      <c r="BM246" s="190" t="s">
        <v>405</v>
      </c>
    </row>
    <row r="247" spans="1:65" s="13" customFormat="1" ht="22.5">
      <c r="B247" s="192"/>
      <c r="C247" s="193"/>
      <c r="D247" s="194" t="s">
        <v>180</v>
      </c>
      <c r="E247" s="195" t="s">
        <v>19</v>
      </c>
      <c r="F247" s="196" t="s">
        <v>406</v>
      </c>
      <c r="G247" s="193"/>
      <c r="H247" s="197">
        <v>23.7</v>
      </c>
      <c r="I247" s="198"/>
      <c r="J247" s="193"/>
      <c r="K247" s="193"/>
      <c r="L247" s="199"/>
      <c r="M247" s="200"/>
      <c r="N247" s="201"/>
      <c r="O247" s="201"/>
      <c r="P247" s="201"/>
      <c r="Q247" s="201"/>
      <c r="R247" s="201"/>
      <c r="S247" s="201"/>
      <c r="T247" s="202"/>
      <c r="AT247" s="203" t="s">
        <v>180</v>
      </c>
      <c r="AU247" s="203" t="s">
        <v>85</v>
      </c>
      <c r="AV247" s="13" t="s">
        <v>85</v>
      </c>
      <c r="AW247" s="13" t="s">
        <v>34</v>
      </c>
      <c r="AX247" s="13" t="s">
        <v>79</v>
      </c>
      <c r="AY247" s="203" t="s">
        <v>171</v>
      </c>
    </row>
    <row r="248" spans="1:65" s="2" customFormat="1" ht="36">
      <c r="A248" s="35"/>
      <c r="B248" s="36"/>
      <c r="C248" s="179" t="s">
        <v>407</v>
      </c>
      <c r="D248" s="179" t="s">
        <v>173</v>
      </c>
      <c r="E248" s="180" t="s">
        <v>408</v>
      </c>
      <c r="F248" s="181" t="s">
        <v>409</v>
      </c>
      <c r="G248" s="182" t="s">
        <v>231</v>
      </c>
      <c r="H248" s="183">
        <v>23.7</v>
      </c>
      <c r="I248" s="184"/>
      <c r="J248" s="185">
        <f>ROUND(I248*H248,2)</f>
        <v>0</v>
      </c>
      <c r="K248" s="181" t="s">
        <v>177</v>
      </c>
      <c r="L248" s="40"/>
      <c r="M248" s="186" t="s">
        <v>19</v>
      </c>
      <c r="N248" s="187" t="s">
        <v>45</v>
      </c>
      <c r="O248" s="65"/>
      <c r="P248" s="188">
        <f>O248*H248</f>
        <v>0</v>
      </c>
      <c r="Q248" s="188">
        <v>4.3800000000000002E-3</v>
      </c>
      <c r="R248" s="188">
        <f>Q248*H248</f>
        <v>0.103806</v>
      </c>
      <c r="S248" s="188">
        <v>0</v>
      </c>
      <c r="T248" s="18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0" t="s">
        <v>178</v>
      </c>
      <c r="AT248" s="190" t="s">
        <v>173</v>
      </c>
      <c r="AU248" s="190" t="s">
        <v>85</v>
      </c>
      <c r="AY248" s="18" t="s">
        <v>171</v>
      </c>
      <c r="BE248" s="191">
        <f>IF(N248="základní",J248,0)</f>
        <v>0</v>
      </c>
      <c r="BF248" s="191">
        <f>IF(N248="snížená",J248,0)</f>
        <v>0</v>
      </c>
      <c r="BG248" s="191">
        <f>IF(N248="zákl. přenesená",J248,0)</f>
        <v>0</v>
      </c>
      <c r="BH248" s="191">
        <f>IF(N248="sníž. přenesená",J248,0)</f>
        <v>0</v>
      </c>
      <c r="BI248" s="191">
        <f>IF(N248="nulová",J248,0)</f>
        <v>0</v>
      </c>
      <c r="BJ248" s="18" t="s">
        <v>85</v>
      </c>
      <c r="BK248" s="191">
        <f>ROUND(I248*H248,2)</f>
        <v>0</v>
      </c>
      <c r="BL248" s="18" t="s">
        <v>178</v>
      </c>
      <c r="BM248" s="190" t="s">
        <v>410</v>
      </c>
    </row>
    <row r="249" spans="1:65" s="13" customFormat="1" ht="11.25">
      <c r="B249" s="192"/>
      <c r="C249" s="193"/>
      <c r="D249" s="194" t="s">
        <v>180</v>
      </c>
      <c r="E249" s="195" t="s">
        <v>19</v>
      </c>
      <c r="F249" s="196" t="s">
        <v>411</v>
      </c>
      <c r="G249" s="193"/>
      <c r="H249" s="197">
        <v>23.7</v>
      </c>
      <c r="I249" s="198"/>
      <c r="J249" s="193"/>
      <c r="K249" s="193"/>
      <c r="L249" s="199"/>
      <c r="M249" s="200"/>
      <c r="N249" s="201"/>
      <c r="O249" s="201"/>
      <c r="P249" s="201"/>
      <c r="Q249" s="201"/>
      <c r="R249" s="201"/>
      <c r="S249" s="201"/>
      <c r="T249" s="202"/>
      <c r="AT249" s="203" t="s">
        <v>180</v>
      </c>
      <c r="AU249" s="203" t="s">
        <v>85</v>
      </c>
      <c r="AV249" s="13" t="s">
        <v>85</v>
      </c>
      <c r="AW249" s="13" t="s">
        <v>34</v>
      </c>
      <c r="AX249" s="13" t="s">
        <v>79</v>
      </c>
      <c r="AY249" s="203" t="s">
        <v>171</v>
      </c>
    </row>
    <row r="250" spans="1:65" s="2" customFormat="1" ht="48">
      <c r="A250" s="35"/>
      <c r="B250" s="36"/>
      <c r="C250" s="179" t="s">
        <v>412</v>
      </c>
      <c r="D250" s="179" t="s">
        <v>173</v>
      </c>
      <c r="E250" s="180" t="s">
        <v>413</v>
      </c>
      <c r="F250" s="181" t="s">
        <v>414</v>
      </c>
      <c r="G250" s="182" t="s">
        <v>231</v>
      </c>
      <c r="H250" s="183">
        <v>79</v>
      </c>
      <c r="I250" s="184"/>
      <c r="J250" s="185">
        <f>ROUND(I250*H250,2)</f>
        <v>0</v>
      </c>
      <c r="K250" s="181" t="s">
        <v>177</v>
      </c>
      <c r="L250" s="40"/>
      <c r="M250" s="186" t="s">
        <v>19</v>
      </c>
      <c r="N250" s="187" t="s">
        <v>45</v>
      </c>
      <c r="O250" s="65"/>
      <c r="P250" s="188">
        <f>O250*H250</f>
        <v>0</v>
      </c>
      <c r="Q250" s="188">
        <v>8.5199999999999998E-3</v>
      </c>
      <c r="R250" s="188">
        <f>Q250*H250</f>
        <v>0.67308000000000001</v>
      </c>
      <c r="S250" s="188">
        <v>0</v>
      </c>
      <c r="T250" s="18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0" t="s">
        <v>178</v>
      </c>
      <c r="AT250" s="190" t="s">
        <v>173</v>
      </c>
      <c r="AU250" s="190" t="s">
        <v>85</v>
      </c>
      <c r="AY250" s="18" t="s">
        <v>171</v>
      </c>
      <c r="BE250" s="191">
        <f>IF(N250="základní",J250,0)</f>
        <v>0</v>
      </c>
      <c r="BF250" s="191">
        <f>IF(N250="snížená",J250,0)</f>
        <v>0</v>
      </c>
      <c r="BG250" s="191">
        <f>IF(N250="zákl. přenesená",J250,0)</f>
        <v>0</v>
      </c>
      <c r="BH250" s="191">
        <f>IF(N250="sníž. přenesená",J250,0)</f>
        <v>0</v>
      </c>
      <c r="BI250" s="191">
        <f>IF(N250="nulová",J250,0)</f>
        <v>0</v>
      </c>
      <c r="BJ250" s="18" t="s">
        <v>85</v>
      </c>
      <c r="BK250" s="191">
        <f>ROUND(I250*H250,2)</f>
        <v>0</v>
      </c>
      <c r="BL250" s="18" t="s">
        <v>178</v>
      </c>
      <c r="BM250" s="190" t="s">
        <v>415</v>
      </c>
    </row>
    <row r="251" spans="1:65" s="13" customFormat="1" ht="11.25">
      <c r="B251" s="192"/>
      <c r="C251" s="193"/>
      <c r="D251" s="194" t="s">
        <v>180</v>
      </c>
      <c r="E251" s="195" t="s">
        <v>19</v>
      </c>
      <c r="F251" s="196" t="s">
        <v>416</v>
      </c>
      <c r="G251" s="193"/>
      <c r="H251" s="197">
        <v>79</v>
      </c>
      <c r="I251" s="198"/>
      <c r="J251" s="193"/>
      <c r="K251" s="193"/>
      <c r="L251" s="199"/>
      <c r="M251" s="200"/>
      <c r="N251" s="201"/>
      <c r="O251" s="201"/>
      <c r="P251" s="201"/>
      <c r="Q251" s="201"/>
      <c r="R251" s="201"/>
      <c r="S251" s="201"/>
      <c r="T251" s="202"/>
      <c r="AT251" s="203" t="s">
        <v>180</v>
      </c>
      <c r="AU251" s="203" t="s">
        <v>85</v>
      </c>
      <c r="AV251" s="13" t="s">
        <v>85</v>
      </c>
      <c r="AW251" s="13" t="s">
        <v>34</v>
      </c>
      <c r="AX251" s="13" t="s">
        <v>79</v>
      </c>
      <c r="AY251" s="203" t="s">
        <v>171</v>
      </c>
    </row>
    <row r="252" spans="1:65" s="2" customFormat="1" ht="16.5" customHeight="1">
      <c r="A252" s="35"/>
      <c r="B252" s="36"/>
      <c r="C252" s="215" t="s">
        <v>417</v>
      </c>
      <c r="D252" s="215" t="s">
        <v>285</v>
      </c>
      <c r="E252" s="216" t="s">
        <v>418</v>
      </c>
      <c r="F252" s="217" t="s">
        <v>419</v>
      </c>
      <c r="G252" s="218" t="s">
        <v>231</v>
      </c>
      <c r="H252" s="219">
        <v>90.85</v>
      </c>
      <c r="I252" s="220"/>
      <c r="J252" s="221">
        <f>ROUND(I252*H252,2)</f>
        <v>0</v>
      </c>
      <c r="K252" s="217" t="s">
        <v>177</v>
      </c>
      <c r="L252" s="222"/>
      <c r="M252" s="223" t="s">
        <v>19</v>
      </c>
      <c r="N252" s="224" t="s">
        <v>45</v>
      </c>
      <c r="O252" s="65"/>
      <c r="P252" s="188">
        <f>O252*H252</f>
        <v>0</v>
      </c>
      <c r="Q252" s="188">
        <v>1.15E-3</v>
      </c>
      <c r="R252" s="188">
        <f>Q252*H252</f>
        <v>0.10447749999999999</v>
      </c>
      <c r="S252" s="188">
        <v>0</v>
      </c>
      <c r="T252" s="18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0" t="s">
        <v>186</v>
      </c>
      <c r="AT252" s="190" t="s">
        <v>285</v>
      </c>
      <c r="AU252" s="190" t="s">
        <v>85</v>
      </c>
      <c r="AY252" s="18" t="s">
        <v>171</v>
      </c>
      <c r="BE252" s="191">
        <f>IF(N252="základní",J252,0)</f>
        <v>0</v>
      </c>
      <c r="BF252" s="191">
        <f>IF(N252="snížená",J252,0)</f>
        <v>0</v>
      </c>
      <c r="BG252" s="191">
        <f>IF(N252="zákl. přenesená",J252,0)</f>
        <v>0</v>
      </c>
      <c r="BH252" s="191">
        <f>IF(N252="sníž. přenesená",J252,0)</f>
        <v>0</v>
      </c>
      <c r="BI252" s="191">
        <f>IF(N252="nulová",J252,0)</f>
        <v>0</v>
      </c>
      <c r="BJ252" s="18" t="s">
        <v>85</v>
      </c>
      <c r="BK252" s="191">
        <f>ROUND(I252*H252,2)</f>
        <v>0</v>
      </c>
      <c r="BL252" s="18" t="s">
        <v>178</v>
      </c>
      <c r="BM252" s="190" t="s">
        <v>420</v>
      </c>
    </row>
    <row r="253" spans="1:65" s="13" customFormat="1" ht="11.25">
      <c r="B253" s="192"/>
      <c r="C253" s="193"/>
      <c r="D253" s="194" t="s">
        <v>180</v>
      </c>
      <c r="E253" s="195" t="s">
        <v>19</v>
      </c>
      <c r="F253" s="196" t="s">
        <v>421</v>
      </c>
      <c r="G253" s="193"/>
      <c r="H253" s="197">
        <v>79</v>
      </c>
      <c r="I253" s="198"/>
      <c r="J253" s="193"/>
      <c r="K253" s="193"/>
      <c r="L253" s="199"/>
      <c r="M253" s="200"/>
      <c r="N253" s="201"/>
      <c r="O253" s="201"/>
      <c r="P253" s="201"/>
      <c r="Q253" s="201"/>
      <c r="R253" s="201"/>
      <c r="S253" s="201"/>
      <c r="T253" s="202"/>
      <c r="AT253" s="203" t="s">
        <v>180</v>
      </c>
      <c r="AU253" s="203" t="s">
        <v>85</v>
      </c>
      <c r="AV253" s="13" t="s">
        <v>85</v>
      </c>
      <c r="AW253" s="13" t="s">
        <v>34</v>
      </c>
      <c r="AX253" s="13" t="s">
        <v>79</v>
      </c>
      <c r="AY253" s="203" t="s">
        <v>171</v>
      </c>
    </row>
    <row r="254" spans="1:65" s="13" customFormat="1" ht="11.25">
      <c r="B254" s="192"/>
      <c r="C254" s="193"/>
      <c r="D254" s="194" t="s">
        <v>180</v>
      </c>
      <c r="E254" s="193"/>
      <c r="F254" s="196" t="s">
        <v>422</v>
      </c>
      <c r="G254" s="193"/>
      <c r="H254" s="197">
        <v>90.85</v>
      </c>
      <c r="I254" s="198"/>
      <c r="J254" s="193"/>
      <c r="K254" s="193"/>
      <c r="L254" s="199"/>
      <c r="M254" s="200"/>
      <c r="N254" s="201"/>
      <c r="O254" s="201"/>
      <c r="P254" s="201"/>
      <c r="Q254" s="201"/>
      <c r="R254" s="201"/>
      <c r="S254" s="201"/>
      <c r="T254" s="202"/>
      <c r="AT254" s="203" t="s">
        <v>180</v>
      </c>
      <c r="AU254" s="203" t="s">
        <v>85</v>
      </c>
      <c r="AV254" s="13" t="s">
        <v>85</v>
      </c>
      <c r="AW254" s="13" t="s">
        <v>4</v>
      </c>
      <c r="AX254" s="13" t="s">
        <v>79</v>
      </c>
      <c r="AY254" s="203" t="s">
        <v>171</v>
      </c>
    </row>
    <row r="255" spans="1:65" s="2" customFormat="1" ht="48">
      <c r="A255" s="35"/>
      <c r="B255" s="36"/>
      <c r="C255" s="179" t="s">
        <v>278</v>
      </c>
      <c r="D255" s="179" t="s">
        <v>173</v>
      </c>
      <c r="E255" s="180" t="s">
        <v>423</v>
      </c>
      <c r="F255" s="181" t="s">
        <v>424</v>
      </c>
      <c r="G255" s="182" t="s">
        <v>231</v>
      </c>
      <c r="H255" s="183">
        <v>6.9</v>
      </c>
      <c r="I255" s="184"/>
      <c r="J255" s="185">
        <f>ROUND(I255*H255,2)</f>
        <v>0</v>
      </c>
      <c r="K255" s="181" t="s">
        <v>177</v>
      </c>
      <c r="L255" s="40"/>
      <c r="M255" s="186" t="s">
        <v>19</v>
      </c>
      <c r="N255" s="187" t="s">
        <v>45</v>
      </c>
      <c r="O255" s="65"/>
      <c r="P255" s="188">
        <f>O255*H255</f>
        <v>0</v>
      </c>
      <c r="Q255" s="188">
        <v>8.3540799999999998E-3</v>
      </c>
      <c r="R255" s="188">
        <f>Q255*H255</f>
        <v>5.7643152000000003E-2</v>
      </c>
      <c r="S255" s="188">
        <v>0</v>
      </c>
      <c r="T255" s="18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0" t="s">
        <v>178</v>
      </c>
      <c r="AT255" s="190" t="s">
        <v>173</v>
      </c>
      <c r="AU255" s="190" t="s">
        <v>85</v>
      </c>
      <c r="AY255" s="18" t="s">
        <v>171</v>
      </c>
      <c r="BE255" s="191">
        <f>IF(N255="základní",J255,0)</f>
        <v>0</v>
      </c>
      <c r="BF255" s="191">
        <f>IF(N255="snížená",J255,0)</f>
        <v>0</v>
      </c>
      <c r="BG255" s="191">
        <f>IF(N255="zákl. přenesená",J255,0)</f>
        <v>0</v>
      </c>
      <c r="BH255" s="191">
        <f>IF(N255="sníž. přenesená",J255,0)</f>
        <v>0</v>
      </c>
      <c r="BI255" s="191">
        <f>IF(N255="nulová",J255,0)</f>
        <v>0</v>
      </c>
      <c r="BJ255" s="18" t="s">
        <v>85</v>
      </c>
      <c r="BK255" s="191">
        <f>ROUND(I255*H255,2)</f>
        <v>0</v>
      </c>
      <c r="BL255" s="18" t="s">
        <v>178</v>
      </c>
      <c r="BM255" s="190" t="s">
        <v>425</v>
      </c>
    </row>
    <row r="256" spans="1:65" s="13" customFormat="1" ht="11.25">
      <c r="B256" s="192"/>
      <c r="C256" s="193"/>
      <c r="D256" s="194" t="s">
        <v>180</v>
      </c>
      <c r="E256" s="195" t="s">
        <v>19</v>
      </c>
      <c r="F256" s="196" t="s">
        <v>426</v>
      </c>
      <c r="G256" s="193"/>
      <c r="H256" s="197">
        <v>6.9</v>
      </c>
      <c r="I256" s="198"/>
      <c r="J256" s="193"/>
      <c r="K256" s="193"/>
      <c r="L256" s="199"/>
      <c r="M256" s="200"/>
      <c r="N256" s="201"/>
      <c r="O256" s="201"/>
      <c r="P256" s="201"/>
      <c r="Q256" s="201"/>
      <c r="R256" s="201"/>
      <c r="S256" s="201"/>
      <c r="T256" s="202"/>
      <c r="AT256" s="203" t="s">
        <v>180</v>
      </c>
      <c r="AU256" s="203" t="s">
        <v>85</v>
      </c>
      <c r="AV256" s="13" t="s">
        <v>85</v>
      </c>
      <c r="AW256" s="13" t="s">
        <v>34</v>
      </c>
      <c r="AX256" s="13" t="s">
        <v>79</v>
      </c>
      <c r="AY256" s="203" t="s">
        <v>171</v>
      </c>
    </row>
    <row r="257" spans="1:65" s="2" customFormat="1" ht="16.5" customHeight="1">
      <c r="A257" s="35"/>
      <c r="B257" s="36"/>
      <c r="C257" s="215" t="s">
        <v>427</v>
      </c>
      <c r="D257" s="215" t="s">
        <v>285</v>
      </c>
      <c r="E257" s="216" t="s">
        <v>428</v>
      </c>
      <c r="F257" s="217" t="s">
        <v>429</v>
      </c>
      <c r="G257" s="218" t="s">
        <v>231</v>
      </c>
      <c r="H257" s="219">
        <v>7.9349999999999996</v>
      </c>
      <c r="I257" s="220"/>
      <c r="J257" s="221">
        <f>ROUND(I257*H257,2)</f>
        <v>0</v>
      </c>
      <c r="K257" s="217" t="s">
        <v>177</v>
      </c>
      <c r="L257" s="222"/>
      <c r="M257" s="223" t="s">
        <v>19</v>
      </c>
      <c r="N257" s="224" t="s">
        <v>45</v>
      </c>
      <c r="O257" s="65"/>
      <c r="P257" s="188">
        <f>O257*H257</f>
        <v>0</v>
      </c>
      <c r="Q257" s="188">
        <v>1.8400000000000001E-3</v>
      </c>
      <c r="R257" s="188">
        <f>Q257*H257</f>
        <v>1.4600399999999999E-2</v>
      </c>
      <c r="S257" s="188">
        <v>0</v>
      </c>
      <c r="T257" s="18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0" t="s">
        <v>186</v>
      </c>
      <c r="AT257" s="190" t="s">
        <v>285</v>
      </c>
      <c r="AU257" s="190" t="s">
        <v>85</v>
      </c>
      <c r="AY257" s="18" t="s">
        <v>171</v>
      </c>
      <c r="BE257" s="191">
        <f>IF(N257="základní",J257,0)</f>
        <v>0</v>
      </c>
      <c r="BF257" s="191">
        <f>IF(N257="snížená",J257,0)</f>
        <v>0</v>
      </c>
      <c r="BG257" s="191">
        <f>IF(N257="zákl. přenesená",J257,0)</f>
        <v>0</v>
      </c>
      <c r="BH257" s="191">
        <f>IF(N257="sníž. přenesená",J257,0)</f>
        <v>0</v>
      </c>
      <c r="BI257" s="191">
        <f>IF(N257="nulová",J257,0)</f>
        <v>0</v>
      </c>
      <c r="BJ257" s="18" t="s">
        <v>85</v>
      </c>
      <c r="BK257" s="191">
        <f>ROUND(I257*H257,2)</f>
        <v>0</v>
      </c>
      <c r="BL257" s="18" t="s">
        <v>178</v>
      </c>
      <c r="BM257" s="190" t="s">
        <v>430</v>
      </c>
    </row>
    <row r="258" spans="1:65" s="13" customFormat="1" ht="11.25">
      <c r="B258" s="192"/>
      <c r="C258" s="193"/>
      <c r="D258" s="194" t="s">
        <v>180</v>
      </c>
      <c r="E258" s="195" t="s">
        <v>19</v>
      </c>
      <c r="F258" s="196" t="s">
        <v>431</v>
      </c>
      <c r="G258" s="193"/>
      <c r="H258" s="197">
        <v>7.9349999999999996</v>
      </c>
      <c r="I258" s="198"/>
      <c r="J258" s="193"/>
      <c r="K258" s="193"/>
      <c r="L258" s="199"/>
      <c r="M258" s="200"/>
      <c r="N258" s="201"/>
      <c r="O258" s="201"/>
      <c r="P258" s="201"/>
      <c r="Q258" s="201"/>
      <c r="R258" s="201"/>
      <c r="S258" s="201"/>
      <c r="T258" s="202"/>
      <c r="AT258" s="203" t="s">
        <v>180</v>
      </c>
      <c r="AU258" s="203" t="s">
        <v>85</v>
      </c>
      <c r="AV258" s="13" t="s">
        <v>85</v>
      </c>
      <c r="AW258" s="13" t="s">
        <v>34</v>
      </c>
      <c r="AX258" s="13" t="s">
        <v>73</v>
      </c>
      <c r="AY258" s="203" t="s">
        <v>171</v>
      </c>
    </row>
    <row r="259" spans="1:65" s="14" customFormat="1" ht="11.25">
      <c r="B259" s="204"/>
      <c r="C259" s="205"/>
      <c r="D259" s="194" t="s">
        <v>180</v>
      </c>
      <c r="E259" s="206" t="s">
        <v>19</v>
      </c>
      <c r="F259" s="207" t="s">
        <v>183</v>
      </c>
      <c r="G259" s="205"/>
      <c r="H259" s="208">
        <v>7.9349999999999996</v>
      </c>
      <c r="I259" s="209"/>
      <c r="J259" s="205"/>
      <c r="K259" s="205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180</v>
      </c>
      <c r="AU259" s="214" t="s">
        <v>85</v>
      </c>
      <c r="AV259" s="14" t="s">
        <v>178</v>
      </c>
      <c r="AW259" s="14" t="s">
        <v>34</v>
      </c>
      <c r="AX259" s="14" t="s">
        <v>79</v>
      </c>
      <c r="AY259" s="214" t="s">
        <v>171</v>
      </c>
    </row>
    <row r="260" spans="1:65" s="2" customFormat="1" ht="48">
      <c r="A260" s="35"/>
      <c r="B260" s="36"/>
      <c r="C260" s="179" t="s">
        <v>432</v>
      </c>
      <c r="D260" s="179" t="s">
        <v>173</v>
      </c>
      <c r="E260" s="180" t="s">
        <v>433</v>
      </c>
      <c r="F260" s="181" t="s">
        <v>434</v>
      </c>
      <c r="G260" s="182" t="s">
        <v>231</v>
      </c>
      <c r="H260" s="183">
        <v>139.69999999999999</v>
      </c>
      <c r="I260" s="184"/>
      <c r="J260" s="185">
        <f>ROUND(I260*H260,2)</f>
        <v>0</v>
      </c>
      <c r="K260" s="181" t="s">
        <v>177</v>
      </c>
      <c r="L260" s="40"/>
      <c r="M260" s="186" t="s">
        <v>19</v>
      </c>
      <c r="N260" s="187" t="s">
        <v>45</v>
      </c>
      <c r="O260" s="65"/>
      <c r="P260" s="188">
        <f>O260*H260</f>
        <v>0</v>
      </c>
      <c r="Q260" s="188">
        <v>9.5969599999999999E-3</v>
      </c>
      <c r="R260" s="188">
        <f>Q260*H260</f>
        <v>1.3406953119999998</v>
      </c>
      <c r="S260" s="188">
        <v>0</v>
      </c>
      <c r="T260" s="18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0" t="s">
        <v>178</v>
      </c>
      <c r="AT260" s="190" t="s">
        <v>173</v>
      </c>
      <c r="AU260" s="190" t="s">
        <v>85</v>
      </c>
      <c r="AY260" s="18" t="s">
        <v>171</v>
      </c>
      <c r="BE260" s="191">
        <f>IF(N260="základní",J260,0)</f>
        <v>0</v>
      </c>
      <c r="BF260" s="191">
        <f>IF(N260="snížená",J260,0)</f>
        <v>0</v>
      </c>
      <c r="BG260" s="191">
        <f>IF(N260="zákl. přenesená",J260,0)</f>
        <v>0</v>
      </c>
      <c r="BH260" s="191">
        <f>IF(N260="sníž. přenesená",J260,0)</f>
        <v>0</v>
      </c>
      <c r="BI260" s="191">
        <f>IF(N260="nulová",J260,0)</f>
        <v>0</v>
      </c>
      <c r="BJ260" s="18" t="s">
        <v>85</v>
      </c>
      <c r="BK260" s="191">
        <f>ROUND(I260*H260,2)</f>
        <v>0</v>
      </c>
      <c r="BL260" s="18" t="s">
        <v>178</v>
      </c>
      <c r="BM260" s="190" t="s">
        <v>435</v>
      </c>
    </row>
    <row r="261" spans="1:65" s="13" customFormat="1" ht="11.25">
      <c r="B261" s="192"/>
      <c r="C261" s="193"/>
      <c r="D261" s="194" t="s">
        <v>180</v>
      </c>
      <c r="E261" s="195" t="s">
        <v>19</v>
      </c>
      <c r="F261" s="196" t="s">
        <v>436</v>
      </c>
      <c r="G261" s="193"/>
      <c r="H261" s="197">
        <v>139.69999999999999</v>
      </c>
      <c r="I261" s="198"/>
      <c r="J261" s="193"/>
      <c r="K261" s="193"/>
      <c r="L261" s="199"/>
      <c r="M261" s="200"/>
      <c r="N261" s="201"/>
      <c r="O261" s="201"/>
      <c r="P261" s="201"/>
      <c r="Q261" s="201"/>
      <c r="R261" s="201"/>
      <c r="S261" s="201"/>
      <c r="T261" s="202"/>
      <c r="AT261" s="203" t="s">
        <v>180</v>
      </c>
      <c r="AU261" s="203" t="s">
        <v>85</v>
      </c>
      <c r="AV261" s="13" t="s">
        <v>85</v>
      </c>
      <c r="AW261" s="13" t="s">
        <v>34</v>
      </c>
      <c r="AX261" s="13" t="s">
        <v>73</v>
      </c>
      <c r="AY261" s="203" t="s">
        <v>171</v>
      </c>
    </row>
    <row r="262" spans="1:65" s="14" customFormat="1" ht="11.25">
      <c r="B262" s="204"/>
      <c r="C262" s="205"/>
      <c r="D262" s="194" t="s">
        <v>180</v>
      </c>
      <c r="E262" s="206" t="s">
        <v>19</v>
      </c>
      <c r="F262" s="207" t="s">
        <v>183</v>
      </c>
      <c r="G262" s="205"/>
      <c r="H262" s="208">
        <v>139.69999999999999</v>
      </c>
      <c r="I262" s="209"/>
      <c r="J262" s="205"/>
      <c r="K262" s="205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180</v>
      </c>
      <c r="AU262" s="214" t="s">
        <v>85</v>
      </c>
      <c r="AV262" s="14" t="s">
        <v>178</v>
      </c>
      <c r="AW262" s="14" t="s">
        <v>34</v>
      </c>
      <c r="AX262" s="14" t="s">
        <v>79</v>
      </c>
      <c r="AY262" s="214" t="s">
        <v>171</v>
      </c>
    </row>
    <row r="263" spans="1:65" s="2" customFormat="1" ht="24">
      <c r="A263" s="35"/>
      <c r="B263" s="36"/>
      <c r="C263" s="215" t="s">
        <v>437</v>
      </c>
      <c r="D263" s="215" t="s">
        <v>285</v>
      </c>
      <c r="E263" s="216" t="s">
        <v>438</v>
      </c>
      <c r="F263" s="217" t="s">
        <v>439</v>
      </c>
      <c r="G263" s="218" t="s">
        <v>231</v>
      </c>
      <c r="H263" s="219">
        <v>142.494</v>
      </c>
      <c r="I263" s="220"/>
      <c r="J263" s="221">
        <f>ROUND(I263*H263,2)</f>
        <v>0</v>
      </c>
      <c r="K263" s="217" t="s">
        <v>177</v>
      </c>
      <c r="L263" s="222"/>
      <c r="M263" s="223" t="s">
        <v>19</v>
      </c>
      <c r="N263" s="224" t="s">
        <v>45</v>
      </c>
      <c r="O263" s="65"/>
      <c r="P263" s="188">
        <f>O263*H263</f>
        <v>0</v>
      </c>
      <c r="Q263" s="188">
        <v>2.1999999999999999E-2</v>
      </c>
      <c r="R263" s="188">
        <f>Q263*H263</f>
        <v>3.134868</v>
      </c>
      <c r="S263" s="188">
        <v>0</v>
      </c>
      <c r="T263" s="18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0" t="s">
        <v>186</v>
      </c>
      <c r="AT263" s="190" t="s">
        <v>285</v>
      </c>
      <c r="AU263" s="190" t="s">
        <v>85</v>
      </c>
      <c r="AY263" s="18" t="s">
        <v>171</v>
      </c>
      <c r="BE263" s="191">
        <f>IF(N263="základní",J263,0)</f>
        <v>0</v>
      </c>
      <c r="BF263" s="191">
        <f>IF(N263="snížená",J263,0)</f>
        <v>0</v>
      </c>
      <c r="BG263" s="191">
        <f>IF(N263="zákl. přenesená",J263,0)</f>
        <v>0</v>
      </c>
      <c r="BH263" s="191">
        <f>IF(N263="sníž. přenesená",J263,0)</f>
        <v>0</v>
      </c>
      <c r="BI263" s="191">
        <f>IF(N263="nulová",J263,0)</f>
        <v>0</v>
      </c>
      <c r="BJ263" s="18" t="s">
        <v>85</v>
      </c>
      <c r="BK263" s="191">
        <f>ROUND(I263*H263,2)</f>
        <v>0</v>
      </c>
      <c r="BL263" s="18" t="s">
        <v>178</v>
      </c>
      <c r="BM263" s="190" t="s">
        <v>440</v>
      </c>
    </row>
    <row r="264" spans="1:65" s="13" customFormat="1" ht="11.25">
      <c r="B264" s="192"/>
      <c r="C264" s="193"/>
      <c r="D264" s="194" t="s">
        <v>180</v>
      </c>
      <c r="E264" s="195" t="s">
        <v>19</v>
      </c>
      <c r="F264" s="196" t="s">
        <v>436</v>
      </c>
      <c r="G264" s="193"/>
      <c r="H264" s="197">
        <v>139.69999999999999</v>
      </c>
      <c r="I264" s="198"/>
      <c r="J264" s="193"/>
      <c r="K264" s="193"/>
      <c r="L264" s="199"/>
      <c r="M264" s="200"/>
      <c r="N264" s="201"/>
      <c r="O264" s="201"/>
      <c r="P264" s="201"/>
      <c r="Q264" s="201"/>
      <c r="R264" s="201"/>
      <c r="S264" s="201"/>
      <c r="T264" s="202"/>
      <c r="AT264" s="203" t="s">
        <v>180</v>
      </c>
      <c r="AU264" s="203" t="s">
        <v>85</v>
      </c>
      <c r="AV264" s="13" t="s">
        <v>85</v>
      </c>
      <c r="AW264" s="13" t="s">
        <v>34</v>
      </c>
      <c r="AX264" s="13" t="s">
        <v>79</v>
      </c>
      <c r="AY264" s="203" t="s">
        <v>171</v>
      </c>
    </row>
    <row r="265" spans="1:65" s="13" customFormat="1" ht="11.25">
      <c r="B265" s="192"/>
      <c r="C265" s="193"/>
      <c r="D265" s="194" t="s">
        <v>180</v>
      </c>
      <c r="E265" s="193"/>
      <c r="F265" s="196" t="s">
        <v>441</v>
      </c>
      <c r="G265" s="193"/>
      <c r="H265" s="197">
        <v>142.494</v>
      </c>
      <c r="I265" s="198"/>
      <c r="J265" s="193"/>
      <c r="K265" s="193"/>
      <c r="L265" s="199"/>
      <c r="M265" s="200"/>
      <c r="N265" s="201"/>
      <c r="O265" s="201"/>
      <c r="P265" s="201"/>
      <c r="Q265" s="201"/>
      <c r="R265" s="201"/>
      <c r="S265" s="201"/>
      <c r="T265" s="202"/>
      <c r="AT265" s="203" t="s">
        <v>180</v>
      </c>
      <c r="AU265" s="203" t="s">
        <v>85</v>
      </c>
      <c r="AV265" s="13" t="s">
        <v>85</v>
      </c>
      <c r="AW265" s="13" t="s">
        <v>4</v>
      </c>
      <c r="AX265" s="13" t="s">
        <v>79</v>
      </c>
      <c r="AY265" s="203" t="s">
        <v>171</v>
      </c>
    </row>
    <row r="266" spans="1:65" s="2" customFormat="1" ht="55.5" customHeight="1">
      <c r="A266" s="35"/>
      <c r="B266" s="36"/>
      <c r="C266" s="179" t="s">
        <v>442</v>
      </c>
      <c r="D266" s="179" t="s">
        <v>173</v>
      </c>
      <c r="E266" s="180" t="s">
        <v>443</v>
      </c>
      <c r="F266" s="181" t="s">
        <v>444</v>
      </c>
      <c r="G266" s="182" t="s">
        <v>318</v>
      </c>
      <c r="H266" s="183">
        <v>128.80000000000001</v>
      </c>
      <c r="I266" s="184"/>
      <c r="J266" s="185">
        <f>ROUND(I266*H266,2)</f>
        <v>0</v>
      </c>
      <c r="K266" s="181" t="s">
        <v>177</v>
      </c>
      <c r="L266" s="40"/>
      <c r="M266" s="186" t="s">
        <v>19</v>
      </c>
      <c r="N266" s="187" t="s">
        <v>45</v>
      </c>
      <c r="O266" s="65"/>
      <c r="P266" s="188">
        <f>O266*H266</f>
        <v>0</v>
      </c>
      <c r="Q266" s="188">
        <v>1.758E-3</v>
      </c>
      <c r="R266" s="188">
        <f>Q266*H266</f>
        <v>0.22643040000000003</v>
      </c>
      <c r="S266" s="188">
        <v>0</v>
      </c>
      <c r="T266" s="18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0" t="s">
        <v>178</v>
      </c>
      <c r="AT266" s="190" t="s">
        <v>173</v>
      </c>
      <c r="AU266" s="190" t="s">
        <v>85</v>
      </c>
      <c r="AY266" s="18" t="s">
        <v>171</v>
      </c>
      <c r="BE266" s="191">
        <f>IF(N266="základní",J266,0)</f>
        <v>0</v>
      </c>
      <c r="BF266" s="191">
        <f>IF(N266="snížená",J266,0)</f>
        <v>0</v>
      </c>
      <c r="BG266" s="191">
        <f>IF(N266="zákl. přenesená",J266,0)</f>
        <v>0</v>
      </c>
      <c r="BH266" s="191">
        <f>IF(N266="sníž. přenesená",J266,0)</f>
        <v>0</v>
      </c>
      <c r="BI266" s="191">
        <f>IF(N266="nulová",J266,0)</f>
        <v>0</v>
      </c>
      <c r="BJ266" s="18" t="s">
        <v>85</v>
      </c>
      <c r="BK266" s="191">
        <f>ROUND(I266*H266,2)</f>
        <v>0</v>
      </c>
      <c r="BL266" s="18" t="s">
        <v>178</v>
      </c>
      <c r="BM266" s="190" t="s">
        <v>445</v>
      </c>
    </row>
    <row r="267" spans="1:65" s="13" customFormat="1" ht="22.5">
      <c r="B267" s="192"/>
      <c r="C267" s="193"/>
      <c r="D267" s="194" t="s">
        <v>180</v>
      </c>
      <c r="E267" s="195" t="s">
        <v>19</v>
      </c>
      <c r="F267" s="196" t="s">
        <v>446</v>
      </c>
      <c r="G267" s="193"/>
      <c r="H267" s="197">
        <v>128.80000000000001</v>
      </c>
      <c r="I267" s="198"/>
      <c r="J267" s="193"/>
      <c r="K267" s="193"/>
      <c r="L267" s="199"/>
      <c r="M267" s="200"/>
      <c r="N267" s="201"/>
      <c r="O267" s="201"/>
      <c r="P267" s="201"/>
      <c r="Q267" s="201"/>
      <c r="R267" s="201"/>
      <c r="S267" s="201"/>
      <c r="T267" s="202"/>
      <c r="AT267" s="203" t="s">
        <v>180</v>
      </c>
      <c r="AU267" s="203" t="s">
        <v>85</v>
      </c>
      <c r="AV267" s="13" t="s">
        <v>85</v>
      </c>
      <c r="AW267" s="13" t="s">
        <v>34</v>
      </c>
      <c r="AX267" s="13" t="s">
        <v>73</v>
      </c>
      <c r="AY267" s="203" t="s">
        <v>171</v>
      </c>
    </row>
    <row r="268" spans="1:65" s="14" customFormat="1" ht="11.25">
      <c r="B268" s="204"/>
      <c r="C268" s="205"/>
      <c r="D268" s="194" t="s">
        <v>180</v>
      </c>
      <c r="E268" s="206" t="s">
        <v>19</v>
      </c>
      <c r="F268" s="207" t="s">
        <v>183</v>
      </c>
      <c r="G268" s="205"/>
      <c r="H268" s="208">
        <v>128.80000000000001</v>
      </c>
      <c r="I268" s="209"/>
      <c r="J268" s="205"/>
      <c r="K268" s="205"/>
      <c r="L268" s="210"/>
      <c r="M268" s="211"/>
      <c r="N268" s="212"/>
      <c r="O268" s="212"/>
      <c r="P268" s="212"/>
      <c r="Q268" s="212"/>
      <c r="R268" s="212"/>
      <c r="S268" s="212"/>
      <c r="T268" s="213"/>
      <c r="AT268" s="214" t="s">
        <v>180</v>
      </c>
      <c r="AU268" s="214" t="s">
        <v>85</v>
      </c>
      <c r="AV268" s="14" t="s">
        <v>178</v>
      </c>
      <c r="AW268" s="14" t="s">
        <v>34</v>
      </c>
      <c r="AX268" s="14" t="s">
        <v>79</v>
      </c>
      <c r="AY268" s="214" t="s">
        <v>171</v>
      </c>
    </row>
    <row r="269" spans="1:65" s="2" customFormat="1" ht="24">
      <c r="A269" s="35"/>
      <c r="B269" s="36"/>
      <c r="C269" s="215" t="s">
        <v>447</v>
      </c>
      <c r="D269" s="215" t="s">
        <v>285</v>
      </c>
      <c r="E269" s="216" t="s">
        <v>448</v>
      </c>
      <c r="F269" s="217" t="s">
        <v>449</v>
      </c>
      <c r="G269" s="218" t="s">
        <v>231</v>
      </c>
      <c r="H269" s="219">
        <v>28.335999999999999</v>
      </c>
      <c r="I269" s="220"/>
      <c r="J269" s="221">
        <f>ROUND(I269*H269,2)</f>
        <v>0</v>
      </c>
      <c r="K269" s="217" t="s">
        <v>177</v>
      </c>
      <c r="L269" s="222"/>
      <c r="M269" s="223" t="s">
        <v>19</v>
      </c>
      <c r="N269" s="224" t="s">
        <v>45</v>
      </c>
      <c r="O269" s="65"/>
      <c r="P269" s="188">
        <f>O269*H269</f>
        <v>0</v>
      </c>
      <c r="Q269" s="188">
        <v>5.9999999999999995E-4</v>
      </c>
      <c r="R269" s="188">
        <f>Q269*H269</f>
        <v>1.7001599999999999E-2</v>
      </c>
      <c r="S269" s="188">
        <v>0</v>
      </c>
      <c r="T269" s="18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0" t="s">
        <v>186</v>
      </c>
      <c r="AT269" s="190" t="s">
        <v>285</v>
      </c>
      <c r="AU269" s="190" t="s">
        <v>85</v>
      </c>
      <c r="AY269" s="18" t="s">
        <v>171</v>
      </c>
      <c r="BE269" s="191">
        <f>IF(N269="základní",J269,0)</f>
        <v>0</v>
      </c>
      <c r="BF269" s="191">
        <f>IF(N269="snížená",J269,0)</f>
        <v>0</v>
      </c>
      <c r="BG269" s="191">
        <f>IF(N269="zákl. přenesená",J269,0)</f>
        <v>0</v>
      </c>
      <c r="BH269" s="191">
        <f>IF(N269="sníž. přenesená",J269,0)</f>
        <v>0</v>
      </c>
      <c r="BI269" s="191">
        <f>IF(N269="nulová",J269,0)</f>
        <v>0</v>
      </c>
      <c r="BJ269" s="18" t="s">
        <v>85</v>
      </c>
      <c r="BK269" s="191">
        <f>ROUND(I269*H269,2)</f>
        <v>0</v>
      </c>
      <c r="BL269" s="18" t="s">
        <v>178</v>
      </c>
      <c r="BM269" s="190" t="s">
        <v>450</v>
      </c>
    </row>
    <row r="270" spans="1:65" s="13" customFormat="1" ht="11.25">
      <c r="B270" s="192"/>
      <c r="C270" s="193"/>
      <c r="D270" s="194" t="s">
        <v>180</v>
      </c>
      <c r="E270" s="195" t="s">
        <v>19</v>
      </c>
      <c r="F270" s="196" t="s">
        <v>451</v>
      </c>
      <c r="G270" s="193"/>
      <c r="H270" s="197">
        <v>25.76</v>
      </c>
      <c r="I270" s="198"/>
      <c r="J270" s="193"/>
      <c r="K270" s="193"/>
      <c r="L270" s="199"/>
      <c r="M270" s="200"/>
      <c r="N270" s="201"/>
      <c r="O270" s="201"/>
      <c r="P270" s="201"/>
      <c r="Q270" s="201"/>
      <c r="R270" s="201"/>
      <c r="S270" s="201"/>
      <c r="T270" s="202"/>
      <c r="AT270" s="203" t="s">
        <v>180</v>
      </c>
      <c r="AU270" s="203" t="s">
        <v>85</v>
      </c>
      <c r="AV270" s="13" t="s">
        <v>85</v>
      </c>
      <c r="AW270" s="13" t="s">
        <v>34</v>
      </c>
      <c r="AX270" s="13" t="s">
        <v>79</v>
      </c>
      <c r="AY270" s="203" t="s">
        <v>171</v>
      </c>
    </row>
    <row r="271" spans="1:65" s="13" customFormat="1" ht="11.25">
      <c r="B271" s="192"/>
      <c r="C271" s="193"/>
      <c r="D271" s="194" t="s">
        <v>180</v>
      </c>
      <c r="E271" s="193"/>
      <c r="F271" s="196" t="s">
        <v>452</v>
      </c>
      <c r="G271" s="193"/>
      <c r="H271" s="197">
        <v>28.335999999999999</v>
      </c>
      <c r="I271" s="198"/>
      <c r="J271" s="193"/>
      <c r="K271" s="193"/>
      <c r="L271" s="199"/>
      <c r="M271" s="200"/>
      <c r="N271" s="201"/>
      <c r="O271" s="201"/>
      <c r="P271" s="201"/>
      <c r="Q271" s="201"/>
      <c r="R271" s="201"/>
      <c r="S271" s="201"/>
      <c r="T271" s="202"/>
      <c r="AT271" s="203" t="s">
        <v>180</v>
      </c>
      <c r="AU271" s="203" t="s">
        <v>85</v>
      </c>
      <c r="AV271" s="13" t="s">
        <v>85</v>
      </c>
      <c r="AW271" s="13" t="s">
        <v>4</v>
      </c>
      <c r="AX271" s="13" t="s">
        <v>79</v>
      </c>
      <c r="AY271" s="203" t="s">
        <v>171</v>
      </c>
    </row>
    <row r="272" spans="1:65" s="2" customFormat="1" ht="55.5" customHeight="1">
      <c r="A272" s="35"/>
      <c r="B272" s="36"/>
      <c r="C272" s="179" t="s">
        <v>282</v>
      </c>
      <c r="D272" s="179" t="s">
        <v>173</v>
      </c>
      <c r="E272" s="180" t="s">
        <v>453</v>
      </c>
      <c r="F272" s="181" t="s">
        <v>454</v>
      </c>
      <c r="G272" s="182" t="s">
        <v>231</v>
      </c>
      <c r="H272" s="183">
        <v>139.69999999999999</v>
      </c>
      <c r="I272" s="184"/>
      <c r="J272" s="185">
        <f>ROUND(I272*H272,2)</f>
        <v>0</v>
      </c>
      <c r="K272" s="181" t="s">
        <v>177</v>
      </c>
      <c r="L272" s="40"/>
      <c r="M272" s="186" t="s">
        <v>19</v>
      </c>
      <c r="N272" s="187" t="s">
        <v>45</v>
      </c>
      <c r="O272" s="65"/>
      <c r="P272" s="188">
        <f>O272*H272</f>
        <v>0</v>
      </c>
      <c r="Q272" s="188">
        <v>6.0000000000000002E-5</v>
      </c>
      <c r="R272" s="188">
        <f>Q272*H272</f>
        <v>8.3819999999999988E-3</v>
      </c>
      <c r="S272" s="188">
        <v>0</v>
      </c>
      <c r="T272" s="18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0" t="s">
        <v>178</v>
      </c>
      <c r="AT272" s="190" t="s">
        <v>173</v>
      </c>
      <c r="AU272" s="190" t="s">
        <v>85</v>
      </c>
      <c r="AY272" s="18" t="s">
        <v>171</v>
      </c>
      <c r="BE272" s="191">
        <f>IF(N272="základní",J272,0)</f>
        <v>0</v>
      </c>
      <c r="BF272" s="191">
        <f>IF(N272="snížená",J272,0)</f>
        <v>0</v>
      </c>
      <c r="BG272" s="191">
        <f>IF(N272="zákl. přenesená",J272,0)</f>
        <v>0</v>
      </c>
      <c r="BH272" s="191">
        <f>IF(N272="sníž. přenesená",J272,0)</f>
        <v>0</v>
      </c>
      <c r="BI272" s="191">
        <f>IF(N272="nulová",J272,0)</f>
        <v>0</v>
      </c>
      <c r="BJ272" s="18" t="s">
        <v>85</v>
      </c>
      <c r="BK272" s="191">
        <f>ROUND(I272*H272,2)</f>
        <v>0</v>
      </c>
      <c r="BL272" s="18" t="s">
        <v>178</v>
      </c>
      <c r="BM272" s="190" t="s">
        <v>455</v>
      </c>
    </row>
    <row r="273" spans="1:65" s="13" customFormat="1" ht="11.25">
      <c r="B273" s="192"/>
      <c r="C273" s="193"/>
      <c r="D273" s="194" t="s">
        <v>180</v>
      </c>
      <c r="E273" s="195" t="s">
        <v>19</v>
      </c>
      <c r="F273" s="196" t="s">
        <v>436</v>
      </c>
      <c r="G273" s="193"/>
      <c r="H273" s="197">
        <v>139.69999999999999</v>
      </c>
      <c r="I273" s="198"/>
      <c r="J273" s="193"/>
      <c r="K273" s="193"/>
      <c r="L273" s="199"/>
      <c r="M273" s="200"/>
      <c r="N273" s="201"/>
      <c r="O273" s="201"/>
      <c r="P273" s="201"/>
      <c r="Q273" s="201"/>
      <c r="R273" s="201"/>
      <c r="S273" s="201"/>
      <c r="T273" s="202"/>
      <c r="AT273" s="203" t="s">
        <v>180</v>
      </c>
      <c r="AU273" s="203" t="s">
        <v>85</v>
      </c>
      <c r="AV273" s="13" t="s">
        <v>85</v>
      </c>
      <c r="AW273" s="13" t="s">
        <v>34</v>
      </c>
      <c r="AX273" s="13" t="s">
        <v>73</v>
      </c>
      <c r="AY273" s="203" t="s">
        <v>171</v>
      </c>
    </row>
    <row r="274" spans="1:65" s="14" customFormat="1" ht="11.25">
      <c r="B274" s="204"/>
      <c r="C274" s="205"/>
      <c r="D274" s="194" t="s">
        <v>180</v>
      </c>
      <c r="E274" s="206" t="s">
        <v>19</v>
      </c>
      <c r="F274" s="207" t="s">
        <v>183</v>
      </c>
      <c r="G274" s="205"/>
      <c r="H274" s="208">
        <v>139.69999999999999</v>
      </c>
      <c r="I274" s="209"/>
      <c r="J274" s="205"/>
      <c r="K274" s="205"/>
      <c r="L274" s="210"/>
      <c r="M274" s="211"/>
      <c r="N274" s="212"/>
      <c r="O274" s="212"/>
      <c r="P274" s="212"/>
      <c r="Q274" s="212"/>
      <c r="R274" s="212"/>
      <c r="S274" s="212"/>
      <c r="T274" s="213"/>
      <c r="AT274" s="214" t="s">
        <v>180</v>
      </c>
      <c r="AU274" s="214" t="s">
        <v>85</v>
      </c>
      <c r="AV274" s="14" t="s">
        <v>178</v>
      </c>
      <c r="AW274" s="14" t="s">
        <v>34</v>
      </c>
      <c r="AX274" s="14" t="s">
        <v>79</v>
      </c>
      <c r="AY274" s="214" t="s">
        <v>171</v>
      </c>
    </row>
    <row r="275" spans="1:65" s="2" customFormat="1" ht="24">
      <c r="A275" s="35"/>
      <c r="B275" s="36"/>
      <c r="C275" s="179" t="s">
        <v>456</v>
      </c>
      <c r="D275" s="179" t="s">
        <v>173</v>
      </c>
      <c r="E275" s="180" t="s">
        <v>457</v>
      </c>
      <c r="F275" s="181" t="s">
        <v>458</v>
      </c>
      <c r="G275" s="182" t="s">
        <v>318</v>
      </c>
      <c r="H275" s="183">
        <v>35.6</v>
      </c>
      <c r="I275" s="184"/>
      <c r="J275" s="185">
        <f>ROUND(I275*H275,2)</f>
        <v>0</v>
      </c>
      <c r="K275" s="181" t="s">
        <v>177</v>
      </c>
      <c r="L275" s="40"/>
      <c r="M275" s="186" t="s">
        <v>19</v>
      </c>
      <c r="N275" s="187" t="s">
        <v>45</v>
      </c>
      <c r="O275" s="65"/>
      <c r="P275" s="188">
        <f>O275*H275</f>
        <v>0</v>
      </c>
      <c r="Q275" s="188">
        <v>3.0000000000000001E-5</v>
      </c>
      <c r="R275" s="188">
        <f>Q275*H275</f>
        <v>1.0680000000000002E-3</v>
      </c>
      <c r="S275" s="188">
        <v>0</v>
      </c>
      <c r="T275" s="18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0" t="s">
        <v>178</v>
      </c>
      <c r="AT275" s="190" t="s">
        <v>173</v>
      </c>
      <c r="AU275" s="190" t="s">
        <v>85</v>
      </c>
      <c r="AY275" s="18" t="s">
        <v>171</v>
      </c>
      <c r="BE275" s="191">
        <f>IF(N275="základní",J275,0)</f>
        <v>0</v>
      </c>
      <c r="BF275" s="191">
        <f>IF(N275="snížená",J275,0)</f>
        <v>0</v>
      </c>
      <c r="BG275" s="191">
        <f>IF(N275="zákl. přenesená",J275,0)</f>
        <v>0</v>
      </c>
      <c r="BH275" s="191">
        <f>IF(N275="sníž. přenesená",J275,0)</f>
        <v>0</v>
      </c>
      <c r="BI275" s="191">
        <f>IF(N275="nulová",J275,0)</f>
        <v>0</v>
      </c>
      <c r="BJ275" s="18" t="s">
        <v>85</v>
      </c>
      <c r="BK275" s="191">
        <f>ROUND(I275*H275,2)</f>
        <v>0</v>
      </c>
      <c r="BL275" s="18" t="s">
        <v>178</v>
      </c>
      <c r="BM275" s="190" t="s">
        <v>459</v>
      </c>
    </row>
    <row r="276" spans="1:65" s="13" customFormat="1" ht="11.25">
      <c r="B276" s="192"/>
      <c r="C276" s="193"/>
      <c r="D276" s="194" t="s">
        <v>180</v>
      </c>
      <c r="E276" s="195" t="s">
        <v>19</v>
      </c>
      <c r="F276" s="196" t="s">
        <v>460</v>
      </c>
      <c r="G276" s="193"/>
      <c r="H276" s="197">
        <v>35.6</v>
      </c>
      <c r="I276" s="198"/>
      <c r="J276" s="193"/>
      <c r="K276" s="193"/>
      <c r="L276" s="199"/>
      <c r="M276" s="200"/>
      <c r="N276" s="201"/>
      <c r="O276" s="201"/>
      <c r="P276" s="201"/>
      <c r="Q276" s="201"/>
      <c r="R276" s="201"/>
      <c r="S276" s="201"/>
      <c r="T276" s="202"/>
      <c r="AT276" s="203" t="s">
        <v>180</v>
      </c>
      <c r="AU276" s="203" t="s">
        <v>85</v>
      </c>
      <c r="AV276" s="13" t="s">
        <v>85</v>
      </c>
      <c r="AW276" s="13" t="s">
        <v>34</v>
      </c>
      <c r="AX276" s="13" t="s">
        <v>79</v>
      </c>
      <c r="AY276" s="203" t="s">
        <v>171</v>
      </c>
    </row>
    <row r="277" spans="1:65" s="2" customFormat="1" ht="24">
      <c r="A277" s="35"/>
      <c r="B277" s="36"/>
      <c r="C277" s="215" t="s">
        <v>461</v>
      </c>
      <c r="D277" s="215" t="s">
        <v>285</v>
      </c>
      <c r="E277" s="216" t="s">
        <v>462</v>
      </c>
      <c r="F277" s="217" t="s">
        <v>463</v>
      </c>
      <c r="G277" s="218" t="s">
        <v>318</v>
      </c>
      <c r="H277" s="219">
        <v>36.311999999999998</v>
      </c>
      <c r="I277" s="220"/>
      <c r="J277" s="221">
        <f>ROUND(I277*H277,2)</f>
        <v>0</v>
      </c>
      <c r="K277" s="217" t="s">
        <v>177</v>
      </c>
      <c r="L277" s="222"/>
      <c r="M277" s="223" t="s">
        <v>19</v>
      </c>
      <c r="N277" s="224" t="s">
        <v>45</v>
      </c>
      <c r="O277" s="65"/>
      <c r="P277" s="188">
        <f>O277*H277</f>
        <v>0</v>
      </c>
      <c r="Q277" s="188">
        <v>5.0000000000000001E-4</v>
      </c>
      <c r="R277" s="188">
        <f>Q277*H277</f>
        <v>1.8155999999999999E-2</v>
      </c>
      <c r="S277" s="188">
        <v>0</v>
      </c>
      <c r="T277" s="18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0" t="s">
        <v>186</v>
      </c>
      <c r="AT277" s="190" t="s">
        <v>285</v>
      </c>
      <c r="AU277" s="190" t="s">
        <v>85</v>
      </c>
      <c r="AY277" s="18" t="s">
        <v>171</v>
      </c>
      <c r="BE277" s="191">
        <f>IF(N277="základní",J277,0)</f>
        <v>0</v>
      </c>
      <c r="BF277" s="191">
        <f>IF(N277="snížená",J277,0)</f>
        <v>0</v>
      </c>
      <c r="BG277" s="191">
        <f>IF(N277="zákl. přenesená",J277,0)</f>
        <v>0</v>
      </c>
      <c r="BH277" s="191">
        <f>IF(N277="sníž. přenesená",J277,0)</f>
        <v>0</v>
      </c>
      <c r="BI277" s="191">
        <f>IF(N277="nulová",J277,0)</f>
        <v>0</v>
      </c>
      <c r="BJ277" s="18" t="s">
        <v>85</v>
      </c>
      <c r="BK277" s="191">
        <f>ROUND(I277*H277,2)</f>
        <v>0</v>
      </c>
      <c r="BL277" s="18" t="s">
        <v>178</v>
      </c>
      <c r="BM277" s="190" t="s">
        <v>464</v>
      </c>
    </row>
    <row r="278" spans="1:65" s="13" customFormat="1" ht="11.25">
      <c r="B278" s="192"/>
      <c r="C278" s="193"/>
      <c r="D278" s="194" t="s">
        <v>180</v>
      </c>
      <c r="E278" s="195" t="s">
        <v>19</v>
      </c>
      <c r="F278" s="196" t="s">
        <v>465</v>
      </c>
      <c r="G278" s="193"/>
      <c r="H278" s="197">
        <v>35.6</v>
      </c>
      <c r="I278" s="198"/>
      <c r="J278" s="193"/>
      <c r="K278" s="193"/>
      <c r="L278" s="199"/>
      <c r="M278" s="200"/>
      <c r="N278" s="201"/>
      <c r="O278" s="201"/>
      <c r="P278" s="201"/>
      <c r="Q278" s="201"/>
      <c r="R278" s="201"/>
      <c r="S278" s="201"/>
      <c r="T278" s="202"/>
      <c r="AT278" s="203" t="s">
        <v>180</v>
      </c>
      <c r="AU278" s="203" t="s">
        <v>85</v>
      </c>
      <c r="AV278" s="13" t="s">
        <v>85</v>
      </c>
      <c r="AW278" s="13" t="s">
        <v>34</v>
      </c>
      <c r="AX278" s="13" t="s">
        <v>79</v>
      </c>
      <c r="AY278" s="203" t="s">
        <v>171</v>
      </c>
    </row>
    <row r="279" spans="1:65" s="13" customFormat="1" ht="11.25">
      <c r="B279" s="192"/>
      <c r="C279" s="193"/>
      <c r="D279" s="194" t="s">
        <v>180</v>
      </c>
      <c r="E279" s="193"/>
      <c r="F279" s="196" t="s">
        <v>466</v>
      </c>
      <c r="G279" s="193"/>
      <c r="H279" s="197">
        <v>36.311999999999998</v>
      </c>
      <c r="I279" s="198"/>
      <c r="J279" s="193"/>
      <c r="K279" s="193"/>
      <c r="L279" s="199"/>
      <c r="M279" s="200"/>
      <c r="N279" s="201"/>
      <c r="O279" s="201"/>
      <c r="P279" s="201"/>
      <c r="Q279" s="201"/>
      <c r="R279" s="201"/>
      <c r="S279" s="201"/>
      <c r="T279" s="202"/>
      <c r="AT279" s="203" t="s">
        <v>180</v>
      </c>
      <c r="AU279" s="203" t="s">
        <v>85</v>
      </c>
      <c r="AV279" s="13" t="s">
        <v>85</v>
      </c>
      <c r="AW279" s="13" t="s">
        <v>4</v>
      </c>
      <c r="AX279" s="13" t="s">
        <v>79</v>
      </c>
      <c r="AY279" s="203" t="s">
        <v>171</v>
      </c>
    </row>
    <row r="280" spans="1:65" s="2" customFormat="1" ht="24">
      <c r="A280" s="35"/>
      <c r="B280" s="36"/>
      <c r="C280" s="179" t="s">
        <v>467</v>
      </c>
      <c r="D280" s="179" t="s">
        <v>173</v>
      </c>
      <c r="E280" s="180" t="s">
        <v>468</v>
      </c>
      <c r="F280" s="181" t="s">
        <v>469</v>
      </c>
      <c r="G280" s="182" t="s">
        <v>318</v>
      </c>
      <c r="H280" s="183">
        <v>92</v>
      </c>
      <c r="I280" s="184"/>
      <c r="J280" s="185">
        <f>ROUND(I280*H280,2)</f>
        <v>0</v>
      </c>
      <c r="K280" s="181" t="s">
        <v>177</v>
      </c>
      <c r="L280" s="40"/>
      <c r="M280" s="186" t="s">
        <v>19</v>
      </c>
      <c r="N280" s="187" t="s">
        <v>45</v>
      </c>
      <c r="O280" s="65"/>
      <c r="P280" s="188">
        <f>O280*H280</f>
        <v>0</v>
      </c>
      <c r="Q280" s="188">
        <v>0</v>
      </c>
      <c r="R280" s="188">
        <f>Q280*H280</f>
        <v>0</v>
      </c>
      <c r="S280" s="188">
        <v>0</v>
      </c>
      <c r="T280" s="189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0" t="s">
        <v>178</v>
      </c>
      <c r="AT280" s="190" t="s">
        <v>173</v>
      </c>
      <c r="AU280" s="190" t="s">
        <v>85</v>
      </c>
      <c r="AY280" s="18" t="s">
        <v>171</v>
      </c>
      <c r="BE280" s="191">
        <f>IF(N280="základní",J280,0)</f>
        <v>0</v>
      </c>
      <c r="BF280" s="191">
        <f>IF(N280="snížená",J280,0)</f>
        <v>0</v>
      </c>
      <c r="BG280" s="191">
        <f>IF(N280="zákl. přenesená",J280,0)</f>
        <v>0</v>
      </c>
      <c r="BH280" s="191">
        <f>IF(N280="sníž. přenesená",J280,0)</f>
        <v>0</v>
      </c>
      <c r="BI280" s="191">
        <f>IF(N280="nulová",J280,0)</f>
        <v>0</v>
      </c>
      <c r="BJ280" s="18" t="s">
        <v>85</v>
      </c>
      <c r="BK280" s="191">
        <f>ROUND(I280*H280,2)</f>
        <v>0</v>
      </c>
      <c r="BL280" s="18" t="s">
        <v>178</v>
      </c>
      <c r="BM280" s="190" t="s">
        <v>470</v>
      </c>
    </row>
    <row r="281" spans="1:65" s="13" customFormat="1" ht="11.25">
      <c r="B281" s="192"/>
      <c r="C281" s="193"/>
      <c r="D281" s="194" t="s">
        <v>180</v>
      </c>
      <c r="E281" s="195" t="s">
        <v>19</v>
      </c>
      <c r="F281" s="196" t="s">
        <v>471</v>
      </c>
      <c r="G281" s="193"/>
      <c r="H281" s="197">
        <v>92</v>
      </c>
      <c r="I281" s="198"/>
      <c r="J281" s="193"/>
      <c r="K281" s="193"/>
      <c r="L281" s="199"/>
      <c r="M281" s="200"/>
      <c r="N281" s="201"/>
      <c r="O281" s="201"/>
      <c r="P281" s="201"/>
      <c r="Q281" s="201"/>
      <c r="R281" s="201"/>
      <c r="S281" s="201"/>
      <c r="T281" s="202"/>
      <c r="AT281" s="203" t="s">
        <v>180</v>
      </c>
      <c r="AU281" s="203" t="s">
        <v>85</v>
      </c>
      <c r="AV281" s="13" t="s">
        <v>85</v>
      </c>
      <c r="AW281" s="13" t="s">
        <v>34</v>
      </c>
      <c r="AX281" s="13" t="s">
        <v>79</v>
      </c>
      <c r="AY281" s="203" t="s">
        <v>171</v>
      </c>
    </row>
    <row r="282" spans="1:65" s="2" customFormat="1" ht="24">
      <c r="A282" s="35"/>
      <c r="B282" s="36"/>
      <c r="C282" s="215" t="s">
        <v>472</v>
      </c>
      <c r="D282" s="215" t="s">
        <v>285</v>
      </c>
      <c r="E282" s="216" t="s">
        <v>473</v>
      </c>
      <c r="F282" s="217" t="s">
        <v>474</v>
      </c>
      <c r="G282" s="218" t="s">
        <v>318</v>
      </c>
      <c r="H282" s="219">
        <v>13.837</v>
      </c>
      <c r="I282" s="220"/>
      <c r="J282" s="221">
        <f>ROUND(I282*H282,2)</f>
        <v>0</v>
      </c>
      <c r="K282" s="217" t="s">
        <v>177</v>
      </c>
      <c r="L282" s="222"/>
      <c r="M282" s="223" t="s">
        <v>19</v>
      </c>
      <c r="N282" s="224" t="s">
        <v>45</v>
      </c>
      <c r="O282" s="65"/>
      <c r="P282" s="188">
        <f>O282*H282</f>
        <v>0</v>
      </c>
      <c r="Q282" s="188">
        <v>2.9999999999999997E-4</v>
      </c>
      <c r="R282" s="188">
        <f>Q282*H282</f>
        <v>4.1510999999999996E-3</v>
      </c>
      <c r="S282" s="188">
        <v>0</v>
      </c>
      <c r="T282" s="18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0" t="s">
        <v>186</v>
      </c>
      <c r="AT282" s="190" t="s">
        <v>285</v>
      </c>
      <c r="AU282" s="190" t="s">
        <v>85</v>
      </c>
      <c r="AY282" s="18" t="s">
        <v>171</v>
      </c>
      <c r="BE282" s="191">
        <f>IF(N282="základní",J282,0)</f>
        <v>0</v>
      </c>
      <c r="BF282" s="191">
        <f>IF(N282="snížená",J282,0)</f>
        <v>0</v>
      </c>
      <c r="BG282" s="191">
        <f>IF(N282="zákl. přenesená",J282,0)</f>
        <v>0</v>
      </c>
      <c r="BH282" s="191">
        <f>IF(N282="sníž. přenesená",J282,0)</f>
        <v>0</v>
      </c>
      <c r="BI282" s="191">
        <f>IF(N282="nulová",J282,0)</f>
        <v>0</v>
      </c>
      <c r="BJ282" s="18" t="s">
        <v>85</v>
      </c>
      <c r="BK282" s="191">
        <f>ROUND(I282*H282,2)</f>
        <v>0</v>
      </c>
      <c r="BL282" s="18" t="s">
        <v>178</v>
      </c>
      <c r="BM282" s="190" t="s">
        <v>475</v>
      </c>
    </row>
    <row r="283" spans="1:65" s="13" customFormat="1" ht="11.25">
      <c r="B283" s="192"/>
      <c r="C283" s="193"/>
      <c r="D283" s="194" t="s">
        <v>180</v>
      </c>
      <c r="E283" s="195" t="s">
        <v>19</v>
      </c>
      <c r="F283" s="196" t="s">
        <v>476</v>
      </c>
      <c r="G283" s="193"/>
      <c r="H283" s="197">
        <v>13.7</v>
      </c>
      <c r="I283" s="198"/>
      <c r="J283" s="193"/>
      <c r="K283" s="193"/>
      <c r="L283" s="199"/>
      <c r="M283" s="200"/>
      <c r="N283" s="201"/>
      <c r="O283" s="201"/>
      <c r="P283" s="201"/>
      <c r="Q283" s="201"/>
      <c r="R283" s="201"/>
      <c r="S283" s="201"/>
      <c r="T283" s="202"/>
      <c r="AT283" s="203" t="s">
        <v>180</v>
      </c>
      <c r="AU283" s="203" t="s">
        <v>85</v>
      </c>
      <c r="AV283" s="13" t="s">
        <v>85</v>
      </c>
      <c r="AW283" s="13" t="s">
        <v>34</v>
      </c>
      <c r="AX283" s="13" t="s">
        <v>79</v>
      </c>
      <c r="AY283" s="203" t="s">
        <v>171</v>
      </c>
    </row>
    <row r="284" spans="1:65" s="13" customFormat="1" ht="11.25">
      <c r="B284" s="192"/>
      <c r="C284" s="193"/>
      <c r="D284" s="194" t="s">
        <v>180</v>
      </c>
      <c r="E284" s="193"/>
      <c r="F284" s="196" t="s">
        <v>477</v>
      </c>
      <c r="G284" s="193"/>
      <c r="H284" s="197">
        <v>13.837</v>
      </c>
      <c r="I284" s="198"/>
      <c r="J284" s="193"/>
      <c r="K284" s="193"/>
      <c r="L284" s="199"/>
      <c r="M284" s="200"/>
      <c r="N284" s="201"/>
      <c r="O284" s="201"/>
      <c r="P284" s="201"/>
      <c r="Q284" s="201"/>
      <c r="R284" s="201"/>
      <c r="S284" s="201"/>
      <c r="T284" s="202"/>
      <c r="AT284" s="203" t="s">
        <v>180</v>
      </c>
      <c r="AU284" s="203" t="s">
        <v>85</v>
      </c>
      <c r="AV284" s="13" t="s">
        <v>85</v>
      </c>
      <c r="AW284" s="13" t="s">
        <v>4</v>
      </c>
      <c r="AX284" s="13" t="s">
        <v>79</v>
      </c>
      <c r="AY284" s="203" t="s">
        <v>171</v>
      </c>
    </row>
    <row r="285" spans="1:65" s="2" customFormat="1" ht="24">
      <c r="A285" s="35"/>
      <c r="B285" s="36"/>
      <c r="C285" s="215" t="s">
        <v>478</v>
      </c>
      <c r="D285" s="215" t="s">
        <v>285</v>
      </c>
      <c r="E285" s="216" t="s">
        <v>479</v>
      </c>
      <c r="F285" s="217" t="s">
        <v>480</v>
      </c>
      <c r="G285" s="218" t="s">
        <v>318</v>
      </c>
      <c r="H285" s="219">
        <v>52.25</v>
      </c>
      <c r="I285" s="220"/>
      <c r="J285" s="221">
        <f>ROUND(I285*H285,2)</f>
        <v>0</v>
      </c>
      <c r="K285" s="217" t="s">
        <v>177</v>
      </c>
      <c r="L285" s="222"/>
      <c r="M285" s="223" t="s">
        <v>19</v>
      </c>
      <c r="N285" s="224" t="s">
        <v>45</v>
      </c>
      <c r="O285" s="65"/>
      <c r="P285" s="188">
        <f>O285*H285</f>
        <v>0</v>
      </c>
      <c r="Q285" s="188">
        <v>4.0000000000000003E-5</v>
      </c>
      <c r="R285" s="188">
        <f>Q285*H285</f>
        <v>2.0900000000000003E-3</v>
      </c>
      <c r="S285" s="188">
        <v>0</v>
      </c>
      <c r="T285" s="18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0" t="s">
        <v>186</v>
      </c>
      <c r="AT285" s="190" t="s">
        <v>285</v>
      </c>
      <c r="AU285" s="190" t="s">
        <v>85</v>
      </c>
      <c r="AY285" s="18" t="s">
        <v>171</v>
      </c>
      <c r="BE285" s="191">
        <f>IF(N285="základní",J285,0)</f>
        <v>0</v>
      </c>
      <c r="BF285" s="191">
        <f>IF(N285="snížená",J285,0)</f>
        <v>0</v>
      </c>
      <c r="BG285" s="191">
        <f>IF(N285="zákl. přenesená",J285,0)</f>
        <v>0</v>
      </c>
      <c r="BH285" s="191">
        <f>IF(N285="sníž. přenesená",J285,0)</f>
        <v>0</v>
      </c>
      <c r="BI285" s="191">
        <f>IF(N285="nulová",J285,0)</f>
        <v>0</v>
      </c>
      <c r="BJ285" s="18" t="s">
        <v>85</v>
      </c>
      <c r="BK285" s="191">
        <f>ROUND(I285*H285,2)</f>
        <v>0</v>
      </c>
      <c r="BL285" s="18" t="s">
        <v>178</v>
      </c>
      <c r="BM285" s="190" t="s">
        <v>481</v>
      </c>
    </row>
    <row r="286" spans="1:65" s="13" customFormat="1" ht="11.25">
      <c r="B286" s="192"/>
      <c r="C286" s="193"/>
      <c r="D286" s="194" t="s">
        <v>180</v>
      </c>
      <c r="E286" s="195" t="s">
        <v>19</v>
      </c>
      <c r="F286" s="196" t="s">
        <v>482</v>
      </c>
      <c r="G286" s="193"/>
      <c r="H286" s="197">
        <v>47.5</v>
      </c>
      <c r="I286" s="198"/>
      <c r="J286" s="193"/>
      <c r="K286" s="193"/>
      <c r="L286" s="199"/>
      <c r="M286" s="200"/>
      <c r="N286" s="201"/>
      <c r="O286" s="201"/>
      <c r="P286" s="201"/>
      <c r="Q286" s="201"/>
      <c r="R286" s="201"/>
      <c r="S286" s="201"/>
      <c r="T286" s="202"/>
      <c r="AT286" s="203" t="s">
        <v>180</v>
      </c>
      <c r="AU286" s="203" t="s">
        <v>85</v>
      </c>
      <c r="AV286" s="13" t="s">
        <v>85</v>
      </c>
      <c r="AW286" s="13" t="s">
        <v>34</v>
      </c>
      <c r="AX286" s="13" t="s">
        <v>79</v>
      </c>
      <c r="AY286" s="203" t="s">
        <v>171</v>
      </c>
    </row>
    <row r="287" spans="1:65" s="13" customFormat="1" ht="11.25">
      <c r="B287" s="192"/>
      <c r="C287" s="193"/>
      <c r="D287" s="194" t="s">
        <v>180</v>
      </c>
      <c r="E287" s="193"/>
      <c r="F287" s="196" t="s">
        <v>483</v>
      </c>
      <c r="G287" s="193"/>
      <c r="H287" s="197">
        <v>52.25</v>
      </c>
      <c r="I287" s="198"/>
      <c r="J287" s="193"/>
      <c r="K287" s="193"/>
      <c r="L287" s="199"/>
      <c r="M287" s="200"/>
      <c r="N287" s="201"/>
      <c r="O287" s="201"/>
      <c r="P287" s="201"/>
      <c r="Q287" s="201"/>
      <c r="R287" s="201"/>
      <c r="S287" s="201"/>
      <c r="T287" s="202"/>
      <c r="AT287" s="203" t="s">
        <v>180</v>
      </c>
      <c r="AU287" s="203" t="s">
        <v>85</v>
      </c>
      <c r="AV287" s="13" t="s">
        <v>85</v>
      </c>
      <c r="AW287" s="13" t="s">
        <v>4</v>
      </c>
      <c r="AX287" s="13" t="s">
        <v>79</v>
      </c>
      <c r="AY287" s="203" t="s">
        <v>171</v>
      </c>
    </row>
    <row r="288" spans="1:65" s="2" customFormat="1" ht="24">
      <c r="A288" s="35"/>
      <c r="B288" s="36"/>
      <c r="C288" s="215" t="s">
        <v>484</v>
      </c>
      <c r="D288" s="215" t="s">
        <v>285</v>
      </c>
      <c r="E288" s="216" t="s">
        <v>485</v>
      </c>
      <c r="F288" s="217" t="s">
        <v>486</v>
      </c>
      <c r="G288" s="218" t="s">
        <v>318</v>
      </c>
      <c r="H288" s="219">
        <v>11.88</v>
      </c>
      <c r="I288" s="220"/>
      <c r="J288" s="221">
        <f>ROUND(I288*H288,2)</f>
        <v>0</v>
      </c>
      <c r="K288" s="217" t="s">
        <v>177</v>
      </c>
      <c r="L288" s="222"/>
      <c r="M288" s="223" t="s">
        <v>19</v>
      </c>
      <c r="N288" s="224" t="s">
        <v>45</v>
      </c>
      <c r="O288" s="65"/>
      <c r="P288" s="188">
        <f>O288*H288</f>
        <v>0</v>
      </c>
      <c r="Q288" s="188">
        <v>2.0000000000000001E-4</v>
      </c>
      <c r="R288" s="188">
        <f>Q288*H288</f>
        <v>2.3760000000000001E-3</v>
      </c>
      <c r="S288" s="188">
        <v>0</v>
      </c>
      <c r="T288" s="18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0" t="s">
        <v>186</v>
      </c>
      <c r="AT288" s="190" t="s">
        <v>285</v>
      </c>
      <c r="AU288" s="190" t="s">
        <v>85</v>
      </c>
      <c r="AY288" s="18" t="s">
        <v>171</v>
      </c>
      <c r="BE288" s="191">
        <f>IF(N288="základní",J288,0)</f>
        <v>0</v>
      </c>
      <c r="BF288" s="191">
        <f>IF(N288="snížená",J288,0)</f>
        <v>0</v>
      </c>
      <c r="BG288" s="191">
        <f>IF(N288="zákl. přenesená",J288,0)</f>
        <v>0</v>
      </c>
      <c r="BH288" s="191">
        <f>IF(N288="sníž. přenesená",J288,0)</f>
        <v>0</v>
      </c>
      <c r="BI288" s="191">
        <f>IF(N288="nulová",J288,0)</f>
        <v>0</v>
      </c>
      <c r="BJ288" s="18" t="s">
        <v>85</v>
      </c>
      <c r="BK288" s="191">
        <f>ROUND(I288*H288,2)</f>
        <v>0</v>
      </c>
      <c r="BL288" s="18" t="s">
        <v>178</v>
      </c>
      <c r="BM288" s="190" t="s">
        <v>487</v>
      </c>
    </row>
    <row r="289" spans="1:65" s="13" customFormat="1" ht="11.25">
      <c r="B289" s="192"/>
      <c r="C289" s="193"/>
      <c r="D289" s="194" t="s">
        <v>180</v>
      </c>
      <c r="E289" s="195" t="s">
        <v>19</v>
      </c>
      <c r="F289" s="196" t="s">
        <v>488</v>
      </c>
      <c r="G289" s="193"/>
      <c r="H289" s="197">
        <v>10.8</v>
      </c>
      <c r="I289" s="198"/>
      <c r="J289" s="193"/>
      <c r="K289" s="193"/>
      <c r="L289" s="199"/>
      <c r="M289" s="200"/>
      <c r="N289" s="201"/>
      <c r="O289" s="201"/>
      <c r="P289" s="201"/>
      <c r="Q289" s="201"/>
      <c r="R289" s="201"/>
      <c r="S289" s="201"/>
      <c r="T289" s="202"/>
      <c r="AT289" s="203" t="s">
        <v>180</v>
      </c>
      <c r="AU289" s="203" t="s">
        <v>85</v>
      </c>
      <c r="AV289" s="13" t="s">
        <v>85</v>
      </c>
      <c r="AW289" s="13" t="s">
        <v>34</v>
      </c>
      <c r="AX289" s="13" t="s">
        <v>79</v>
      </c>
      <c r="AY289" s="203" t="s">
        <v>171</v>
      </c>
    </row>
    <row r="290" spans="1:65" s="13" customFormat="1" ht="11.25">
      <c r="B290" s="192"/>
      <c r="C290" s="193"/>
      <c r="D290" s="194" t="s">
        <v>180</v>
      </c>
      <c r="E290" s="193"/>
      <c r="F290" s="196" t="s">
        <v>489</v>
      </c>
      <c r="G290" s="193"/>
      <c r="H290" s="197">
        <v>11.88</v>
      </c>
      <c r="I290" s="198"/>
      <c r="J290" s="193"/>
      <c r="K290" s="193"/>
      <c r="L290" s="199"/>
      <c r="M290" s="200"/>
      <c r="N290" s="201"/>
      <c r="O290" s="201"/>
      <c r="P290" s="201"/>
      <c r="Q290" s="201"/>
      <c r="R290" s="201"/>
      <c r="S290" s="201"/>
      <c r="T290" s="202"/>
      <c r="AT290" s="203" t="s">
        <v>180</v>
      </c>
      <c r="AU290" s="203" t="s">
        <v>85</v>
      </c>
      <c r="AV290" s="13" t="s">
        <v>85</v>
      </c>
      <c r="AW290" s="13" t="s">
        <v>4</v>
      </c>
      <c r="AX290" s="13" t="s">
        <v>79</v>
      </c>
      <c r="AY290" s="203" t="s">
        <v>171</v>
      </c>
    </row>
    <row r="291" spans="1:65" s="2" customFormat="1" ht="24">
      <c r="A291" s="35"/>
      <c r="B291" s="36"/>
      <c r="C291" s="215" t="s">
        <v>490</v>
      </c>
      <c r="D291" s="215" t="s">
        <v>285</v>
      </c>
      <c r="E291" s="216" t="s">
        <v>491</v>
      </c>
      <c r="F291" s="217" t="s">
        <v>492</v>
      </c>
      <c r="G291" s="218" t="s">
        <v>318</v>
      </c>
      <c r="H291" s="219">
        <v>22</v>
      </c>
      <c r="I291" s="220"/>
      <c r="J291" s="221">
        <f>ROUND(I291*H291,2)</f>
        <v>0</v>
      </c>
      <c r="K291" s="217" t="s">
        <v>177</v>
      </c>
      <c r="L291" s="222"/>
      <c r="M291" s="223" t="s">
        <v>19</v>
      </c>
      <c r="N291" s="224" t="s">
        <v>45</v>
      </c>
      <c r="O291" s="65"/>
      <c r="P291" s="188">
        <f>O291*H291</f>
        <v>0</v>
      </c>
      <c r="Q291" s="188">
        <v>1.2E-4</v>
      </c>
      <c r="R291" s="188">
        <f>Q291*H291</f>
        <v>2.64E-3</v>
      </c>
      <c r="S291" s="188">
        <v>0</v>
      </c>
      <c r="T291" s="18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0" t="s">
        <v>186</v>
      </c>
      <c r="AT291" s="190" t="s">
        <v>285</v>
      </c>
      <c r="AU291" s="190" t="s">
        <v>85</v>
      </c>
      <c r="AY291" s="18" t="s">
        <v>171</v>
      </c>
      <c r="BE291" s="191">
        <f>IF(N291="základní",J291,0)</f>
        <v>0</v>
      </c>
      <c r="BF291" s="191">
        <f>IF(N291="snížená",J291,0)</f>
        <v>0</v>
      </c>
      <c r="BG291" s="191">
        <f>IF(N291="zákl. přenesená",J291,0)</f>
        <v>0</v>
      </c>
      <c r="BH291" s="191">
        <f>IF(N291="sníž. přenesená",J291,0)</f>
        <v>0</v>
      </c>
      <c r="BI291" s="191">
        <f>IF(N291="nulová",J291,0)</f>
        <v>0</v>
      </c>
      <c r="BJ291" s="18" t="s">
        <v>85</v>
      </c>
      <c r="BK291" s="191">
        <f>ROUND(I291*H291,2)</f>
        <v>0</v>
      </c>
      <c r="BL291" s="18" t="s">
        <v>178</v>
      </c>
      <c r="BM291" s="190" t="s">
        <v>493</v>
      </c>
    </row>
    <row r="292" spans="1:65" s="13" customFormat="1" ht="11.25">
      <c r="B292" s="192"/>
      <c r="C292" s="193"/>
      <c r="D292" s="194" t="s">
        <v>180</v>
      </c>
      <c r="E292" s="195" t="s">
        <v>19</v>
      </c>
      <c r="F292" s="196" t="s">
        <v>494</v>
      </c>
      <c r="G292" s="193"/>
      <c r="H292" s="197">
        <v>20</v>
      </c>
      <c r="I292" s="198"/>
      <c r="J292" s="193"/>
      <c r="K292" s="193"/>
      <c r="L292" s="199"/>
      <c r="M292" s="200"/>
      <c r="N292" s="201"/>
      <c r="O292" s="201"/>
      <c r="P292" s="201"/>
      <c r="Q292" s="201"/>
      <c r="R292" s="201"/>
      <c r="S292" s="201"/>
      <c r="T292" s="202"/>
      <c r="AT292" s="203" t="s">
        <v>180</v>
      </c>
      <c r="AU292" s="203" t="s">
        <v>85</v>
      </c>
      <c r="AV292" s="13" t="s">
        <v>85</v>
      </c>
      <c r="AW292" s="13" t="s">
        <v>34</v>
      </c>
      <c r="AX292" s="13" t="s">
        <v>79</v>
      </c>
      <c r="AY292" s="203" t="s">
        <v>171</v>
      </c>
    </row>
    <row r="293" spans="1:65" s="13" customFormat="1" ht="11.25">
      <c r="B293" s="192"/>
      <c r="C293" s="193"/>
      <c r="D293" s="194" t="s">
        <v>180</v>
      </c>
      <c r="E293" s="193"/>
      <c r="F293" s="196" t="s">
        <v>495</v>
      </c>
      <c r="G293" s="193"/>
      <c r="H293" s="197">
        <v>22</v>
      </c>
      <c r="I293" s="198"/>
      <c r="J293" s="193"/>
      <c r="K293" s="193"/>
      <c r="L293" s="199"/>
      <c r="M293" s="200"/>
      <c r="N293" s="201"/>
      <c r="O293" s="201"/>
      <c r="P293" s="201"/>
      <c r="Q293" s="201"/>
      <c r="R293" s="201"/>
      <c r="S293" s="201"/>
      <c r="T293" s="202"/>
      <c r="AT293" s="203" t="s">
        <v>180</v>
      </c>
      <c r="AU293" s="203" t="s">
        <v>85</v>
      </c>
      <c r="AV293" s="13" t="s">
        <v>85</v>
      </c>
      <c r="AW293" s="13" t="s">
        <v>4</v>
      </c>
      <c r="AX293" s="13" t="s">
        <v>79</v>
      </c>
      <c r="AY293" s="203" t="s">
        <v>171</v>
      </c>
    </row>
    <row r="294" spans="1:65" s="2" customFormat="1" ht="36">
      <c r="A294" s="35"/>
      <c r="B294" s="36"/>
      <c r="C294" s="179" t="s">
        <v>496</v>
      </c>
      <c r="D294" s="179" t="s">
        <v>173</v>
      </c>
      <c r="E294" s="180" t="s">
        <v>497</v>
      </c>
      <c r="F294" s="181" t="s">
        <v>498</v>
      </c>
      <c r="G294" s="182" t="s">
        <v>231</v>
      </c>
      <c r="H294" s="183">
        <v>23.7</v>
      </c>
      <c r="I294" s="184"/>
      <c r="J294" s="185">
        <f>ROUND(I294*H294,2)</f>
        <v>0</v>
      </c>
      <c r="K294" s="181" t="s">
        <v>177</v>
      </c>
      <c r="L294" s="40"/>
      <c r="M294" s="186" t="s">
        <v>19</v>
      </c>
      <c r="N294" s="187" t="s">
        <v>45</v>
      </c>
      <c r="O294" s="65"/>
      <c r="P294" s="188">
        <f>O294*H294</f>
        <v>0</v>
      </c>
      <c r="Q294" s="188">
        <v>6.28E-3</v>
      </c>
      <c r="R294" s="188">
        <f>Q294*H294</f>
        <v>0.148836</v>
      </c>
      <c r="S294" s="188">
        <v>0</v>
      </c>
      <c r="T294" s="18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0" t="s">
        <v>178</v>
      </c>
      <c r="AT294" s="190" t="s">
        <v>173</v>
      </c>
      <c r="AU294" s="190" t="s">
        <v>85</v>
      </c>
      <c r="AY294" s="18" t="s">
        <v>171</v>
      </c>
      <c r="BE294" s="191">
        <f>IF(N294="základní",J294,0)</f>
        <v>0</v>
      </c>
      <c r="BF294" s="191">
        <f>IF(N294="snížená",J294,0)</f>
        <v>0</v>
      </c>
      <c r="BG294" s="191">
        <f>IF(N294="zákl. přenesená",J294,0)</f>
        <v>0</v>
      </c>
      <c r="BH294" s="191">
        <f>IF(N294="sníž. přenesená",J294,0)</f>
        <v>0</v>
      </c>
      <c r="BI294" s="191">
        <f>IF(N294="nulová",J294,0)</f>
        <v>0</v>
      </c>
      <c r="BJ294" s="18" t="s">
        <v>85</v>
      </c>
      <c r="BK294" s="191">
        <f>ROUND(I294*H294,2)</f>
        <v>0</v>
      </c>
      <c r="BL294" s="18" t="s">
        <v>178</v>
      </c>
      <c r="BM294" s="190" t="s">
        <v>499</v>
      </c>
    </row>
    <row r="295" spans="1:65" s="13" customFormat="1" ht="11.25">
      <c r="B295" s="192"/>
      <c r="C295" s="193"/>
      <c r="D295" s="194" t="s">
        <v>180</v>
      </c>
      <c r="E295" s="195" t="s">
        <v>19</v>
      </c>
      <c r="F295" s="196" t="s">
        <v>500</v>
      </c>
      <c r="G295" s="193"/>
      <c r="H295" s="197">
        <v>23.7</v>
      </c>
      <c r="I295" s="198"/>
      <c r="J295" s="193"/>
      <c r="K295" s="193"/>
      <c r="L295" s="199"/>
      <c r="M295" s="200"/>
      <c r="N295" s="201"/>
      <c r="O295" s="201"/>
      <c r="P295" s="201"/>
      <c r="Q295" s="201"/>
      <c r="R295" s="201"/>
      <c r="S295" s="201"/>
      <c r="T295" s="202"/>
      <c r="AT295" s="203" t="s">
        <v>180</v>
      </c>
      <c r="AU295" s="203" t="s">
        <v>85</v>
      </c>
      <c r="AV295" s="13" t="s">
        <v>85</v>
      </c>
      <c r="AW295" s="13" t="s">
        <v>34</v>
      </c>
      <c r="AX295" s="13" t="s">
        <v>73</v>
      </c>
      <c r="AY295" s="203" t="s">
        <v>171</v>
      </c>
    </row>
    <row r="296" spans="1:65" s="14" customFormat="1" ht="11.25">
      <c r="B296" s="204"/>
      <c r="C296" s="205"/>
      <c r="D296" s="194" t="s">
        <v>180</v>
      </c>
      <c r="E296" s="206" t="s">
        <v>19</v>
      </c>
      <c r="F296" s="207" t="s">
        <v>183</v>
      </c>
      <c r="G296" s="205"/>
      <c r="H296" s="208">
        <v>23.7</v>
      </c>
      <c r="I296" s="209"/>
      <c r="J296" s="205"/>
      <c r="K296" s="205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180</v>
      </c>
      <c r="AU296" s="214" t="s">
        <v>85</v>
      </c>
      <c r="AV296" s="14" t="s">
        <v>178</v>
      </c>
      <c r="AW296" s="14" t="s">
        <v>34</v>
      </c>
      <c r="AX296" s="14" t="s">
        <v>79</v>
      </c>
      <c r="AY296" s="214" t="s">
        <v>171</v>
      </c>
    </row>
    <row r="297" spans="1:65" s="2" customFormat="1" ht="36">
      <c r="A297" s="35"/>
      <c r="B297" s="36"/>
      <c r="C297" s="179" t="s">
        <v>501</v>
      </c>
      <c r="D297" s="179" t="s">
        <v>173</v>
      </c>
      <c r="E297" s="180" t="s">
        <v>502</v>
      </c>
      <c r="F297" s="181" t="s">
        <v>503</v>
      </c>
      <c r="G297" s="182" t="s">
        <v>231</v>
      </c>
      <c r="H297" s="183">
        <v>163.4</v>
      </c>
      <c r="I297" s="184"/>
      <c r="J297" s="185">
        <f>ROUND(I297*H297,2)</f>
        <v>0</v>
      </c>
      <c r="K297" s="181" t="s">
        <v>177</v>
      </c>
      <c r="L297" s="40"/>
      <c r="M297" s="186" t="s">
        <v>19</v>
      </c>
      <c r="N297" s="187" t="s">
        <v>45</v>
      </c>
      <c r="O297" s="65"/>
      <c r="P297" s="188">
        <f>O297*H297</f>
        <v>0</v>
      </c>
      <c r="Q297" s="188">
        <v>2.6800000000000001E-3</v>
      </c>
      <c r="R297" s="188">
        <f>Q297*H297</f>
        <v>0.43791200000000002</v>
      </c>
      <c r="S297" s="188">
        <v>0</v>
      </c>
      <c r="T297" s="18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0" t="s">
        <v>178</v>
      </c>
      <c r="AT297" s="190" t="s">
        <v>173</v>
      </c>
      <c r="AU297" s="190" t="s">
        <v>85</v>
      </c>
      <c r="AY297" s="18" t="s">
        <v>171</v>
      </c>
      <c r="BE297" s="191">
        <f>IF(N297="základní",J297,0)</f>
        <v>0</v>
      </c>
      <c r="BF297" s="191">
        <f>IF(N297="snížená",J297,0)</f>
        <v>0</v>
      </c>
      <c r="BG297" s="191">
        <f>IF(N297="zákl. přenesená",J297,0)</f>
        <v>0</v>
      </c>
      <c r="BH297" s="191">
        <f>IF(N297="sníž. přenesená",J297,0)</f>
        <v>0</v>
      </c>
      <c r="BI297" s="191">
        <f>IF(N297="nulová",J297,0)</f>
        <v>0</v>
      </c>
      <c r="BJ297" s="18" t="s">
        <v>85</v>
      </c>
      <c r="BK297" s="191">
        <f>ROUND(I297*H297,2)</f>
        <v>0</v>
      </c>
      <c r="BL297" s="18" t="s">
        <v>178</v>
      </c>
      <c r="BM297" s="190" t="s">
        <v>504</v>
      </c>
    </row>
    <row r="298" spans="1:65" s="13" customFormat="1" ht="11.25">
      <c r="B298" s="192"/>
      <c r="C298" s="193"/>
      <c r="D298" s="194" t="s">
        <v>180</v>
      </c>
      <c r="E298" s="195" t="s">
        <v>19</v>
      </c>
      <c r="F298" s="196" t="s">
        <v>505</v>
      </c>
      <c r="G298" s="193"/>
      <c r="H298" s="197">
        <v>139.69999999999999</v>
      </c>
      <c r="I298" s="198"/>
      <c r="J298" s="193"/>
      <c r="K298" s="193"/>
      <c r="L298" s="199"/>
      <c r="M298" s="200"/>
      <c r="N298" s="201"/>
      <c r="O298" s="201"/>
      <c r="P298" s="201"/>
      <c r="Q298" s="201"/>
      <c r="R298" s="201"/>
      <c r="S298" s="201"/>
      <c r="T298" s="202"/>
      <c r="AT298" s="203" t="s">
        <v>180</v>
      </c>
      <c r="AU298" s="203" t="s">
        <v>85</v>
      </c>
      <c r="AV298" s="13" t="s">
        <v>85</v>
      </c>
      <c r="AW298" s="13" t="s">
        <v>34</v>
      </c>
      <c r="AX298" s="13" t="s">
        <v>73</v>
      </c>
      <c r="AY298" s="203" t="s">
        <v>171</v>
      </c>
    </row>
    <row r="299" spans="1:65" s="13" customFormat="1" ht="11.25">
      <c r="B299" s="192"/>
      <c r="C299" s="193"/>
      <c r="D299" s="194" t="s">
        <v>180</v>
      </c>
      <c r="E299" s="195" t="s">
        <v>19</v>
      </c>
      <c r="F299" s="196" t="s">
        <v>506</v>
      </c>
      <c r="G299" s="193"/>
      <c r="H299" s="197">
        <v>23.7</v>
      </c>
      <c r="I299" s="198"/>
      <c r="J299" s="193"/>
      <c r="K299" s="193"/>
      <c r="L299" s="199"/>
      <c r="M299" s="200"/>
      <c r="N299" s="201"/>
      <c r="O299" s="201"/>
      <c r="P299" s="201"/>
      <c r="Q299" s="201"/>
      <c r="R299" s="201"/>
      <c r="S299" s="201"/>
      <c r="T299" s="202"/>
      <c r="AT299" s="203" t="s">
        <v>180</v>
      </c>
      <c r="AU299" s="203" t="s">
        <v>85</v>
      </c>
      <c r="AV299" s="13" t="s">
        <v>85</v>
      </c>
      <c r="AW299" s="13" t="s">
        <v>34</v>
      </c>
      <c r="AX299" s="13" t="s">
        <v>73</v>
      </c>
      <c r="AY299" s="203" t="s">
        <v>171</v>
      </c>
    </row>
    <row r="300" spans="1:65" s="14" customFormat="1" ht="11.25">
      <c r="B300" s="204"/>
      <c r="C300" s="205"/>
      <c r="D300" s="194" t="s">
        <v>180</v>
      </c>
      <c r="E300" s="206" t="s">
        <v>19</v>
      </c>
      <c r="F300" s="207" t="s">
        <v>183</v>
      </c>
      <c r="G300" s="205"/>
      <c r="H300" s="208">
        <v>163.4</v>
      </c>
      <c r="I300" s="209"/>
      <c r="J300" s="205"/>
      <c r="K300" s="205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180</v>
      </c>
      <c r="AU300" s="214" t="s">
        <v>85</v>
      </c>
      <c r="AV300" s="14" t="s">
        <v>178</v>
      </c>
      <c r="AW300" s="14" t="s">
        <v>34</v>
      </c>
      <c r="AX300" s="14" t="s">
        <v>79</v>
      </c>
      <c r="AY300" s="214" t="s">
        <v>171</v>
      </c>
    </row>
    <row r="301" spans="1:65" s="2" customFormat="1" ht="36">
      <c r="A301" s="35"/>
      <c r="B301" s="36"/>
      <c r="C301" s="179" t="s">
        <v>507</v>
      </c>
      <c r="D301" s="179" t="s">
        <v>173</v>
      </c>
      <c r="E301" s="180" t="s">
        <v>508</v>
      </c>
      <c r="F301" s="181" t="s">
        <v>509</v>
      </c>
      <c r="G301" s="182" t="s">
        <v>231</v>
      </c>
      <c r="H301" s="183">
        <v>42.81</v>
      </c>
      <c r="I301" s="184"/>
      <c r="J301" s="185">
        <f>ROUND(I301*H301,2)</f>
        <v>0</v>
      </c>
      <c r="K301" s="181" t="s">
        <v>177</v>
      </c>
      <c r="L301" s="40"/>
      <c r="M301" s="186" t="s">
        <v>19</v>
      </c>
      <c r="N301" s="187" t="s">
        <v>45</v>
      </c>
      <c r="O301" s="65"/>
      <c r="P301" s="188">
        <f>O301*H301</f>
        <v>0</v>
      </c>
      <c r="Q301" s="188">
        <v>0</v>
      </c>
      <c r="R301" s="188">
        <f>Q301*H301</f>
        <v>0</v>
      </c>
      <c r="S301" s="188">
        <v>0</v>
      </c>
      <c r="T301" s="18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0" t="s">
        <v>178</v>
      </c>
      <c r="AT301" s="190" t="s">
        <v>173</v>
      </c>
      <c r="AU301" s="190" t="s">
        <v>85</v>
      </c>
      <c r="AY301" s="18" t="s">
        <v>171</v>
      </c>
      <c r="BE301" s="191">
        <f>IF(N301="základní",J301,0)</f>
        <v>0</v>
      </c>
      <c r="BF301" s="191">
        <f>IF(N301="snížená",J301,0)</f>
        <v>0</v>
      </c>
      <c r="BG301" s="191">
        <f>IF(N301="zákl. přenesená",J301,0)</f>
        <v>0</v>
      </c>
      <c r="BH301" s="191">
        <f>IF(N301="sníž. přenesená",J301,0)</f>
        <v>0</v>
      </c>
      <c r="BI301" s="191">
        <f>IF(N301="nulová",J301,0)</f>
        <v>0</v>
      </c>
      <c r="BJ301" s="18" t="s">
        <v>85</v>
      </c>
      <c r="BK301" s="191">
        <f>ROUND(I301*H301,2)</f>
        <v>0</v>
      </c>
      <c r="BL301" s="18" t="s">
        <v>178</v>
      </c>
      <c r="BM301" s="190" t="s">
        <v>510</v>
      </c>
    </row>
    <row r="302" spans="1:65" s="13" customFormat="1" ht="11.25">
      <c r="B302" s="192"/>
      <c r="C302" s="193"/>
      <c r="D302" s="194" t="s">
        <v>180</v>
      </c>
      <c r="E302" s="195" t="s">
        <v>19</v>
      </c>
      <c r="F302" s="196" t="s">
        <v>511</v>
      </c>
      <c r="G302" s="193"/>
      <c r="H302" s="197">
        <v>42.81</v>
      </c>
      <c r="I302" s="198"/>
      <c r="J302" s="193"/>
      <c r="K302" s="193"/>
      <c r="L302" s="199"/>
      <c r="M302" s="200"/>
      <c r="N302" s="201"/>
      <c r="O302" s="201"/>
      <c r="P302" s="201"/>
      <c r="Q302" s="201"/>
      <c r="R302" s="201"/>
      <c r="S302" s="201"/>
      <c r="T302" s="202"/>
      <c r="AT302" s="203" t="s">
        <v>180</v>
      </c>
      <c r="AU302" s="203" t="s">
        <v>85</v>
      </c>
      <c r="AV302" s="13" t="s">
        <v>85</v>
      </c>
      <c r="AW302" s="13" t="s">
        <v>34</v>
      </c>
      <c r="AX302" s="13" t="s">
        <v>73</v>
      </c>
      <c r="AY302" s="203" t="s">
        <v>171</v>
      </c>
    </row>
    <row r="303" spans="1:65" s="14" customFormat="1" ht="11.25">
      <c r="B303" s="204"/>
      <c r="C303" s="205"/>
      <c r="D303" s="194" t="s">
        <v>180</v>
      </c>
      <c r="E303" s="206" t="s">
        <v>19</v>
      </c>
      <c r="F303" s="207" t="s">
        <v>183</v>
      </c>
      <c r="G303" s="205"/>
      <c r="H303" s="208">
        <v>42.81</v>
      </c>
      <c r="I303" s="209"/>
      <c r="J303" s="205"/>
      <c r="K303" s="205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180</v>
      </c>
      <c r="AU303" s="214" t="s">
        <v>85</v>
      </c>
      <c r="AV303" s="14" t="s">
        <v>178</v>
      </c>
      <c r="AW303" s="14" t="s">
        <v>34</v>
      </c>
      <c r="AX303" s="14" t="s">
        <v>79</v>
      </c>
      <c r="AY303" s="214" t="s">
        <v>171</v>
      </c>
    </row>
    <row r="304" spans="1:65" s="2" customFormat="1" ht="33" customHeight="1">
      <c r="A304" s="35"/>
      <c r="B304" s="36"/>
      <c r="C304" s="179" t="s">
        <v>512</v>
      </c>
      <c r="D304" s="179" t="s">
        <v>173</v>
      </c>
      <c r="E304" s="180" t="s">
        <v>513</v>
      </c>
      <c r="F304" s="181" t="s">
        <v>514</v>
      </c>
      <c r="G304" s="182" t="s">
        <v>176</v>
      </c>
      <c r="H304" s="183">
        <v>11.355</v>
      </c>
      <c r="I304" s="184"/>
      <c r="J304" s="185">
        <f>ROUND(I304*H304,2)</f>
        <v>0</v>
      </c>
      <c r="K304" s="181" t="s">
        <v>177</v>
      </c>
      <c r="L304" s="40"/>
      <c r="M304" s="186" t="s">
        <v>19</v>
      </c>
      <c r="N304" s="187" t="s">
        <v>45</v>
      </c>
      <c r="O304" s="65"/>
      <c r="P304" s="188">
        <f>O304*H304</f>
        <v>0</v>
      </c>
      <c r="Q304" s="188">
        <v>2.45329</v>
      </c>
      <c r="R304" s="188">
        <f>Q304*H304</f>
        <v>27.85710795</v>
      </c>
      <c r="S304" s="188">
        <v>0</v>
      </c>
      <c r="T304" s="18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0" t="s">
        <v>178</v>
      </c>
      <c r="AT304" s="190" t="s">
        <v>173</v>
      </c>
      <c r="AU304" s="190" t="s">
        <v>85</v>
      </c>
      <c r="AY304" s="18" t="s">
        <v>171</v>
      </c>
      <c r="BE304" s="191">
        <f>IF(N304="základní",J304,0)</f>
        <v>0</v>
      </c>
      <c r="BF304" s="191">
        <f>IF(N304="snížená",J304,0)</f>
        <v>0</v>
      </c>
      <c r="BG304" s="191">
        <f>IF(N304="zákl. přenesená",J304,0)</f>
        <v>0</v>
      </c>
      <c r="BH304" s="191">
        <f>IF(N304="sníž. přenesená",J304,0)</f>
        <v>0</v>
      </c>
      <c r="BI304" s="191">
        <f>IF(N304="nulová",J304,0)</f>
        <v>0</v>
      </c>
      <c r="BJ304" s="18" t="s">
        <v>85</v>
      </c>
      <c r="BK304" s="191">
        <f>ROUND(I304*H304,2)</f>
        <v>0</v>
      </c>
      <c r="BL304" s="18" t="s">
        <v>178</v>
      </c>
      <c r="BM304" s="190" t="s">
        <v>515</v>
      </c>
    </row>
    <row r="305" spans="1:65" s="13" customFormat="1" ht="22.5">
      <c r="B305" s="192"/>
      <c r="C305" s="193"/>
      <c r="D305" s="194" t="s">
        <v>180</v>
      </c>
      <c r="E305" s="195" t="s">
        <v>19</v>
      </c>
      <c r="F305" s="196" t="s">
        <v>516</v>
      </c>
      <c r="G305" s="193"/>
      <c r="H305" s="197">
        <v>4.0350000000000001</v>
      </c>
      <c r="I305" s="198"/>
      <c r="J305" s="193"/>
      <c r="K305" s="193"/>
      <c r="L305" s="199"/>
      <c r="M305" s="200"/>
      <c r="N305" s="201"/>
      <c r="O305" s="201"/>
      <c r="P305" s="201"/>
      <c r="Q305" s="201"/>
      <c r="R305" s="201"/>
      <c r="S305" s="201"/>
      <c r="T305" s="202"/>
      <c r="AT305" s="203" t="s">
        <v>180</v>
      </c>
      <c r="AU305" s="203" t="s">
        <v>85</v>
      </c>
      <c r="AV305" s="13" t="s">
        <v>85</v>
      </c>
      <c r="AW305" s="13" t="s">
        <v>34</v>
      </c>
      <c r="AX305" s="13" t="s">
        <v>73</v>
      </c>
      <c r="AY305" s="203" t="s">
        <v>171</v>
      </c>
    </row>
    <row r="306" spans="1:65" s="13" customFormat="1" ht="33.75">
      <c r="B306" s="192"/>
      <c r="C306" s="193"/>
      <c r="D306" s="194" t="s">
        <v>180</v>
      </c>
      <c r="E306" s="195" t="s">
        <v>19</v>
      </c>
      <c r="F306" s="196" t="s">
        <v>517</v>
      </c>
      <c r="G306" s="193"/>
      <c r="H306" s="197">
        <v>7.32</v>
      </c>
      <c r="I306" s="198"/>
      <c r="J306" s="193"/>
      <c r="K306" s="193"/>
      <c r="L306" s="199"/>
      <c r="M306" s="200"/>
      <c r="N306" s="201"/>
      <c r="O306" s="201"/>
      <c r="P306" s="201"/>
      <c r="Q306" s="201"/>
      <c r="R306" s="201"/>
      <c r="S306" s="201"/>
      <c r="T306" s="202"/>
      <c r="AT306" s="203" t="s">
        <v>180</v>
      </c>
      <c r="AU306" s="203" t="s">
        <v>85</v>
      </c>
      <c r="AV306" s="13" t="s">
        <v>85</v>
      </c>
      <c r="AW306" s="13" t="s">
        <v>34</v>
      </c>
      <c r="AX306" s="13" t="s">
        <v>73</v>
      </c>
      <c r="AY306" s="203" t="s">
        <v>171</v>
      </c>
    </row>
    <row r="307" spans="1:65" s="14" customFormat="1" ht="11.25">
      <c r="B307" s="204"/>
      <c r="C307" s="205"/>
      <c r="D307" s="194" t="s">
        <v>180</v>
      </c>
      <c r="E307" s="206" t="s">
        <v>19</v>
      </c>
      <c r="F307" s="207" t="s">
        <v>183</v>
      </c>
      <c r="G307" s="205"/>
      <c r="H307" s="208">
        <v>11.355</v>
      </c>
      <c r="I307" s="209"/>
      <c r="J307" s="205"/>
      <c r="K307" s="205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180</v>
      </c>
      <c r="AU307" s="214" t="s">
        <v>85</v>
      </c>
      <c r="AV307" s="14" t="s">
        <v>178</v>
      </c>
      <c r="AW307" s="14" t="s">
        <v>34</v>
      </c>
      <c r="AX307" s="14" t="s">
        <v>79</v>
      </c>
      <c r="AY307" s="214" t="s">
        <v>171</v>
      </c>
    </row>
    <row r="308" spans="1:65" s="2" customFormat="1" ht="33" customHeight="1">
      <c r="A308" s="35"/>
      <c r="B308" s="36"/>
      <c r="C308" s="179" t="s">
        <v>518</v>
      </c>
      <c r="D308" s="179" t="s">
        <v>173</v>
      </c>
      <c r="E308" s="180" t="s">
        <v>519</v>
      </c>
      <c r="F308" s="181" t="s">
        <v>520</v>
      </c>
      <c r="G308" s="182" t="s">
        <v>176</v>
      </c>
      <c r="H308" s="183">
        <v>22.492999999999999</v>
      </c>
      <c r="I308" s="184"/>
      <c r="J308" s="185">
        <f>ROUND(I308*H308,2)</f>
        <v>0</v>
      </c>
      <c r="K308" s="181" t="s">
        <v>177</v>
      </c>
      <c r="L308" s="40"/>
      <c r="M308" s="186" t="s">
        <v>19</v>
      </c>
      <c r="N308" s="187" t="s">
        <v>45</v>
      </c>
      <c r="O308" s="65"/>
      <c r="P308" s="188">
        <f>O308*H308</f>
        <v>0</v>
      </c>
      <c r="Q308" s="188">
        <v>2.45329</v>
      </c>
      <c r="R308" s="188">
        <f>Q308*H308</f>
        <v>55.181851969999997</v>
      </c>
      <c r="S308" s="188">
        <v>0</v>
      </c>
      <c r="T308" s="18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0" t="s">
        <v>178</v>
      </c>
      <c r="AT308" s="190" t="s">
        <v>173</v>
      </c>
      <c r="AU308" s="190" t="s">
        <v>85</v>
      </c>
      <c r="AY308" s="18" t="s">
        <v>171</v>
      </c>
      <c r="BE308" s="191">
        <f>IF(N308="základní",J308,0)</f>
        <v>0</v>
      </c>
      <c r="BF308" s="191">
        <f>IF(N308="snížená",J308,0)</f>
        <v>0</v>
      </c>
      <c r="BG308" s="191">
        <f>IF(N308="zákl. přenesená",J308,0)</f>
        <v>0</v>
      </c>
      <c r="BH308" s="191">
        <f>IF(N308="sníž. přenesená",J308,0)</f>
        <v>0</v>
      </c>
      <c r="BI308" s="191">
        <f>IF(N308="nulová",J308,0)</f>
        <v>0</v>
      </c>
      <c r="BJ308" s="18" t="s">
        <v>85</v>
      </c>
      <c r="BK308" s="191">
        <f>ROUND(I308*H308,2)</f>
        <v>0</v>
      </c>
      <c r="BL308" s="18" t="s">
        <v>178</v>
      </c>
      <c r="BM308" s="190" t="s">
        <v>521</v>
      </c>
    </row>
    <row r="309" spans="1:65" s="13" customFormat="1" ht="22.5">
      <c r="B309" s="192"/>
      <c r="C309" s="193"/>
      <c r="D309" s="194" t="s">
        <v>180</v>
      </c>
      <c r="E309" s="195" t="s">
        <v>19</v>
      </c>
      <c r="F309" s="196" t="s">
        <v>522</v>
      </c>
      <c r="G309" s="193"/>
      <c r="H309" s="197">
        <v>6.157</v>
      </c>
      <c r="I309" s="198"/>
      <c r="J309" s="193"/>
      <c r="K309" s="193"/>
      <c r="L309" s="199"/>
      <c r="M309" s="200"/>
      <c r="N309" s="201"/>
      <c r="O309" s="201"/>
      <c r="P309" s="201"/>
      <c r="Q309" s="201"/>
      <c r="R309" s="201"/>
      <c r="S309" s="201"/>
      <c r="T309" s="202"/>
      <c r="AT309" s="203" t="s">
        <v>180</v>
      </c>
      <c r="AU309" s="203" t="s">
        <v>85</v>
      </c>
      <c r="AV309" s="13" t="s">
        <v>85</v>
      </c>
      <c r="AW309" s="13" t="s">
        <v>34</v>
      </c>
      <c r="AX309" s="13" t="s">
        <v>73</v>
      </c>
      <c r="AY309" s="203" t="s">
        <v>171</v>
      </c>
    </row>
    <row r="310" spans="1:65" s="13" customFormat="1" ht="22.5">
      <c r="B310" s="192"/>
      <c r="C310" s="193"/>
      <c r="D310" s="194" t="s">
        <v>180</v>
      </c>
      <c r="E310" s="195" t="s">
        <v>19</v>
      </c>
      <c r="F310" s="196" t="s">
        <v>523</v>
      </c>
      <c r="G310" s="193"/>
      <c r="H310" s="197">
        <v>3.04</v>
      </c>
      <c r="I310" s="198"/>
      <c r="J310" s="193"/>
      <c r="K310" s="193"/>
      <c r="L310" s="199"/>
      <c r="M310" s="200"/>
      <c r="N310" s="201"/>
      <c r="O310" s="201"/>
      <c r="P310" s="201"/>
      <c r="Q310" s="201"/>
      <c r="R310" s="201"/>
      <c r="S310" s="201"/>
      <c r="T310" s="202"/>
      <c r="AT310" s="203" t="s">
        <v>180</v>
      </c>
      <c r="AU310" s="203" t="s">
        <v>85</v>
      </c>
      <c r="AV310" s="13" t="s">
        <v>85</v>
      </c>
      <c r="AW310" s="13" t="s">
        <v>34</v>
      </c>
      <c r="AX310" s="13" t="s">
        <v>73</v>
      </c>
      <c r="AY310" s="203" t="s">
        <v>171</v>
      </c>
    </row>
    <row r="311" spans="1:65" s="13" customFormat="1" ht="33.75">
      <c r="B311" s="192"/>
      <c r="C311" s="193"/>
      <c r="D311" s="194" t="s">
        <v>180</v>
      </c>
      <c r="E311" s="195" t="s">
        <v>19</v>
      </c>
      <c r="F311" s="196" t="s">
        <v>524</v>
      </c>
      <c r="G311" s="193"/>
      <c r="H311" s="197">
        <v>13.295999999999999</v>
      </c>
      <c r="I311" s="198"/>
      <c r="J311" s="193"/>
      <c r="K311" s="193"/>
      <c r="L311" s="199"/>
      <c r="M311" s="200"/>
      <c r="N311" s="201"/>
      <c r="O311" s="201"/>
      <c r="P311" s="201"/>
      <c r="Q311" s="201"/>
      <c r="R311" s="201"/>
      <c r="S311" s="201"/>
      <c r="T311" s="202"/>
      <c r="AT311" s="203" t="s">
        <v>180</v>
      </c>
      <c r="AU311" s="203" t="s">
        <v>85</v>
      </c>
      <c r="AV311" s="13" t="s">
        <v>85</v>
      </c>
      <c r="AW311" s="13" t="s">
        <v>34</v>
      </c>
      <c r="AX311" s="13" t="s">
        <v>73</v>
      </c>
      <c r="AY311" s="203" t="s">
        <v>171</v>
      </c>
    </row>
    <row r="312" spans="1:65" s="14" customFormat="1" ht="11.25">
      <c r="B312" s="204"/>
      <c r="C312" s="205"/>
      <c r="D312" s="194" t="s">
        <v>180</v>
      </c>
      <c r="E312" s="206" t="s">
        <v>19</v>
      </c>
      <c r="F312" s="207" t="s">
        <v>183</v>
      </c>
      <c r="G312" s="205"/>
      <c r="H312" s="208">
        <v>22.492999999999999</v>
      </c>
      <c r="I312" s="209"/>
      <c r="J312" s="205"/>
      <c r="K312" s="205"/>
      <c r="L312" s="210"/>
      <c r="M312" s="211"/>
      <c r="N312" s="212"/>
      <c r="O312" s="212"/>
      <c r="P312" s="212"/>
      <c r="Q312" s="212"/>
      <c r="R312" s="212"/>
      <c r="S312" s="212"/>
      <c r="T312" s="213"/>
      <c r="AT312" s="214" t="s">
        <v>180</v>
      </c>
      <c r="AU312" s="214" t="s">
        <v>85</v>
      </c>
      <c r="AV312" s="14" t="s">
        <v>178</v>
      </c>
      <c r="AW312" s="14" t="s">
        <v>34</v>
      </c>
      <c r="AX312" s="14" t="s">
        <v>79</v>
      </c>
      <c r="AY312" s="214" t="s">
        <v>171</v>
      </c>
    </row>
    <row r="313" spans="1:65" s="2" customFormat="1" ht="33" customHeight="1">
      <c r="A313" s="35"/>
      <c r="B313" s="36"/>
      <c r="C313" s="179" t="s">
        <v>525</v>
      </c>
      <c r="D313" s="179" t="s">
        <v>173</v>
      </c>
      <c r="E313" s="180" t="s">
        <v>526</v>
      </c>
      <c r="F313" s="181" t="s">
        <v>527</v>
      </c>
      <c r="G313" s="182" t="s">
        <v>176</v>
      </c>
      <c r="H313" s="183">
        <v>11.355</v>
      </c>
      <c r="I313" s="184"/>
      <c r="J313" s="185">
        <f>ROUND(I313*H313,2)</f>
        <v>0</v>
      </c>
      <c r="K313" s="181" t="s">
        <v>177</v>
      </c>
      <c r="L313" s="40"/>
      <c r="M313" s="186" t="s">
        <v>19</v>
      </c>
      <c r="N313" s="187" t="s">
        <v>45</v>
      </c>
      <c r="O313" s="65"/>
      <c r="P313" s="188">
        <f>O313*H313</f>
        <v>0</v>
      </c>
      <c r="Q313" s="188">
        <v>0</v>
      </c>
      <c r="R313" s="188">
        <f>Q313*H313</f>
        <v>0</v>
      </c>
      <c r="S313" s="188">
        <v>0</v>
      </c>
      <c r="T313" s="18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0" t="s">
        <v>178</v>
      </c>
      <c r="AT313" s="190" t="s">
        <v>173</v>
      </c>
      <c r="AU313" s="190" t="s">
        <v>85</v>
      </c>
      <c r="AY313" s="18" t="s">
        <v>171</v>
      </c>
      <c r="BE313" s="191">
        <f>IF(N313="základní",J313,0)</f>
        <v>0</v>
      </c>
      <c r="BF313" s="191">
        <f>IF(N313="snížená",J313,0)</f>
        <v>0</v>
      </c>
      <c r="BG313" s="191">
        <f>IF(N313="zákl. přenesená",J313,0)</f>
        <v>0</v>
      </c>
      <c r="BH313" s="191">
        <f>IF(N313="sníž. přenesená",J313,0)</f>
        <v>0</v>
      </c>
      <c r="BI313" s="191">
        <f>IF(N313="nulová",J313,0)</f>
        <v>0</v>
      </c>
      <c r="BJ313" s="18" t="s">
        <v>85</v>
      </c>
      <c r="BK313" s="191">
        <f>ROUND(I313*H313,2)</f>
        <v>0</v>
      </c>
      <c r="BL313" s="18" t="s">
        <v>178</v>
      </c>
      <c r="BM313" s="190" t="s">
        <v>528</v>
      </c>
    </row>
    <row r="314" spans="1:65" s="13" customFormat="1" ht="11.25">
      <c r="B314" s="192"/>
      <c r="C314" s="193"/>
      <c r="D314" s="194" t="s">
        <v>180</v>
      </c>
      <c r="E314" s="195" t="s">
        <v>19</v>
      </c>
      <c r="F314" s="196" t="s">
        <v>529</v>
      </c>
      <c r="G314" s="193"/>
      <c r="H314" s="197">
        <v>11.355</v>
      </c>
      <c r="I314" s="198"/>
      <c r="J314" s="193"/>
      <c r="K314" s="193"/>
      <c r="L314" s="199"/>
      <c r="M314" s="200"/>
      <c r="N314" s="201"/>
      <c r="O314" s="201"/>
      <c r="P314" s="201"/>
      <c r="Q314" s="201"/>
      <c r="R314" s="201"/>
      <c r="S314" s="201"/>
      <c r="T314" s="202"/>
      <c r="AT314" s="203" t="s">
        <v>180</v>
      </c>
      <c r="AU314" s="203" t="s">
        <v>85</v>
      </c>
      <c r="AV314" s="13" t="s">
        <v>85</v>
      </c>
      <c r="AW314" s="13" t="s">
        <v>34</v>
      </c>
      <c r="AX314" s="13" t="s">
        <v>79</v>
      </c>
      <c r="AY314" s="203" t="s">
        <v>171</v>
      </c>
    </row>
    <row r="315" spans="1:65" s="2" customFormat="1" ht="36">
      <c r="A315" s="35"/>
      <c r="B315" s="36"/>
      <c r="C315" s="179" t="s">
        <v>530</v>
      </c>
      <c r="D315" s="179" t="s">
        <v>173</v>
      </c>
      <c r="E315" s="180" t="s">
        <v>531</v>
      </c>
      <c r="F315" s="181" t="s">
        <v>532</v>
      </c>
      <c r="G315" s="182" t="s">
        <v>176</v>
      </c>
      <c r="H315" s="183">
        <v>22.492999999999999</v>
      </c>
      <c r="I315" s="184"/>
      <c r="J315" s="185">
        <f>ROUND(I315*H315,2)</f>
        <v>0</v>
      </c>
      <c r="K315" s="181" t="s">
        <v>177</v>
      </c>
      <c r="L315" s="40"/>
      <c r="M315" s="186" t="s">
        <v>19</v>
      </c>
      <c r="N315" s="187" t="s">
        <v>45</v>
      </c>
      <c r="O315" s="65"/>
      <c r="P315" s="188">
        <f>O315*H315</f>
        <v>0</v>
      </c>
      <c r="Q315" s="188">
        <v>0</v>
      </c>
      <c r="R315" s="188">
        <f>Q315*H315</f>
        <v>0</v>
      </c>
      <c r="S315" s="188">
        <v>0</v>
      </c>
      <c r="T315" s="18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0" t="s">
        <v>178</v>
      </c>
      <c r="AT315" s="190" t="s">
        <v>173</v>
      </c>
      <c r="AU315" s="190" t="s">
        <v>85</v>
      </c>
      <c r="AY315" s="18" t="s">
        <v>171</v>
      </c>
      <c r="BE315" s="191">
        <f>IF(N315="základní",J315,0)</f>
        <v>0</v>
      </c>
      <c r="BF315" s="191">
        <f>IF(N315="snížená",J315,0)</f>
        <v>0</v>
      </c>
      <c r="BG315" s="191">
        <f>IF(N315="zákl. přenesená",J315,0)</f>
        <v>0</v>
      </c>
      <c r="BH315" s="191">
        <f>IF(N315="sníž. přenesená",J315,0)</f>
        <v>0</v>
      </c>
      <c r="BI315" s="191">
        <f>IF(N315="nulová",J315,0)</f>
        <v>0</v>
      </c>
      <c r="BJ315" s="18" t="s">
        <v>85</v>
      </c>
      <c r="BK315" s="191">
        <f>ROUND(I315*H315,2)</f>
        <v>0</v>
      </c>
      <c r="BL315" s="18" t="s">
        <v>178</v>
      </c>
      <c r="BM315" s="190" t="s">
        <v>533</v>
      </c>
    </row>
    <row r="316" spans="1:65" s="13" customFormat="1" ht="11.25">
      <c r="B316" s="192"/>
      <c r="C316" s="193"/>
      <c r="D316" s="194" t="s">
        <v>180</v>
      </c>
      <c r="E316" s="195" t="s">
        <v>19</v>
      </c>
      <c r="F316" s="196" t="s">
        <v>534</v>
      </c>
      <c r="G316" s="193"/>
      <c r="H316" s="197">
        <v>22.492999999999999</v>
      </c>
      <c r="I316" s="198"/>
      <c r="J316" s="193"/>
      <c r="K316" s="193"/>
      <c r="L316" s="199"/>
      <c r="M316" s="200"/>
      <c r="N316" s="201"/>
      <c r="O316" s="201"/>
      <c r="P316" s="201"/>
      <c r="Q316" s="201"/>
      <c r="R316" s="201"/>
      <c r="S316" s="201"/>
      <c r="T316" s="202"/>
      <c r="AT316" s="203" t="s">
        <v>180</v>
      </c>
      <c r="AU316" s="203" t="s">
        <v>85</v>
      </c>
      <c r="AV316" s="13" t="s">
        <v>85</v>
      </c>
      <c r="AW316" s="13" t="s">
        <v>34</v>
      </c>
      <c r="AX316" s="13" t="s">
        <v>79</v>
      </c>
      <c r="AY316" s="203" t="s">
        <v>171</v>
      </c>
    </row>
    <row r="317" spans="1:65" s="2" customFormat="1" ht="44.25" customHeight="1">
      <c r="A317" s="35"/>
      <c r="B317" s="36"/>
      <c r="C317" s="179" t="s">
        <v>535</v>
      </c>
      <c r="D317" s="179" t="s">
        <v>173</v>
      </c>
      <c r="E317" s="180" t="s">
        <v>536</v>
      </c>
      <c r="F317" s="181" t="s">
        <v>537</v>
      </c>
      <c r="G317" s="182" t="s">
        <v>176</v>
      </c>
      <c r="H317" s="183">
        <v>11.355</v>
      </c>
      <c r="I317" s="184"/>
      <c r="J317" s="185">
        <f>ROUND(I317*H317,2)</f>
        <v>0</v>
      </c>
      <c r="K317" s="181" t="s">
        <v>177</v>
      </c>
      <c r="L317" s="40"/>
      <c r="M317" s="186" t="s">
        <v>19</v>
      </c>
      <c r="N317" s="187" t="s">
        <v>45</v>
      </c>
      <c r="O317" s="65"/>
      <c r="P317" s="188">
        <f>O317*H317</f>
        <v>0</v>
      </c>
      <c r="Q317" s="188">
        <v>0</v>
      </c>
      <c r="R317" s="188">
        <f>Q317*H317</f>
        <v>0</v>
      </c>
      <c r="S317" s="188">
        <v>0</v>
      </c>
      <c r="T317" s="18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0" t="s">
        <v>178</v>
      </c>
      <c r="AT317" s="190" t="s">
        <v>173</v>
      </c>
      <c r="AU317" s="190" t="s">
        <v>85</v>
      </c>
      <c r="AY317" s="18" t="s">
        <v>171</v>
      </c>
      <c r="BE317" s="191">
        <f>IF(N317="základní",J317,0)</f>
        <v>0</v>
      </c>
      <c r="BF317" s="191">
        <f>IF(N317="snížená",J317,0)</f>
        <v>0</v>
      </c>
      <c r="BG317" s="191">
        <f>IF(N317="zákl. přenesená",J317,0)</f>
        <v>0</v>
      </c>
      <c r="BH317" s="191">
        <f>IF(N317="sníž. přenesená",J317,0)</f>
        <v>0</v>
      </c>
      <c r="BI317" s="191">
        <f>IF(N317="nulová",J317,0)</f>
        <v>0</v>
      </c>
      <c r="BJ317" s="18" t="s">
        <v>85</v>
      </c>
      <c r="BK317" s="191">
        <f>ROUND(I317*H317,2)</f>
        <v>0</v>
      </c>
      <c r="BL317" s="18" t="s">
        <v>178</v>
      </c>
      <c r="BM317" s="190" t="s">
        <v>538</v>
      </c>
    </row>
    <row r="318" spans="1:65" s="13" customFormat="1" ht="11.25">
      <c r="B318" s="192"/>
      <c r="C318" s="193"/>
      <c r="D318" s="194" t="s">
        <v>180</v>
      </c>
      <c r="E318" s="195" t="s">
        <v>19</v>
      </c>
      <c r="F318" s="196" t="s">
        <v>529</v>
      </c>
      <c r="G318" s="193"/>
      <c r="H318" s="197">
        <v>11.355</v>
      </c>
      <c r="I318" s="198"/>
      <c r="J318" s="193"/>
      <c r="K318" s="193"/>
      <c r="L318" s="199"/>
      <c r="M318" s="200"/>
      <c r="N318" s="201"/>
      <c r="O318" s="201"/>
      <c r="P318" s="201"/>
      <c r="Q318" s="201"/>
      <c r="R318" s="201"/>
      <c r="S318" s="201"/>
      <c r="T318" s="202"/>
      <c r="AT318" s="203" t="s">
        <v>180</v>
      </c>
      <c r="AU318" s="203" t="s">
        <v>85</v>
      </c>
      <c r="AV318" s="13" t="s">
        <v>85</v>
      </c>
      <c r="AW318" s="13" t="s">
        <v>34</v>
      </c>
      <c r="AX318" s="13" t="s">
        <v>79</v>
      </c>
      <c r="AY318" s="203" t="s">
        <v>171</v>
      </c>
    </row>
    <row r="319" spans="1:65" s="2" customFormat="1" ht="44.25" customHeight="1">
      <c r="A319" s="35"/>
      <c r="B319" s="36"/>
      <c r="C319" s="179" t="s">
        <v>539</v>
      </c>
      <c r="D319" s="179" t="s">
        <v>173</v>
      </c>
      <c r="E319" s="180" t="s">
        <v>540</v>
      </c>
      <c r="F319" s="181" t="s">
        <v>541</v>
      </c>
      <c r="G319" s="182" t="s">
        <v>176</v>
      </c>
      <c r="H319" s="183">
        <v>22.492999999999999</v>
      </c>
      <c r="I319" s="184"/>
      <c r="J319" s="185">
        <f>ROUND(I319*H319,2)</f>
        <v>0</v>
      </c>
      <c r="K319" s="181" t="s">
        <v>177</v>
      </c>
      <c r="L319" s="40"/>
      <c r="M319" s="186" t="s">
        <v>19</v>
      </c>
      <c r="N319" s="187" t="s">
        <v>45</v>
      </c>
      <c r="O319" s="65"/>
      <c r="P319" s="188">
        <f>O319*H319</f>
        <v>0</v>
      </c>
      <c r="Q319" s="188">
        <v>0</v>
      </c>
      <c r="R319" s="188">
        <f>Q319*H319</f>
        <v>0</v>
      </c>
      <c r="S319" s="188">
        <v>0</v>
      </c>
      <c r="T319" s="18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0" t="s">
        <v>178</v>
      </c>
      <c r="AT319" s="190" t="s">
        <v>173</v>
      </c>
      <c r="AU319" s="190" t="s">
        <v>85</v>
      </c>
      <c r="AY319" s="18" t="s">
        <v>171</v>
      </c>
      <c r="BE319" s="191">
        <f>IF(N319="základní",J319,0)</f>
        <v>0</v>
      </c>
      <c r="BF319" s="191">
        <f>IF(N319="snížená",J319,0)</f>
        <v>0</v>
      </c>
      <c r="BG319" s="191">
        <f>IF(N319="zákl. přenesená",J319,0)</f>
        <v>0</v>
      </c>
      <c r="BH319" s="191">
        <f>IF(N319="sníž. přenesená",J319,0)</f>
        <v>0</v>
      </c>
      <c r="BI319" s="191">
        <f>IF(N319="nulová",J319,0)</f>
        <v>0</v>
      </c>
      <c r="BJ319" s="18" t="s">
        <v>85</v>
      </c>
      <c r="BK319" s="191">
        <f>ROUND(I319*H319,2)</f>
        <v>0</v>
      </c>
      <c r="BL319" s="18" t="s">
        <v>178</v>
      </c>
      <c r="BM319" s="190" t="s">
        <v>542</v>
      </c>
    </row>
    <row r="320" spans="1:65" s="13" customFormat="1" ht="11.25">
      <c r="B320" s="192"/>
      <c r="C320" s="193"/>
      <c r="D320" s="194" t="s">
        <v>180</v>
      </c>
      <c r="E320" s="195" t="s">
        <v>19</v>
      </c>
      <c r="F320" s="196" t="s">
        <v>534</v>
      </c>
      <c r="G320" s="193"/>
      <c r="H320" s="197">
        <v>22.492999999999999</v>
      </c>
      <c r="I320" s="198"/>
      <c r="J320" s="193"/>
      <c r="K320" s="193"/>
      <c r="L320" s="199"/>
      <c r="M320" s="200"/>
      <c r="N320" s="201"/>
      <c r="O320" s="201"/>
      <c r="P320" s="201"/>
      <c r="Q320" s="201"/>
      <c r="R320" s="201"/>
      <c r="S320" s="201"/>
      <c r="T320" s="202"/>
      <c r="AT320" s="203" t="s">
        <v>180</v>
      </c>
      <c r="AU320" s="203" t="s">
        <v>85</v>
      </c>
      <c r="AV320" s="13" t="s">
        <v>85</v>
      </c>
      <c r="AW320" s="13" t="s">
        <v>34</v>
      </c>
      <c r="AX320" s="13" t="s">
        <v>79</v>
      </c>
      <c r="AY320" s="203" t="s">
        <v>171</v>
      </c>
    </row>
    <row r="321" spans="1:65" s="2" customFormat="1" ht="21.75" customHeight="1">
      <c r="A321" s="35"/>
      <c r="B321" s="36"/>
      <c r="C321" s="179" t="s">
        <v>543</v>
      </c>
      <c r="D321" s="179" t="s">
        <v>173</v>
      </c>
      <c r="E321" s="180" t="s">
        <v>544</v>
      </c>
      <c r="F321" s="181" t="s">
        <v>545</v>
      </c>
      <c r="G321" s="182" t="s">
        <v>215</v>
      </c>
      <c r="H321" s="183">
        <v>2.5059999999999998</v>
      </c>
      <c r="I321" s="184"/>
      <c r="J321" s="185">
        <f>ROUND(I321*H321,2)</f>
        <v>0</v>
      </c>
      <c r="K321" s="181" t="s">
        <v>177</v>
      </c>
      <c r="L321" s="40"/>
      <c r="M321" s="186" t="s">
        <v>19</v>
      </c>
      <c r="N321" s="187" t="s">
        <v>45</v>
      </c>
      <c r="O321" s="65"/>
      <c r="P321" s="188">
        <f>O321*H321</f>
        <v>0</v>
      </c>
      <c r="Q321" s="188">
        <v>1.06277</v>
      </c>
      <c r="R321" s="188">
        <f>Q321*H321</f>
        <v>2.6633016199999999</v>
      </c>
      <c r="S321" s="188">
        <v>0</v>
      </c>
      <c r="T321" s="189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0" t="s">
        <v>178</v>
      </c>
      <c r="AT321" s="190" t="s">
        <v>173</v>
      </c>
      <c r="AU321" s="190" t="s">
        <v>85</v>
      </c>
      <c r="AY321" s="18" t="s">
        <v>171</v>
      </c>
      <c r="BE321" s="191">
        <f>IF(N321="základní",J321,0)</f>
        <v>0</v>
      </c>
      <c r="BF321" s="191">
        <f>IF(N321="snížená",J321,0)</f>
        <v>0</v>
      </c>
      <c r="BG321" s="191">
        <f>IF(N321="zákl. přenesená",J321,0)</f>
        <v>0</v>
      </c>
      <c r="BH321" s="191">
        <f>IF(N321="sníž. přenesená",J321,0)</f>
        <v>0</v>
      </c>
      <c r="BI321" s="191">
        <f>IF(N321="nulová",J321,0)</f>
        <v>0</v>
      </c>
      <c r="BJ321" s="18" t="s">
        <v>85</v>
      </c>
      <c r="BK321" s="191">
        <f>ROUND(I321*H321,2)</f>
        <v>0</v>
      </c>
      <c r="BL321" s="18" t="s">
        <v>178</v>
      </c>
      <c r="BM321" s="190" t="s">
        <v>546</v>
      </c>
    </row>
    <row r="322" spans="1:65" s="13" customFormat="1" ht="11.25">
      <c r="B322" s="192"/>
      <c r="C322" s="193"/>
      <c r="D322" s="194" t="s">
        <v>180</v>
      </c>
      <c r="E322" s="195" t="s">
        <v>19</v>
      </c>
      <c r="F322" s="196" t="s">
        <v>547</v>
      </c>
      <c r="G322" s="193"/>
      <c r="H322" s="197">
        <v>2.5059999999999998</v>
      </c>
      <c r="I322" s="198"/>
      <c r="J322" s="193"/>
      <c r="K322" s="193"/>
      <c r="L322" s="199"/>
      <c r="M322" s="200"/>
      <c r="N322" s="201"/>
      <c r="O322" s="201"/>
      <c r="P322" s="201"/>
      <c r="Q322" s="201"/>
      <c r="R322" s="201"/>
      <c r="S322" s="201"/>
      <c r="T322" s="202"/>
      <c r="AT322" s="203" t="s">
        <v>180</v>
      </c>
      <c r="AU322" s="203" t="s">
        <v>85</v>
      </c>
      <c r="AV322" s="13" t="s">
        <v>85</v>
      </c>
      <c r="AW322" s="13" t="s">
        <v>34</v>
      </c>
      <c r="AX322" s="13" t="s">
        <v>79</v>
      </c>
      <c r="AY322" s="203" t="s">
        <v>171</v>
      </c>
    </row>
    <row r="323" spans="1:65" s="2" customFormat="1" ht="24">
      <c r="A323" s="35"/>
      <c r="B323" s="36"/>
      <c r="C323" s="179" t="s">
        <v>548</v>
      </c>
      <c r="D323" s="179" t="s">
        <v>173</v>
      </c>
      <c r="E323" s="180" t="s">
        <v>549</v>
      </c>
      <c r="F323" s="181" t="s">
        <v>550</v>
      </c>
      <c r="G323" s="182" t="s">
        <v>231</v>
      </c>
      <c r="H323" s="183">
        <v>451.51</v>
      </c>
      <c r="I323" s="184"/>
      <c r="J323" s="185">
        <f>ROUND(I323*H323,2)</f>
        <v>0</v>
      </c>
      <c r="K323" s="181" t="s">
        <v>177</v>
      </c>
      <c r="L323" s="40"/>
      <c r="M323" s="186" t="s">
        <v>19</v>
      </c>
      <c r="N323" s="187" t="s">
        <v>45</v>
      </c>
      <c r="O323" s="65"/>
      <c r="P323" s="188">
        <f>O323*H323</f>
        <v>0</v>
      </c>
      <c r="Q323" s="188">
        <v>1.3200000000000001E-4</v>
      </c>
      <c r="R323" s="188">
        <f>Q323*H323</f>
        <v>5.9599320000000004E-2</v>
      </c>
      <c r="S323" s="188">
        <v>0</v>
      </c>
      <c r="T323" s="189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0" t="s">
        <v>178</v>
      </c>
      <c r="AT323" s="190" t="s">
        <v>173</v>
      </c>
      <c r="AU323" s="190" t="s">
        <v>85</v>
      </c>
      <c r="AY323" s="18" t="s">
        <v>171</v>
      </c>
      <c r="BE323" s="191">
        <f>IF(N323="základní",J323,0)</f>
        <v>0</v>
      </c>
      <c r="BF323" s="191">
        <f>IF(N323="snížená",J323,0)</f>
        <v>0</v>
      </c>
      <c r="BG323" s="191">
        <f>IF(N323="zákl. přenesená",J323,0)</f>
        <v>0</v>
      </c>
      <c r="BH323" s="191">
        <f>IF(N323="sníž. přenesená",J323,0)</f>
        <v>0</v>
      </c>
      <c r="BI323" s="191">
        <f>IF(N323="nulová",J323,0)</f>
        <v>0</v>
      </c>
      <c r="BJ323" s="18" t="s">
        <v>85</v>
      </c>
      <c r="BK323" s="191">
        <f>ROUND(I323*H323,2)</f>
        <v>0</v>
      </c>
      <c r="BL323" s="18" t="s">
        <v>178</v>
      </c>
      <c r="BM323" s="190" t="s">
        <v>551</v>
      </c>
    </row>
    <row r="324" spans="1:65" s="13" customFormat="1" ht="22.5">
      <c r="B324" s="192"/>
      <c r="C324" s="193"/>
      <c r="D324" s="194" t="s">
        <v>180</v>
      </c>
      <c r="E324" s="195" t="s">
        <v>19</v>
      </c>
      <c r="F324" s="196" t="s">
        <v>552</v>
      </c>
      <c r="G324" s="193"/>
      <c r="H324" s="197">
        <v>72.430000000000007</v>
      </c>
      <c r="I324" s="198"/>
      <c r="J324" s="193"/>
      <c r="K324" s="193"/>
      <c r="L324" s="199"/>
      <c r="M324" s="200"/>
      <c r="N324" s="201"/>
      <c r="O324" s="201"/>
      <c r="P324" s="201"/>
      <c r="Q324" s="201"/>
      <c r="R324" s="201"/>
      <c r="S324" s="201"/>
      <c r="T324" s="202"/>
      <c r="AT324" s="203" t="s">
        <v>180</v>
      </c>
      <c r="AU324" s="203" t="s">
        <v>85</v>
      </c>
      <c r="AV324" s="13" t="s">
        <v>85</v>
      </c>
      <c r="AW324" s="13" t="s">
        <v>34</v>
      </c>
      <c r="AX324" s="13" t="s">
        <v>73</v>
      </c>
      <c r="AY324" s="203" t="s">
        <v>171</v>
      </c>
    </row>
    <row r="325" spans="1:65" s="13" customFormat="1" ht="11.25">
      <c r="B325" s="192"/>
      <c r="C325" s="193"/>
      <c r="D325" s="194" t="s">
        <v>180</v>
      </c>
      <c r="E325" s="195" t="s">
        <v>19</v>
      </c>
      <c r="F325" s="196" t="s">
        <v>553</v>
      </c>
      <c r="G325" s="193"/>
      <c r="H325" s="197">
        <v>35.76</v>
      </c>
      <c r="I325" s="198"/>
      <c r="J325" s="193"/>
      <c r="K325" s="193"/>
      <c r="L325" s="199"/>
      <c r="M325" s="200"/>
      <c r="N325" s="201"/>
      <c r="O325" s="201"/>
      <c r="P325" s="201"/>
      <c r="Q325" s="201"/>
      <c r="R325" s="201"/>
      <c r="S325" s="201"/>
      <c r="T325" s="202"/>
      <c r="AT325" s="203" t="s">
        <v>180</v>
      </c>
      <c r="AU325" s="203" t="s">
        <v>85</v>
      </c>
      <c r="AV325" s="13" t="s">
        <v>85</v>
      </c>
      <c r="AW325" s="13" t="s">
        <v>34</v>
      </c>
      <c r="AX325" s="13" t="s">
        <v>73</v>
      </c>
      <c r="AY325" s="203" t="s">
        <v>171</v>
      </c>
    </row>
    <row r="326" spans="1:65" s="13" customFormat="1" ht="33.75">
      <c r="B326" s="192"/>
      <c r="C326" s="193"/>
      <c r="D326" s="194" t="s">
        <v>180</v>
      </c>
      <c r="E326" s="195" t="s">
        <v>19</v>
      </c>
      <c r="F326" s="196" t="s">
        <v>554</v>
      </c>
      <c r="G326" s="193"/>
      <c r="H326" s="197">
        <v>152.83000000000001</v>
      </c>
      <c r="I326" s="198"/>
      <c r="J326" s="193"/>
      <c r="K326" s="193"/>
      <c r="L326" s="199"/>
      <c r="M326" s="200"/>
      <c r="N326" s="201"/>
      <c r="O326" s="201"/>
      <c r="P326" s="201"/>
      <c r="Q326" s="201"/>
      <c r="R326" s="201"/>
      <c r="S326" s="201"/>
      <c r="T326" s="202"/>
      <c r="AT326" s="203" t="s">
        <v>180</v>
      </c>
      <c r="AU326" s="203" t="s">
        <v>85</v>
      </c>
      <c r="AV326" s="13" t="s">
        <v>85</v>
      </c>
      <c r="AW326" s="13" t="s">
        <v>34</v>
      </c>
      <c r="AX326" s="13" t="s">
        <v>73</v>
      </c>
      <c r="AY326" s="203" t="s">
        <v>171</v>
      </c>
    </row>
    <row r="327" spans="1:65" s="13" customFormat="1" ht="22.5">
      <c r="B327" s="192"/>
      <c r="C327" s="193"/>
      <c r="D327" s="194" t="s">
        <v>180</v>
      </c>
      <c r="E327" s="195" t="s">
        <v>19</v>
      </c>
      <c r="F327" s="196" t="s">
        <v>555</v>
      </c>
      <c r="G327" s="193"/>
      <c r="H327" s="197">
        <v>62.07</v>
      </c>
      <c r="I327" s="198"/>
      <c r="J327" s="193"/>
      <c r="K327" s="193"/>
      <c r="L327" s="199"/>
      <c r="M327" s="200"/>
      <c r="N327" s="201"/>
      <c r="O327" s="201"/>
      <c r="P327" s="201"/>
      <c r="Q327" s="201"/>
      <c r="R327" s="201"/>
      <c r="S327" s="201"/>
      <c r="T327" s="202"/>
      <c r="AT327" s="203" t="s">
        <v>180</v>
      </c>
      <c r="AU327" s="203" t="s">
        <v>85</v>
      </c>
      <c r="AV327" s="13" t="s">
        <v>85</v>
      </c>
      <c r="AW327" s="13" t="s">
        <v>34</v>
      </c>
      <c r="AX327" s="13" t="s">
        <v>73</v>
      </c>
      <c r="AY327" s="203" t="s">
        <v>171</v>
      </c>
    </row>
    <row r="328" spans="1:65" s="13" customFormat="1" ht="33.75">
      <c r="B328" s="192"/>
      <c r="C328" s="193"/>
      <c r="D328" s="194" t="s">
        <v>180</v>
      </c>
      <c r="E328" s="195" t="s">
        <v>19</v>
      </c>
      <c r="F328" s="196" t="s">
        <v>556</v>
      </c>
      <c r="G328" s="193"/>
      <c r="H328" s="197">
        <v>128.41999999999999</v>
      </c>
      <c r="I328" s="198"/>
      <c r="J328" s="193"/>
      <c r="K328" s="193"/>
      <c r="L328" s="199"/>
      <c r="M328" s="200"/>
      <c r="N328" s="201"/>
      <c r="O328" s="201"/>
      <c r="P328" s="201"/>
      <c r="Q328" s="201"/>
      <c r="R328" s="201"/>
      <c r="S328" s="201"/>
      <c r="T328" s="202"/>
      <c r="AT328" s="203" t="s">
        <v>180</v>
      </c>
      <c r="AU328" s="203" t="s">
        <v>85</v>
      </c>
      <c r="AV328" s="13" t="s">
        <v>85</v>
      </c>
      <c r="AW328" s="13" t="s">
        <v>34</v>
      </c>
      <c r="AX328" s="13" t="s">
        <v>73</v>
      </c>
      <c r="AY328" s="203" t="s">
        <v>171</v>
      </c>
    </row>
    <row r="329" spans="1:65" s="14" customFormat="1" ht="11.25">
      <c r="B329" s="204"/>
      <c r="C329" s="205"/>
      <c r="D329" s="194" t="s">
        <v>180</v>
      </c>
      <c r="E329" s="206" t="s">
        <v>19</v>
      </c>
      <c r="F329" s="207" t="s">
        <v>183</v>
      </c>
      <c r="G329" s="205"/>
      <c r="H329" s="208">
        <v>451.51</v>
      </c>
      <c r="I329" s="209"/>
      <c r="J329" s="205"/>
      <c r="K329" s="205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180</v>
      </c>
      <c r="AU329" s="214" t="s">
        <v>85</v>
      </c>
      <c r="AV329" s="14" t="s">
        <v>178</v>
      </c>
      <c r="AW329" s="14" t="s">
        <v>34</v>
      </c>
      <c r="AX329" s="14" t="s">
        <v>79</v>
      </c>
      <c r="AY329" s="214" t="s">
        <v>171</v>
      </c>
    </row>
    <row r="330" spans="1:65" s="2" customFormat="1" ht="78" customHeight="1">
      <c r="A330" s="35"/>
      <c r="B330" s="36"/>
      <c r="C330" s="179" t="s">
        <v>557</v>
      </c>
      <c r="D330" s="179" t="s">
        <v>173</v>
      </c>
      <c r="E330" s="180" t="s">
        <v>558</v>
      </c>
      <c r="F330" s="181" t="s">
        <v>559</v>
      </c>
      <c r="G330" s="182" t="s">
        <v>231</v>
      </c>
      <c r="H330" s="183">
        <v>6.9</v>
      </c>
      <c r="I330" s="184"/>
      <c r="J330" s="185">
        <f>ROUND(I330*H330,2)</f>
        <v>0</v>
      </c>
      <c r="K330" s="181" t="s">
        <v>177</v>
      </c>
      <c r="L330" s="40"/>
      <c r="M330" s="186" t="s">
        <v>19</v>
      </c>
      <c r="N330" s="187" t="s">
        <v>45</v>
      </c>
      <c r="O330" s="65"/>
      <c r="P330" s="188">
        <f>O330*H330</f>
        <v>0</v>
      </c>
      <c r="Q330" s="188">
        <v>8.4250000000000005E-2</v>
      </c>
      <c r="R330" s="188">
        <f>Q330*H330</f>
        <v>0.58132500000000009</v>
      </c>
      <c r="S330" s="188">
        <v>0</v>
      </c>
      <c r="T330" s="189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0" t="s">
        <v>178</v>
      </c>
      <c r="AT330" s="190" t="s">
        <v>173</v>
      </c>
      <c r="AU330" s="190" t="s">
        <v>85</v>
      </c>
      <c r="AY330" s="18" t="s">
        <v>171</v>
      </c>
      <c r="BE330" s="191">
        <f>IF(N330="základní",J330,0)</f>
        <v>0</v>
      </c>
      <c r="BF330" s="191">
        <f>IF(N330="snížená",J330,0)</f>
        <v>0</v>
      </c>
      <c r="BG330" s="191">
        <f>IF(N330="zákl. přenesená",J330,0)</f>
        <v>0</v>
      </c>
      <c r="BH330" s="191">
        <f>IF(N330="sníž. přenesená",J330,0)</f>
        <v>0</v>
      </c>
      <c r="BI330" s="191">
        <f>IF(N330="nulová",J330,0)</f>
        <v>0</v>
      </c>
      <c r="BJ330" s="18" t="s">
        <v>85</v>
      </c>
      <c r="BK330" s="191">
        <f>ROUND(I330*H330,2)</f>
        <v>0</v>
      </c>
      <c r="BL330" s="18" t="s">
        <v>178</v>
      </c>
      <c r="BM330" s="190" t="s">
        <v>560</v>
      </c>
    </row>
    <row r="331" spans="1:65" s="13" customFormat="1" ht="11.25">
      <c r="B331" s="192"/>
      <c r="C331" s="193"/>
      <c r="D331" s="194" t="s">
        <v>180</v>
      </c>
      <c r="E331" s="195" t="s">
        <v>19</v>
      </c>
      <c r="F331" s="196" t="s">
        <v>561</v>
      </c>
      <c r="G331" s="193"/>
      <c r="H331" s="197">
        <v>6.9</v>
      </c>
      <c r="I331" s="198"/>
      <c r="J331" s="193"/>
      <c r="K331" s="193"/>
      <c r="L331" s="199"/>
      <c r="M331" s="200"/>
      <c r="N331" s="201"/>
      <c r="O331" s="201"/>
      <c r="P331" s="201"/>
      <c r="Q331" s="201"/>
      <c r="R331" s="201"/>
      <c r="S331" s="201"/>
      <c r="T331" s="202"/>
      <c r="AT331" s="203" t="s">
        <v>180</v>
      </c>
      <c r="AU331" s="203" t="s">
        <v>85</v>
      </c>
      <c r="AV331" s="13" t="s">
        <v>85</v>
      </c>
      <c r="AW331" s="13" t="s">
        <v>34</v>
      </c>
      <c r="AX331" s="13" t="s">
        <v>73</v>
      </c>
      <c r="AY331" s="203" t="s">
        <v>171</v>
      </c>
    </row>
    <row r="332" spans="1:65" s="14" customFormat="1" ht="11.25">
      <c r="B332" s="204"/>
      <c r="C332" s="205"/>
      <c r="D332" s="194" t="s">
        <v>180</v>
      </c>
      <c r="E332" s="206" t="s">
        <v>19</v>
      </c>
      <c r="F332" s="207" t="s">
        <v>183</v>
      </c>
      <c r="G332" s="205"/>
      <c r="H332" s="208">
        <v>6.9</v>
      </c>
      <c r="I332" s="209"/>
      <c r="J332" s="205"/>
      <c r="K332" s="205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180</v>
      </c>
      <c r="AU332" s="214" t="s">
        <v>85</v>
      </c>
      <c r="AV332" s="14" t="s">
        <v>178</v>
      </c>
      <c r="AW332" s="14" t="s">
        <v>34</v>
      </c>
      <c r="AX332" s="14" t="s">
        <v>79</v>
      </c>
      <c r="AY332" s="214" t="s">
        <v>171</v>
      </c>
    </row>
    <row r="333" spans="1:65" s="2" customFormat="1" ht="21.75" customHeight="1">
      <c r="A333" s="35"/>
      <c r="B333" s="36"/>
      <c r="C333" s="215" t="s">
        <v>562</v>
      </c>
      <c r="D333" s="215" t="s">
        <v>285</v>
      </c>
      <c r="E333" s="216" t="s">
        <v>563</v>
      </c>
      <c r="F333" s="217" t="s">
        <v>564</v>
      </c>
      <c r="G333" s="218" t="s">
        <v>231</v>
      </c>
      <c r="H333" s="219">
        <v>7.1070000000000002</v>
      </c>
      <c r="I333" s="220"/>
      <c r="J333" s="221">
        <f>ROUND(I333*H333,2)</f>
        <v>0</v>
      </c>
      <c r="K333" s="217" t="s">
        <v>177</v>
      </c>
      <c r="L333" s="222"/>
      <c r="M333" s="223" t="s">
        <v>19</v>
      </c>
      <c r="N333" s="224" t="s">
        <v>45</v>
      </c>
      <c r="O333" s="65"/>
      <c r="P333" s="188">
        <f>O333*H333</f>
        <v>0</v>
      </c>
      <c r="Q333" s="188">
        <v>0.13100000000000001</v>
      </c>
      <c r="R333" s="188">
        <f>Q333*H333</f>
        <v>0.93101700000000009</v>
      </c>
      <c r="S333" s="188">
        <v>0</v>
      </c>
      <c r="T333" s="18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0" t="s">
        <v>186</v>
      </c>
      <c r="AT333" s="190" t="s">
        <v>285</v>
      </c>
      <c r="AU333" s="190" t="s">
        <v>85</v>
      </c>
      <c r="AY333" s="18" t="s">
        <v>171</v>
      </c>
      <c r="BE333" s="191">
        <f>IF(N333="základní",J333,0)</f>
        <v>0</v>
      </c>
      <c r="BF333" s="191">
        <f>IF(N333="snížená",J333,0)</f>
        <v>0</v>
      </c>
      <c r="BG333" s="191">
        <f>IF(N333="zákl. přenesená",J333,0)</f>
        <v>0</v>
      </c>
      <c r="BH333" s="191">
        <f>IF(N333="sníž. přenesená",J333,0)</f>
        <v>0</v>
      </c>
      <c r="BI333" s="191">
        <f>IF(N333="nulová",J333,0)</f>
        <v>0</v>
      </c>
      <c r="BJ333" s="18" t="s">
        <v>85</v>
      </c>
      <c r="BK333" s="191">
        <f>ROUND(I333*H333,2)</f>
        <v>0</v>
      </c>
      <c r="BL333" s="18" t="s">
        <v>178</v>
      </c>
      <c r="BM333" s="190" t="s">
        <v>565</v>
      </c>
    </row>
    <row r="334" spans="1:65" s="13" customFormat="1" ht="11.25">
      <c r="B334" s="192"/>
      <c r="C334" s="193"/>
      <c r="D334" s="194" t="s">
        <v>180</v>
      </c>
      <c r="E334" s="195" t="s">
        <v>19</v>
      </c>
      <c r="F334" s="196" t="s">
        <v>566</v>
      </c>
      <c r="G334" s="193"/>
      <c r="H334" s="197">
        <v>7.1070000000000002</v>
      </c>
      <c r="I334" s="198"/>
      <c r="J334" s="193"/>
      <c r="K334" s="193"/>
      <c r="L334" s="199"/>
      <c r="M334" s="200"/>
      <c r="N334" s="201"/>
      <c r="O334" s="201"/>
      <c r="P334" s="201"/>
      <c r="Q334" s="201"/>
      <c r="R334" s="201"/>
      <c r="S334" s="201"/>
      <c r="T334" s="202"/>
      <c r="AT334" s="203" t="s">
        <v>180</v>
      </c>
      <c r="AU334" s="203" t="s">
        <v>85</v>
      </c>
      <c r="AV334" s="13" t="s">
        <v>85</v>
      </c>
      <c r="AW334" s="13" t="s">
        <v>34</v>
      </c>
      <c r="AX334" s="13" t="s">
        <v>73</v>
      </c>
      <c r="AY334" s="203" t="s">
        <v>171</v>
      </c>
    </row>
    <row r="335" spans="1:65" s="14" customFormat="1" ht="11.25">
      <c r="B335" s="204"/>
      <c r="C335" s="205"/>
      <c r="D335" s="194" t="s">
        <v>180</v>
      </c>
      <c r="E335" s="206" t="s">
        <v>19</v>
      </c>
      <c r="F335" s="207" t="s">
        <v>183</v>
      </c>
      <c r="G335" s="205"/>
      <c r="H335" s="208">
        <v>7.1070000000000002</v>
      </c>
      <c r="I335" s="209"/>
      <c r="J335" s="205"/>
      <c r="K335" s="205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180</v>
      </c>
      <c r="AU335" s="214" t="s">
        <v>85</v>
      </c>
      <c r="AV335" s="14" t="s">
        <v>178</v>
      </c>
      <c r="AW335" s="14" t="s">
        <v>34</v>
      </c>
      <c r="AX335" s="14" t="s">
        <v>79</v>
      </c>
      <c r="AY335" s="214" t="s">
        <v>171</v>
      </c>
    </row>
    <row r="336" spans="1:65" s="2" customFormat="1" ht="36">
      <c r="A336" s="35"/>
      <c r="B336" s="36"/>
      <c r="C336" s="179" t="s">
        <v>567</v>
      </c>
      <c r="D336" s="179" t="s">
        <v>173</v>
      </c>
      <c r="E336" s="180" t="s">
        <v>568</v>
      </c>
      <c r="F336" s="181" t="s">
        <v>569</v>
      </c>
      <c r="G336" s="182" t="s">
        <v>318</v>
      </c>
      <c r="H336" s="183">
        <v>496.661</v>
      </c>
      <c r="I336" s="184"/>
      <c r="J336" s="185">
        <f>ROUND(I336*H336,2)</f>
        <v>0</v>
      </c>
      <c r="K336" s="181" t="s">
        <v>177</v>
      </c>
      <c r="L336" s="40"/>
      <c r="M336" s="186" t="s">
        <v>19</v>
      </c>
      <c r="N336" s="187" t="s">
        <v>45</v>
      </c>
      <c r="O336" s="65"/>
      <c r="P336" s="188">
        <f>O336*H336</f>
        <v>0</v>
      </c>
      <c r="Q336" s="188">
        <v>2.0000000000000002E-5</v>
      </c>
      <c r="R336" s="188">
        <f>Q336*H336</f>
        <v>9.9332200000000013E-3</v>
      </c>
      <c r="S336" s="188">
        <v>0</v>
      </c>
      <c r="T336" s="18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90" t="s">
        <v>178</v>
      </c>
      <c r="AT336" s="190" t="s">
        <v>173</v>
      </c>
      <c r="AU336" s="190" t="s">
        <v>85</v>
      </c>
      <c r="AY336" s="18" t="s">
        <v>171</v>
      </c>
      <c r="BE336" s="191">
        <f>IF(N336="základní",J336,0)</f>
        <v>0</v>
      </c>
      <c r="BF336" s="191">
        <f>IF(N336="snížená",J336,0)</f>
        <v>0</v>
      </c>
      <c r="BG336" s="191">
        <f>IF(N336="zákl. přenesená",J336,0)</f>
        <v>0</v>
      </c>
      <c r="BH336" s="191">
        <f>IF(N336="sníž. přenesená",J336,0)</f>
        <v>0</v>
      </c>
      <c r="BI336" s="191">
        <f>IF(N336="nulová",J336,0)</f>
        <v>0</v>
      </c>
      <c r="BJ336" s="18" t="s">
        <v>85</v>
      </c>
      <c r="BK336" s="191">
        <f>ROUND(I336*H336,2)</f>
        <v>0</v>
      </c>
      <c r="BL336" s="18" t="s">
        <v>178</v>
      </c>
      <c r="BM336" s="190" t="s">
        <v>570</v>
      </c>
    </row>
    <row r="337" spans="1:65" s="15" customFormat="1" ht="11.25">
      <c r="B337" s="225"/>
      <c r="C337" s="226"/>
      <c r="D337" s="194" t="s">
        <v>180</v>
      </c>
      <c r="E337" s="227" t="s">
        <v>19</v>
      </c>
      <c r="F337" s="228" t="s">
        <v>571</v>
      </c>
      <c r="G337" s="226"/>
      <c r="H337" s="227" t="s">
        <v>19</v>
      </c>
      <c r="I337" s="229"/>
      <c r="J337" s="226"/>
      <c r="K337" s="226"/>
      <c r="L337" s="230"/>
      <c r="M337" s="231"/>
      <c r="N337" s="232"/>
      <c r="O337" s="232"/>
      <c r="P337" s="232"/>
      <c r="Q337" s="232"/>
      <c r="R337" s="232"/>
      <c r="S337" s="232"/>
      <c r="T337" s="233"/>
      <c r="AT337" s="234" t="s">
        <v>180</v>
      </c>
      <c r="AU337" s="234" t="s">
        <v>85</v>
      </c>
      <c r="AV337" s="15" t="s">
        <v>79</v>
      </c>
      <c r="AW337" s="15" t="s">
        <v>34</v>
      </c>
      <c r="AX337" s="15" t="s">
        <v>73</v>
      </c>
      <c r="AY337" s="234" t="s">
        <v>171</v>
      </c>
    </row>
    <row r="338" spans="1:65" s="13" customFormat="1" ht="11.25">
      <c r="B338" s="192"/>
      <c r="C338" s="193"/>
      <c r="D338" s="194" t="s">
        <v>180</v>
      </c>
      <c r="E338" s="195" t="s">
        <v>19</v>
      </c>
      <c r="F338" s="196" t="s">
        <v>572</v>
      </c>
      <c r="G338" s="193"/>
      <c r="H338" s="197">
        <v>496.661</v>
      </c>
      <c r="I338" s="198"/>
      <c r="J338" s="193"/>
      <c r="K338" s="193"/>
      <c r="L338" s="199"/>
      <c r="M338" s="200"/>
      <c r="N338" s="201"/>
      <c r="O338" s="201"/>
      <c r="P338" s="201"/>
      <c r="Q338" s="201"/>
      <c r="R338" s="201"/>
      <c r="S338" s="201"/>
      <c r="T338" s="202"/>
      <c r="AT338" s="203" t="s">
        <v>180</v>
      </c>
      <c r="AU338" s="203" t="s">
        <v>85</v>
      </c>
      <c r="AV338" s="13" t="s">
        <v>85</v>
      </c>
      <c r="AW338" s="13" t="s">
        <v>34</v>
      </c>
      <c r="AX338" s="13" t="s">
        <v>73</v>
      </c>
      <c r="AY338" s="203" t="s">
        <v>171</v>
      </c>
    </row>
    <row r="339" spans="1:65" s="14" customFormat="1" ht="11.25">
      <c r="B339" s="204"/>
      <c r="C339" s="205"/>
      <c r="D339" s="194" t="s">
        <v>180</v>
      </c>
      <c r="E339" s="206" t="s">
        <v>19</v>
      </c>
      <c r="F339" s="207" t="s">
        <v>183</v>
      </c>
      <c r="G339" s="205"/>
      <c r="H339" s="208">
        <v>496.661</v>
      </c>
      <c r="I339" s="209"/>
      <c r="J339" s="205"/>
      <c r="K339" s="205"/>
      <c r="L339" s="210"/>
      <c r="M339" s="211"/>
      <c r="N339" s="212"/>
      <c r="O339" s="212"/>
      <c r="P339" s="212"/>
      <c r="Q339" s="212"/>
      <c r="R339" s="212"/>
      <c r="S339" s="212"/>
      <c r="T339" s="213"/>
      <c r="AT339" s="214" t="s">
        <v>180</v>
      </c>
      <c r="AU339" s="214" t="s">
        <v>85</v>
      </c>
      <c r="AV339" s="14" t="s">
        <v>178</v>
      </c>
      <c r="AW339" s="14" t="s">
        <v>34</v>
      </c>
      <c r="AX339" s="14" t="s">
        <v>79</v>
      </c>
      <c r="AY339" s="214" t="s">
        <v>171</v>
      </c>
    </row>
    <row r="340" spans="1:65" s="2" customFormat="1" ht="24">
      <c r="A340" s="35"/>
      <c r="B340" s="36"/>
      <c r="C340" s="179" t="s">
        <v>573</v>
      </c>
      <c r="D340" s="179" t="s">
        <v>173</v>
      </c>
      <c r="E340" s="180" t="s">
        <v>574</v>
      </c>
      <c r="F340" s="181" t="s">
        <v>575</v>
      </c>
      <c r="G340" s="182" t="s">
        <v>266</v>
      </c>
      <c r="H340" s="183">
        <v>12</v>
      </c>
      <c r="I340" s="184"/>
      <c r="J340" s="185">
        <f>ROUND(I340*H340,2)</f>
        <v>0</v>
      </c>
      <c r="K340" s="181" t="s">
        <v>177</v>
      </c>
      <c r="L340" s="40"/>
      <c r="M340" s="186" t="s">
        <v>19</v>
      </c>
      <c r="N340" s="187" t="s">
        <v>45</v>
      </c>
      <c r="O340" s="65"/>
      <c r="P340" s="188">
        <f>O340*H340</f>
        <v>0</v>
      </c>
      <c r="Q340" s="188">
        <v>0</v>
      </c>
      <c r="R340" s="188">
        <f>Q340*H340</f>
        <v>0</v>
      </c>
      <c r="S340" s="188">
        <v>0</v>
      </c>
      <c r="T340" s="189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90" t="s">
        <v>178</v>
      </c>
      <c r="AT340" s="190" t="s">
        <v>173</v>
      </c>
      <c r="AU340" s="190" t="s">
        <v>85</v>
      </c>
      <c r="AY340" s="18" t="s">
        <v>171</v>
      </c>
      <c r="BE340" s="191">
        <f>IF(N340="základní",J340,0)</f>
        <v>0</v>
      </c>
      <c r="BF340" s="191">
        <f>IF(N340="snížená",J340,0)</f>
        <v>0</v>
      </c>
      <c r="BG340" s="191">
        <f>IF(N340="zákl. přenesená",J340,0)</f>
        <v>0</v>
      </c>
      <c r="BH340" s="191">
        <f>IF(N340="sníž. přenesená",J340,0)</f>
        <v>0</v>
      </c>
      <c r="BI340" s="191">
        <f>IF(N340="nulová",J340,0)</f>
        <v>0</v>
      </c>
      <c r="BJ340" s="18" t="s">
        <v>85</v>
      </c>
      <c r="BK340" s="191">
        <f>ROUND(I340*H340,2)</f>
        <v>0</v>
      </c>
      <c r="BL340" s="18" t="s">
        <v>178</v>
      </c>
      <c r="BM340" s="190" t="s">
        <v>576</v>
      </c>
    </row>
    <row r="341" spans="1:65" s="13" customFormat="1" ht="11.25">
      <c r="B341" s="192"/>
      <c r="C341" s="193"/>
      <c r="D341" s="194" t="s">
        <v>180</v>
      </c>
      <c r="E341" s="195" t="s">
        <v>19</v>
      </c>
      <c r="F341" s="196" t="s">
        <v>235</v>
      </c>
      <c r="G341" s="193"/>
      <c r="H341" s="197">
        <v>12</v>
      </c>
      <c r="I341" s="198"/>
      <c r="J341" s="193"/>
      <c r="K341" s="193"/>
      <c r="L341" s="199"/>
      <c r="M341" s="200"/>
      <c r="N341" s="201"/>
      <c r="O341" s="201"/>
      <c r="P341" s="201"/>
      <c r="Q341" s="201"/>
      <c r="R341" s="201"/>
      <c r="S341" s="201"/>
      <c r="T341" s="202"/>
      <c r="AT341" s="203" t="s">
        <v>180</v>
      </c>
      <c r="AU341" s="203" t="s">
        <v>85</v>
      </c>
      <c r="AV341" s="13" t="s">
        <v>85</v>
      </c>
      <c r="AW341" s="13" t="s">
        <v>34</v>
      </c>
      <c r="AX341" s="13" t="s">
        <v>73</v>
      </c>
      <c r="AY341" s="203" t="s">
        <v>171</v>
      </c>
    </row>
    <row r="342" spans="1:65" s="14" customFormat="1" ht="11.25">
      <c r="B342" s="204"/>
      <c r="C342" s="205"/>
      <c r="D342" s="194" t="s">
        <v>180</v>
      </c>
      <c r="E342" s="206" t="s">
        <v>19</v>
      </c>
      <c r="F342" s="207" t="s">
        <v>183</v>
      </c>
      <c r="G342" s="205"/>
      <c r="H342" s="208">
        <v>12</v>
      </c>
      <c r="I342" s="209"/>
      <c r="J342" s="205"/>
      <c r="K342" s="205"/>
      <c r="L342" s="210"/>
      <c r="M342" s="211"/>
      <c r="N342" s="212"/>
      <c r="O342" s="212"/>
      <c r="P342" s="212"/>
      <c r="Q342" s="212"/>
      <c r="R342" s="212"/>
      <c r="S342" s="212"/>
      <c r="T342" s="213"/>
      <c r="AT342" s="214" t="s">
        <v>180</v>
      </c>
      <c r="AU342" s="214" t="s">
        <v>85</v>
      </c>
      <c r="AV342" s="14" t="s">
        <v>178</v>
      </c>
      <c r="AW342" s="14" t="s">
        <v>34</v>
      </c>
      <c r="AX342" s="14" t="s">
        <v>79</v>
      </c>
      <c r="AY342" s="214" t="s">
        <v>171</v>
      </c>
    </row>
    <row r="343" spans="1:65" s="2" customFormat="1" ht="16.5" customHeight="1">
      <c r="A343" s="35"/>
      <c r="B343" s="36"/>
      <c r="C343" s="215" t="s">
        <v>577</v>
      </c>
      <c r="D343" s="215" t="s">
        <v>285</v>
      </c>
      <c r="E343" s="216" t="s">
        <v>578</v>
      </c>
      <c r="F343" s="217" t="s">
        <v>579</v>
      </c>
      <c r="G343" s="218" t="s">
        <v>266</v>
      </c>
      <c r="H343" s="219">
        <v>12</v>
      </c>
      <c r="I343" s="220"/>
      <c r="J343" s="221">
        <f>ROUND(I343*H343,2)</f>
        <v>0</v>
      </c>
      <c r="K343" s="217" t="s">
        <v>177</v>
      </c>
      <c r="L343" s="222"/>
      <c r="M343" s="223" t="s">
        <v>19</v>
      </c>
      <c r="N343" s="224" t="s">
        <v>45</v>
      </c>
      <c r="O343" s="65"/>
      <c r="P343" s="188">
        <f>O343*H343</f>
        <v>0</v>
      </c>
      <c r="Q343" s="188">
        <v>2.0000000000000001E-4</v>
      </c>
      <c r="R343" s="188">
        <f>Q343*H343</f>
        <v>2.4000000000000002E-3</v>
      </c>
      <c r="S343" s="188">
        <v>0</v>
      </c>
      <c r="T343" s="189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0" t="s">
        <v>186</v>
      </c>
      <c r="AT343" s="190" t="s">
        <v>285</v>
      </c>
      <c r="AU343" s="190" t="s">
        <v>85</v>
      </c>
      <c r="AY343" s="18" t="s">
        <v>171</v>
      </c>
      <c r="BE343" s="191">
        <f>IF(N343="základní",J343,0)</f>
        <v>0</v>
      </c>
      <c r="BF343" s="191">
        <f>IF(N343="snížená",J343,0)</f>
        <v>0</v>
      </c>
      <c r="BG343" s="191">
        <f>IF(N343="zákl. přenesená",J343,0)</f>
        <v>0</v>
      </c>
      <c r="BH343" s="191">
        <f>IF(N343="sníž. přenesená",J343,0)</f>
        <v>0</v>
      </c>
      <c r="BI343" s="191">
        <f>IF(N343="nulová",J343,0)</f>
        <v>0</v>
      </c>
      <c r="BJ343" s="18" t="s">
        <v>85</v>
      </c>
      <c r="BK343" s="191">
        <f>ROUND(I343*H343,2)</f>
        <v>0</v>
      </c>
      <c r="BL343" s="18" t="s">
        <v>178</v>
      </c>
      <c r="BM343" s="190" t="s">
        <v>580</v>
      </c>
    </row>
    <row r="344" spans="1:65" s="13" customFormat="1" ht="11.25">
      <c r="B344" s="192"/>
      <c r="C344" s="193"/>
      <c r="D344" s="194" t="s">
        <v>180</v>
      </c>
      <c r="E344" s="195" t="s">
        <v>19</v>
      </c>
      <c r="F344" s="196" t="s">
        <v>235</v>
      </c>
      <c r="G344" s="193"/>
      <c r="H344" s="197">
        <v>12</v>
      </c>
      <c r="I344" s="198"/>
      <c r="J344" s="193"/>
      <c r="K344" s="193"/>
      <c r="L344" s="199"/>
      <c r="M344" s="200"/>
      <c r="N344" s="201"/>
      <c r="O344" s="201"/>
      <c r="P344" s="201"/>
      <c r="Q344" s="201"/>
      <c r="R344" s="201"/>
      <c r="S344" s="201"/>
      <c r="T344" s="202"/>
      <c r="AT344" s="203" t="s">
        <v>180</v>
      </c>
      <c r="AU344" s="203" t="s">
        <v>85</v>
      </c>
      <c r="AV344" s="13" t="s">
        <v>85</v>
      </c>
      <c r="AW344" s="13" t="s">
        <v>34</v>
      </c>
      <c r="AX344" s="13" t="s">
        <v>79</v>
      </c>
      <c r="AY344" s="203" t="s">
        <v>171</v>
      </c>
    </row>
    <row r="345" spans="1:65" s="12" customFormat="1" ht="22.9" customHeight="1">
      <c r="B345" s="163"/>
      <c r="C345" s="164"/>
      <c r="D345" s="165" t="s">
        <v>72</v>
      </c>
      <c r="E345" s="177" t="s">
        <v>218</v>
      </c>
      <c r="F345" s="177" t="s">
        <v>581</v>
      </c>
      <c r="G345" s="164"/>
      <c r="H345" s="164"/>
      <c r="I345" s="167"/>
      <c r="J345" s="178">
        <f>BK345</f>
        <v>0</v>
      </c>
      <c r="K345" s="164"/>
      <c r="L345" s="169"/>
      <c r="M345" s="170"/>
      <c r="N345" s="171"/>
      <c r="O345" s="171"/>
      <c r="P345" s="172">
        <f>SUM(P346:P415)</f>
        <v>0</v>
      </c>
      <c r="Q345" s="171"/>
      <c r="R345" s="172">
        <f>SUM(R346:R415)</f>
        <v>0.19972500000000004</v>
      </c>
      <c r="S345" s="171"/>
      <c r="T345" s="173">
        <f>SUM(T346:T415)</f>
        <v>18.277099999999997</v>
      </c>
      <c r="AR345" s="174" t="s">
        <v>79</v>
      </c>
      <c r="AT345" s="175" t="s">
        <v>72</v>
      </c>
      <c r="AU345" s="175" t="s">
        <v>79</v>
      </c>
      <c r="AY345" s="174" t="s">
        <v>171</v>
      </c>
      <c r="BK345" s="176">
        <f>SUM(BK346:BK415)</f>
        <v>0</v>
      </c>
    </row>
    <row r="346" spans="1:65" s="2" customFormat="1" ht="44.25" customHeight="1">
      <c r="A346" s="35"/>
      <c r="B346" s="36"/>
      <c r="C346" s="179" t="s">
        <v>313</v>
      </c>
      <c r="D346" s="179" t="s">
        <v>173</v>
      </c>
      <c r="E346" s="180" t="s">
        <v>582</v>
      </c>
      <c r="F346" s="181" t="s">
        <v>583</v>
      </c>
      <c r="G346" s="182" t="s">
        <v>231</v>
      </c>
      <c r="H346" s="183">
        <v>248</v>
      </c>
      <c r="I346" s="184"/>
      <c r="J346" s="185">
        <f>ROUND(I346*H346,2)</f>
        <v>0</v>
      </c>
      <c r="K346" s="181" t="s">
        <v>177</v>
      </c>
      <c r="L346" s="40"/>
      <c r="M346" s="186" t="s">
        <v>19</v>
      </c>
      <c r="N346" s="187" t="s">
        <v>45</v>
      </c>
      <c r="O346" s="65"/>
      <c r="P346" s="188">
        <f>O346*H346</f>
        <v>0</v>
      </c>
      <c r="Q346" s="188">
        <v>0</v>
      </c>
      <c r="R346" s="188">
        <f>Q346*H346</f>
        <v>0</v>
      </c>
      <c r="S346" s="188">
        <v>0</v>
      </c>
      <c r="T346" s="18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0" t="s">
        <v>178</v>
      </c>
      <c r="AT346" s="190" t="s">
        <v>173</v>
      </c>
      <c r="AU346" s="190" t="s">
        <v>85</v>
      </c>
      <c r="AY346" s="18" t="s">
        <v>171</v>
      </c>
      <c r="BE346" s="191">
        <f>IF(N346="základní",J346,0)</f>
        <v>0</v>
      </c>
      <c r="BF346" s="191">
        <f>IF(N346="snížená",J346,0)</f>
        <v>0</v>
      </c>
      <c r="BG346" s="191">
        <f>IF(N346="zákl. přenesená",J346,0)</f>
        <v>0</v>
      </c>
      <c r="BH346" s="191">
        <f>IF(N346="sníž. přenesená",J346,0)</f>
        <v>0</v>
      </c>
      <c r="BI346" s="191">
        <f>IF(N346="nulová",J346,0)</f>
        <v>0</v>
      </c>
      <c r="BJ346" s="18" t="s">
        <v>85</v>
      </c>
      <c r="BK346" s="191">
        <f>ROUND(I346*H346,2)</f>
        <v>0</v>
      </c>
      <c r="BL346" s="18" t="s">
        <v>178</v>
      </c>
      <c r="BM346" s="190" t="s">
        <v>584</v>
      </c>
    </row>
    <row r="347" spans="1:65" s="13" customFormat="1" ht="11.25">
      <c r="B347" s="192"/>
      <c r="C347" s="193"/>
      <c r="D347" s="194" t="s">
        <v>180</v>
      </c>
      <c r="E347" s="195" t="s">
        <v>19</v>
      </c>
      <c r="F347" s="196" t="s">
        <v>585</v>
      </c>
      <c r="G347" s="193"/>
      <c r="H347" s="197">
        <v>248</v>
      </c>
      <c r="I347" s="198"/>
      <c r="J347" s="193"/>
      <c r="K347" s="193"/>
      <c r="L347" s="199"/>
      <c r="M347" s="200"/>
      <c r="N347" s="201"/>
      <c r="O347" s="201"/>
      <c r="P347" s="201"/>
      <c r="Q347" s="201"/>
      <c r="R347" s="201"/>
      <c r="S347" s="201"/>
      <c r="T347" s="202"/>
      <c r="AT347" s="203" t="s">
        <v>180</v>
      </c>
      <c r="AU347" s="203" t="s">
        <v>85</v>
      </c>
      <c r="AV347" s="13" t="s">
        <v>85</v>
      </c>
      <c r="AW347" s="13" t="s">
        <v>34</v>
      </c>
      <c r="AX347" s="13" t="s">
        <v>73</v>
      </c>
      <c r="AY347" s="203" t="s">
        <v>171</v>
      </c>
    </row>
    <row r="348" spans="1:65" s="14" customFormat="1" ht="11.25">
      <c r="B348" s="204"/>
      <c r="C348" s="205"/>
      <c r="D348" s="194" t="s">
        <v>180</v>
      </c>
      <c r="E348" s="206" t="s">
        <v>19</v>
      </c>
      <c r="F348" s="207" t="s">
        <v>183</v>
      </c>
      <c r="G348" s="205"/>
      <c r="H348" s="208">
        <v>248</v>
      </c>
      <c r="I348" s="209"/>
      <c r="J348" s="205"/>
      <c r="K348" s="205"/>
      <c r="L348" s="210"/>
      <c r="M348" s="211"/>
      <c r="N348" s="212"/>
      <c r="O348" s="212"/>
      <c r="P348" s="212"/>
      <c r="Q348" s="212"/>
      <c r="R348" s="212"/>
      <c r="S348" s="212"/>
      <c r="T348" s="213"/>
      <c r="AT348" s="214" t="s">
        <v>180</v>
      </c>
      <c r="AU348" s="214" t="s">
        <v>85</v>
      </c>
      <c r="AV348" s="14" t="s">
        <v>178</v>
      </c>
      <c r="AW348" s="14" t="s">
        <v>34</v>
      </c>
      <c r="AX348" s="14" t="s">
        <v>79</v>
      </c>
      <c r="AY348" s="214" t="s">
        <v>171</v>
      </c>
    </row>
    <row r="349" spans="1:65" s="2" customFormat="1" ht="55.5" customHeight="1">
      <c r="A349" s="35"/>
      <c r="B349" s="36"/>
      <c r="C349" s="179" t="s">
        <v>586</v>
      </c>
      <c r="D349" s="179" t="s">
        <v>173</v>
      </c>
      <c r="E349" s="180" t="s">
        <v>587</v>
      </c>
      <c r="F349" s="181" t="s">
        <v>588</v>
      </c>
      <c r="G349" s="182" t="s">
        <v>231</v>
      </c>
      <c r="H349" s="183">
        <v>29760</v>
      </c>
      <c r="I349" s="184"/>
      <c r="J349" s="185">
        <f>ROUND(I349*H349,2)</f>
        <v>0</v>
      </c>
      <c r="K349" s="181" t="s">
        <v>177</v>
      </c>
      <c r="L349" s="40"/>
      <c r="M349" s="186" t="s">
        <v>19</v>
      </c>
      <c r="N349" s="187" t="s">
        <v>45</v>
      </c>
      <c r="O349" s="65"/>
      <c r="P349" s="188">
        <f>O349*H349</f>
        <v>0</v>
      </c>
      <c r="Q349" s="188">
        <v>0</v>
      </c>
      <c r="R349" s="188">
        <f>Q349*H349</f>
        <v>0</v>
      </c>
      <c r="S349" s="188">
        <v>0</v>
      </c>
      <c r="T349" s="18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0" t="s">
        <v>178</v>
      </c>
      <c r="AT349" s="190" t="s">
        <v>173</v>
      </c>
      <c r="AU349" s="190" t="s">
        <v>85</v>
      </c>
      <c r="AY349" s="18" t="s">
        <v>171</v>
      </c>
      <c r="BE349" s="191">
        <f>IF(N349="základní",J349,0)</f>
        <v>0</v>
      </c>
      <c r="BF349" s="191">
        <f>IF(N349="snížená",J349,0)</f>
        <v>0</v>
      </c>
      <c r="BG349" s="191">
        <f>IF(N349="zákl. přenesená",J349,0)</f>
        <v>0</v>
      </c>
      <c r="BH349" s="191">
        <f>IF(N349="sníž. přenesená",J349,0)</f>
        <v>0</v>
      </c>
      <c r="BI349" s="191">
        <f>IF(N349="nulová",J349,0)</f>
        <v>0</v>
      </c>
      <c r="BJ349" s="18" t="s">
        <v>85</v>
      </c>
      <c r="BK349" s="191">
        <f>ROUND(I349*H349,2)</f>
        <v>0</v>
      </c>
      <c r="BL349" s="18" t="s">
        <v>178</v>
      </c>
      <c r="BM349" s="190" t="s">
        <v>589</v>
      </c>
    </row>
    <row r="350" spans="1:65" s="13" customFormat="1" ht="11.25">
      <c r="B350" s="192"/>
      <c r="C350" s="193"/>
      <c r="D350" s="194" t="s">
        <v>180</v>
      </c>
      <c r="E350" s="195" t="s">
        <v>19</v>
      </c>
      <c r="F350" s="196" t="s">
        <v>590</v>
      </c>
      <c r="G350" s="193"/>
      <c r="H350" s="197">
        <v>29760</v>
      </c>
      <c r="I350" s="198"/>
      <c r="J350" s="193"/>
      <c r="K350" s="193"/>
      <c r="L350" s="199"/>
      <c r="M350" s="200"/>
      <c r="N350" s="201"/>
      <c r="O350" s="201"/>
      <c r="P350" s="201"/>
      <c r="Q350" s="201"/>
      <c r="R350" s="201"/>
      <c r="S350" s="201"/>
      <c r="T350" s="202"/>
      <c r="AT350" s="203" t="s">
        <v>180</v>
      </c>
      <c r="AU350" s="203" t="s">
        <v>85</v>
      </c>
      <c r="AV350" s="13" t="s">
        <v>85</v>
      </c>
      <c r="AW350" s="13" t="s">
        <v>34</v>
      </c>
      <c r="AX350" s="13" t="s">
        <v>73</v>
      </c>
      <c r="AY350" s="203" t="s">
        <v>171</v>
      </c>
    </row>
    <row r="351" spans="1:65" s="14" customFormat="1" ht="11.25">
      <c r="B351" s="204"/>
      <c r="C351" s="205"/>
      <c r="D351" s="194" t="s">
        <v>180</v>
      </c>
      <c r="E351" s="206" t="s">
        <v>19</v>
      </c>
      <c r="F351" s="207" t="s">
        <v>183</v>
      </c>
      <c r="G351" s="205"/>
      <c r="H351" s="208">
        <v>29760</v>
      </c>
      <c r="I351" s="209"/>
      <c r="J351" s="205"/>
      <c r="K351" s="205"/>
      <c r="L351" s="210"/>
      <c r="M351" s="211"/>
      <c r="N351" s="212"/>
      <c r="O351" s="212"/>
      <c r="P351" s="212"/>
      <c r="Q351" s="212"/>
      <c r="R351" s="212"/>
      <c r="S351" s="212"/>
      <c r="T351" s="213"/>
      <c r="AT351" s="214" t="s">
        <v>180</v>
      </c>
      <c r="AU351" s="214" t="s">
        <v>85</v>
      </c>
      <c r="AV351" s="14" t="s">
        <v>178</v>
      </c>
      <c r="AW351" s="14" t="s">
        <v>34</v>
      </c>
      <c r="AX351" s="14" t="s">
        <v>79</v>
      </c>
      <c r="AY351" s="214" t="s">
        <v>171</v>
      </c>
    </row>
    <row r="352" spans="1:65" s="2" customFormat="1" ht="44.25" customHeight="1">
      <c r="A352" s="35"/>
      <c r="B352" s="36"/>
      <c r="C352" s="179" t="s">
        <v>591</v>
      </c>
      <c r="D352" s="179" t="s">
        <v>173</v>
      </c>
      <c r="E352" s="180" t="s">
        <v>592</v>
      </c>
      <c r="F352" s="181" t="s">
        <v>593</v>
      </c>
      <c r="G352" s="182" t="s">
        <v>231</v>
      </c>
      <c r="H352" s="183">
        <v>248</v>
      </c>
      <c r="I352" s="184"/>
      <c r="J352" s="185">
        <f>ROUND(I352*H352,2)</f>
        <v>0</v>
      </c>
      <c r="K352" s="181" t="s">
        <v>177</v>
      </c>
      <c r="L352" s="40"/>
      <c r="M352" s="186" t="s">
        <v>19</v>
      </c>
      <c r="N352" s="187" t="s">
        <v>45</v>
      </c>
      <c r="O352" s="65"/>
      <c r="P352" s="188">
        <f>O352*H352</f>
        <v>0</v>
      </c>
      <c r="Q352" s="188">
        <v>0</v>
      </c>
      <c r="R352" s="188">
        <f>Q352*H352</f>
        <v>0</v>
      </c>
      <c r="S352" s="188">
        <v>0</v>
      </c>
      <c r="T352" s="18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0" t="s">
        <v>178</v>
      </c>
      <c r="AT352" s="190" t="s">
        <v>173</v>
      </c>
      <c r="AU352" s="190" t="s">
        <v>85</v>
      </c>
      <c r="AY352" s="18" t="s">
        <v>171</v>
      </c>
      <c r="BE352" s="191">
        <f>IF(N352="základní",J352,0)</f>
        <v>0</v>
      </c>
      <c r="BF352" s="191">
        <f>IF(N352="snížená",J352,0)</f>
        <v>0</v>
      </c>
      <c r="BG352" s="191">
        <f>IF(N352="zákl. přenesená",J352,0)</f>
        <v>0</v>
      </c>
      <c r="BH352" s="191">
        <f>IF(N352="sníž. přenesená",J352,0)</f>
        <v>0</v>
      </c>
      <c r="BI352" s="191">
        <f>IF(N352="nulová",J352,0)</f>
        <v>0</v>
      </c>
      <c r="BJ352" s="18" t="s">
        <v>85</v>
      </c>
      <c r="BK352" s="191">
        <f>ROUND(I352*H352,2)</f>
        <v>0</v>
      </c>
      <c r="BL352" s="18" t="s">
        <v>178</v>
      </c>
      <c r="BM352" s="190" t="s">
        <v>594</v>
      </c>
    </row>
    <row r="353" spans="1:65" s="13" customFormat="1" ht="11.25">
      <c r="B353" s="192"/>
      <c r="C353" s="193"/>
      <c r="D353" s="194" t="s">
        <v>180</v>
      </c>
      <c r="E353" s="195" t="s">
        <v>19</v>
      </c>
      <c r="F353" s="196" t="s">
        <v>585</v>
      </c>
      <c r="G353" s="193"/>
      <c r="H353" s="197">
        <v>248</v>
      </c>
      <c r="I353" s="198"/>
      <c r="J353" s="193"/>
      <c r="K353" s="193"/>
      <c r="L353" s="199"/>
      <c r="M353" s="200"/>
      <c r="N353" s="201"/>
      <c r="O353" s="201"/>
      <c r="P353" s="201"/>
      <c r="Q353" s="201"/>
      <c r="R353" s="201"/>
      <c r="S353" s="201"/>
      <c r="T353" s="202"/>
      <c r="AT353" s="203" t="s">
        <v>180</v>
      </c>
      <c r="AU353" s="203" t="s">
        <v>85</v>
      </c>
      <c r="AV353" s="13" t="s">
        <v>85</v>
      </c>
      <c r="AW353" s="13" t="s">
        <v>34</v>
      </c>
      <c r="AX353" s="13" t="s">
        <v>73</v>
      </c>
      <c r="AY353" s="203" t="s">
        <v>171</v>
      </c>
    </row>
    <row r="354" spans="1:65" s="14" customFormat="1" ht="11.25">
      <c r="B354" s="204"/>
      <c r="C354" s="205"/>
      <c r="D354" s="194" t="s">
        <v>180</v>
      </c>
      <c r="E354" s="206" t="s">
        <v>19</v>
      </c>
      <c r="F354" s="207" t="s">
        <v>183</v>
      </c>
      <c r="G354" s="205"/>
      <c r="H354" s="208">
        <v>248</v>
      </c>
      <c r="I354" s="209"/>
      <c r="J354" s="205"/>
      <c r="K354" s="205"/>
      <c r="L354" s="210"/>
      <c r="M354" s="211"/>
      <c r="N354" s="212"/>
      <c r="O354" s="212"/>
      <c r="P354" s="212"/>
      <c r="Q354" s="212"/>
      <c r="R354" s="212"/>
      <c r="S354" s="212"/>
      <c r="T354" s="213"/>
      <c r="AT354" s="214" t="s">
        <v>180</v>
      </c>
      <c r="AU354" s="214" t="s">
        <v>85</v>
      </c>
      <c r="AV354" s="14" t="s">
        <v>178</v>
      </c>
      <c r="AW354" s="14" t="s">
        <v>34</v>
      </c>
      <c r="AX354" s="14" t="s">
        <v>79</v>
      </c>
      <c r="AY354" s="214" t="s">
        <v>171</v>
      </c>
    </row>
    <row r="355" spans="1:65" s="2" customFormat="1" ht="24">
      <c r="A355" s="35"/>
      <c r="B355" s="36"/>
      <c r="C355" s="179" t="s">
        <v>421</v>
      </c>
      <c r="D355" s="179" t="s">
        <v>173</v>
      </c>
      <c r="E355" s="180" t="s">
        <v>595</v>
      </c>
      <c r="F355" s="181" t="s">
        <v>596</v>
      </c>
      <c r="G355" s="182" t="s">
        <v>231</v>
      </c>
      <c r="H355" s="183">
        <v>248</v>
      </c>
      <c r="I355" s="184"/>
      <c r="J355" s="185">
        <f>ROUND(I355*H355,2)</f>
        <v>0</v>
      </c>
      <c r="K355" s="181" t="s">
        <v>177</v>
      </c>
      <c r="L355" s="40"/>
      <c r="M355" s="186" t="s">
        <v>19</v>
      </c>
      <c r="N355" s="187" t="s">
        <v>45</v>
      </c>
      <c r="O355" s="65"/>
      <c r="P355" s="188">
        <f>O355*H355</f>
        <v>0</v>
      </c>
      <c r="Q355" s="188">
        <v>0</v>
      </c>
      <c r="R355" s="188">
        <f>Q355*H355</f>
        <v>0</v>
      </c>
      <c r="S355" s="188">
        <v>0</v>
      </c>
      <c r="T355" s="189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0" t="s">
        <v>178</v>
      </c>
      <c r="AT355" s="190" t="s">
        <v>173</v>
      </c>
      <c r="AU355" s="190" t="s">
        <v>85</v>
      </c>
      <c r="AY355" s="18" t="s">
        <v>171</v>
      </c>
      <c r="BE355" s="191">
        <f>IF(N355="základní",J355,0)</f>
        <v>0</v>
      </c>
      <c r="BF355" s="191">
        <f>IF(N355="snížená",J355,0)</f>
        <v>0</v>
      </c>
      <c r="BG355" s="191">
        <f>IF(N355="zákl. přenesená",J355,0)</f>
        <v>0</v>
      </c>
      <c r="BH355" s="191">
        <f>IF(N355="sníž. přenesená",J355,0)</f>
        <v>0</v>
      </c>
      <c r="BI355" s="191">
        <f>IF(N355="nulová",J355,0)</f>
        <v>0</v>
      </c>
      <c r="BJ355" s="18" t="s">
        <v>85</v>
      </c>
      <c r="BK355" s="191">
        <f>ROUND(I355*H355,2)</f>
        <v>0</v>
      </c>
      <c r="BL355" s="18" t="s">
        <v>178</v>
      </c>
      <c r="BM355" s="190" t="s">
        <v>597</v>
      </c>
    </row>
    <row r="356" spans="1:65" s="13" customFormat="1" ht="11.25">
      <c r="B356" s="192"/>
      <c r="C356" s="193"/>
      <c r="D356" s="194" t="s">
        <v>180</v>
      </c>
      <c r="E356" s="195" t="s">
        <v>19</v>
      </c>
      <c r="F356" s="196" t="s">
        <v>585</v>
      </c>
      <c r="G356" s="193"/>
      <c r="H356" s="197">
        <v>248</v>
      </c>
      <c r="I356" s="198"/>
      <c r="J356" s="193"/>
      <c r="K356" s="193"/>
      <c r="L356" s="199"/>
      <c r="M356" s="200"/>
      <c r="N356" s="201"/>
      <c r="O356" s="201"/>
      <c r="P356" s="201"/>
      <c r="Q356" s="201"/>
      <c r="R356" s="201"/>
      <c r="S356" s="201"/>
      <c r="T356" s="202"/>
      <c r="AT356" s="203" t="s">
        <v>180</v>
      </c>
      <c r="AU356" s="203" t="s">
        <v>85</v>
      </c>
      <c r="AV356" s="13" t="s">
        <v>85</v>
      </c>
      <c r="AW356" s="13" t="s">
        <v>34</v>
      </c>
      <c r="AX356" s="13" t="s">
        <v>73</v>
      </c>
      <c r="AY356" s="203" t="s">
        <v>171</v>
      </c>
    </row>
    <row r="357" spans="1:65" s="14" customFormat="1" ht="11.25">
      <c r="B357" s="204"/>
      <c r="C357" s="205"/>
      <c r="D357" s="194" t="s">
        <v>180</v>
      </c>
      <c r="E357" s="206" t="s">
        <v>19</v>
      </c>
      <c r="F357" s="207" t="s">
        <v>183</v>
      </c>
      <c r="G357" s="205"/>
      <c r="H357" s="208">
        <v>248</v>
      </c>
      <c r="I357" s="209"/>
      <c r="J357" s="205"/>
      <c r="K357" s="205"/>
      <c r="L357" s="210"/>
      <c r="M357" s="211"/>
      <c r="N357" s="212"/>
      <c r="O357" s="212"/>
      <c r="P357" s="212"/>
      <c r="Q357" s="212"/>
      <c r="R357" s="212"/>
      <c r="S357" s="212"/>
      <c r="T357" s="213"/>
      <c r="AT357" s="214" t="s">
        <v>180</v>
      </c>
      <c r="AU357" s="214" t="s">
        <v>85</v>
      </c>
      <c r="AV357" s="14" t="s">
        <v>178</v>
      </c>
      <c r="AW357" s="14" t="s">
        <v>34</v>
      </c>
      <c r="AX357" s="14" t="s">
        <v>79</v>
      </c>
      <c r="AY357" s="214" t="s">
        <v>171</v>
      </c>
    </row>
    <row r="358" spans="1:65" s="2" customFormat="1" ht="24">
      <c r="A358" s="35"/>
      <c r="B358" s="36"/>
      <c r="C358" s="179" t="s">
        <v>598</v>
      </c>
      <c r="D358" s="179" t="s">
        <v>173</v>
      </c>
      <c r="E358" s="180" t="s">
        <v>599</v>
      </c>
      <c r="F358" s="181" t="s">
        <v>600</v>
      </c>
      <c r="G358" s="182" t="s">
        <v>231</v>
      </c>
      <c r="H358" s="183">
        <v>29760</v>
      </c>
      <c r="I358" s="184"/>
      <c r="J358" s="185">
        <f>ROUND(I358*H358,2)</f>
        <v>0</v>
      </c>
      <c r="K358" s="181" t="s">
        <v>177</v>
      </c>
      <c r="L358" s="40"/>
      <c r="M358" s="186" t="s">
        <v>19</v>
      </c>
      <c r="N358" s="187" t="s">
        <v>45</v>
      </c>
      <c r="O358" s="65"/>
      <c r="P358" s="188">
        <f>O358*H358</f>
        <v>0</v>
      </c>
      <c r="Q358" s="188">
        <v>0</v>
      </c>
      <c r="R358" s="188">
        <f>Q358*H358</f>
        <v>0</v>
      </c>
      <c r="S358" s="188">
        <v>0</v>
      </c>
      <c r="T358" s="189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90" t="s">
        <v>178</v>
      </c>
      <c r="AT358" s="190" t="s">
        <v>173</v>
      </c>
      <c r="AU358" s="190" t="s">
        <v>85</v>
      </c>
      <c r="AY358" s="18" t="s">
        <v>171</v>
      </c>
      <c r="BE358" s="191">
        <f>IF(N358="základní",J358,0)</f>
        <v>0</v>
      </c>
      <c r="BF358" s="191">
        <f>IF(N358="snížená",J358,0)</f>
        <v>0</v>
      </c>
      <c r="BG358" s="191">
        <f>IF(N358="zákl. přenesená",J358,0)</f>
        <v>0</v>
      </c>
      <c r="BH358" s="191">
        <f>IF(N358="sníž. přenesená",J358,0)</f>
        <v>0</v>
      </c>
      <c r="BI358" s="191">
        <f>IF(N358="nulová",J358,0)</f>
        <v>0</v>
      </c>
      <c r="BJ358" s="18" t="s">
        <v>85</v>
      </c>
      <c r="BK358" s="191">
        <f>ROUND(I358*H358,2)</f>
        <v>0</v>
      </c>
      <c r="BL358" s="18" t="s">
        <v>178</v>
      </c>
      <c r="BM358" s="190" t="s">
        <v>601</v>
      </c>
    </row>
    <row r="359" spans="1:65" s="13" customFormat="1" ht="11.25">
      <c r="B359" s="192"/>
      <c r="C359" s="193"/>
      <c r="D359" s="194" t="s">
        <v>180</v>
      </c>
      <c r="E359" s="195" t="s">
        <v>19</v>
      </c>
      <c r="F359" s="196" t="s">
        <v>590</v>
      </c>
      <c r="G359" s="193"/>
      <c r="H359" s="197">
        <v>29760</v>
      </c>
      <c r="I359" s="198"/>
      <c r="J359" s="193"/>
      <c r="K359" s="193"/>
      <c r="L359" s="199"/>
      <c r="M359" s="200"/>
      <c r="N359" s="201"/>
      <c r="O359" s="201"/>
      <c r="P359" s="201"/>
      <c r="Q359" s="201"/>
      <c r="R359" s="201"/>
      <c r="S359" s="201"/>
      <c r="T359" s="202"/>
      <c r="AT359" s="203" t="s">
        <v>180</v>
      </c>
      <c r="AU359" s="203" t="s">
        <v>85</v>
      </c>
      <c r="AV359" s="13" t="s">
        <v>85</v>
      </c>
      <c r="AW359" s="13" t="s">
        <v>34</v>
      </c>
      <c r="AX359" s="13" t="s">
        <v>73</v>
      </c>
      <c r="AY359" s="203" t="s">
        <v>171</v>
      </c>
    </row>
    <row r="360" spans="1:65" s="14" customFormat="1" ht="11.25">
      <c r="B360" s="204"/>
      <c r="C360" s="205"/>
      <c r="D360" s="194" t="s">
        <v>180</v>
      </c>
      <c r="E360" s="206" t="s">
        <v>19</v>
      </c>
      <c r="F360" s="207" t="s">
        <v>183</v>
      </c>
      <c r="G360" s="205"/>
      <c r="H360" s="208">
        <v>29760</v>
      </c>
      <c r="I360" s="209"/>
      <c r="J360" s="205"/>
      <c r="K360" s="205"/>
      <c r="L360" s="210"/>
      <c r="M360" s="211"/>
      <c r="N360" s="212"/>
      <c r="O360" s="212"/>
      <c r="P360" s="212"/>
      <c r="Q360" s="212"/>
      <c r="R360" s="212"/>
      <c r="S360" s="212"/>
      <c r="T360" s="213"/>
      <c r="AT360" s="214" t="s">
        <v>180</v>
      </c>
      <c r="AU360" s="214" t="s">
        <v>85</v>
      </c>
      <c r="AV360" s="14" t="s">
        <v>178</v>
      </c>
      <c r="AW360" s="14" t="s">
        <v>34</v>
      </c>
      <c r="AX360" s="14" t="s">
        <v>79</v>
      </c>
      <c r="AY360" s="214" t="s">
        <v>171</v>
      </c>
    </row>
    <row r="361" spans="1:65" s="2" customFormat="1" ht="24">
      <c r="A361" s="35"/>
      <c r="B361" s="36"/>
      <c r="C361" s="179" t="s">
        <v>602</v>
      </c>
      <c r="D361" s="179" t="s">
        <v>173</v>
      </c>
      <c r="E361" s="180" t="s">
        <v>603</v>
      </c>
      <c r="F361" s="181" t="s">
        <v>604</v>
      </c>
      <c r="G361" s="182" t="s">
        <v>231</v>
      </c>
      <c r="H361" s="183">
        <v>248</v>
      </c>
      <c r="I361" s="184"/>
      <c r="J361" s="185">
        <f>ROUND(I361*H361,2)</f>
        <v>0</v>
      </c>
      <c r="K361" s="181" t="s">
        <v>177</v>
      </c>
      <c r="L361" s="40"/>
      <c r="M361" s="186" t="s">
        <v>19</v>
      </c>
      <c r="N361" s="187" t="s">
        <v>45</v>
      </c>
      <c r="O361" s="65"/>
      <c r="P361" s="188">
        <f>O361*H361</f>
        <v>0</v>
      </c>
      <c r="Q361" s="188">
        <v>0</v>
      </c>
      <c r="R361" s="188">
        <f>Q361*H361</f>
        <v>0</v>
      </c>
      <c r="S361" s="188">
        <v>0</v>
      </c>
      <c r="T361" s="18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90" t="s">
        <v>178</v>
      </c>
      <c r="AT361" s="190" t="s">
        <v>173</v>
      </c>
      <c r="AU361" s="190" t="s">
        <v>85</v>
      </c>
      <c r="AY361" s="18" t="s">
        <v>171</v>
      </c>
      <c r="BE361" s="191">
        <f>IF(N361="základní",J361,0)</f>
        <v>0</v>
      </c>
      <c r="BF361" s="191">
        <f>IF(N361="snížená",J361,0)</f>
        <v>0</v>
      </c>
      <c r="BG361" s="191">
        <f>IF(N361="zákl. přenesená",J361,0)</f>
        <v>0</v>
      </c>
      <c r="BH361" s="191">
        <f>IF(N361="sníž. přenesená",J361,0)</f>
        <v>0</v>
      </c>
      <c r="BI361" s="191">
        <f>IF(N361="nulová",J361,0)</f>
        <v>0</v>
      </c>
      <c r="BJ361" s="18" t="s">
        <v>85</v>
      </c>
      <c r="BK361" s="191">
        <f>ROUND(I361*H361,2)</f>
        <v>0</v>
      </c>
      <c r="BL361" s="18" t="s">
        <v>178</v>
      </c>
      <c r="BM361" s="190" t="s">
        <v>605</v>
      </c>
    </row>
    <row r="362" spans="1:65" s="13" customFormat="1" ht="11.25">
      <c r="B362" s="192"/>
      <c r="C362" s="193"/>
      <c r="D362" s="194" t="s">
        <v>180</v>
      </c>
      <c r="E362" s="195" t="s">
        <v>19</v>
      </c>
      <c r="F362" s="196" t="s">
        <v>585</v>
      </c>
      <c r="G362" s="193"/>
      <c r="H362" s="197">
        <v>248</v>
      </c>
      <c r="I362" s="198"/>
      <c r="J362" s="193"/>
      <c r="K362" s="193"/>
      <c r="L362" s="199"/>
      <c r="M362" s="200"/>
      <c r="N362" s="201"/>
      <c r="O362" s="201"/>
      <c r="P362" s="201"/>
      <c r="Q362" s="201"/>
      <c r="R362" s="201"/>
      <c r="S362" s="201"/>
      <c r="T362" s="202"/>
      <c r="AT362" s="203" t="s">
        <v>180</v>
      </c>
      <c r="AU362" s="203" t="s">
        <v>85</v>
      </c>
      <c r="AV362" s="13" t="s">
        <v>85</v>
      </c>
      <c r="AW362" s="13" t="s">
        <v>34</v>
      </c>
      <c r="AX362" s="13" t="s">
        <v>73</v>
      </c>
      <c r="AY362" s="203" t="s">
        <v>171</v>
      </c>
    </row>
    <row r="363" spans="1:65" s="14" customFormat="1" ht="11.25">
      <c r="B363" s="204"/>
      <c r="C363" s="205"/>
      <c r="D363" s="194" t="s">
        <v>180</v>
      </c>
      <c r="E363" s="206" t="s">
        <v>19</v>
      </c>
      <c r="F363" s="207" t="s">
        <v>183</v>
      </c>
      <c r="G363" s="205"/>
      <c r="H363" s="208">
        <v>248</v>
      </c>
      <c r="I363" s="209"/>
      <c r="J363" s="205"/>
      <c r="K363" s="205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180</v>
      </c>
      <c r="AU363" s="214" t="s">
        <v>85</v>
      </c>
      <c r="AV363" s="14" t="s">
        <v>178</v>
      </c>
      <c r="AW363" s="14" t="s">
        <v>34</v>
      </c>
      <c r="AX363" s="14" t="s">
        <v>79</v>
      </c>
      <c r="AY363" s="214" t="s">
        <v>171</v>
      </c>
    </row>
    <row r="364" spans="1:65" s="2" customFormat="1" ht="33" customHeight="1">
      <c r="A364" s="35"/>
      <c r="B364" s="36"/>
      <c r="C364" s="179" t="s">
        <v>606</v>
      </c>
      <c r="D364" s="179" t="s">
        <v>173</v>
      </c>
      <c r="E364" s="180" t="s">
        <v>607</v>
      </c>
      <c r="F364" s="181" t="s">
        <v>608</v>
      </c>
      <c r="G364" s="182" t="s">
        <v>318</v>
      </c>
      <c r="H364" s="183">
        <v>4</v>
      </c>
      <c r="I364" s="184"/>
      <c r="J364" s="185">
        <f>ROUND(I364*H364,2)</f>
        <v>0</v>
      </c>
      <c r="K364" s="181" t="s">
        <v>177</v>
      </c>
      <c r="L364" s="40"/>
      <c r="M364" s="186" t="s">
        <v>19</v>
      </c>
      <c r="N364" s="187" t="s">
        <v>45</v>
      </c>
      <c r="O364" s="65"/>
      <c r="P364" s="188">
        <f>O364*H364</f>
        <v>0</v>
      </c>
      <c r="Q364" s="188">
        <v>0</v>
      </c>
      <c r="R364" s="188">
        <f>Q364*H364</f>
        <v>0</v>
      </c>
      <c r="S364" s="188">
        <v>0</v>
      </c>
      <c r="T364" s="18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90" t="s">
        <v>178</v>
      </c>
      <c r="AT364" s="190" t="s">
        <v>173</v>
      </c>
      <c r="AU364" s="190" t="s">
        <v>85</v>
      </c>
      <c r="AY364" s="18" t="s">
        <v>171</v>
      </c>
      <c r="BE364" s="191">
        <f>IF(N364="základní",J364,0)</f>
        <v>0</v>
      </c>
      <c r="BF364" s="191">
        <f>IF(N364="snížená",J364,0)</f>
        <v>0</v>
      </c>
      <c r="BG364" s="191">
        <f>IF(N364="zákl. přenesená",J364,0)</f>
        <v>0</v>
      </c>
      <c r="BH364" s="191">
        <f>IF(N364="sníž. přenesená",J364,0)</f>
        <v>0</v>
      </c>
      <c r="BI364" s="191">
        <f>IF(N364="nulová",J364,0)</f>
        <v>0</v>
      </c>
      <c r="BJ364" s="18" t="s">
        <v>85</v>
      </c>
      <c r="BK364" s="191">
        <f>ROUND(I364*H364,2)</f>
        <v>0</v>
      </c>
      <c r="BL364" s="18" t="s">
        <v>178</v>
      </c>
      <c r="BM364" s="190" t="s">
        <v>609</v>
      </c>
    </row>
    <row r="365" spans="1:65" s="13" customFormat="1" ht="11.25">
      <c r="B365" s="192"/>
      <c r="C365" s="193"/>
      <c r="D365" s="194" t="s">
        <v>180</v>
      </c>
      <c r="E365" s="195" t="s">
        <v>19</v>
      </c>
      <c r="F365" s="196" t="s">
        <v>610</v>
      </c>
      <c r="G365" s="193"/>
      <c r="H365" s="197">
        <v>4</v>
      </c>
      <c r="I365" s="198"/>
      <c r="J365" s="193"/>
      <c r="K365" s="193"/>
      <c r="L365" s="199"/>
      <c r="M365" s="200"/>
      <c r="N365" s="201"/>
      <c r="O365" s="201"/>
      <c r="P365" s="201"/>
      <c r="Q365" s="201"/>
      <c r="R365" s="201"/>
      <c r="S365" s="201"/>
      <c r="T365" s="202"/>
      <c r="AT365" s="203" t="s">
        <v>180</v>
      </c>
      <c r="AU365" s="203" t="s">
        <v>85</v>
      </c>
      <c r="AV365" s="13" t="s">
        <v>85</v>
      </c>
      <c r="AW365" s="13" t="s">
        <v>34</v>
      </c>
      <c r="AX365" s="13" t="s">
        <v>73</v>
      </c>
      <c r="AY365" s="203" t="s">
        <v>171</v>
      </c>
    </row>
    <row r="366" spans="1:65" s="14" customFormat="1" ht="11.25">
      <c r="B366" s="204"/>
      <c r="C366" s="205"/>
      <c r="D366" s="194" t="s">
        <v>180</v>
      </c>
      <c r="E366" s="206" t="s">
        <v>19</v>
      </c>
      <c r="F366" s="207" t="s">
        <v>183</v>
      </c>
      <c r="G366" s="205"/>
      <c r="H366" s="208">
        <v>4</v>
      </c>
      <c r="I366" s="209"/>
      <c r="J366" s="205"/>
      <c r="K366" s="205"/>
      <c r="L366" s="210"/>
      <c r="M366" s="211"/>
      <c r="N366" s="212"/>
      <c r="O366" s="212"/>
      <c r="P366" s="212"/>
      <c r="Q366" s="212"/>
      <c r="R366" s="212"/>
      <c r="S366" s="212"/>
      <c r="T366" s="213"/>
      <c r="AT366" s="214" t="s">
        <v>180</v>
      </c>
      <c r="AU366" s="214" t="s">
        <v>85</v>
      </c>
      <c r="AV366" s="14" t="s">
        <v>178</v>
      </c>
      <c r="AW366" s="14" t="s">
        <v>34</v>
      </c>
      <c r="AX366" s="14" t="s">
        <v>79</v>
      </c>
      <c r="AY366" s="214" t="s">
        <v>171</v>
      </c>
    </row>
    <row r="367" spans="1:65" s="2" customFormat="1" ht="33" customHeight="1">
      <c r="A367" s="35"/>
      <c r="B367" s="36"/>
      <c r="C367" s="179" t="s">
        <v>611</v>
      </c>
      <c r="D367" s="179" t="s">
        <v>173</v>
      </c>
      <c r="E367" s="180" t="s">
        <v>612</v>
      </c>
      <c r="F367" s="181" t="s">
        <v>613</v>
      </c>
      <c r="G367" s="182" t="s">
        <v>318</v>
      </c>
      <c r="H367" s="183">
        <v>480</v>
      </c>
      <c r="I367" s="184"/>
      <c r="J367" s="185">
        <f>ROUND(I367*H367,2)</f>
        <v>0</v>
      </c>
      <c r="K367" s="181" t="s">
        <v>177</v>
      </c>
      <c r="L367" s="40"/>
      <c r="M367" s="186" t="s">
        <v>19</v>
      </c>
      <c r="N367" s="187" t="s">
        <v>45</v>
      </c>
      <c r="O367" s="65"/>
      <c r="P367" s="188">
        <f>O367*H367</f>
        <v>0</v>
      </c>
      <c r="Q367" s="188">
        <v>0</v>
      </c>
      <c r="R367" s="188">
        <f>Q367*H367</f>
        <v>0</v>
      </c>
      <c r="S367" s="188">
        <v>0</v>
      </c>
      <c r="T367" s="18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90" t="s">
        <v>178</v>
      </c>
      <c r="AT367" s="190" t="s">
        <v>173</v>
      </c>
      <c r="AU367" s="190" t="s">
        <v>85</v>
      </c>
      <c r="AY367" s="18" t="s">
        <v>171</v>
      </c>
      <c r="BE367" s="191">
        <f>IF(N367="základní",J367,0)</f>
        <v>0</v>
      </c>
      <c r="BF367" s="191">
        <f>IF(N367="snížená",J367,0)</f>
        <v>0</v>
      </c>
      <c r="BG367" s="191">
        <f>IF(N367="zákl. přenesená",J367,0)</f>
        <v>0</v>
      </c>
      <c r="BH367" s="191">
        <f>IF(N367="sníž. přenesená",J367,0)</f>
        <v>0</v>
      </c>
      <c r="BI367" s="191">
        <f>IF(N367="nulová",J367,0)</f>
        <v>0</v>
      </c>
      <c r="BJ367" s="18" t="s">
        <v>85</v>
      </c>
      <c r="BK367" s="191">
        <f>ROUND(I367*H367,2)</f>
        <v>0</v>
      </c>
      <c r="BL367" s="18" t="s">
        <v>178</v>
      </c>
      <c r="BM367" s="190" t="s">
        <v>614</v>
      </c>
    </row>
    <row r="368" spans="1:65" s="13" customFormat="1" ht="11.25">
      <c r="B368" s="192"/>
      <c r="C368" s="193"/>
      <c r="D368" s="194" t="s">
        <v>180</v>
      </c>
      <c r="E368" s="195" t="s">
        <v>19</v>
      </c>
      <c r="F368" s="196" t="s">
        <v>615</v>
      </c>
      <c r="G368" s="193"/>
      <c r="H368" s="197">
        <v>480</v>
      </c>
      <c r="I368" s="198"/>
      <c r="J368" s="193"/>
      <c r="K368" s="193"/>
      <c r="L368" s="199"/>
      <c r="M368" s="200"/>
      <c r="N368" s="201"/>
      <c r="O368" s="201"/>
      <c r="P368" s="201"/>
      <c r="Q368" s="201"/>
      <c r="R368" s="201"/>
      <c r="S368" s="201"/>
      <c r="T368" s="202"/>
      <c r="AT368" s="203" t="s">
        <v>180</v>
      </c>
      <c r="AU368" s="203" t="s">
        <v>85</v>
      </c>
      <c r="AV368" s="13" t="s">
        <v>85</v>
      </c>
      <c r="AW368" s="13" t="s">
        <v>34</v>
      </c>
      <c r="AX368" s="13" t="s">
        <v>73</v>
      </c>
      <c r="AY368" s="203" t="s">
        <v>171</v>
      </c>
    </row>
    <row r="369" spans="1:65" s="14" customFormat="1" ht="11.25">
      <c r="B369" s="204"/>
      <c r="C369" s="205"/>
      <c r="D369" s="194" t="s">
        <v>180</v>
      </c>
      <c r="E369" s="206" t="s">
        <v>19</v>
      </c>
      <c r="F369" s="207" t="s">
        <v>183</v>
      </c>
      <c r="G369" s="205"/>
      <c r="H369" s="208">
        <v>480</v>
      </c>
      <c r="I369" s="209"/>
      <c r="J369" s="205"/>
      <c r="K369" s="205"/>
      <c r="L369" s="210"/>
      <c r="M369" s="211"/>
      <c r="N369" s="212"/>
      <c r="O369" s="212"/>
      <c r="P369" s="212"/>
      <c r="Q369" s="212"/>
      <c r="R369" s="212"/>
      <c r="S369" s="212"/>
      <c r="T369" s="213"/>
      <c r="AT369" s="214" t="s">
        <v>180</v>
      </c>
      <c r="AU369" s="214" t="s">
        <v>85</v>
      </c>
      <c r="AV369" s="14" t="s">
        <v>178</v>
      </c>
      <c r="AW369" s="14" t="s">
        <v>34</v>
      </c>
      <c r="AX369" s="14" t="s">
        <v>79</v>
      </c>
      <c r="AY369" s="214" t="s">
        <v>171</v>
      </c>
    </row>
    <row r="370" spans="1:65" s="2" customFormat="1" ht="33" customHeight="1">
      <c r="A370" s="35"/>
      <c r="B370" s="36"/>
      <c r="C370" s="179" t="s">
        <v>616</v>
      </c>
      <c r="D370" s="179" t="s">
        <v>173</v>
      </c>
      <c r="E370" s="180" t="s">
        <v>617</v>
      </c>
      <c r="F370" s="181" t="s">
        <v>618</v>
      </c>
      <c r="G370" s="182" t="s">
        <v>318</v>
      </c>
      <c r="H370" s="183">
        <v>4</v>
      </c>
      <c r="I370" s="184"/>
      <c r="J370" s="185">
        <f>ROUND(I370*H370,2)</f>
        <v>0</v>
      </c>
      <c r="K370" s="181" t="s">
        <v>177</v>
      </c>
      <c r="L370" s="40"/>
      <c r="M370" s="186" t="s">
        <v>19</v>
      </c>
      <c r="N370" s="187" t="s">
        <v>45</v>
      </c>
      <c r="O370" s="65"/>
      <c r="P370" s="188">
        <f>O370*H370</f>
        <v>0</v>
      </c>
      <c r="Q370" s="188">
        <v>0</v>
      </c>
      <c r="R370" s="188">
        <f>Q370*H370</f>
        <v>0</v>
      </c>
      <c r="S370" s="188">
        <v>0</v>
      </c>
      <c r="T370" s="18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90" t="s">
        <v>178</v>
      </c>
      <c r="AT370" s="190" t="s">
        <v>173</v>
      </c>
      <c r="AU370" s="190" t="s">
        <v>85</v>
      </c>
      <c r="AY370" s="18" t="s">
        <v>171</v>
      </c>
      <c r="BE370" s="191">
        <f>IF(N370="základní",J370,0)</f>
        <v>0</v>
      </c>
      <c r="BF370" s="191">
        <f>IF(N370="snížená",J370,0)</f>
        <v>0</v>
      </c>
      <c r="BG370" s="191">
        <f>IF(N370="zákl. přenesená",J370,0)</f>
        <v>0</v>
      </c>
      <c r="BH370" s="191">
        <f>IF(N370="sníž. přenesená",J370,0)</f>
        <v>0</v>
      </c>
      <c r="BI370" s="191">
        <f>IF(N370="nulová",J370,0)</f>
        <v>0</v>
      </c>
      <c r="BJ370" s="18" t="s">
        <v>85</v>
      </c>
      <c r="BK370" s="191">
        <f>ROUND(I370*H370,2)</f>
        <v>0</v>
      </c>
      <c r="BL370" s="18" t="s">
        <v>178</v>
      </c>
      <c r="BM370" s="190" t="s">
        <v>619</v>
      </c>
    </row>
    <row r="371" spans="1:65" s="13" customFormat="1" ht="11.25">
      <c r="B371" s="192"/>
      <c r="C371" s="193"/>
      <c r="D371" s="194" t="s">
        <v>180</v>
      </c>
      <c r="E371" s="195" t="s">
        <v>19</v>
      </c>
      <c r="F371" s="196" t="s">
        <v>178</v>
      </c>
      <c r="G371" s="193"/>
      <c r="H371" s="197">
        <v>4</v>
      </c>
      <c r="I371" s="198"/>
      <c r="J371" s="193"/>
      <c r="K371" s="193"/>
      <c r="L371" s="199"/>
      <c r="M371" s="200"/>
      <c r="N371" s="201"/>
      <c r="O371" s="201"/>
      <c r="P371" s="201"/>
      <c r="Q371" s="201"/>
      <c r="R371" s="201"/>
      <c r="S371" s="201"/>
      <c r="T371" s="202"/>
      <c r="AT371" s="203" t="s">
        <v>180</v>
      </c>
      <c r="AU371" s="203" t="s">
        <v>85</v>
      </c>
      <c r="AV371" s="13" t="s">
        <v>85</v>
      </c>
      <c r="AW371" s="13" t="s">
        <v>34</v>
      </c>
      <c r="AX371" s="13" t="s">
        <v>73</v>
      </c>
      <c r="AY371" s="203" t="s">
        <v>171</v>
      </c>
    </row>
    <row r="372" spans="1:65" s="14" customFormat="1" ht="11.25">
      <c r="B372" s="204"/>
      <c r="C372" s="205"/>
      <c r="D372" s="194" t="s">
        <v>180</v>
      </c>
      <c r="E372" s="206" t="s">
        <v>19</v>
      </c>
      <c r="F372" s="207" t="s">
        <v>183</v>
      </c>
      <c r="G372" s="205"/>
      <c r="H372" s="208">
        <v>4</v>
      </c>
      <c r="I372" s="209"/>
      <c r="J372" s="205"/>
      <c r="K372" s="205"/>
      <c r="L372" s="210"/>
      <c r="M372" s="211"/>
      <c r="N372" s="212"/>
      <c r="O372" s="212"/>
      <c r="P372" s="212"/>
      <c r="Q372" s="212"/>
      <c r="R372" s="212"/>
      <c r="S372" s="212"/>
      <c r="T372" s="213"/>
      <c r="AT372" s="214" t="s">
        <v>180</v>
      </c>
      <c r="AU372" s="214" t="s">
        <v>85</v>
      </c>
      <c r="AV372" s="14" t="s">
        <v>178</v>
      </c>
      <c r="AW372" s="14" t="s">
        <v>34</v>
      </c>
      <c r="AX372" s="14" t="s">
        <v>79</v>
      </c>
      <c r="AY372" s="214" t="s">
        <v>171</v>
      </c>
    </row>
    <row r="373" spans="1:65" s="2" customFormat="1" ht="36">
      <c r="A373" s="35"/>
      <c r="B373" s="36"/>
      <c r="C373" s="179" t="s">
        <v>620</v>
      </c>
      <c r="D373" s="179" t="s">
        <v>173</v>
      </c>
      <c r="E373" s="180" t="s">
        <v>621</v>
      </c>
      <c r="F373" s="181" t="s">
        <v>622</v>
      </c>
      <c r="G373" s="182" t="s">
        <v>231</v>
      </c>
      <c r="H373" s="183">
        <v>902</v>
      </c>
      <c r="I373" s="184"/>
      <c r="J373" s="185">
        <f>ROUND(I373*H373,2)</f>
        <v>0</v>
      </c>
      <c r="K373" s="181" t="s">
        <v>177</v>
      </c>
      <c r="L373" s="40"/>
      <c r="M373" s="186" t="s">
        <v>19</v>
      </c>
      <c r="N373" s="187" t="s">
        <v>45</v>
      </c>
      <c r="O373" s="65"/>
      <c r="P373" s="188">
        <f>O373*H373</f>
        <v>0</v>
      </c>
      <c r="Q373" s="188">
        <v>2.1000000000000001E-4</v>
      </c>
      <c r="R373" s="188">
        <f>Q373*H373</f>
        <v>0.18942000000000001</v>
      </c>
      <c r="S373" s="188">
        <v>0</v>
      </c>
      <c r="T373" s="18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90" t="s">
        <v>178</v>
      </c>
      <c r="AT373" s="190" t="s">
        <v>173</v>
      </c>
      <c r="AU373" s="190" t="s">
        <v>85</v>
      </c>
      <c r="AY373" s="18" t="s">
        <v>171</v>
      </c>
      <c r="BE373" s="191">
        <f>IF(N373="základní",J373,0)</f>
        <v>0</v>
      </c>
      <c r="BF373" s="191">
        <f>IF(N373="snížená",J373,0)</f>
        <v>0</v>
      </c>
      <c r="BG373" s="191">
        <f>IF(N373="zákl. přenesená",J373,0)</f>
        <v>0</v>
      </c>
      <c r="BH373" s="191">
        <f>IF(N373="sníž. přenesená",J373,0)</f>
        <v>0</v>
      </c>
      <c r="BI373" s="191">
        <f>IF(N373="nulová",J373,0)</f>
        <v>0</v>
      </c>
      <c r="BJ373" s="18" t="s">
        <v>85</v>
      </c>
      <c r="BK373" s="191">
        <f>ROUND(I373*H373,2)</f>
        <v>0</v>
      </c>
      <c r="BL373" s="18" t="s">
        <v>178</v>
      </c>
      <c r="BM373" s="190" t="s">
        <v>623</v>
      </c>
    </row>
    <row r="374" spans="1:65" s="13" customFormat="1" ht="11.25">
      <c r="B374" s="192"/>
      <c r="C374" s="193"/>
      <c r="D374" s="194" t="s">
        <v>180</v>
      </c>
      <c r="E374" s="195" t="s">
        <v>19</v>
      </c>
      <c r="F374" s="196" t="s">
        <v>624</v>
      </c>
      <c r="G374" s="193"/>
      <c r="H374" s="197">
        <v>902</v>
      </c>
      <c r="I374" s="198"/>
      <c r="J374" s="193"/>
      <c r="K374" s="193"/>
      <c r="L374" s="199"/>
      <c r="M374" s="200"/>
      <c r="N374" s="201"/>
      <c r="O374" s="201"/>
      <c r="P374" s="201"/>
      <c r="Q374" s="201"/>
      <c r="R374" s="201"/>
      <c r="S374" s="201"/>
      <c r="T374" s="202"/>
      <c r="AT374" s="203" t="s">
        <v>180</v>
      </c>
      <c r="AU374" s="203" t="s">
        <v>85</v>
      </c>
      <c r="AV374" s="13" t="s">
        <v>85</v>
      </c>
      <c r="AW374" s="13" t="s">
        <v>34</v>
      </c>
      <c r="AX374" s="13" t="s">
        <v>73</v>
      </c>
      <c r="AY374" s="203" t="s">
        <v>171</v>
      </c>
    </row>
    <row r="375" spans="1:65" s="14" customFormat="1" ht="11.25">
      <c r="B375" s="204"/>
      <c r="C375" s="205"/>
      <c r="D375" s="194" t="s">
        <v>180</v>
      </c>
      <c r="E375" s="206" t="s">
        <v>19</v>
      </c>
      <c r="F375" s="207" t="s">
        <v>183</v>
      </c>
      <c r="G375" s="205"/>
      <c r="H375" s="208">
        <v>902</v>
      </c>
      <c r="I375" s="209"/>
      <c r="J375" s="205"/>
      <c r="K375" s="205"/>
      <c r="L375" s="210"/>
      <c r="M375" s="211"/>
      <c r="N375" s="212"/>
      <c r="O375" s="212"/>
      <c r="P375" s="212"/>
      <c r="Q375" s="212"/>
      <c r="R375" s="212"/>
      <c r="S375" s="212"/>
      <c r="T375" s="213"/>
      <c r="AT375" s="214" t="s">
        <v>180</v>
      </c>
      <c r="AU375" s="214" t="s">
        <v>85</v>
      </c>
      <c r="AV375" s="14" t="s">
        <v>178</v>
      </c>
      <c r="AW375" s="14" t="s">
        <v>34</v>
      </c>
      <c r="AX375" s="14" t="s">
        <v>79</v>
      </c>
      <c r="AY375" s="214" t="s">
        <v>171</v>
      </c>
    </row>
    <row r="376" spans="1:65" s="2" customFormat="1" ht="55.5" customHeight="1">
      <c r="A376" s="35"/>
      <c r="B376" s="36"/>
      <c r="C376" s="179" t="s">
        <v>625</v>
      </c>
      <c r="D376" s="179" t="s">
        <v>173</v>
      </c>
      <c r="E376" s="180" t="s">
        <v>626</v>
      </c>
      <c r="F376" s="181" t="s">
        <v>627</v>
      </c>
      <c r="G376" s="182" t="s">
        <v>318</v>
      </c>
      <c r="H376" s="183">
        <v>8.5</v>
      </c>
      <c r="I376" s="184"/>
      <c r="J376" s="185">
        <f>ROUND(I376*H376,2)</f>
        <v>0</v>
      </c>
      <c r="K376" s="181" t="s">
        <v>177</v>
      </c>
      <c r="L376" s="40"/>
      <c r="M376" s="186" t="s">
        <v>19</v>
      </c>
      <c r="N376" s="187" t="s">
        <v>45</v>
      </c>
      <c r="O376" s="65"/>
      <c r="P376" s="188">
        <f>O376*H376</f>
        <v>0</v>
      </c>
      <c r="Q376" s="188">
        <v>1.0300000000000001E-3</v>
      </c>
      <c r="R376" s="188">
        <f>Q376*H376</f>
        <v>8.7550000000000006E-3</v>
      </c>
      <c r="S376" s="188">
        <v>0</v>
      </c>
      <c r="T376" s="18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0" t="s">
        <v>178</v>
      </c>
      <c r="AT376" s="190" t="s">
        <v>173</v>
      </c>
      <c r="AU376" s="190" t="s">
        <v>85</v>
      </c>
      <c r="AY376" s="18" t="s">
        <v>171</v>
      </c>
      <c r="BE376" s="191">
        <f>IF(N376="základní",J376,0)</f>
        <v>0</v>
      </c>
      <c r="BF376" s="191">
        <f>IF(N376="snížená",J376,0)</f>
        <v>0</v>
      </c>
      <c r="BG376" s="191">
        <f>IF(N376="zákl. přenesená",J376,0)</f>
        <v>0</v>
      </c>
      <c r="BH376" s="191">
        <f>IF(N376="sníž. přenesená",J376,0)</f>
        <v>0</v>
      </c>
      <c r="BI376" s="191">
        <f>IF(N376="nulová",J376,0)</f>
        <v>0</v>
      </c>
      <c r="BJ376" s="18" t="s">
        <v>85</v>
      </c>
      <c r="BK376" s="191">
        <f>ROUND(I376*H376,2)</f>
        <v>0</v>
      </c>
      <c r="BL376" s="18" t="s">
        <v>178</v>
      </c>
      <c r="BM376" s="190" t="s">
        <v>628</v>
      </c>
    </row>
    <row r="377" spans="1:65" s="13" customFormat="1" ht="11.25">
      <c r="B377" s="192"/>
      <c r="C377" s="193"/>
      <c r="D377" s="194" t="s">
        <v>180</v>
      </c>
      <c r="E377" s="195" t="s">
        <v>19</v>
      </c>
      <c r="F377" s="196" t="s">
        <v>629</v>
      </c>
      <c r="G377" s="193"/>
      <c r="H377" s="197">
        <v>8.5</v>
      </c>
      <c r="I377" s="198"/>
      <c r="J377" s="193"/>
      <c r="K377" s="193"/>
      <c r="L377" s="199"/>
      <c r="M377" s="200"/>
      <c r="N377" s="201"/>
      <c r="O377" s="201"/>
      <c r="P377" s="201"/>
      <c r="Q377" s="201"/>
      <c r="R377" s="201"/>
      <c r="S377" s="201"/>
      <c r="T377" s="202"/>
      <c r="AT377" s="203" t="s">
        <v>180</v>
      </c>
      <c r="AU377" s="203" t="s">
        <v>85</v>
      </c>
      <c r="AV377" s="13" t="s">
        <v>85</v>
      </c>
      <c r="AW377" s="13" t="s">
        <v>34</v>
      </c>
      <c r="AX377" s="13" t="s">
        <v>79</v>
      </c>
      <c r="AY377" s="203" t="s">
        <v>171</v>
      </c>
    </row>
    <row r="378" spans="1:65" s="2" customFormat="1" ht="48">
      <c r="A378" s="35"/>
      <c r="B378" s="36"/>
      <c r="C378" s="179" t="s">
        <v>630</v>
      </c>
      <c r="D378" s="179" t="s">
        <v>173</v>
      </c>
      <c r="E378" s="180" t="s">
        <v>631</v>
      </c>
      <c r="F378" s="181" t="s">
        <v>632</v>
      </c>
      <c r="G378" s="182" t="s">
        <v>266</v>
      </c>
      <c r="H378" s="183">
        <v>1</v>
      </c>
      <c r="I378" s="184"/>
      <c r="J378" s="185">
        <f>ROUND(I378*H378,2)</f>
        <v>0</v>
      </c>
      <c r="K378" s="181" t="s">
        <v>177</v>
      </c>
      <c r="L378" s="40"/>
      <c r="M378" s="186" t="s">
        <v>19</v>
      </c>
      <c r="N378" s="187" t="s">
        <v>45</v>
      </c>
      <c r="O378" s="65"/>
      <c r="P378" s="188">
        <f>O378*H378</f>
        <v>0</v>
      </c>
      <c r="Q378" s="188">
        <v>1.4999999999999999E-4</v>
      </c>
      <c r="R378" s="188">
        <f>Q378*H378</f>
        <v>1.4999999999999999E-4</v>
      </c>
      <c r="S378" s="188">
        <v>0</v>
      </c>
      <c r="T378" s="189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90" t="s">
        <v>178</v>
      </c>
      <c r="AT378" s="190" t="s">
        <v>173</v>
      </c>
      <c r="AU378" s="190" t="s">
        <v>85</v>
      </c>
      <c r="AY378" s="18" t="s">
        <v>171</v>
      </c>
      <c r="BE378" s="191">
        <f>IF(N378="základní",J378,0)</f>
        <v>0</v>
      </c>
      <c r="BF378" s="191">
        <f>IF(N378="snížená",J378,0)</f>
        <v>0</v>
      </c>
      <c r="BG378" s="191">
        <f>IF(N378="zákl. přenesená",J378,0)</f>
        <v>0</v>
      </c>
      <c r="BH378" s="191">
        <f>IF(N378="sníž. přenesená",J378,0)</f>
        <v>0</v>
      </c>
      <c r="BI378" s="191">
        <f>IF(N378="nulová",J378,0)</f>
        <v>0</v>
      </c>
      <c r="BJ378" s="18" t="s">
        <v>85</v>
      </c>
      <c r="BK378" s="191">
        <f>ROUND(I378*H378,2)</f>
        <v>0</v>
      </c>
      <c r="BL378" s="18" t="s">
        <v>178</v>
      </c>
      <c r="BM378" s="190" t="s">
        <v>633</v>
      </c>
    </row>
    <row r="379" spans="1:65" s="13" customFormat="1" ht="11.25">
      <c r="B379" s="192"/>
      <c r="C379" s="193"/>
      <c r="D379" s="194" t="s">
        <v>180</v>
      </c>
      <c r="E379" s="195" t="s">
        <v>19</v>
      </c>
      <c r="F379" s="196" t="s">
        <v>634</v>
      </c>
      <c r="G379" s="193"/>
      <c r="H379" s="197">
        <v>1</v>
      </c>
      <c r="I379" s="198"/>
      <c r="J379" s="193"/>
      <c r="K379" s="193"/>
      <c r="L379" s="199"/>
      <c r="M379" s="200"/>
      <c r="N379" s="201"/>
      <c r="O379" s="201"/>
      <c r="P379" s="201"/>
      <c r="Q379" s="201"/>
      <c r="R379" s="201"/>
      <c r="S379" s="201"/>
      <c r="T379" s="202"/>
      <c r="AT379" s="203" t="s">
        <v>180</v>
      </c>
      <c r="AU379" s="203" t="s">
        <v>85</v>
      </c>
      <c r="AV379" s="13" t="s">
        <v>85</v>
      </c>
      <c r="AW379" s="13" t="s">
        <v>34</v>
      </c>
      <c r="AX379" s="13" t="s">
        <v>79</v>
      </c>
      <c r="AY379" s="203" t="s">
        <v>171</v>
      </c>
    </row>
    <row r="380" spans="1:65" s="2" customFormat="1" ht="16.5" customHeight="1">
      <c r="A380" s="35"/>
      <c r="B380" s="36"/>
      <c r="C380" s="215" t="s">
        <v>635</v>
      </c>
      <c r="D380" s="215" t="s">
        <v>285</v>
      </c>
      <c r="E380" s="216" t="s">
        <v>636</v>
      </c>
      <c r="F380" s="217" t="s">
        <v>637</v>
      </c>
      <c r="G380" s="218" t="s">
        <v>266</v>
      </c>
      <c r="H380" s="219">
        <v>1</v>
      </c>
      <c r="I380" s="220"/>
      <c r="J380" s="221">
        <f>ROUND(I380*H380,2)</f>
        <v>0</v>
      </c>
      <c r="K380" s="217" t="s">
        <v>177</v>
      </c>
      <c r="L380" s="222"/>
      <c r="M380" s="223" t="s">
        <v>19</v>
      </c>
      <c r="N380" s="224" t="s">
        <v>45</v>
      </c>
      <c r="O380" s="65"/>
      <c r="P380" s="188">
        <f>O380*H380</f>
        <v>0</v>
      </c>
      <c r="Q380" s="188">
        <v>1.4E-3</v>
      </c>
      <c r="R380" s="188">
        <f>Q380*H380</f>
        <v>1.4E-3</v>
      </c>
      <c r="S380" s="188">
        <v>0</v>
      </c>
      <c r="T380" s="18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90" t="s">
        <v>186</v>
      </c>
      <c r="AT380" s="190" t="s">
        <v>285</v>
      </c>
      <c r="AU380" s="190" t="s">
        <v>85</v>
      </c>
      <c r="AY380" s="18" t="s">
        <v>171</v>
      </c>
      <c r="BE380" s="191">
        <f>IF(N380="základní",J380,0)</f>
        <v>0</v>
      </c>
      <c r="BF380" s="191">
        <f>IF(N380="snížená",J380,0)</f>
        <v>0</v>
      </c>
      <c r="BG380" s="191">
        <f>IF(N380="zákl. přenesená",J380,0)</f>
        <v>0</v>
      </c>
      <c r="BH380" s="191">
        <f>IF(N380="sníž. přenesená",J380,0)</f>
        <v>0</v>
      </c>
      <c r="BI380" s="191">
        <f>IF(N380="nulová",J380,0)</f>
        <v>0</v>
      </c>
      <c r="BJ380" s="18" t="s">
        <v>85</v>
      </c>
      <c r="BK380" s="191">
        <f>ROUND(I380*H380,2)</f>
        <v>0</v>
      </c>
      <c r="BL380" s="18" t="s">
        <v>178</v>
      </c>
      <c r="BM380" s="190" t="s">
        <v>638</v>
      </c>
    </row>
    <row r="381" spans="1:65" s="13" customFormat="1" ht="11.25">
      <c r="B381" s="192"/>
      <c r="C381" s="193"/>
      <c r="D381" s="194" t="s">
        <v>180</v>
      </c>
      <c r="E381" s="195" t="s">
        <v>19</v>
      </c>
      <c r="F381" s="196" t="s">
        <v>79</v>
      </c>
      <c r="G381" s="193"/>
      <c r="H381" s="197">
        <v>1</v>
      </c>
      <c r="I381" s="198"/>
      <c r="J381" s="193"/>
      <c r="K381" s="193"/>
      <c r="L381" s="199"/>
      <c r="M381" s="200"/>
      <c r="N381" s="201"/>
      <c r="O381" s="201"/>
      <c r="P381" s="201"/>
      <c r="Q381" s="201"/>
      <c r="R381" s="201"/>
      <c r="S381" s="201"/>
      <c r="T381" s="202"/>
      <c r="AT381" s="203" t="s">
        <v>180</v>
      </c>
      <c r="AU381" s="203" t="s">
        <v>85</v>
      </c>
      <c r="AV381" s="13" t="s">
        <v>85</v>
      </c>
      <c r="AW381" s="13" t="s">
        <v>34</v>
      </c>
      <c r="AX381" s="13" t="s">
        <v>79</v>
      </c>
      <c r="AY381" s="203" t="s">
        <v>171</v>
      </c>
    </row>
    <row r="382" spans="1:65" s="2" customFormat="1" ht="44.25" customHeight="1">
      <c r="A382" s="35"/>
      <c r="B382" s="36"/>
      <c r="C382" s="179" t="s">
        <v>639</v>
      </c>
      <c r="D382" s="179" t="s">
        <v>173</v>
      </c>
      <c r="E382" s="180" t="s">
        <v>640</v>
      </c>
      <c r="F382" s="181" t="s">
        <v>641</v>
      </c>
      <c r="G382" s="182" t="s">
        <v>231</v>
      </c>
      <c r="H382" s="183">
        <v>69.680000000000007</v>
      </c>
      <c r="I382" s="184"/>
      <c r="J382" s="185">
        <f>ROUND(I382*H382,2)</f>
        <v>0</v>
      </c>
      <c r="K382" s="181" t="s">
        <v>177</v>
      </c>
      <c r="L382" s="40"/>
      <c r="M382" s="186" t="s">
        <v>19</v>
      </c>
      <c r="N382" s="187" t="s">
        <v>45</v>
      </c>
      <c r="O382" s="65"/>
      <c r="P382" s="188">
        <f>O382*H382</f>
        <v>0</v>
      </c>
      <c r="Q382" s="188">
        <v>0</v>
      </c>
      <c r="R382" s="188">
        <f>Q382*H382</f>
        <v>0</v>
      </c>
      <c r="S382" s="188">
        <v>0.11700000000000001</v>
      </c>
      <c r="T382" s="189">
        <f>S382*H382</f>
        <v>8.1525600000000011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90" t="s">
        <v>178</v>
      </c>
      <c r="AT382" s="190" t="s">
        <v>173</v>
      </c>
      <c r="AU382" s="190" t="s">
        <v>85</v>
      </c>
      <c r="AY382" s="18" t="s">
        <v>171</v>
      </c>
      <c r="BE382" s="191">
        <f>IF(N382="základní",J382,0)</f>
        <v>0</v>
      </c>
      <c r="BF382" s="191">
        <f>IF(N382="snížená",J382,0)</f>
        <v>0</v>
      </c>
      <c r="BG382" s="191">
        <f>IF(N382="zákl. přenesená",J382,0)</f>
        <v>0</v>
      </c>
      <c r="BH382" s="191">
        <f>IF(N382="sníž. přenesená",J382,0)</f>
        <v>0</v>
      </c>
      <c r="BI382" s="191">
        <f>IF(N382="nulová",J382,0)</f>
        <v>0</v>
      </c>
      <c r="BJ382" s="18" t="s">
        <v>85</v>
      </c>
      <c r="BK382" s="191">
        <f>ROUND(I382*H382,2)</f>
        <v>0</v>
      </c>
      <c r="BL382" s="18" t="s">
        <v>178</v>
      </c>
      <c r="BM382" s="190" t="s">
        <v>642</v>
      </c>
    </row>
    <row r="383" spans="1:65" s="13" customFormat="1" ht="11.25">
      <c r="B383" s="192"/>
      <c r="C383" s="193"/>
      <c r="D383" s="194" t="s">
        <v>180</v>
      </c>
      <c r="E383" s="195" t="s">
        <v>19</v>
      </c>
      <c r="F383" s="196" t="s">
        <v>643</v>
      </c>
      <c r="G383" s="193"/>
      <c r="H383" s="197">
        <v>69.680000000000007</v>
      </c>
      <c r="I383" s="198"/>
      <c r="J383" s="193"/>
      <c r="K383" s="193"/>
      <c r="L383" s="199"/>
      <c r="M383" s="200"/>
      <c r="N383" s="201"/>
      <c r="O383" s="201"/>
      <c r="P383" s="201"/>
      <c r="Q383" s="201"/>
      <c r="R383" s="201"/>
      <c r="S383" s="201"/>
      <c r="T383" s="202"/>
      <c r="AT383" s="203" t="s">
        <v>180</v>
      </c>
      <c r="AU383" s="203" t="s">
        <v>85</v>
      </c>
      <c r="AV383" s="13" t="s">
        <v>85</v>
      </c>
      <c r="AW383" s="13" t="s">
        <v>34</v>
      </c>
      <c r="AX383" s="13" t="s">
        <v>79</v>
      </c>
      <c r="AY383" s="203" t="s">
        <v>171</v>
      </c>
    </row>
    <row r="384" spans="1:65" s="2" customFormat="1" ht="24">
      <c r="A384" s="35"/>
      <c r="B384" s="36"/>
      <c r="C384" s="179" t="s">
        <v>644</v>
      </c>
      <c r="D384" s="179" t="s">
        <v>173</v>
      </c>
      <c r="E384" s="180" t="s">
        <v>645</v>
      </c>
      <c r="F384" s="181" t="s">
        <v>646</v>
      </c>
      <c r="G384" s="182" t="s">
        <v>176</v>
      </c>
      <c r="H384" s="183">
        <v>0.45900000000000002</v>
      </c>
      <c r="I384" s="184"/>
      <c r="J384" s="185">
        <f>ROUND(I384*H384,2)</f>
        <v>0</v>
      </c>
      <c r="K384" s="181" t="s">
        <v>177</v>
      </c>
      <c r="L384" s="40"/>
      <c r="M384" s="186" t="s">
        <v>19</v>
      </c>
      <c r="N384" s="187" t="s">
        <v>45</v>
      </c>
      <c r="O384" s="65"/>
      <c r="P384" s="188">
        <f>O384*H384</f>
        <v>0</v>
      </c>
      <c r="Q384" s="188">
        <v>0</v>
      </c>
      <c r="R384" s="188">
        <f>Q384*H384</f>
        <v>0</v>
      </c>
      <c r="S384" s="188">
        <v>2.2000000000000002</v>
      </c>
      <c r="T384" s="189">
        <f>S384*H384</f>
        <v>1.0098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0" t="s">
        <v>178</v>
      </c>
      <c r="AT384" s="190" t="s">
        <v>173</v>
      </c>
      <c r="AU384" s="190" t="s">
        <v>85</v>
      </c>
      <c r="AY384" s="18" t="s">
        <v>171</v>
      </c>
      <c r="BE384" s="191">
        <f>IF(N384="základní",J384,0)</f>
        <v>0</v>
      </c>
      <c r="BF384" s="191">
        <f>IF(N384="snížená",J384,0)</f>
        <v>0</v>
      </c>
      <c r="BG384" s="191">
        <f>IF(N384="zákl. přenesená",J384,0)</f>
        <v>0</v>
      </c>
      <c r="BH384" s="191">
        <f>IF(N384="sníž. přenesená",J384,0)</f>
        <v>0</v>
      </c>
      <c r="BI384" s="191">
        <f>IF(N384="nulová",J384,0)</f>
        <v>0</v>
      </c>
      <c r="BJ384" s="18" t="s">
        <v>85</v>
      </c>
      <c r="BK384" s="191">
        <f>ROUND(I384*H384,2)</f>
        <v>0</v>
      </c>
      <c r="BL384" s="18" t="s">
        <v>178</v>
      </c>
      <c r="BM384" s="190" t="s">
        <v>647</v>
      </c>
    </row>
    <row r="385" spans="1:65" s="13" customFormat="1" ht="11.25">
      <c r="B385" s="192"/>
      <c r="C385" s="193"/>
      <c r="D385" s="194" t="s">
        <v>180</v>
      </c>
      <c r="E385" s="195" t="s">
        <v>19</v>
      </c>
      <c r="F385" s="196" t="s">
        <v>648</v>
      </c>
      <c r="G385" s="193"/>
      <c r="H385" s="197">
        <v>0.45900000000000002</v>
      </c>
      <c r="I385" s="198"/>
      <c r="J385" s="193"/>
      <c r="K385" s="193"/>
      <c r="L385" s="199"/>
      <c r="M385" s="200"/>
      <c r="N385" s="201"/>
      <c r="O385" s="201"/>
      <c r="P385" s="201"/>
      <c r="Q385" s="201"/>
      <c r="R385" s="201"/>
      <c r="S385" s="201"/>
      <c r="T385" s="202"/>
      <c r="AT385" s="203" t="s">
        <v>180</v>
      </c>
      <c r="AU385" s="203" t="s">
        <v>85</v>
      </c>
      <c r="AV385" s="13" t="s">
        <v>85</v>
      </c>
      <c r="AW385" s="13" t="s">
        <v>34</v>
      </c>
      <c r="AX385" s="13" t="s">
        <v>79</v>
      </c>
      <c r="AY385" s="203" t="s">
        <v>171</v>
      </c>
    </row>
    <row r="386" spans="1:65" s="2" customFormat="1" ht="48">
      <c r="A386" s="35"/>
      <c r="B386" s="36"/>
      <c r="C386" s="179" t="s">
        <v>649</v>
      </c>
      <c r="D386" s="179" t="s">
        <v>173</v>
      </c>
      <c r="E386" s="180" t="s">
        <v>650</v>
      </c>
      <c r="F386" s="181" t="s">
        <v>651</v>
      </c>
      <c r="G386" s="182" t="s">
        <v>231</v>
      </c>
      <c r="H386" s="183">
        <v>1.26</v>
      </c>
      <c r="I386" s="184"/>
      <c r="J386" s="185">
        <f>ROUND(I386*H386,2)</f>
        <v>0</v>
      </c>
      <c r="K386" s="181" t="s">
        <v>177</v>
      </c>
      <c r="L386" s="40"/>
      <c r="M386" s="186" t="s">
        <v>19</v>
      </c>
      <c r="N386" s="187" t="s">
        <v>45</v>
      </c>
      <c r="O386" s="65"/>
      <c r="P386" s="188">
        <f>O386*H386</f>
        <v>0</v>
      </c>
      <c r="Q386" s="188">
        <v>0</v>
      </c>
      <c r="R386" s="188">
        <f>Q386*H386</f>
        <v>0</v>
      </c>
      <c r="S386" s="188">
        <v>5.5E-2</v>
      </c>
      <c r="T386" s="189">
        <f>S386*H386</f>
        <v>6.93E-2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0" t="s">
        <v>178</v>
      </c>
      <c r="AT386" s="190" t="s">
        <v>173</v>
      </c>
      <c r="AU386" s="190" t="s">
        <v>85</v>
      </c>
      <c r="AY386" s="18" t="s">
        <v>171</v>
      </c>
      <c r="BE386" s="191">
        <f>IF(N386="základní",J386,0)</f>
        <v>0</v>
      </c>
      <c r="BF386" s="191">
        <f>IF(N386="snížená",J386,0)</f>
        <v>0</v>
      </c>
      <c r="BG386" s="191">
        <f>IF(N386="zákl. přenesená",J386,0)</f>
        <v>0</v>
      </c>
      <c r="BH386" s="191">
        <f>IF(N386="sníž. přenesená",J386,0)</f>
        <v>0</v>
      </c>
      <c r="BI386" s="191">
        <f>IF(N386="nulová",J386,0)</f>
        <v>0</v>
      </c>
      <c r="BJ386" s="18" t="s">
        <v>85</v>
      </c>
      <c r="BK386" s="191">
        <f>ROUND(I386*H386,2)</f>
        <v>0</v>
      </c>
      <c r="BL386" s="18" t="s">
        <v>178</v>
      </c>
      <c r="BM386" s="190" t="s">
        <v>652</v>
      </c>
    </row>
    <row r="387" spans="1:65" s="13" customFormat="1" ht="11.25">
      <c r="B387" s="192"/>
      <c r="C387" s="193"/>
      <c r="D387" s="194" t="s">
        <v>180</v>
      </c>
      <c r="E387" s="195" t="s">
        <v>19</v>
      </c>
      <c r="F387" s="196" t="s">
        <v>653</v>
      </c>
      <c r="G387" s="193"/>
      <c r="H387" s="197">
        <v>1.26</v>
      </c>
      <c r="I387" s="198"/>
      <c r="J387" s="193"/>
      <c r="K387" s="193"/>
      <c r="L387" s="199"/>
      <c r="M387" s="200"/>
      <c r="N387" s="201"/>
      <c r="O387" s="201"/>
      <c r="P387" s="201"/>
      <c r="Q387" s="201"/>
      <c r="R387" s="201"/>
      <c r="S387" s="201"/>
      <c r="T387" s="202"/>
      <c r="AT387" s="203" t="s">
        <v>180</v>
      </c>
      <c r="AU387" s="203" t="s">
        <v>85</v>
      </c>
      <c r="AV387" s="13" t="s">
        <v>85</v>
      </c>
      <c r="AW387" s="13" t="s">
        <v>34</v>
      </c>
      <c r="AX387" s="13" t="s">
        <v>79</v>
      </c>
      <c r="AY387" s="203" t="s">
        <v>171</v>
      </c>
    </row>
    <row r="388" spans="1:65" s="2" customFormat="1" ht="55.5" customHeight="1">
      <c r="A388" s="35"/>
      <c r="B388" s="36"/>
      <c r="C388" s="179" t="s">
        <v>654</v>
      </c>
      <c r="D388" s="179" t="s">
        <v>173</v>
      </c>
      <c r="E388" s="180" t="s">
        <v>655</v>
      </c>
      <c r="F388" s="181" t="s">
        <v>656</v>
      </c>
      <c r="G388" s="182" t="s">
        <v>231</v>
      </c>
      <c r="H388" s="183">
        <v>2.52</v>
      </c>
      <c r="I388" s="184"/>
      <c r="J388" s="185">
        <f>ROUND(I388*H388,2)</f>
        <v>0</v>
      </c>
      <c r="K388" s="181" t="s">
        <v>177</v>
      </c>
      <c r="L388" s="40"/>
      <c r="M388" s="186" t="s">
        <v>19</v>
      </c>
      <c r="N388" s="187" t="s">
        <v>45</v>
      </c>
      <c r="O388" s="65"/>
      <c r="P388" s="188">
        <f>O388*H388</f>
        <v>0</v>
      </c>
      <c r="Q388" s="188">
        <v>0</v>
      </c>
      <c r="R388" s="188">
        <f>Q388*H388</f>
        <v>0</v>
      </c>
      <c r="S388" s="188">
        <v>0.54500000000000004</v>
      </c>
      <c r="T388" s="189">
        <f>S388*H388</f>
        <v>1.3734000000000002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90" t="s">
        <v>178</v>
      </c>
      <c r="AT388" s="190" t="s">
        <v>173</v>
      </c>
      <c r="AU388" s="190" t="s">
        <v>85</v>
      </c>
      <c r="AY388" s="18" t="s">
        <v>171</v>
      </c>
      <c r="BE388" s="191">
        <f>IF(N388="základní",J388,0)</f>
        <v>0</v>
      </c>
      <c r="BF388" s="191">
        <f>IF(N388="snížená",J388,0)</f>
        <v>0</v>
      </c>
      <c r="BG388" s="191">
        <f>IF(N388="zákl. přenesená",J388,0)</f>
        <v>0</v>
      </c>
      <c r="BH388" s="191">
        <f>IF(N388="sníž. přenesená",J388,0)</f>
        <v>0</v>
      </c>
      <c r="BI388" s="191">
        <f>IF(N388="nulová",J388,0)</f>
        <v>0</v>
      </c>
      <c r="BJ388" s="18" t="s">
        <v>85</v>
      </c>
      <c r="BK388" s="191">
        <f>ROUND(I388*H388,2)</f>
        <v>0</v>
      </c>
      <c r="BL388" s="18" t="s">
        <v>178</v>
      </c>
      <c r="BM388" s="190" t="s">
        <v>657</v>
      </c>
    </row>
    <row r="389" spans="1:65" s="13" customFormat="1" ht="11.25">
      <c r="B389" s="192"/>
      <c r="C389" s="193"/>
      <c r="D389" s="194" t="s">
        <v>180</v>
      </c>
      <c r="E389" s="195" t="s">
        <v>19</v>
      </c>
      <c r="F389" s="196" t="s">
        <v>658</v>
      </c>
      <c r="G389" s="193"/>
      <c r="H389" s="197">
        <v>2.52</v>
      </c>
      <c r="I389" s="198"/>
      <c r="J389" s="193"/>
      <c r="K389" s="193"/>
      <c r="L389" s="199"/>
      <c r="M389" s="200"/>
      <c r="N389" s="201"/>
      <c r="O389" s="201"/>
      <c r="P389" s="201"/>
      <c r="Q389" s="201"/>
      <c r="R389" s="201"/>
      <c r="S389" s="201"/>
      <c r="T389" s="202"/>
      <c r="AT389" s="203" t="s">
        <v>180</v>
      </c>
      <c r="AU389" s="203" t="s">
        <v>85</v>
      </c>
      <c r="AV389" s="13" t="s">
        <v>85</v>
      </c>
      <c r="AW389" s="13" t="s">
        <v>34</v>
      </c>
      <c r="AX389" s="13" t="s">
        <v>79</v>
      </c>
      <c r="AY389" s="203" t="s">
        <v>171</v>
      </c>
    </row>
    <row r="390" spans="1:65" s="2" customFormat="1" ht="36">
      <c r="A390" s="35"/>
      <c r="B390" s="36"/>
      <c r="C390" s="179" t="s">
        <v>659</v>
      </c>
      <c r="D390" s="179" t="s">
        <v>173</v>
      </c>
      <c r="E390" s="180" t="s">
        <v>660</v>
      </c>
      <c r="F390" s="181" t="s">
        <v>661</v>
      </c>
      <c r="G390" s="182" t="s">
        <v>231</v>
      </c>
      <c r="H390" s="183">
        <v>36.479999999999997</v>
      </c>
      <c r="I390" s="184"/>
      <c r="J390" s="185">
        <f>ROUND(I390*H390,2)</f>
        <v>0</v>
      </c>
      <c r="K390" s="181" t="s">
        <v>177</v>
      </c>
      <c r="L390" s="40"/>
      <c r="M390" s="186" t="s">
        <v>19</v>
      </c>
      <c r="N390" s="187" t="s">
        <v>45</v>
      </c>
      <c r="O390" s="65"/>
      <c r="P390" s="188">
        <f>O390*H390</f>
        <v>0</v>
      </c>
      <c r="Q390" s="188">
        <v>0</v>
      </c>
      <c r="R390" s="188">
        <f>Q390*H390</f>
        <v>0</v>
      </c>
      <c r="S390" s="188">
        <v>6.2E-2</v>
      </c>
      <c r="T390" s="189">
        <f>S390*H390</f>
        <v>2.2617599999999998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0" t="s">
        <v>178</v>
      </c>
      <c r="AT390" s="190" t="s">
        <v>173</v>
      </c>
      <c r="AU390" s="190" t="s">
        <v>85</v>
      </c>
      <c r="AY390" s="18" t="s">
        <v>171</v>
      </c>
      <c r="BE390" s="191">
        <f>IF(N390="základní",J390,0)</f>
        <v>0</v>
      </c>
      <c r="BF390" s="191">
        <f>IF(N390="snížená",J390,0)</f>
        <v>0</v>
      </c>
      <c r="BG390" s="191">
        <f>IF(N390="zákl. přenesená",J390,0)</f>
        <v>0</v>
      </c>
      <c r="BH390" s="191">
        <f>IF(N390="sníž. přenesená",J390,0)</f>
        <v>0</v>
      </c>
      <c r="BI390" s="191">
        <f>IF(N390="nulová",J390,0)</f>
        <v>0</v>
      </c>
      <c r="BJ390" s="18" t="s">
        <v>85</v>
      </c>
      <c r="BK390" s="191">
        <f>ROUND(I390*H390,2)</f>
        <v>0</v>
      </c>
      <c r="BL390" s="18" t="s">
        <v>178</v>
      </c>
      <c r="BM390" s="190" t="s">
        <v>662</v>
      </c>
    </row>
    <row r="391" spans="1:65" s="13" customFormat="1" ht="11.25">
      <c r="B391" s="192"/>
      <c r="C391" s="193"/>
      <c r="D391" s="194" t="s">
        <v>180</v>
      </c>
      <c r="E391" s="195" t="s">
        <v>19</v>
      </c>
      <c r="F391" s="196" t="s">
        <v>663</v>
      </c>
      <c r="G391" s="193"/>
      <c r="H391" s="197">
        <v>36.479999999999997</v>
      </c>
      <c r="I391" s="198"/>
      <c r="J391" s="193"/>
      <c r="K391" s="193"/>
      <c r="L391" s="199"/>
      <c r="M391" s="200"/>
      <c r="N391" s="201"/>
      <c r="O391" s="201"/>
      <c r="P391" s="201"/>
      <c r="Q391" s="201"/>
      <c r="R391" s="201"/>
      <c r="S391" s="201"/>
      <c r="T391" s="202"/>
      <c r="AT391" s="203" t="s">
        <v>180</v>
      </c>
      <c r="AU391" s="203" t="s">
        <v>85</v>
      </c>
      <c r="AV391" s="13" t="s">
        <v>85</v>
      </c>
      <c r="AW391" s="13" t="s">
        <v>34</v>
      </c>
      <c r="AX391" s="13" t="s">
        <v>79</v>
      </c>
      <c r="AY391" s="203" t="s">
        <v>171</v>
      </c>
    </row>
    <row r="392" spans="1:65" s="2" customFormat="1" ht="44.25" customHeight="1">
      <c r="A392" s="35"/>
      <c r="B392" s="36"/>
      <c r="C392" s="179" t="s">
        <v>664</v>
      </c>
      <c r="D392" s="179" t="s">
        <v>173</v>
      </c>
      <c r="E392" s="180" t="s">
        <v>665</v>
      </c>
      <c r="F392" s="181" t="s">
        <v>666</v>
      </c>
      <c r="G392" s="182" t="s">
        <v>231</v>
      </c>
      <c r="H392" s="183">
        <v>2.76</v>
      </c>
      <c r="I392" s="184"/>
      <c r="J392" s="185">
        <f>ROUND(I392*H392,2)</f>
        <v>0</v>
      </c>
      <c r="K392" s="181" t="s">
        <v>177</v>
      </c>
      <c r="L392" s="40"/>
      <c r="M392" s="186" t="s">
        <v>19</v>
      </c>
      <c r="N392" s="187" t="s">
        <v>45</v>
      </c>
      <c r="O392" s="65"/>
      <c r="P392" s="188">
        <f>O392*H392</f>
        <v>0</v>
      </c>
      <c r="Q392" s="188">
        <v>0</v>
      </c>
      <c r="R392" s="188">
        <f>Q392*H392</f>
        <v>0</v>
      </c>
      <c r="S392" s="188">
        <v>4.8000000000000001E-2</v>
      </c>
      <c r="T392" s="189">
        <f>S392*H392</f>
        <v>0.13247999999999999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0" t="s">
        <v>178</v>
      </c>
      <c r="AT392" s="190" t="s">
        <v>173</v>
      </c>
      <c r="AU392" s="190" t="s">
        <v>85</v>
      </c>
      <c r="AY392" s="18" t="s">
        <v>171</v>
      </c>
      <c r="BE392" s="191">
        <f>IF(N392="základní",J392,0)</f>
        <v>0</v>
      </c>
      <c r="BF392" s="191">
        <f>IF(N392="snížená",J392,0)</f>
        <v>0</v>
      </c>
      <c r="BG392" s="191">
        <f>IF(N392="zákl. přenesená",J392,0)</f>
        <v>0</v>
      </c>
      <c r="BH392" s="191">
        <f>IF(N392="sníž. přenesená",J392,0)</f>
        <v>0</v>
      </c>
      <c r="BI392" s="191">
        <f>IF(N392="nulová",J392,0)</f>
        <v>0</v>
      </c>
      <c r="BJ392" s="18" t="s">
        <v>85</v>
      </c>
      <c r="BK392" s="191">
        <f>ROUND(I392*H392,2)</f>
        <v>0</v>
      </c>
      <c r="BL392" s="18" t="s">
        <v>178</v>
      </c>
      <c r="BM392" s="190" t="s">
        <v>667</v>
      </c>
    </row>
    <row r="393" spans="1:65" s="13" customFormat="1" ht="11.25">
      <c r="B393" s="192"/>
      <c r="C393" s="193"/>
      <c r="D393" s="194" t="s">
        <v>180</v>
      </c>
      <c r="E393" s="195" t="s">
        <v>19</v>
      </c>
      <c r="F393" s="196" t="s">
        <v>668</v>
      </c>
      <c r="G393" s="193"/>
      <c r="H393" s="197">
        <v>2.76</v>
      </c>
      <c r="I393" s="198"/>
      <c r="J393" s="193"/>
      <c r="K393" s="193"/>
      <c r="L393" s="199"/>
      <c r="M393" s="200"/>
      <c r="N393" s="201"/>
      <c r="O393" s="201"/>
      <c r="P393" s="201"/>
      <c r="Q393" s="201"/>
      <c r="R393" s="201"/>
      <c r="S393" s="201"/>
      <c r="T393" s="202"/>
      <c r="AT393" s="203" t="s">
        <v>180</v>
      </c>
      <c r="AU393" s="203" t="s">
        <v>85</v>
      </c>
      <c r="AV393" s="13" t="s">
        <v>85</v>
      </c>
      <c r="AW393" s="13" t="s">
        <v>34</v>
      </c>
      <c r="AX393" s="13" t="s">
        <v>79</v>
      </c>
      <c r="AY393" s="203" t="s">
        <v>171</v>
      </c>
    </row>
    <row r="394" spans="1:65" s="2" customFormat="1" ht="44.25" customHeight="1">
      <c r="A394" s="35"/>
      <c r="B394" s="36"/>
      <c r="C394" s="179" t="s">
        <v>669</v>
      </c>
      <c r="D394" s="179" t="s">
        <v>173</v>
      </c>
      <c r="E394" s="180" t="s">
        <v>670</v>
      </c>
      <c r="F394" s="181" t="s">
        <v>671</v>
      </c>
      <c r="G394" s="182" t="s">
        <v>231</v>
      </c>
      <c r="H394" s="183">
        <v>13.2</v>
      </c>
      <c r="I394" s="184"/>
      <c r="J394" s="185">
        <f>ROUND(I394*H394,2)</f>
        <v>0</v>
      </c>
      <c r="K394" s="181" t="s">
        <v>177</v>
      </c>
      <c r="L394" s="40"/>
      <c r="M394" s="186" t="s">
        <v>19</v>
      </c>
      <c r="N394" s="187" t="s">
        <v>45</v>
      </c>
      <c r="O394" s="65"/>
      <c r="P394" s="188">
        <f>O394*H394</f>
        <v>0</v>
      </c>
      <c r="Q394" s="188">
        <v>0</v>
      </c>
      <c r="R394" s="188">
        <f>Q394*H394</f>
        <v>0</v>
      </c>
      <c r="S394" s="188">
        <v>3.4000000000000002E-2</v>
      </c>
      <c r="T394" s="189">
        <f>S394*H394</f>
        <v>0.44880000000000003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90" t="s">
        <v>178</v>
      </c>
      <c r="AT394" s="190" t="s">
        <v>173</v>
      </c>
      <c r="AU394" s="190" t="s">
        <v>85</v>
      </c>
      <c r="AY394" s="18" t="s">
        <v>171</v>
      </c>
      <c r="BE394" s="191">
        <f>IF(N394="základní",J394,0)</f>
        <v>0</v>
      </c>
      <c r="BF394" s="191">
        <f>IF(N394="snížená",J394,0)</f>
        <v>0</v>
      </c>
      <c r="BG394" s="191">
        <f>IF(N394="zákl. přenesená",J394,0)</f>
        <v>0</v>
      </c>
      <c r="BH394" s="191">
        <f>IF(N394="sníž. přenesená",J394,0)</f>
        <v>0</v>
      </c>
      <c r="BI394" s="191">
        <f>IF(N394="nulová",J394,0)</f>
        <v>0</v>
      </c>
      <c r="BJ394" s="18" t="s">
        <v>85</v>
      </c>
      <c r="BK394" s="191">
        <f>ROUND(I394*H394,2)</f>
        <v>0</v>
      </c>
      <c r="BL394" s="18" t="s">
        <v>178</v>
      </c>
      <c r="BM394" s="190" t="s">
        <v>672</v>
      </c>
    </row>
    <row r="395" spans="1:65" s="13" customFormat="1" ht="11.25">
      <c r="B395" s="192"/>
      <c r="C395" s="193"/>
      <c r="D395" s="194" t="s">
        <v>180</v>
      </c>
      <c r="E395" s="195" t="s">
        <v>19</v>
      </c>
      <c r="F395" s="196" t="s">
        <v>673</v>
      </c>
      <c r="G395" s="193"/>
      <c r="H395" s="197">
        <v>13.2</v>
      </c>
      <c r="I395" s="198"/>
      <c r="J395" s="193"/>
      <c r="K395" s="193"/>
      <c r="L395" s="199"/>
      <c r="M395" s="200"/>
      <c r="N395" s="201"/>
      <c r="O395" s="201"/>
      <c r="P395" s="201"/>
      <c r="Q395" s="201"/>
      <c r="R395" s="201"/>
      <c r="S395" s="201"/>
      <c r="T395" s="202"/>
      <c r="AT395" s="203" t="s">
        <v>180</v>
      </c>
      <c r="AU395" s="203" t="s">
        <v>85</v>
      </c>
      <c r="AV395" s="13" t="s">
        <v>85</v>
      </c>
      <c r="AW395" s="13" t="s">
        <v>34</v>
      </c>
      <c r="AX395" s="13" t="s">
        <v>79</v>
      </c>
      <c r="AY395" s="203" t="s">
        <v>171</v>
      </c>
    </row>
    <row r="396" spans="1:65" s="2" customFormat="1" ht="36">
      <c r="A396" s="35"/>
      <c r="B396" s="36"/>
      <c r="C396" s="179" t="s">
        <v>674</v>
      </c>
      <c r="D396" s="179" t="s">
        <v>173</v>
      </c>
      <c r="E396" s="180" t="s">
        <v>675</v>
      </c>
      <c r="F396" s="181" t="s">
        <v>676</v>
      </c>
      <c r="G396" s="182" t="s">
        <v>231</v>
      </c>
      <c r="H396" s="183">
        <v>3.2</v>
      </c>
      <c r="I396" s="184"/>
      <c r="J396" s="185">
        <f>ROUND(I396*H396,2)</f>
        <v>0</v>
      </c>
      <c r="K396" s="181" t="s">
        <v>177</v>
      </c>
      <c r="L396" s="40"/>
      <c r="M396" s="186" t="s">
        <v>19</v>
      </c>
      <c r="N396" s="187" t="s">
        <v>45</v>
      </c>
      <c r="O396" s="65"/>
      <c r="P396" s="188">
        <f>O396*H396</f>
        <v>0</v>
      </c>
      <c r="Q396" s="188">
        <v>0</v>
      </c>
      <c r="R396" s="188">
        <f>Q396*H396</f>
        <v>0</v>
      </c>
      <c r="S396" s="188">
        <v>8.7999999999999995E-2</v>
      </c>
      <c r="T396" s="189">
        <f>S396*H396</f>
        <v>0.28160000000000002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90" t="s">
        <v>178</v>
      </c>
      <c r="AT396" s="190" t="s">
        <v>173</v>
      </c>
      <c r="AU396" s="190" t="s">
        <v>85</v>
      </c>
      <c r="AY396" s="18" t="s">
        <v>171</v>
      </c>
      <c r="BE396" s="191">
        <f>IF(N396="základní",J396,0)</f>
        <v>0</v>
      </c>
      <c r="BF396" s="191">
        <f>IF(N396="snížená",J396,0)</f>
        <v>0</v>
      </c>
      <c r="BG396" s="191">
        <f>IF(N396="zákl. přenesená",J396,0)</f>
        <v>0</v>
      </c>
      <c r="BH396" s="191">
        <f>IF(N396="sníž. přenesená",J396,0)</f>
        <v>0</v>
      </c>
      <c r="BI396" s="191">
        <f>IF(N396="nulová",J396,0)</f>
        <v>0</v>
      </c>
      <c r="BJ396" s="18" t="s">
        <v>85</v>
      </c>
      <c r="BK396" s="191">
        <f>ROUND(I396*H396,2)</f>
        <v>0</v>
      </c>
      <c r="BL396" s="18" t="s">
        <v>178</v>
      </c>
      <c r="BM396" s="190" t="s">
        <v>677</v>
      </c>
    </row>
    <row r="397" spans="1:65" s="13" customFormat="1" ht="11.25">
      <c r="B397" s="192"/>
      <c r="C397" s="193"/>
      <c r="D397" s="194" t="s">
        <v>180</v>
      </c>
      <c r="E397" s="195" t="s">
        <v>19</v>
      </c>
      <c r="F397" s="196" t="s">
        <v>678</v>
      </c>
      <c r="G397" s="193"/>
      <c r="H397" s="197">
        <v>3.2</v>
      </c>
      <c r="I397" s="198"/>
      <c r="J397" s="193"/>
      <c r="K397" s="193"/>
      <c r="L397" s="199"/>
      <c r="M397" s="200"/>
      <c r="N397" s="201"/>
      <c r="O397" s="201"/>
      <c r="P397" s="201"/>
      <c r="Q397" s="201"/>
      <c r="R397" s="201"/>
      <c r="S397" s="201"/>
      <c r="T397" s="202"/>
      <c r="AT397" s="203" t="s">
        <v>180</v>
      </c>
      <c r="AU397" s="203" t="s">
        <v>85</v>
      </c>
      <c r="AV397" s="13" t="s">
        <v>85</v>
      </c>
      <c r="AW397" s="13" t="s">
        <v>34</v>
      </c>
      <c r="AX397" s="13" t="s">
        <v>79</v>
      </c>
      <c r="AY397" s="203" t="s">
        <v>171</v>
      </c>
    </row>
    <row r="398" spans="1:65" s="2" customFormat="1" ht="55.5" customHeight="1">
      <c r="A398" s="35"/>
      <c r="B398" s="36"/>
      <c r="C398" s="179" t="s">
        <v>679</v>
      </c>
      <c r="D398" s="179" t="s">
        <v>173</v>
      </c>
      <c r="E398" s="180" t="s">
        <v>680</v>
      </c>
      <c r="F398" s="181" t="s">
        <v>681</v>
      </c>
      <c r="G398" s="182" t="s">
        <v>176</v>
      </c>
      <c r="H398" s="183">
        <v>2.048</v>
      </c>
      <c r="I398" s="184"/>
      <c r="J398" s="185">
        <f>ROUND(I398*H398,2)</f>
        <v>0</v>
      </c>
      <c r="K398" s="181" t="s">
        <v>177</v>
      </c>
      <c r="L398" s="40"/>
      <c r="M398" s="186" t="s">
        <v>19</v>
      </c>
      <c r="N398" s="187" t="s">
        <v>45</v>
      </c>
      <c r="O398" s="65"/>
      <c r="P398" s="188">
        <f>O398*H398</f>
        <v>0</v>
      </c>
      <c r="Q398" s="188">
        <v>0</v>
      </c>
      <c r="R398" s="188">
        <f>Q398*H398</f>
        <v>0</v>
      </c>
      <c r="S398" s="188">
        <v>1.8</v>
      </c>
      <c r="T398" s="189">
        <f>S398*H398</f>
        <v>3.6864000000000003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90" t="s">
        <v>178</v>
      </c>
      <c r="AT398" s="190" t="s">
        <v>173</v>
      </c>
      <c r="AU398" s="190" t="s">
        <v>85</v>
      </c>
      <c r="AY398" s="18" t="s">
        <v>171</v>
      </c>
      <c r="BE398" s="191">
        <f>IF(N398="základní",J398,0)</f>
        <v>0</v>
      </c>
      <c r="BF398" s="191">
        <f>IF(N398="snížená",J398,0)</f>
        <v>0</v>
      </c>
      <c r="BG398" s="191">
        <f>IF(N398="zákl. přenesená",J398,0)</f>
        <v>0</v>
      </c>
      <c r="BH398" s="191">
        <f>IF(N398="sníž. přenesená",J398,0)</f>
        <v>0</v>
      </c>
      <c r="BI398" s="191">
        <f>IF(N398="nulová",J398,0)</f>
        <v>0</v>
      </c>
      <c r="BJ398" s="18" t="s">
        <v>85</v>
      </c>
      <c r="BK398" s="191">
        <f>ROUND(I398*H398,2)</f>
        <v>0</v>
      </c>
      <c r="BL398" s="18" t="s">
        <v>178</v>
      </c>
      <c r="BM398" s="190" t="s">
        <v>682</v>
      </c>
    </row>
    <row r="399" spans="1:65" s="13" customFormat="1" ht="11.25">
      <c r="B399" s="192"/>
      <c r="C399" s="193"/>
      <c r="D399" s="194" t="s">
        <v>180</v>
      </c>
      <c r="E399" s="195" t="s">
        <v>19</v>
      </c>
      <c r="F399" s="196" t="s">
        <v>683</v>
      </c>
      <c r="G399" s="193"/>
      <c r="H399" s="197">
        <v>0.66200000000000003</v>
      </c>
      <c r="I399" s="198"/>
      <c r="J399" s="193"/>
      <c r="K399" s="193"/>
      <c r="L399" s="199"/>
      <c r="M399" s="200"/>
      <c r="N399" s="201"/>
      <c r="O399" s="201"/>
      <c r="P399" s="201"/>
      <c r="Q399" s="201"/>
      <c r="R399" s="201"/>
      <c r="S399" s="201"/>
      <c r="T399" s="202"/>
      <c r="AT399" s="203" t="s">
        <v>180</v>
      </c>
      <c r="AU399" s="203" t="s">
        <v>85</v>
      </c>
      <c r="AV399" s="13" t="s">
        <v>85</v>
      </c>
      <c r="AW399" s="13" t="s">
        <v>34</v>
      </c>
      <c r="AX399" s="13" t="s">
        <v>73</v>
      </c>
      <c r="AY399" s="203" t="s">
        <v>171</v>
      </c>
    </row>
    <row r="400" spans="1:65" s="13" customFormat="1" ht="11.25">
      <c r="B400" s="192"/>
      <c r="C400" s="193"/>
      <c r="D400" s="194" t="s">
        <v>180</v>
      </c>
      <c r="E400" s="195" t="s">
        <v>19</v>
      </c>
      <c r="F400" s="196" t="s">
        <v>684</v>
      </c>
      <c r="G400" s="193"/>
      <c r="H400" s="197">
        <v>0.69299999999999995</v>
      </c>
      <c r="I400" s="198"/>
      <c r="J400" s="193"/>
      <c r="K400" s="193"/>
      <c r="L400" s="199"/>
      <c r="M400" s="200"/>
      <c r="N400" s="201"/>
      <c r="O400" s="201"/>
      <c r="P400" s="201"/>
      <c r="Q400" s="201"/>
      <c r="R400" s="201"/>
      <c r="S400" s="201"/>
      <c r="T400" s="202"/>
      <c r="AT400" s="203" t="s">
        <v>180</v>
      </c>
      <c r="AU400" s="203" t="s">
        <v>85</v>
      </c>
      <c r="AV400" s="13" t="s">
        <v>85</v>
      </c>
      <c r="AW400" s="13" t="s">
        <v>34</v>
      </c>
      <c r="AX400" s="13" t="s">
        <v>73</v>
      </c>
      <c r="AY400" s="203" t="s">
        <v>171</v>
      </c>
    </row>
    <row r="401" spans="1:65" s="13" customFormat="1" ht="11.25">
      <c r="B401" s="192"/>
      <c r="C401" s="193"/>
      <c r="D401" s="194" t="s">
        <v>180</v>
      </c>
      <c r="E401" s="195" t="s">
        <v>19</v>
      </c>
      <c r="F401" s="196" t="s">
        <v>684</v>
      </c>
      <c r="G401" s="193"/>
      <c r="H401" s="197">
        <v>0.69299999999999995</v>
      </c>
      <c r="I401" s="198"/>
      <c r="J401" s="193"/>
      <c r="K401" s="193"/>
      <c r="L401" s="199"/>
      <c r="M401" s="200"/>
      <c r="N401" s="201"/>
      <c r="O401" s="201"/>
      <c r="P401" s="201"/>
      <c r="Q401" s="201"/>
      <c r="R401" s="201"/>
      <c r="S401" s="201"/>
      <c r="T401" s="202"/>
      <c r="AT401" s="203" t="s">
        <v>180</v>
      </c>
      <c r="AU401" s="203" t="s">
        <v>85</v>
      </c>
      <c r="AV401" s="13" t="s">
        <v>85</v>
      </c>
      <c r="AW401" s="13" t="s">
        <v>34</v>
      </c>
      <c r="AX401" s="13" t="s">
        <v>73</v>
      </c>
      <c r="AY401" s="203" t="s">
        <v>171</v>
      </c>
    </row>
    <row r="402" spans="1:65" s="14" customFormat="1" ht="11.25">
      <c r="B402" s="204"/>
      <c r="C402" s="205"/>
      <c r="D402" s="194" t="s">
        <v>180</v>
      </c>
      <c r="E402" s="206" t="s">
        <v>19</v>
      </c>
      <c r="F402" s="207" t="s">
        <v>183</v>
      </c>
      <c r="G402" s="205"/>
      <c r="H402" s="208">
        <v>2.048</v>
      </c>
      <c r="I402" s="209"/>
      <c r="J402" s="205"/>
      <c r="K402" s="205"/>
      <c r="L402" s="210"/>
      <c r="M402" s="211"/>
      <c r="N402" s="212"/>
      <c r="O402" s="212"/>
      <c r="P402" s="212"/>
      <c r="Q402" s="212"/>
      <c r="R402" s="212"/>
      <c r="S402" s="212"/>
      <c r="T402" s="213"/>
      <c r="AT402" s="214" t="s">
        <v>180</v>
      </c>
      <c r="AU402" s="214" t="s">
        <v>85</v>
      </c>
      <c r="AV402" s="14" t="s">
        <v>178</v>
      </c>
      <c r="AW402" s="14" t="s">
        <v>34</v>
      </c>
      <c r="AX402" s="14" t="s">
        <v>79</v>
      </c>
      <c r="AY402" s="214" t="s">
        <v>171</v>
      </c>
    </row>
    <row r="403" spans="1:65" s="2" customFormat="1" ht="44.25" customHeight="1">
      <c r="A403" s="35"/>
      <c r="B403" s="36"/>
      <c r="C403" s="179" t="s">
        <v>685</v>
      </c>
      <c r="D403" s="179" t="s">
        <v>173</v>
      </c>
      <c r="E403" s="180" t="s">
        <v>686</v>
      </c>
      <c r="F403" s="181" t="s">
        <v>687</v>
      </c>
      <c r="G403" s="182" t="s">
        <v>318</v>
      </c>
      <c r="H403" s="183">
        <v>70.2</v>
      </c>
      <c r="I403" s="184"/>
      <c r="J403" s="185">
        <f>ROUND(I403*H403,2)</f>
        <v>0</v>
      </c>
      <c r="K403" s="181" t="s">
        <v>177</v>
      </c>
      <c r="L403" s="40"/>
      <c r="M403" s="186" t="s">
        <v>19</v>
      </c>
      <c r="N403" s="187" t="s">
        <v>45</v>
      </c>
      <c r="O403" s="65"/>
      <c r="P403" s="188">
        <f>O403*H403</f>
        <v>0</v>
      </c>
      <c r="Q403" s="188">
        <v>0</v>
      </c>
      <c r="R403" s="188">
        <f>Q403*H403</f>
        <v>0</v>
      </c>
      <c r="S403" s="188">
        <v>7.0000000000000001E-3</v>
      </c>
      <c r="T403" s="189">
        <f>S403*H403</f>
        <v>0.4914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0" t="s">
        <v>178</v>
      </c>
      <c r="AT403" s="190" t="s">
        <v>173</v>
      </c>
      <c r="AU403" s="190" t="s">
        <v>85</v>
      </c>
      <c r="AY403" s="18" t="s">
        <v>171</v>
      </c>
      <c r="BE403" s="191">
        <f>IF(N403="základní",J403,0)</f>
        <v>0</v>
      </c>
      <c r="BF403" s="191">
        <f>IF(N403="snížená",J403,0)</f>
        <v>0</v>
      </c>
      <c r="BG403" s="191">
        <f>IF(N403="zákl. přenesená",J403,0)</f>
        <v>0</v>
      </c>
      <c r="BH403" s="191">
        <f>IF(N403="sníž. přenesená",J403,0)</f>
        <v>0</v>
      </c>
      <c r="BI403" s="191">
        <f>IF(N403="nulová",J403,0)</f>
        <v>0</v>
      </c>
      <c r="BJ403" s="18" t="s">
        <v>85</v>
      </c>
      <c r="BK403" s="191">
        <f>ROUND(I403*H403,2)</f>
        <v>0</v>
      </c>
      <c r="BL403" s="18" t="s">
        <v>178</v>
      </c>
      <c r="BM403" s="190" t="s">
        <v>688</v>
      </c>
    </row>
    <row r="404" spans="1:65" s="13" customFormat="1" ht="11.25">
      <c r="B404" s="192"/>
      <c r="C404" s="193"/>
      <c r="D404" s="194" t="s">
        <v>180</v>
      </c>
      <c r="E404" s="195" t="s">
        <v>19</v>
      </c>
      <c r="F404" s="196" t="s">
        <v>689</v>
      </c>
      <c r="G404" s="193"/>
      <c r="H404" s="197">
        <v>20.8</v>
      </c>
      <c r="I404" s="198"/>
      <c r="J404" s="193"/>
      <c r="K404" s="193"/>
      <c r="L404" s="199"/>
      <c r="M404" s="200"/>
      <c r="N404" s="201"/>
      <c r="O404" s="201"/>
      <c r="P404" s="201"/>
      <c r="Q404" s="201"/>
      <c r="R404" s="201"/>
      <c r="S404" s="201"/>
      <c r="T404" s="202"/>
      <c r="AT404" s="203" t="s">
        <v>180</v>
      </c>
      <c r="AU404" s="203" t="s">
        <v>85</v>
      </c>
      <c r="AV404" s="13" t="s">
        <v>85</v>
      </c>
      <c r="AW404" s="13" t="s">
        <v>34</v>
      </c>
      <c r="AX404" s="13" t="s">
        <v>73</v>
      </c>
      <c r="AY404" s="203" t="s">
        <v>171</v>
      </c>
    </row>
    <row r="405" spans="1:65" s="13" customFormat="1" ht="11.25">
      <c r="B405" s="192"/>
      <c r="C405" s="193"/>
      <c r="D405" s="194" t="s">
        <v>180</v>
      </c>
      <c r="E405" s="195" t="s">
        <v>19</v>
      </c>
      <c r="F405" s="196" t="s">
        <v>690</v>
      </c>
      <c r="G405" s="193"/>
      <c r="H405" s="197">
        <v>36.4</v>
      </c>
      <c r="I405" s="198"/>
      <c r="J405" s="193"/>
      <c r="K405" s="193"/>
      <c r="L405" s="199"/>
      <c r="M405" s="200"/>
      <c r="N405" s="201"/>
      <c r="O405" s="201"/>
      <c r="P405" s="201"/>
      <c r="Q405" s="201"/>
      <c r="R405" s="201"/>
      <c r="S405" s="201"/>
      <c r="T405" s="202"/>
      <c r="AT405" s="203" t="s">
        <v>180</v>
      </c>
      <c r="AU405" s="203" t="s">
        <v>85</v>
      </c>
      <c r="AV405" s="13" t="s">
        <v>85</v>
      </c>
      <c r="AW405" s="13" t="s">
        <v>34</v>
      </c>
      <c r="AX405" s="13" t="s">
        <v>73</v>
      </c>
      <c r="AY405" s="203" t="s">
        <v>171</v>
      </c>
    </row>
    <row r="406" spans="1:65" s="13" customFormat="1" ht="11.25">
      <c r="B406" s="192"/>
      <c r="C406" s="193"/>
      <c r="D406" s="194" t="s">
        <v>180</v>
      </c>
      <c r="E406" s="195" t="s">
        <v>19</v>
      </c>
      <c r="F406" s="196" t="s">
        <v>691</v>
      </c>
      <c r="G406" s="193"/>
      <c r="H406" s="197">
        <v>13</v>
      </c>
      <c r="I406" s="198"/>
      <c r="J406" s="193"/>
      <c r="K406" s="193"/>
      <c r="L406" s="199"/>
      <c r="M406" s="200"/>
      <c r="N406" s="201"/>
      <c r="O406" s="201"/>
      <c r="P406" s="201"/>
      <c r="Q406" s="201"/>
      <c r="R406" s="201"/>
      <c r="S406" s="201"/>
      <c r="T406" s="202"/>
      <c r="AT406" s="203" t="s">
        <v>180</v>
      </c>
      <c r="AU406" s="203" t="s">
        <v>85</v>
      </c>
      <c r="AV406" s="13" t="s">
        <v>85</v>
      </c>
      <c r="AW406" s="13" t="s">
        <v>34</v>
      </c>
      <c r="AX406" s="13" t="s">
        <v>73</v>
      </c>
      <c r="AY406" s="203" t="s">
        <v>171</v>
      </c>
    </row>
    <row r="407" spans="1:65" s="14" customFormat="1" ht="11.25">
      <c r="B407" s="204"/>
      <c r="C407" s="205"/>
      <c r="D407" s="194" t="s">
        <v>180</v>
      </c>
      <c r="E407" s="206" t="s">
        <v>19</v>
      </c>
      <c r="F407" s="207" t="s">
        <v>183</v>
      </c>
      <c r="G407" s="205"/>
      <c r="H407" s="208">
        <v>70.2</v>
      </c>
      <c r="I407" s="209"/>
      <c r="J407" s="205"/>
      <c r="K407" s="205"/>
      <c r="L407" s="210"/>
      <c r="M407" s="211"/>
      <c r="N407" s="212"/>
      <c r="O407" s="212"/>
      <c r="P407" s="212"/>
      <c r="Q407" s="212"/>
      <c r="R407" s="212"/>
      <c r="S407" s="212"/>
      <c r="T407" s="213"/>
      <c r="AT407" s="214" t="s">
        <v>180</v>
      </c>
      <c r="AU407" s="214" t="s">
        <v>85</v>
      </c>
      <c r="AV407" s="14" t="s">
        <v>178</v>
      </c>
      <c r="AW407" s="14" t="s">
        <v>34</v>
      </c>
      <c r="AX407" s="14" t="s">
        <v>79</v>
      </c>
      <c r="AY407" s="214" t="s">
        <v>171</v>
      </c>
    </row>
    <row r="408" spans="1:65" s="2" customFormat="1" ht="36">
      <c r="A408" s="35"/>
      <c r="B408" s="36"/>
      <c r="C408" s="179" t="s">
        <v>692</v>
      </c>
      <c r="D408" s="179" t="s">
        <v>173</v>
      </c>
      <c r="E408" s="180" t="s">
        <v>693</v>
      </c>
      <c r="F408" s="181" t="s">
        <v>694</v>
      </c>
      <c r="G408" s="182" t="s">
        <v>318</v>
      </c>
      <c r="H408" s="183">
        <v>7.8</v>
      </c>
      <c r="I408" s="184"/>
      <c r="J408" s="185">
        <f>ROUND(I408*H408,2)</f>
        <v>0</v>
      </c>
      <c r="K408" s="181" t="s">
        <v>177</v>
      </c>
      <c r="L408" s="40"/>
      <c r="M408" s="186" t="s">
        <v>19</v>
      </c>
      <c r="N408" s="187" t="s">
        <v>45</v>
      </c>
      <c r="O408" s="65"/>
      <c r="P408" s="188">
        <f>O408*H408</f>
        <v>0</v>
      </c>
      <c r="Q408" s="188">
        <v>0</v>
      </c>
      <c r="R408" s="188">
        <f>Q408*H408</f>
        <v>0</v>
      </c>
      <c r="S408" s="188">
        <v>8.9999999999999993E-3</v>
      </c>
      <c r="T408" s="189">
        <f>S408*H408</f>
        <v>7.0199999999999999E-2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0" t="s">
        <v>178</v>
      </c>
      <c r="AT408" s="190" t="s">
        <v>173</v>
      </c>
      <c r="AU408" s="190" t="s">
        <v>85</v>
      </c>
      <c r="AY408" s="18" t="s">
        <v>171</v>
      </c>
      <c r="BE408" s="191">
        <f>IF(N408="základní",J408,0)</f>
        <v>0</v>
      </c>
      <c r="BF408" s="191">
        <f>IF(N408="snížená",J408,0)</f>
        <v>0</v>
      </c>
      <c r="BG408" s="191">
        <f>IF(N408="zákl. přenesená",J408,0)</f>
        <v>0</v>
      </c>
      <c r="BH408" s="191">
        <f>IF(N408="sníž. přenesená",J408,0)</f>
        <v>0</v>
      </c>
      <c r="BI408" s="191">
        <f>IF(N408="nulová",J408,0)</f>
        <v>0</v>
      </c>
      <c r="BJ408" s="18" t="s">
        <v>85</v>
      </c>
      <c r="BK408" s="191">
        <f>ROUND(I408*H408,2)</f>
        <v>0</v>
      </c>
      <c r="BL408" s="18" t="s">
        <v>178</v>
      </c>
      <c r="BM408" s="190" t="s">
        <v>695</v>
      </c>
    </row>
    <row r="409" spans="1:65" s="13" customFormat="1" ht="11.25">
      <c r="B409" s="192"/>
      <c r="C409" s="193"/>
      <c r="D409" s="194" t="s">
        <v>180</v>
      </c>
      <c r="E409" s="195" t="s">
        <v>19</v>
      </c>
      <c r="F409" s="196" t="s">
        <v>696</v>
      </c>
      <c r="G409" s="193"/>
      <c r="H409" s="197">
        <v>7.8</v>
      </c>
      <c r="I409" s="198"/>
      <c r="J409" s="193"/>
      <c r="K409" s="193"/>
      <c r="L409" s="199"/>
      <c r="M409" s="200"/>
      <c r="N409" s="201"/>
      <c r="O409" s="201"/>
      <c r="P409" s="201"/>
      <c r="Q409" s="201"/>
      <c r="R409" s="201"/>
      <c r="S409" s="201"/>
      <c r="T409" s="202"/>
      <c r="AT409" s="203" t="s">
        <v>180</v>
      </c>
      <c r="AU409" s="203" t="s">
        <v>85</v>
      </c>
      <c r="AV409" s="13" t="s">
        <v>85</v>
      </c>
      <c r="AW409" s="13" t="s">
        <v>34</v>
      </c>
      <c r="AX409" s="13" t="s">
        <v>73</v>
      </c>
      <c r="AY409" s="203" t="s">
        <v>171</v>
      </c>
    </row>
    <row r="410" spans="1:65" s="14" customFormat="1" ht="11.25">
      <c r="B410" s="204"/>
      <c r="C410" s="205"/>
      <c r="D410" s="194" t="s">
        <v>180</v>
      </c>
      <c r="E410" s="206" t="s">
        <v>19</v>
      </c>
      <c r="F410" s="207" t="s">
        <v>183</v>
      </c>
      <c r="G410" s="205"/>
      <c r="H410" s="208">
        <v>7.8</v>
      </c>
      <c r="I410" s="209"/>
      <c r="J410" s="205"/>
      <c r="K410" s="205"/>
      <c r="L410" s="210"/>
      <c r="M410" s="211"/>
      <c r="N410" s="212"/>
      <c r="O410" s="212"/>
      <c r="P410" s="212"/>
      <c r="Q410" s="212"/>
      <c r="R410" s="212"/>
      <c r="S410" s="212"/>
      <c r="T410" s="213"/>
      <c r="AT410" s="214" t="s">
        <v>180</v>
      </c>
      <c r="AU410" s="214" t="s">
        <v>85</v>
      </c>
      <c r="AV410" s="14" t="s">
        <v>178</v>
      </c>
      <c r="AW410" s="14" t="s">
        <v>34</v>
      </c>
      <c r="AX410" s="14" t="s">
        <v>79</v>
      </c>
      <c r="AY410" s="214" t="s">
        <v>171</v>
      </c>
    </row>
    <row r="411" spans="1:65" s="2" customFormat="1" ht="16.5" customHeight="1">
      <c r="A411" s="35"/>
      <c r="B411" s="36"/>
      <c r="C411" s="179" t="s">
        <v>697</v>
      </c>
      <c r="D411" s="179" t="s">
        <v>173</v>
      </c>
      <c r="E411" s="180" t="s">
        <v>698</v>
      </c>
      <c r="F411" s="181" t="s">
        <v>699</v>
      </c>
      <c r="G411" s="182" t="s">
        <v>700</v>
      </c>
      <c r="H411" s="183">
        <v>1</v>
      </c>
      <c r="I411" s="184"/>
      <c r="J411" s="185">
        <f>ROUND(I411*H411,2)</f>
        <v>0</v>
      </c>
      <c r="K411" s="181" t="s">
        <v>19</v>
      </c>
      <c r="L411" s="40"/>
      <c r="M411" s="186" t="s">
        <v>19</v>
      </c>
      <c r="N411" s="187" t="s">
        <v>45</v>
      </c>
      <c r="O411" s="65"/>
      <c r="P411" s="188">
        <f>O411*H411</f>
        <v>0</v>
      </c>
      <c r="Q411" s="188">
        <v>0</v>
      </c>
      <c r="R411" s="188">
        <f>Q411*H411</f>
        <v>0</v>
      </c>
      <c r="S411" s="188">
        <v>8.1000000000000003E-2</v>
      </c>
      <c r="T411" s="189">
        <f>S411*H411</f>
        <v>8.1000000000000003E-2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0" t="s">
        <v>178</v>
      </c>
      <c r="AT411" s="190" t="s">
        <v>173</v>
      </c>
      <c r="AU411" s="190" t="s">
        <v>85</v>
      </c>
      <c r="AY411" s="18" t="s">
        <v>171</v>
      </c>
      <c r="BE411" s="191">
        <f>IF(N411="základní",J411,0)</f>
        <v>0</v>
      </c>
      <c r="BF411" s="191">
        <f>IF(N411="snížená",J411,0)</f>
        <v>0</v>
      </c>
      <c r="BG411" s="191">
        <f>IF(N411="zákl. přenesená",J411,0)</f>
        <v>0</v>
      </c>
      <c r="BH411" s="191">
        <f>IF(N411="sníž. přenesená",J411,0)</f>
        <v>0</v>
      </c>
      <c r="BI411" s="191">
        <f>IF(N411="nulová",J411,0)</f>
        <v>0</v>
      </c>
      <c r="BJ411" s="18" t="s">
        <v>85</v>
      </c>
      <c r="BK411" s="191">
        <f>ROUND(I411*H411,2)</f>
        <v>0</v>
      </c>
      <c r="BL411" s="18" t="s">
        <v>178</v>
      </c>
      <c r="BM411" s="190" t="s">
        <v>701</v>
      </c>
    </row>
    <row r="412" spans="1:65" s="2" customFormat="1" ht="19.5">
      <c r="A412" s="35"/>
      <c r="B412" s="36"/>
      <c r="C412" s="37"/>
      <c r="D412" s="194" t="s">
        <v>702</v>
      </c>
      <c r="E412" s="37"/>
      <c r="F412" s="235" t="s">
        <v>703</v>
      </c>
      <c r="G412" s="37"/>
      <c r="H412" s="37"/>
      <c r="I412" s="236"/>
      <c r="J412" s="37"/>
      <c r="K412" s="37"/>
      <c r="L412" s="40"/>
      <c r="M412" s="237"/>
      <c r="N412" s="238"/>
      <c r="O412" s="65"/>
      <c r="P412" s="65"/>
      <c r="Q412" s="65"/>
      <c r="R412" s="65"/>
      <c r="S412" s="65"/>
      <c r="T412" s="66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8" t="s">
        <v>702</v>
      </c>
      <c r="AU412" s="18" t="s">
        <v>85</v>
      </c>
    </row>
    <row r="413" spans="1:65" s="13" customFormat="1" ht="11.25">
      <c r="B413" s="192"/>
      <c r="C413" s="193"/>
      <c r="D413" s="194" t="s">
        <v>180</v>
      </c>
      <c r="E413" s="195" t="s">
        <v>19</v>
      </c>
      <c r="F413" s="196" t="s">
        <v>79</v>
      </c>
      <c r="G413" s="193"/>
      <c r="H413" s="197">
        <v>1</v>
      </c>
      <c r="I413" s="198"/>
      <c r="J413" s="193"/>
      <c r="K413" s="193"/>
      <c r="L413" s="199"/>
      <c r="M413" s="200"/>
      <c r="N413" s="201"/>
      <c r="O413" s="201"/>
      <c r="P413" s="201"/>
      <c r="Q413" s="201"/>
      <c r="R413" s="201"/>
      <c r="S413" s="201"/>
      <c r="T413" s="202"/>
      <c r="AT413" s="203" t="s">
        <v>180</v>
      </c>
      <c r="AU413" s="203" t="s">
        <v>85</v>
      </c>
      <c r="AV413" s="13" t="s">
        <v>85</v>
      </c>
      <c r="AW413" s="13" t="s">
        <v>34</v>
      </c>
      <c r="AX413" s="13" t="s">
        <v>79</v>
      </c>
      <c r="AY413" s="203" t="s">
        <v>171</v>
      </c>
    </row>
    <row r="414" spans="1:65" s="2" customFormat="1" ht="48">
      <c r="A414" s="35"/>
      <c r="B414" s="36"/>
      <c r="C414" s="179" t="s">
        <v>704</v>
      </c>
      <c r="D414" s="179" t="s">
        <v>173</v>
      </c>
      <c r="E414" s="180" t="s">
        <v>705</v>
      </c>
      <c r="F414" s="181" t="s">
        <v>706</v>
      </c>
      <c r="G414" s="182" t="s">
        <v>318</v>
      </c>
      <c r="H414" s="183">
        <v>5.2</v>
      </c>
      <c r="I414" s="184"/>
      <c r="J414" s="185">
        <f>ROUND(I414*H414,2)</f>
        <v>0</v>
      </c>
      <c r="K414" s="181" t="s">
        <v>177</v>
      </c>
      <c r="L414" s="40"/>
      <c r="M414" s="186" t="s">
        <v>19</v>
      </c>
      <c r="N414" s="187" t="s">
        <v>45</v>
      </c>
      <c r="O414" s="65"/>
      <c r="P414" s="188">
        <f>O414*H414</f>
        <v>0</v>
      </c>
      <c r="Q414" s="188">
        <v>0</v>
      </c>
      <c r="R414" s="188">
        <f>Q414*H414</f>
        <v>0</v>
      </c>
      <c r="S414" s="188">
        <v>4.2000000000000003E-2</v>
      </c>
      <c r="T414" s="189">
        <f>S414*H414</f>
        <v>0.21840000000000001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0" t="s">
        <v>178</v>
      </c>
      <c r="AT414" s="190" t="s">
        <v>173</v>
      </c>
      <c r="AU414" s="190" t="s">
        <v>85</v>
      </c>
      <c r="AY414" s="18" t="s">
        <v>171</v>
      </c>
      <c r="BE414" s="191">
        <f>IF(N414="základní",J414,0)</f>
        <v>0</v>
      </c>
      <c r="BF414" s="191">
        <f>IF(N414="snížená",J414,0)</f>
        <v>0</v>
      </c>
      <c r="BG414" s="191">
        <f>IF(N414="zákl. přenesená",J414,0)</f>
        <v>0</v>
      </c>
      <c r="BH414" s="191">
        <f>IF(N414="sníž. přenesená",J414,0)</f>
        <v>0</v>
      </c>
      <c r="BI414" s="191">
        <f>IF(N414="nulová",J414,0)</f>
        <v>0</v>
      </c>
      <c r="BJ414" s="18" t="s">
        <v>85</v>
      </c>
      <c r="BK414" s="191">
        <f>ROUND(I414*H414,2)</f>
        <v>0</v>
      </c>
      <c r="BL414" s="18" t="s">
        <v>178</v>
      </c>
      <c r="BM414" s="190" t="s">
        <v>707</v>
      </c>
    </row>
    <row r="415" spans="1:65" s="13" customFormat="1" ht="11.25">
      <c r="B415" s="192"/>
      <c r="C415" s="193"/>
      <c r="D415" s="194" t="s">
        <v>180</v>
      </c>
      <c r="E415" s="195" t="s">
        <v>19</v>
      </c>
      <c r="F415" s="196" t="s">
        <v>708</v>
      </c>
      <c r="G415" s="193"/>
      <c r="H415" s="197">
        <v>5.2</v>
      </c>
      <c r="I415" s="198"/>
      <c r="J415" s="193"/>
      <c r="K415" s="193"/>
      <c r="L415" s="199"/>
      <c r="M415" s="200"/>
      <c r="N415" s="201"/>
      <c r="O415" s="201"/>
      <c r="P415" s="201"/>
      <c r="Q415" s="201"/>
      <c r="R415" s="201"/>
      <c r="S415" s="201"/>
      <c r="T415" s="202"/>
      <c r="AT415" s="203" t="s">
        <v>180</v>
      </c>
      <c r="AU415" s="203" t="s">
        <v>85</v>
      </c>
      <c r="AV415" s="13" t="s">
        <v>85</v>
      </c>
      <c r="AW415" s="13" t="s">
        <v>34</v>
      </c>
      <c r="AX415" s="13" t="s">
        <v>79</v>
      </c>
      <c r="AY415" s="203" t="s">
        <v>171</v>
      </c>
    </row>
    <row r="416" spans="1:65" s="12" customFormat="1" ht="22.9" customHeight="1">
      <c r="B416" s="163"/>
      <c r="C416" s="164"/>
      <c r="D416" s="165" t="s">
        <v>72</v>
      </c>
      <c r="E416" s="177" t="s">
        <v>669</v>
      </c>
      <c r="F416" s="177" t="s">
        <v>709</v>
      </c>
      <c r="G416" s="164"/>
      <c r="H416" s="164"/>
      <c r="I416" s="167"/>
      <c r="J416" s="178">
        <f>BK416</f>
        <v>0</v>
      </c>
      <c r="K416" s="164"/>
      <c r="L416" s="169"/>
      <c r="M416" s="170"/>
      <c r="N416" s="171"/>
      <c r="O416" s="171"/>
      <c r="P416" s="172">
        <f>SUM(P417:P419)</f>
        <v>0</v>
      </c>
      <c r="Q416" s="171"/>
      <c r="R416" s="172">
        <f>SUM(R417:R419)</f>
        <v>1.5784999999999997E-2</v>
      </c>
      <c r="S416" s="171"/>
      <c r="T416" s="173">
        <f>SUM(T417:T419)</f>
        <v>0</v>
      </c>
      <c r="AR416" s="174" t="s">
        <v>79</v>
      </c>
      <c r="AT416" s="175" t="s">
        <v>72</v>
      </c>
      <c r="AU416" s="175" t="s">
        <v>79</v>
      </c>
      <c r="AY416" s="174" t="s">
        <v>171</v>
      </c>
      <c r="BK416" s="176">
        <f>SUM(BK417:BK419)</f>
        <v>0</v>
      </c>
    </row>
    <row r="417" spans="1:65" s="2" customFormat="1" ht="36">
      <c r="A417" s="35"/>
      <c r="B417" s="36"/>
      <c r="C417" s="179" t="s">
        <v>710</v>
      </c>
      <c r="D417" s="179" t="s">
        <v>173</v>
      </c>
      <c r="E417" s="180" t="s">
        <v>711</v>
      </c>
      <c r="F417" s="181" t="s">
        <v>712</v>
      </c>
      <c r="G417" s="182" t="s">
        <v>231</v>
      </c>
      <c r="H417" s="183">
        <v>451</v>
      </c>
      <c r="I417" s="184"/>
      <c r="J417" s="185">
        <f>ROUND(I417*H417,2)</f>
        <v>0</v>
      </c>
      <c r="K417" s="181" t="s">
        <v>177</v>
      </c>
      <c r="L417" s="40"/>
      <c r="M417" s="186" t="s">
        <v>19</v>
      </c>
      <c r="N417" s="187" t="s">
        <v>45</v>
      </c>
      <c r="O417" s="65"/>
      <c r="P417" s="188">
        <f>O417*H417</f>
        <v>0</v>
      </c>
      <c r="Q417" s="188">
        <v>3.4999999999999997E-5</v>
      </c>
      <c r="R417" s="188">
        <f>Q417*H417</f>
        <v>1.5784999999999997E-2</v>
      </c>
      <c r="S417" s="188">
        <v>0</v>
      </c>
      <c r="T417" s="189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90" t="s">
        <v>178</v>
      </c>
      <c r="AT417" s="190" t="s">
        <v>173</v>
      </c>
      <c r="AU417" s="190" t="s">
        <v>85</v>
      </c>
      <c r="AY417" s="18" t="s">
        <v>171</v>
      </c>
      <c r="BE417" s="191">
        <f>IF(N417="základní",J417,0)</f>
        <v>0</v>
      </c>
      <c r="BF417" s="191">
        <f>IF(N417="snížená",J417,0)</f>
        <v>0</v>
      </c>
      <c r="BG417" s="191">
        <f>IF(N417="zákl. přenesená",J417,0)</f>
        <v>0</v>
      </c>
      <c r="BH417" s="191">
        <f>IF(N417="sníž. přenesená",J417,0)</f>
        <v>0</v>
      </c>
      <c r="BI417" s="191">
        <f>IF(N417="nulová",J417,0)</f>
        <v>0</v>
      </c>
      <c r="BJ417" s="18" t="s">
        <v>85</v>
      </c>
      <c r="BK417" s="191">
        <f>ROUND(I417*H417,2)</f>
        <v>0</v>
      </c>
      <c r="BL417" s="18" t="s">
        <v>178</v>
      </c>
      <c r="BM417" s="190" t="s">
        <v>713</v>
      </c>
    </row>
    <row r="418" spans="1:65" s="13" customFormat="1" ht="11.25">
      <c r="B418" s="192"/>
      <c r="C418" s="193"/>
      <c r="D418" s="194" t="s">
        <v>180</v>
      </c>
      <c r="E418" s="195" t="s">
        <v>19</v>
      </c>
      <c r="F418" s="196" t="s">
        <v>714</v>
      </c>
      <c r="G418" s="193"/>
      <c r="H418" s="197">
        <v>451</v>
      </c>
      <c r="I418" s="198"/>
      <c r="J418" s="193"/>
      <c r="K418" s="193"/>
      <c r="L418" s="199"/>
      <c r="M418" s="200"/>
      <c r="N418" s="201"/>
      <c r="O418" s="201"/>
      <c r="P418" s="201"/>
      <c r="Q418" s="201"/>
      <c r="R418" s="201"/>
      <c r="S418" s="201"/>
      <c r="T418" s="202"/>
      <c r="AT418" s="203" t="s">
        <v>180</v>
      </c>
      <c r="AU418" s="203" t="s">
        <v>85</v>
      </c>
      <c r="AV418" s="13" t="s">
        <v>85</v>
      </c>
      <c r="AW418" s="13" t="s">
        <v>34</v>
      </c>
      <c r="AX418" s="13" t="s">
        <v>73</v>
      </c>
      <c r="AY418" s="203" t="s">
        <v>171</v>
      </c>
    </row>
    <row r="419" spans="1:65" s="14" customFormat="1" ht="11.25">
      <c r="B419" s="204"/>
      <c r="C419" s="205"/>
      <c r="D419" s="194" t="s">
        <v>180</v>
      </c>
      <c r="E419" s="206" t="s">
        <v>19</v>
      </c>
      <c r="F419" s="207" t="s">
        <v>183</v>
      </c>
      <c r="G419" s="205"/>
      <c r="H419" s="208">
        <v>451</v>
      </c>
      <c r="I419" s="209"/>
      <c r="J419" s="205"/>
      <c r="K419" s="205"/>
      <c r="L419" s="210"/>
      <c r="M419" s="211"/>
      <c r="N419" s="212"/>
      <c r="O419" s="212"/>
      <c r="P419" s="212"/>
      <c r="Q419" s="212"/>
      <c r="R419" s="212"/>
      <c r="S419" s="212"/>
      <c r="T419" s="213"/>
      <c r="AT419" s="214" t="s">
        <v>180</v>
      </c>
      <c r="AU419" s="214" t="s">
        <v>85</v>
      </c>
      <c r="AV419" s="14" t="s">
        <v>178</v>
      </c>
      <c r="AW419" s="14" t="s">
        <v>34</v>
      </c>
      <c r="AX419" s="14" t="s">
        <v>79</v>
      </c>
      <c r="AY419" s="214" t="s">
        <v>171</v>
      </c>
    </row>
    <row r="420" spans="1:65" s="12" customFormat="1" ht="22.9" customHeight="1">
      <c r="B420" s="163"/>
      <c r="C420" s="164"/>
      <c r="D420" s="165" t="s">
        <v>72</v>
      </c>
      <c r="E420" s="177" t="s">
        <v>715</v>
      </c>
      <c r="F420" s="177" t="s">
        <v>716</v>
      </c>
      <c r="G420" s="164"/>
      <c r="H420" s="164"/>
      <c r="I420" s="167"/>
      <c r="J420" s="178">
        <f>BK420</f>
        <v>0</v>
      </c>
      <c r="K420" s="164"/>
      <c r="L420" s="169"/>
      <c r="M420" s="170"/>
      <c r="N420" s="171"/>
      <c r="O420" s="171"/>
      <c r="P420" s="172">
        <f>SUM(P421:P434)</f>
        <v>0</v>
      </c>
      <c r="Q420" s="171"/>
      <c r="R420" s="172">
        <f>SUM(R421:R434)</f>
        <v>0</v>
      </c>
      <c r="S420" s="171"/>
      <c r="T420" s="173">
        <f>SUM(T421:T434)</f>
        <v>0</v>
      </c>
      <c r="AR420" s="174" t="s">
        <v>79</v>
      </c>
      <c r="AT420" s="175" t="s">
        <v>72</v>
      </c>
      <c r="AU420" s="175" t="s">
        <v>79</v>
      </c>
      <c r="AY420" s="174" t="s">
        <v>171</v>
      </c>
      <c r="BK420" s="176">
        <f>SUM(BK421:BK434)</f>
        <v>0</v>
      </c>
    </row>
    <row r="421" spans="1:65" s="2" customFormat="1" ht="44.25" customHeight="1">
      <c r="A421" s="35"/>
      <c r="B421" s="36"/>
      <c r="C421" s="179" t="s">
        <v>717</v>
      </c>
      <c r="D421" s="179" t="s">
        <v>173</v>
      </c>
      <c r="E421" s="180" t="s">
        <v>718</v>
      </c>
      <c r="F421" s="181" t="s">
        <v>719</v>
      </c>
      <c r="G421" s="182" t="s">
        <v>215</v>
      </c>
      <c r="H421" s="183">
        <v>36.93</v>
      </c>
      <c r="I421" s="184"/>
      <c r="J421" s="185">
        <f>ROUND(I421*H421,2)</f>
        <v>0</v>
      </c>
      <c r="K421" s="181" t="s">
        <v>177</v>
      </c>
      <c r="L421" s="40"/>
      <c r="M421" s="186" t="s">
        <v>19</v>
      </c>
      <c r="N421" s="187" t="s">
        <v>45</v>
      </c>
      <c r="O421" s="65"/>
      <c r="P421" s="188">
        <f>O421*H421</f>
        <v>0</v>
      </c>
      <c r="Q421" s="188">
        <v>0</v>
      </c>
      <c r="R421" s="188">
        <f>Q421*H421</f>
        <v>0</v>
      </c>
      <c r="S421" s="188">
        <v>0</v>
      </c>
      <c r="T421" s="189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90" t="s">
        <v>178</v>
      </c>
      <c r="AT421" s="190" t="s">
        <v>173</v>
      </c>
      <c r="AU421" s="190" t="s">
        <v>85</v>
      </c>
      <c r="AY421" s="18" t="s">
        <v>171</v>
      </c>
      <c r="BE421" s="191">
        <f>IF(N421="základní",J421,0)</f>
        <v>0</v>
      </c>
      <c r="BF421" s="191">
        <f>IF(N421="snížená",J421,0)</f>
        <v>0</v>
      </c>
      <c r="BG421" s="191">
        <f>IF(N421="zákl. přenesená",J421,0)</f>
        <v>0</v>
      </c>
      <c r="BH421" s="191">
        <f>IF(N421="sníž. přenesená",J421,0)</f>
        <v>0</v>
      </c>
      <c r="BI421" s="191">
        <f>IF(N421="nulová",J421,0)</f>
        <v>0</v>
      </c>
      <c r="BJ421" s="18" t="s">
        <v>85</v>
      </c>
      <c r="BK421" s="191">
        <f>ROUND(I421*H421,2)</f>
        <v>0</v>
      </c>
      <c r="BL421" s="18" t="s">
        <v>178</v>
      </c>
      <c r="BM421" s="190" t="s">
        <v>720</v>
      </c>
    </row>
    <row r="422" spans="1:65" s="2" customFormat="1" ht="33" customHeight="1">
      <c r="A422" s="35"/>
      <c r="B422" s="36"/>
      <c r="C422" s="179" t="s">
        <v>721</v>
      </c>
      <c r="D422" s="179" t="s">
        <v>173</v>
      </c>
      <c r="E422" s="180" t="s">
        <v>722</v>
      </c>
      <c r="F422" s="181" t="s">
        <v>723</v>
      </c>
      <c r="G422" s="182" t="s">
        <v>215</v>
      </c>
      <c r="H422" s="183">
        <v>36.93</v>
      </c>
      <c r="I422" s="184"/>
      <c r="J422" s="185">
        <f>ROUND(I422*H422,2)</f>
        <v>0</v>
      </c>
      <c r="K422" s="181" t="s">
        <v>177</v>
      </c>
      <c r="L422" s="40"/>
      <c r="M422" s="186" t="s">
        <v>19</v>
      </c>
      <c r="N422" s="187" t="s">
        <v>45</v>
      </c>
      <c r="O422" s="65"/>
      <c r="P422" s="188">
        <f>O422*H422</f>
        <v>0</v>
      </c>
      <c r="Q422" s="188">
        <v>0</v>
      </c>
      <c r="R422" s="188">
        <f>Q422*H422</f>
        <v>0</v>
      </c>
      <c r="S422" s="188">
        <v>0</v>
      </c>
      <c r="T422" s="18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90" t="s">
        <v>178</v>
      </c>
      <c r="AT422" s="190" t="s">
        <v>173</v>
      </c>
      <c r="AU422" s="190" t="s">
        <v>85</v>
      </c>
      <c r="AY422" s="18" t="s">
        <v>171</v>
      </c>
      <c r="BE422" s="191">
        <f>IF(N422="základní",J422,0)</f>
        <v>0</v>
      </c>
      <c r="BF422" s="191">
        <f>IF(N422="snížená",J422,0)</f>
        <v>0</v>
      </c>
      <c r="BG422" s="191">
        <f>IF(N422="zákl. přenesená",J422,0)</f>
        <v>0</v>
      </c>
      <c r="BH422" s="191">
        <f>IF(N422="sníž. přenesená",J422,0)</f>
        <v>0</v>
      </c>
      <c r="BI422" s="191">
        <f>IF(N422="nulová",J422,0)</f>
        <v>0</v>
      </c>
      <c r="BJ422" s="18" t="s">
        <v>85</v>
      </c>
      <c r="BK422" s="191">
        <f>ROUND(I422*H422,2)</f>
        <v>0</v>
      </c>
      <c r="BL422" s="18" t="s">
        <v>178</v>
      </c>
      <c r="BM422" s="190" t="s">
        <v>724</v>
      </c>
    </row>
    <row r="423" spans="1:65" s="13" customFormat="1" ht="11.25">
      <c r="B423" s="192"/>
      <c r="C423" s="193"/>
      <c r="D423" s="194" t="s">
        <v>180</v>
      </c>
      <c r="E423" s="195" t="s">
        <v>19</v>
      </c>
      <c r="F423" s="196" t="s">
        <v>725</v>
      </c>
      <c r="G423" s="193"/>
      <c r="H423" s="197">
        <v>36.93</v>
      </c>
      <c r="I423" s="198"/>
      <c r="J423" s="193"/>
      <c r="K423" s="193"/>
      <c r="L423" s="199"/>
      <c r="M423" s="200"/>
      <c r="N423" s="201"/>
      <c r="O423" s="201"/>
      <c r="P423" s="201"/>
      <c r="Q423" s="201"/>
      <c r="R423" s="201"/>
      <c r="S423" s="201"/>
      <c r="T423" s="202"/>
      <c r="AT423" s="203" t="s">
        <v>180</v>
      </c>
      <c r="AU423" s="203" t="s">
        <v>85</v>
      </c>
      <c r="AV423" s="13" t="s">
        <v>85</v>
      </c>
      <c r="AW423" s="13" t="s">
        <v>34</v>
      </c>
      <c r="AX423" s="13" t="s">
        <v>73</v>
      </c>
      <c r="AY423" s="203" t="s">
        <v>171</v>
      </c>
    </row>
    <row r="424" spans="1:65" s="14" customFormat="1" ht="11.25">
      <c r="B424" s="204"/>
      <c r="C424" s="205"/>
      <c r="D424" s="194" t="s">
        <v>180</v>
      </c>
      <c r="E424" s="206" t="s">
        <v>19</v>
      </c>
      <c r="F424" s="207" t="s">
        <v>183</v>
      </c>
      <c r="G424" s="205"/>
      <c r="H424" s="208">
        <v>36.93</v>
      </c>
      <c r="I424" s="209"/>
      <c r="J424" s="205"/>
      <c r="K424" s="205"/>
      <c r="L424" s="210"/>
      <c r="M424" s="211"/>
      <c r="N424" s="212"/>
      <c r="O424" s="212"/>
      <c r="P424" s="212"/>
      <c r="Q424" s="212"/>
      <c r="R424" s="212"/>
      <c r="S424" s="212"/>
      <c r="T424" s="213"/>
      <c r="AT424" s="214" t="s">
        <v>180</v>
      </c>
      <c r="AU424" s="214" t="s">
        <v>85</v>
      </c>
      <c r="AV424" s="14" t="s">
        <v>178</v>
      </c>
      <c r="AW424" s="14" t="s">
        <v>34</v>
      </c>
      <c r="AX424" s="14" t="s">
        <v>79</v>
      </c>
      <c r="AY424" s="214" t="s">
        <v>171</v>
      </c>
    </row>
    <row r="425" spans="1:65" s="2" customFormat="1" ht="44.25" customHeight="1">
      <c r="A425" s="35"/>
      <c r="B425" s="36"/>
      <c r="C425" s="179" t="s">
        <v>726</v>
      </c>
      <c r="D425" s="179" t="s">
        <v>173</v>
      </c>
      <c r="E425" s="180" t="s">
        <v>727</v>
      </c>
      <c r="F425" s="181" t="s">
        <v>728</v>
      </c>
      <c r="G425" s="182" t="s">
        <v>215</v>
      </c>
      <c r="H425" s="183">
        <v>1070.97</v>
      </c>
      <c r="I425" s="184"/>
      <c r="J425" s="185">
        <f>ROUND(I425*H425,2)</f>
        <v>0</v>
      </c>
      <c r="K425" s="181" t="s">
        <v>177</v>
      </c>
      <c r="L425" s="40"/>
      <c r="M425" s="186" t="s">
        <v>19</v>
      </c>
      <c r="N425" s="187" t="s">
        <v>45</v>
      </c>
      <c r="O425" s="65"/>
      <c r="P425" s="188">
        <f>O425*H425</f>
        <v>0</v>
      </c>
      <c r="Q425" s="188">
        <v>0</v>
      </c>
      <c r="R425" s="188">
        <f>Q425*H425</f>
        <v>0</v>
      </c>
      <c r="S425" s="188">
        <v>0</v>
      </c>
      <c r="T425" s="189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90" t="s">
        <v>178</v>
      </c>
      <c r="AT425" s="190" t="s">
        <v>173</v>
      </c>
      <c r="AU425" s="190" t="s">
        <v>85</v>
      </c>
      <c r="AY425" s="18" t="s">
        <v>171</v>
      </c>
      <c r="BE425" s="191">
        <f>IF(N425="základní",J425,0)</f>
        <v>0</v>
      </c>
      <c r="BF425" s="191">
        <f>IF(N425="snížená",J425,0)</f>
        <v>0</v>
      </c>
      <c r="BG425" s="191">
        <f>IF(N425="zákl. přenesená",J425,0)</f>
        <v>0</v>
      </c>
      <c r="BH425" s="191">
        <f>IF(N425="sníž. přenesená",J425,0)</f>
        <v>0</v>
      </c>
      <c r="BI425" s="191">
        <f>IF(N425="nulová",J425,0)</f>
        <v>0</v>
      </c>
      <c r="BJ425" s="18" t="s">
        <v>85</v>
      </c>
      <c r="BK425" s="191">
        <f>ROUND(I425*H425,2)</f>
        <v>0</v>
      </c>
      <c r="BL425" s="18" t="s">
        <v>178</v>
      </c>
      <c r="BM425" s="190" t="s">
        <v>729</v>
      </c>
    </row>
    <row r="426" spans="1:65" s="13" customFormat="1" ht="11.25">
      <c r="B426" s="192"/>
      <c r="C426" s="193"/>
      <c r="D426" s="194" t="s">
        <v>180</v>
      </c>
      <c r="E426" s="195" t="s">
        <v>19</v>
      </c>
      <c r="F426" s="196" t="s">
        <v>730</v>
      </c>
      <c r="G426" s="193"/>
      <c r="H426" s="197">
        <v>1070.97</v>
      </c>
      <c r="I426" s="198"/>
      <c r="J426" s="193"/>
      <c r="K426" s="193"/>
      <c r="L426" s="199"/>
      <c r="M426" s="200"/>
      <c r="N426" s="201"/>
      <c r="O426" s="201"/>
      <c r="P426" s="201"/>
      <c r="Q426" s="201"/>
      <c r="R426" s="201"/>
      <c r="S426" s="201"/>
      <c r="T426" s="202"/>
      <c r="AT426" s="203" t="s">
        <v>180</v>
      </c>
      <c r="AU426" s="203" t="s">
        <v>85</v>
      </c>
      <c r="AV426" s="13" t="s">
        <v>85</v>
      </c>
      <c r="AW426" s="13" t="s">
        <v>34</v>
      </c>
      <c r="AX426" s="13" t="s">
        <v>73</v>
      </c>
      <c r="AY426" s="203" t="s">
        <v>171</v>
      </c>
    </row>
    <row r="427" spans="1:65" s="14" customFormat="1" ht="11.25">
      <c r="B427" s="204"/>
      <c r="C427" s="205"/>
      <c r="D427" s="194" t="s">
        <v>180</v>
      </c>
      <c r="E427" s="206" t="s">
        <v>19</v>
      </c>
      <c r="F427" s="207" t="s">
        <v>183</v>
      </c>
      <c r="G427" s="205"/>
      <c r="H427" s="208">
        <v>1070.97</v>
      </c>
      <c r="I427" s="209"/>
      <c r="J427" s="205"/>
      <c r="K427" s="205"/>
      <c r="L427" s="210"/>
      <c r="M427" s="211"/>
      <c r="N427" s="212"/>
      <c r="O427" s="212"/>
      <c r="P427" s="212"/>
      <c r="Q427" s="212"/>
      <c r="R427" s="212"/>
      <c r="S427" s="212"/>
      <c r="T427" s="213"/>
      <c r="AT427" s="214" t="s">
        <v>180</v>
      </c>
      <c r="AU427" s="214" t="s">
        <v>85</v>
      </c>
      <c r="AV427" s="14" t="s">
        <v>178</v>
      </c>
      <c r="AW427" s="14" t="s">
        <v>34</v>
      </c>
      <c r="AX427" s="14" t="s">
        <v>79</v>
      </c>
      <c r="AY427" s="214" t="s">
        <v>171</v>
      </c>
    </row>
    <row r="428" spans="1:65" s="2" customFormat="1" ht="44.25" customHeight="1">
      <c r="A428" s="35"/>
      <c r="B428" s="36"/>
      <c r="C428" s="179" t="s">
        <v>731</v>
      </c>
      <c r="D428" s="179" t="s">
        <v>173</v>
      </c>
      <c r="E428" s="180" t="s">
        <v>732</v>
      </c>
      <c r="F428" s="181" t="s">
        <v>733</v>
      </c>
      <c r="G428" s="182" t="s">
        <v>215</v>
      </c>
      <c r="H428" s="183">
        <v>17.184999999999999</v>
      </c>
      <c r="I428" s="184"/>
      <c r="J428" s="185">
        <f>ROUND(I428*H428,2)</f>
        <v>0</v>
      </c>
      <c r="K428" s="181" t="s">
        <v>177</v>
      </c>
      <c r="L428" s="40"/>
      <c r="M428" s="186" t="s">
        <v>19</v>
      </c>
      <c r="N428" s="187" t="s">
        <v>45</v>
      </c>
      <c r="O428" s="65"/>
      <c r="P428" s="188">
        <f>O428*H428</f>
        <v>0</v>
      </c>
      <c r="Q428" s="188">
        <v>0</v>
      </c>
      <c r="R428" s="188">
        <f>Q428*H428</f>
        <v>0</v>
      </c>
      <c r="S428" s="188">
        <v>0</v>
      </c>
      <c r="T428" s="189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90" t="s">
        <v>178</v>
      </c>
      <c r="AT428" s="190" t="s">
        <v>173</v>
      </c>
      <c r="AU428" s="190" t="s">
        <v>85</v>
      </c>
      <c r="AY428" s="18" t="s">
        <v>171</v>
      </c>
      <c r="BE428" s="191">
        <f>IF(N428="základní",J428,0)</f>
        <v>0</v>
      </c>
      <c r="BF428" s="191">
        <f>IF(N428="snížená",J428,0)</f>
        <v>0</v>
      </c>
      <c r="BG428" s="191">
        <f>IF(N428="zákl. přenesená",J428,0)</f>
        <v>0</v>
      </c>
      <c r="BH428" s="191">
        <f>IF(N428="sníž. přenesená",J428,0)</f>
        <v>0</v>
      </c>
      <c r="BI428" s="191">
        <f>IF(N428="nulová",J428,0)</f>
        <v>0</v>
      </c>
      <c r="BJ428" s="18" t="s">
        <v>85</v>
      </c>
      <c r="BK428" s="191">
        <f>ROUND(I428*H428,2)</f>
        <v>0</v>
      </c>
      <c r="BL428" s="18" t="s">
        <v>178</v>
      </c>
      <c r="BM428" s="190" t="s">
        <v>734</v>
      </c>
    </row>
    <row r="429" spans="1:65" s="13" customFormat="1" ht="11.25">
      <c r="B429" s="192"/>
      <c r="C429" s="193"/>
      <c r="D429" s="194" t="s">
        <v>180</v>
      </c>
      <c r="E429" s="195" t="s">
        <v>19</v>
      </c>
      <c r="F429" s="196" t="s">
        <v>735</v>
      </c>
      <c r="G429" s="193"/>
      <c r="H429" s="197">
        <v>17.184999999999999</v>
      </c>
      <c r="I429" s="198"/>
      <c r="J429" s="193"/>
      <c r="K429" s="193"/>
      <c r="L429" s="199"/>
      <c r="M429" s="200"/>
      <c r="N429" s="201"/>
      <c r="O429" s="201"/>
      <c r="P429" s="201"/>
      <c r="Q429" s="201"/>
      <c r="R429" s="201"/>
      <c r="S429" s="201"/>
      <c r="T429" s="202"/>
      <c r="AT429" s="203" t="s">
        <v>180</v>
      </c>
      <c r="AU429" s="203" t="s">
        <v>85</v>
      </c>
      <c r="AV429" s="13" t="s">
        <v>85</v>
      </c>
      <c r="AW429" s="13" t="s">
        <v>34</v>
      </c>
      <c r="AX429" s="13" t="s">
        <v>79</v>
      </c>
      <c r="AY429" s="203" t="s">
        <v>171</v>
      </c>
    </row>
    <row r="430" spans="1:65" s="2" customFormat="1" ht="55.5" customHeight="1">
      <c r="A430" s="35"/>
      <c r="B430" s="36"/>
      <c r="C430" s="179" t="s">
        <v>736</v>
      </c>
      <c r="D430" s="179" t="s">
        <v>173</v>
      </c>
      <c r="E430" s="180" t="s">
        <v>737</v>
      </c>
      <c r="F430" s="181" t="s">
        <v>738</v>
      </c>
      <c r="G430" s="182" t="s">
        <v>215</v>
      </c>
      <c r="H430" s="183">
        <v>18.277000000000001</v>
      </c>
      <c r="I430" s="184"/>
      <c r="J430" s="185">
        <f>ROUND(I430*H430,2)</f>
        <v>0</v>
      </c>
      <c r="K430" s="181" t="s">
        <v>177</v>
      </c>
      <c r="L430" s="40"/>
      <c r="M430" s="186" t="s">
        <v>19</v>
      </c>
      <c r="N430" s="187" t="s">
        <v>45</v>
      </c>
      <c r="O430" s="65"/>
      <c r="P430" s="188">
        <f>O430*H430</f>
        <v>0</v>
      </c>
      <c r="Q430" s="188">
        <v>0</v>
      </c>
      <c r="R430" s="188">
        <f>Q430*H430</f>
        <v>0</v>
      </c>
      <c r="S430" s="188">
        <v>0</v>
      </c>
      <c r="T430" s="18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90" t="s">
        <v>178</v>
      </c>
      <c r="AT430" s="190" t="s">
        <v>173</v>
      </c>
      <c r="AU430" s="190" t="s">
        <v>85</v>
      </c>
      <c r="AY430" s="18" t="s">
        <v>171</v>
      </c>
      <c r="BE430" s="191">
        <f>IF(N430="základní",J430,0)</f>
        <v>0</v>
      </c>
      <c r="BF430" s="191">
        <f>IF(N430="snížená",J430,0)</f>
        <v>0</v>
      </c>
      <c r="BG430" s="191">
        <f>IF(N430="zákl. přenesená",J430,0)</f>
        <v>0</v>
      </c>
      <c r="BH430" s="191">
        <f>IF(N430="sníž. přenesená",J430,0)</f>
        <v>0</v>
      </c>
      <c r="BI430" s="191">
        <f>IF(N430="nulová",J430,0)</f>
        <v>0</v>
      </c>
      <c r="BJ430" s="18" t="s">
        <v>85</v>
      </c>
      <c r="BK430" s="191">
        <f>ROUND(I430*H430,2)</f>
        <v>0</v>
      </c>
      <c r="BL430" s="18" t="s">
        <v>178</v>
      </c>
      <c r="BM430" s="190" t="s">
        <v>739</v>
      </c>
    </row>
    <row r="431" spans="1:65" s="13" customFormat="1" ht="11.25">
      <c r="B431" s="192"/>
      <c r="C431" s="193"/>
      <c r="D431" s="194" t="s">
        <v>180</v>
      </c>
      <c r="E431" s="195" t="s">
        <v>19</v>
      </c>
      <c r="F431" s="196" t="s">
        <v>740</v>
      </c>
      <c r="G431" s="193"/>
      <c r="H431" s="197">
        <v>18.277000000000001</v>
      </c>
      <c r="I431" s="198"/>
      <c r="J431" s="193"/>
      <c r="K431" s="193"/>
      <c r="L431" s="199"/>
      <c r="M431" s="200"/>
      <c r="N431" s="201"/>
      <c r="O431" s="201"/>
      <c r="P431" s="201"/>
      <c r="Q431" s="201"/>
      <c r="R431" s="201"/>
      <c r="S431" s="201"/>
      <c r="T431" s="202"/>
      <c r="AT431" s="203" t="s">
        <v>180</v>
      </c>
      <c r="AU431" s="203" t="s">
        <v>85</v>
      </c>
      <c r="AV431" s="13" t="s">
        <v>85</v>
      </c>
      <c r="AW431" s="13" t="s">
        <v>34</v>
      </c>
      <c r="AX431" s="13" t="s">
        <v>73</v>
      </c>
      <c r="AY431" s="203" t="s">
        <v>171</v>
      </c>
    </row>
    <row r="432" spans="1:65" s="14" customFormat="1" ht="11.25">
      <c r="B432" s="204"/>
      <c r="C432" s="205"/>
      <c r="D432" s="194" t="s">
        <v>180</v>
      </c>
      <c r="E432" s="206" t="s">
        <v>19</v>
      </c>
      <c r="F432" s="207" t="s">
        <v>183</v>
      </c>
      <c r="G432" s="205"/>
      <c r="H432" s="208">
        <v>18.277000000000001</v>
      </c>
      <c r="I432" s="209"/>
      <c r="J432" s="205"/>
      <c r="K432" s="205"/>
      <c r="L432" s="210"/>
      <c r="M432" s="211"/>
      <c r="N432" s="212"/>
      <c r="O432" s="212"/>
      <c r="P432" s="212"/>
      <c r="Q432" s="212"/>
      <c r="R432" s="212"/>
      <c r="S432" s="212"/>
      <c r="T432" s="213"/>
      <c r="AT432" s="214" t="s">
        <v>180</v>
      </c>
      <c r="AU432" s="214" t="s">
        <v>85</v>
      </c>
      <c r="AV432" s="14" t="s">
        <v>178</v>
      </c>
      <c r="AW432" s="14" t="s">
        <v>34</v>
      </c>
      <c r="AX432" s="14" t="s">
        <v>79</v>
      </c>
      <c r="AY432" s="214" t="s">
        <v>171</v>
      </c>
    </row>
    <row r="433" spans="1:65" s="2" customFormat="1" ht="36">
      <c r="A433" s="35"/>
      <c r="B433" s="36"/>
      <c r="C433" s="179" t="s">
        <v>741</v>
      </c>
      <c r="D433" s="179" t="s">
        <v>173</v>
      </c>
      <c r="E433" s="180" t="s">
        <v>742</v>
      </c>
      <c r="F433" s="181" t="s">
        <v>743</v>
      </c>
      <c r="G433" s="182" t="s">
        <v>215</v>
      </c>
      <c r="H433" s="183">
        <v>1.0189999999999999</v>
      </c>
      <c r="I433" s="184"/>
      <c r="J433" s="185">
        <f>ROUND(I433*H433,2)</f>
        <v>0</v>
      </c>
      <c r="K433" s="181" t="s">
        <v>177</v>
      </c>
      <c r="L433" s="40"/>
      <c r="M433" s="186" t="s">
        <v>19</v>
      </c>
      <c r="N433" s="187" t="s">
        <v>45</v>
      </c>
      <c r="O433" s="65"/>
      <c r="P433" s="188">
        <f>O433*H433</f>
        <v>0</v>
      </c>
      <c r="Q433" s="188">
        <v>0</v>
      </c>
      <c r="R433" s="188">
        <f>Q433*H433</f>
        <v>0</v>
      </c>
      <c r="S433" s="188">
        <v>0</v>
      </c>
      <c r="T433" s="189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90" t="s">
        <v>178</v>
      </c>
      <c r="AT433" s="190" t="s">
        <v>173</v>
      </c>
      <c r="AU433" s="190" t="s">
        <v>85</v>
      </c>
      <c r="AY433" s="18" t="s">
        <v>171</v>
      </c>
      <c r="BE433" s="191">
        <f>IF(N433="základní",J433,0)</f>
        <v>0</v>
      </c>
      <c r="BF433" s="191">
        <f>IF(N433="snížená",J433,0)</f>
        <v>0</v>
      </c>
      <c r="BG433" s="191">
        <f>IF(N433="zákl. přenesená",J433,0)</f>
        <v>0</v>
      </c>
      <c r="BH433" s="191">
        <f>IF(N433="sníž. přenesená",J433,0)</f>
        <v>0</v>
      </c>
      <c r="BI433" s="191">
        <f>IF(N433="nulová",J433,0)</f>
        <v>0</v>
      </c>
      <c r="BJ433" s="18" t="s">
        <v>85</v>
      </c>
      <c r="BK433" s="191">
        <f>ROUND(I433*H433,2)</f>
        <v>0</v>
      </c>
      <c r="BL433" s="18" t="s">
        <v>178</v>
      </c>
      <c r="BM433" s="190" t="s">
        <v>744</v>
      </c>
    </row>
    <row r="434" spans="1:65" s="13" customFormat="1" ht="11.25">
      <c r="B434" s="192"/>
      <c r="C434" s="193"/>
      <c r="D434" s="194" t="s">
        <v>180</v>
      </c>
      <c r="E434" s="195" t="s">
        <v>19</v>
      </c>
      <c r="F434" s="196" t="s">
        <v>745</v>
      </c>
      <c r="G434" s="193"/>
      <c r="H434" s="197">
        <v>1.0189999999999999</v>
      </c>
      <c r="I434" s="198"/>
      <c r="J434" s="193"/>
      <c r="K434" s="193"/>
      <c r="L434" s="199"/>
      <c r="M434" s="200"/>
      <c r="N434" s="201"/>
      <c r="O434" s="201"/>
      <c r="P434" s="201"/>
      <c r="Q434" s="201"/>
      <c r="R434" s="201"/>
      <c r="S434" s="201"/>
      <c r="T434" s="202"/>
      <c r="AT434" s="203" t="s">
        <v>180</v>
      </c>
      <c r="AU434" s="203" t="s">
        <v>85</v>
      </c>
      <c r="AV434" s="13" t="s">
        <v>85</v>
      </c>
      <c r="AW434" s="13" t="s">
        <v>34</v>
      </c>
      <c r="AX434" s="13" t="s">
        <v>79</v>
      </c>
      <c r="AY434" s="203" t="s">
        <v>171</v>
      </c>
    </row>
    <row r="435" spans="1:65" s="12" customFormat="1" ht="22.9" customHeight="1">
      <c r="B435" s="163"/>
      <c r="C435" s="164"/>
      <c r="D435" s="165" t="s">
        <v>72</v>
      </c>
      <c r="E435" s="177" t="s">
        <v>746</v>
      </c>
      <c r="F435" s="177" t="s">
        <v>747</v>
      </c>
      <c r="G435" s="164"/>
      <c r="H435" s="164"/>
      <c r="I435" s="167"/>
      <c r="J435" s="178">
        <f>BK435</f>
        <v>0</v>
      </c>
      <c r="K435" s="164"/>
      <c r="L435" s="169"/>
      <c r="M435" s="170"/>
      <c r="N435" s="171"/>
      <c r="O435" s="171"/>
      <c r="P435" s="172">
        <f>P436</f>
        <v>0</v>
      </c>
      <c r="Q435" s="171"/>
      <c r="R435" s="172">
        <f>R436</f>
        <v>0</v>
      </c>
      <c r="S435" s="171"/>
      <c r="T435" s="173">
        <f>T436</f>
        <v>0</v>
      </c>
      <c r="AR435" s="174" t="s">
        <v>79</v>
      </c>
      <c r="AT435" s="175" t="s">
        <v>72</v>
      </c>
      <c r="AU435" s="175" t="s">
        <v>79</v>
      </c>
      <c r="AY435" s="174" t="s">
        <v>171</v>
      </c>
      <c r="BK435" s="176">
        <f>BK436</f>
        <v>0</v>
      </c>
    </row>
    <row r="436" spans="1:65" s="2" customFormat="1" ht="55.5" customHeight="1">
      <c r="A436" s="35"/>
      <c r="B436" s="36"/>
      <c r="C436" s="179" t="s">
        <v>748</v>
      </c>
      <c r="D436" s="179" t="s">
        <v>173</v>
      </c>
      <c r="E436" s="180" t="s">
        <v>749</v>
      </c>
      <c r="F436" s="181" t="s">
        <v>750</v>
      </c>
      <c r="G436" s="182" t="s">
        <v>215</v>
      </c>
      <c r="H436" s="183">
        <v>140.15600000000001</v>
      </c>
      <c r="I436" s="184"/>
      <c r="J436" s="185">
        <f>ROUND(I436*H436,2)</f>
        <v>0</v>
      </c>
      <c r="K436" s="181" t="s">
        <v>177</v>
      </c>
      <c r="L436" s="40"/>
      <c r="M436" s="186" t="s">
        <v>19</v>
      </c>
      <c r="N436" s="187" t="s">
        <v>45</v>
      </c>
      <c r="O436" s="65"/>
      <c r="P436" s="188">
        <f>O436*H436</f>
        <v>0</v>
      </c>
      <c r="Q436" s="188">
        <v>0</v>
      </c>
      <c r="R436" s="188">
        <f>Q436*H436</f>
        <v>0</v>
      </c>
      <c r="S436" s="188">
        <v>0</v>
      </c>
      <c r="T436" s="189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90" t="s">
        <v>178</v>
      </c>
      <c r="AT436" s="190" t="s">
        <v>173</v>
      </c>
      <c r="AU436" s="190" t="s">
        <v>85</v>
      </c>
      <c r="AY436" s="18" t="s">
        <v>171</v>
      </c>
      <c r="BE436" s="191">
        <f>IF(N436="základní",J436,0)</f>
        <v>0</v>
      </c>
      <c r="BF436" s="191">
        <f>IF(N436="snížená",J436,0)</f>
        <v>0</v>
      </c>
      <c r="BG436" s="191">
        <f>IF(N436="zákl. přenesená",J436,0)</f>
        <v>0</v>
      </c>
      <c r="BH436" s="191">
        <f>IF(N436="sníž. přenesená",J436,0)</f>
        <v>0</v>
      </c>
      <c r="BI436" s="191">
        <f>IF(N436="nulová",J436,0)</f>
        <v>0</v>
      </c>
      <c r="BJ436" s="18" t="s">
        <v>85</v>
      </c>
      <c r="BK436" s="191">
        <f>ROUND(I436*H436,2)</f>
        <v>0</v>
      </c>
      <c r="BL436" s="18" t="s">
        <v>178</v>
      </c>
      <c r="BM436" s="190" t="s">
        <v>751</v>
      </c>
    </row>
    <row r="437" spans="1:65" s="12" customFormat="1" ht="25.9" customHeight="1">
      <c r="B437" s="163"/>
      <c r="C437" s="164"/>
      <c r="D437" s="165" t="s">
        <v>72</v>
      </c>
      <c r="E437" s="166" t="s">
        <v>752</v>
      </c>
      <c r="F437" s="166" t="s">
        <v>753</v>
      </c>
      <c r="G437" s="164"/>
      <c r="H437" s="164"/>
      <c r="I437" s="167"/>
      <c r="J437" s="168">
        <f>BK437</f>
        <v>0</v>
      </c>
      <c r="K437" s="164"/>
      <c r="L437" s="169"/>
      <c r="M437" s="170"/>
      <c r="N437" s="171"/>
      <c r="O437" s="171"/>
      <c r="P437" s="172">
        <f>P438+P465+P531+P626+P665+P723+P753+P861+P905+P959+P986+P1022+P1027+P1041+P1046</f>
        <v>0</v>
      </c>
      <c r="Q437" s="171"/>
      <c r="R437" s="172">
        <f>R438+R465+R531+R626+R665+R723+R753+R861+R905+R959+R986+R1022+R1027+R1041+R1046</f>
        <v>64.399727791340993</v>
      </c>
      <c r="S437" s="171"/>
      <c r="T437" s="173">
        <f>T438+T465+T531+T626+T665+T723+T753+T861+T905+T959+T986+T1022+T1027+T1041+T1046</f>
        <v>18.652979999999996</v>
      </c>
      <c r="AR437" s="174" t="s">
        <v>85</v>
      </c>
      <c r="AT437" s="175" t="s">
        <v>72</v>
      </c>
      <c r="AU437" s="175" t="s">
        <v>73</v>
      </c>
      <c r="AY437" s="174" t="s">
        <v>171</v>
      </c>
      <c r="BK437" s="176">
        <f>BK438+BK465+BK531+BK626+BK665+BK723+BK753+BK861+BK905+BK959+BK986+BK1022+BK1027+BK1041+BK1046</f>
        <v>0</v>
      </c>
    </row>
    <row r="438" spans="1:65" s="12" customFormat="1" ht="22.9" customHeight="1">
      <c r="B438" s="163"/>
      <c r="C438" s="164"/>
      <c r="D438" s="165" t="s">
        <v>72</v>
      </c>
      <c r="E438" s="177" t="s">
        <v>754</v>
      </c>
      <c r="F438" s="177" t="s">
        <v>755</v>
      </c>
      <c r="G438" s="164"/>
      <c r="H438" s="164"/>
      <c r="I438" s="167"/>
      <c r="J438" s="178">
        <f>BK438</f>
        <v>0</v>
      </c>
      <c r="K438" s="164"/>
      <c r="L438" s="169"/>
      <c r="M438" s="170"/>
      <c r="N438" s="171"/>
      <c r="O438" s="171"/>
      <c r="P438" s="172">
        <f>SUM(P439:P464)</f>
        <v>0</v>
      </c>
      <c r="Q438" s="171"/>
      <c r="R438" s="172">
        <f>SUM(R439:R464)</f>
        <v>0.26881801999999999</v>
      </c>
      <c r="S438" s="171"/>
      <c r="T438" s="173">
        <f>SUM(T439:T464)</f>
        <v>0</v>
      </c>
      <c r="AR438" s="174" t="s">
        <v>85</v>
      </c>
      <c r="AT438" s="175" t="s">
        <v>72</v>
      </c>
      <c r="AU438" s="175" t="s">
        <v>79</v>
      </c>
      <c r="AY438" s="174" t="s">
        <v>171</v>
      </c>
      <c r="BK438" s="176">
        <f>SUM(BK439:BK464)</f>
        <v>0</v>
      </c>
    </row>
    <row r="439" spans="1:65" s="2" customFormat="1" ht="36">
      <c r="A439" s="35"/>
      <c r="B439" s="36"/>
      <c r="C439" s="179" t="s">
        <v>756</v>
      </c>
      <c r="D439" s="179" t="s">
        <v>173</v>
      </c>
      <c r="E439" s="180" t="s">
        <v>757</v>
      </c>
      <c r="F439" s="181" t="s">
        <v>758</v>
      </c>
      <c r="G439" s="182" t="s">
        <v>231</v>
      </c>
      <c r="H439" s="183">
        <v>72.430000000000007</v>
      </c>
      <c r="I439" s="184"/>
      <c r="J439" s="185">
        <f>ROUND(I439*H439,2)</f>
        <v>0</v>
      </c>
      <c r="K439" s="181" t="s">
        <v>177</v>
      </c>
      <c r="L439" s="40"/>
      <c r="M439" s="186" t="s">
        <v>19</v>
      </c>
      <c r="N439" s="187" t="s">
        <v>45</v>
      </c>
      <c r="O439" s="65"/>
      <c r="P439" s="188">
        <f>O439*H439</f>
        <v>0</v>
      </c>
      <c r="Q439" s="188">
        <v>3.0000000000000001E-5</v>
      </c>
      <c r="R439" s="188">
        <f>Q439*H439</f>
        <v>2.1729000000000002E-3</v>
      </c>
      <c r="S439" s="188">
        <v>0</v>
      </c>
      <c r="T439" s="18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90" t="s">
        <v>254</v>
      </c>
      <c r="AT439" s="190" t="s">
        <v>173</v>
      </c>
      <c r="AU439" s="190" t="s">
        <v>85</v>
      </c>
      <c r="AY439" s="18" t="s">
        <v>171</v>
      </c>
      <c r="BE439" s="191">
        <f>IF(N439="základní",J439,0)</f>
        <v>0</v>
      </c>
      <c r="BF439" s="191">
        <f>IF(N439="snížená",J439,0)</f>
        <v>0</v>
      </c>
      <c r="BG439" s="191">
        <f>IF(N439="zákl. přenesená",J439,0)</f>
        <v>0</v>
      </c>
      <c r="BH439" s="191">
        <f>IF(N439="sníž. přenesená",J439,0)</f>
        <v>0</v>
      </c>
      <c r="BI439" s="191">
        <f>IF(N439="nulová",J439,0)</f>
        <v>0</v>
      </c>
      <c r="BJ439" s="18" t="s">
        <v>85</v>
      </c>
      <c r="BK439" s="191">
        <f>ROUND(I439*H439,2)</f>
        <v>0</v>
      </c>
      <c r="BL439" s="18" t="s">
        <v>254</v>
      </c>
      <c r="BM439" s="190" t="s">
        <v>759</v>
      </c>
    </row>
    <row r="440" spans="1:65" s="13" customFormat="1" ht="11.25">
      <c r="B440" s="192"/>
      <c r="C440" s="193"/>
      <c r="D440" s="194" t="s">
        <v>180</v>
      </c>
      <c r="E440" s="195" t="s">
        <v>19</v>
      </c>
      <c r="F440" s="196" t="s">
        <v>760</v>
      </c>
      <c r="G440" s="193"/>
      <c r="H440" s="197">
        <v>72.430000000000007</v>
      </c>
      <c r="I440" s="198"/>
      <c r="J440" s="193"/>
      <c r="K440" s="193"/>
      <c r="L440" s="199"/>
      <c r="M440" s="200"/>
      <c r="N440" s="201"/>
      <c r="O440" s="201"/>
      <c r="P440" s="201"/>
      <c r="Q440" s="201"/>
      <c r="R440" s="201"/>
      <c r="S440" s="201"/>
      <c r="T440" s="202"/>
      <c r="AT440" s="203" t="s">
        <v>180</v>
      </c>
      <c r="AU440" s="203" t="s">
        <v>85</v>
      </c>
      <c r="AV440" s="13" t="s">
        <v>85</v>
      </c>
      <c r="AW440" s="13" t="s">
        <v>34</v>
      </c>
      <c r="AX440" s="13" t="s">
        <v>79</v>
      </c>
      <c r="AY440" s="203" t="s">
        <v>171</v>
      </c>
    </row>
    <row r="441" spans="1:65" s="2" customFormat="1" ht="21.75" customHeight="1">
      <c r="A441" s="35"/>
      <c r="B441" s="36"/>
      <c r="C441" s="215" t="s">
        <v>761</v>
      </c>
      <c r="D441" s="215" t="s">
        <v>285</v>
      </c>
      <c r="E441" s="216" t="s">
        <v>762</v>
      </c>
      <c r="F441" s="217" t="s">
        <v>763</v>
      </c>
      <c r="G441" s="218" t="s">
        <v>231</v>
      </c>
      <c r="H441" s="219">
        <v>84.417000000000002</v>
      </c>
      <c r="I441" s="220"/>
      <c r="J441" s="221">
        <f>ROUND(I441*H441,2)</f>
        <v>0</v>
      </c>
      <c r="K441" s="217" t="s">
        <v>177</v>
      </c>
      <c r="L441" s="222"/>
      <c r="M441" s="223" t="s">
        <v>19</v>
      </c>
      <c r="N441" s="224" t="s">
        <v>45</v>
      </c>
      <c r="O441" s="65"/>
      <c r="P441" s="188">
        <f>O441*H441</f>
        <v>0</v>
      </c>
      <c r="Q441" s="188">
        <v>1.2700000000000001E-3</v>
      </c>
      <c r="R441" s="188">
        <f>Q441*H441</f>
        <v>0.10720959000000001</v>
      </c>
      <c r="S441" s="188">
        <v>0</v>
      </c>
      <c r="T441" s="18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90" t="s">
        <v>341</v>
      </c>
      <c r="AT441" s="190" t="s">
        <v>285</v>
      </c>
      <c r="AU441" s="190" t="s">
        <v>85</v>
      </c>
      <c r="AY441" s="18" t="s">
        <v>171</v>
      </c>
      <c r="BE441" s="191">
        <f>IF(N441="základní",J441,0)</f>
        <v>0</v>
      </c>
      <c r="BF441" s="191">
        <f>IF(N441="snížená",J441,0)</f>
        <v>0</v>
      </c>
      <c r="BG441" s="191">
        <f>IF(N441="zákl. přenesená",J441,0)</f>
        <v>0</v>
      </c>
      <c r="BH441" s="191">
        <f>IF(N441="sníž. přenesená",J441,0)</f>
        <v>0</v>
      </c>
      <c r="BI441" s="191">
        <f>IF(N441="nulová",J441,0)</f>
        <v>0</v>
      </c>
      <c r="BJ441" s="18" t="s">
        <v>85</v>
      </c>
      <c r="BK441" s="191">
        <f>ROUND(I441*H441,2)</f>
        <v>0</v>
      </c>
      <c r="BL441" s="18" t="s">
        <v>254</v>
      </c>
      <c r="BM441" s="190" t="s">
        <v>764</v>
      </c>
    </row>
    <row r="442" spans="1:65" s="13" customFormat="1" ht="11.25">
      <c r="B442" s="192"/>
      <c r="C442" s="193"/>
      <c r="D442" s="194" t="s">
        <v>180</v>
      </c>
      <c r="E442" s="193"/>
      <c r="F442" s="196" t="s">
        <v>765</v>
      </c>
      <c r="G442" s="193"/>
      <c r="H442" s="197">
        <v>84.417000000000002</v>
      </c>
      <c r="I442" s="198"/>
      <c r="J442" s="193"/>
      <c r="K442" s="193"/>
      <c r="L442" s="199"/>
      <c r="M442" s="200"/>
      <c r="N442" s="201"/>
      <c r="O442" s="201"/>
      <c r="P442" s="201"/>
      <c r="Q442" s="201"/>
      <c r="R442" s="201"/>
      <c r="S442" s="201"/>
      <c r="T442" s="202"/>
      <c r="AT442" s="203" t="s">
        <v>180</v>
      </c>
      <c r="AU442" s="203" t="s">
        <v>85</v>
      </c>
      <c r="AV442" s="13" t="s">
        <v>85</v>
      </c>
      <c r="AW442" s="13" t="s">
        <v>4</v>
      </c>
      <c r="AX442" s="13" t="s">
        <v>79</v>
      </c>
      <c r="AY442" s="203" t="s">
        <v>171</v>
      </c>
    </row>
    <row r="443" spans="1:65" s="2" customFormat="1" ht="36">
      <c r="A443" s="35"/>
      <c r="B443" s="36"/>
      <c r="C443" s="179" t="s">
        <v>379</v>
      </c>
      <c r="D443" s="179" t="s">
        <v>173</v>
      </c>
      <c r="E443" s="180" t="s">
        <v>766</v>
      </c>
      <c r="F443" s="181" t="s">
        <v>767</v>
      </c>
      <c r="G443" s="182" t="s">
        <v>231</v>
      </c>
      <c r="H443" s="183">
        <v>79</v>
      </c>
      <c r="I443" s="184"/>
      <c r="J443" s="185">
        <f>ROUND(I443*H443,2)</f>
        <v>0</v>
      </c>
      <c r="K443" s="181" t="s">
        <v>177</v>
      </c>
      <c r="L443" s="40"/>
      <c r="M443" s="186" t="s">
        <v>19</v>
      </c>
      <c r="N443" s="187" t="s">
        <v>45</v>
      </c>
      <c r="O443" s="65"/>
      <c r="P443" s="188">
        <f>O443*H443</f>
        <v>0</v>
      </c>
      <c r="Q443" s="188">
        <v>5.0000000000000002E-5</v>
      </c>
      <c r="R443" s="188">
        <f>Q443*H443</f>
        <v>3.9500000000000004E-3</v>
      </c>
      <c r="S443" s="188">
        <v>0</v>
      </c>
      <c r="T443" s="18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90" t="s">
        <v>254</v>
      </c>
      <c r="AT443" s="190" t="s">
        <v>173</v>
      </c>
      <c r="AU443" s="190" t="s">
        <v>85</v>
      </c>
      <c r="AY443" s="18" t="s">
        <v>171</v>
      </c>
      <c r="BE443" s="191">
        <f>IF(N443="základní",J443,0)</f>
        <v>0</v>
      </c>
      <c r="BF443" s="191">
        <f>IF(N443="snížená",J443,0)</f>
        <v>0</v>
      </c>
      <c r="BG443" s="191">
        <f>IF(N443="zákl. přenesená",J443,0)</f>
        <v>0</v>
      </c>
      <c r="BH443" s="191">
        <f>IF(N443="sníž. přenesená",J443,0)</f>
        <v>0</v>
      </c>
      <c r="BI443" s="191">
        <f>IF(N443="nulová",J443,0)</f>
        <v>0</v>
      </c>
      <c r="BJ443" s="18" t="s">
        <v>85</v>
      </c>
      <c r="BK443" s="191">
        <f>ROUND(I443*H443,2)</f>
        <v>0</v>
      </c>
      <c r="BL443" s="18" t="s">
        <v>254</v>
      </c>
      <c r="BM443" s="190" t="s">
        <v>768</v>
      </c>
    </row>
    <row r="444" spans="1:65" s="13" customFormat="1" ht="11.25">
      <c r="B444" s="192"/>
      <c r="C444" s="193"/>
      <c r="D444" s="194" t="s">
        <v>180</v>
      </c>
      <c r="E444" s="195" t="s">
        <v>19</v>
      </c>
      <c r="F444" s="196" t="s">
        <v>769</v>
      </c>
      <c r="G444" s="193"/>
      <c r="H444" s="197">
        <v>79</v>
      </c>
      <c r="I444" s="198"/>
      <c r="J444" s="193"/>
      <c r="K444" s="193"/>
      <c r="L444" s="199"/>
      <c r="M444" s="200"/>
      <c r="N444" s="201"/>
      <c r="O444" s="201"/>
      <c r="P444" s="201"/>
      <c r="Q444" s="201"/>
      <c r="R444" s="201"/>
      <c r="S444" s="201"/>
      <c r="T444" s="202"/>
      <c r="AT444" s="203" t="s">
        <v>180</v>
      </c>
      <c r="AU444" s="203" t="s">
        <v>85</v>
      </c>
      <c r="AV444" s="13" t="s">
        <v>85</v>
      </c>
      <c r="AW444" s="13" t="s">
        <v>34</v>
      </c>
      <c r="AX444" s="13" t="s">
        <v>79</v>
      </c>
      <c r="AY444" s="203" t="s">
        <v>171</v>
      </c>
    </row>
    <row r="445" spans="1:65" s="2" customFormat="1" ht="21.75" customHeight="1">
      <c r="A445" s="35"/>
      <c r="B445" s="36"/>
      <c r="C445" s="215" t="s">
        <v>770</v>
      </c>
      <c r="D445" s="215" t="s">
        <v>285</v>
      </c>
      <c r="E445" s="216" t="s">
        <v>762</v>
      </c>
      <c r="F445" s="217" t="s">
        <v>763</v>
      </c>
      <c r="G445" s="218" t="s">
        <v>231</v>
      </c>
      <c r="H445" s="219">
        <v>96.459000000000003</v>
      </c>
      <c r="I445" s="220"/>
      <c r="J445" s="221">
        <f>ROUND(I445*H445,2)</f>
        <v>0</v>
      </c>
      <c r="K445" s="217" t="s">
        <v>177</v>
      </c>
      <c r="L445" s="222"/>
      <c r="M445" s="223" t="s">
        <v>19</v>
      </c>
      <c r="N445" s="224" t="s">
        <v>45</v>
      </c>
      <c r="O445" s="65"/>
      <c r="P445" s="188">
        <f>O445*H445</f>
        <v>0</v>
      </c>
      <c r="Q445" s="188">
        <v>1.2700000000000001E-3</v>
      </c>
      <c r="R445" s="188">
        <f>Q445*H445</f>
        <v>0.12250293000000001</v>
      </c>
      <c r="S445" s="188">
        <v>0</v>
      </c>
      <c r="T445" s="189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90" t="s">
        <v>341</v>
      </c>
      <c r="AT445" s="190" t="s">
        <v>285</v>
      </c>
      <c r="AU445" s="190" t="s">
        <v>85</v>
      </c>
      <c r="AY445" s="18" t="s">
        <v>171</v>
      </c>
      <c r="BE445" s="191">
        <f>IF(N445="základní",J445,0)</f>
        <v>0</v>
      </c>
      <c r="BF445" s="191">
        <f>IF(N445="snížená",J445,0)</f>
        <v>0</v>
      </c>
      <c r="BG445" s="191">
        <f>IF(N445="zákl. přenesená",J445,0)</f>
        <v>0</v>
      </c>
      <c r="BH445" s="191">
        <f>IF(N445="sníž. přenesená",J445,0)</f>
        <v>0</v>
      </c>
      <c r="BI445" s="191">
        <f>IF(N445="nulová",J445,0)</f>
        <v>0</v>
      </c>
      <c r="BJ445" s="18" t="s">
        <v>85</v>
      </c>
      <c r="BK445" s="191">
        <f>ROUND(I445*H445,2)</f>
        <v>0</v>
      </c>
      <c r="BL445" s="18" t="s">
        <v>254</v>
      </c>
      <c r="BM445" s="190" t="s">
        <v>771</v>
      </c>
    </row>
    <row r="446" spans="1:65" s="13" customFormat="1" ht="11.25">
      <c r="B446" s="192"/>
      <c r="C446" s="193"/>
      <c r="D446" s="194" t="s">
        <v>180</v>
      </c>
      <c r="E446" s="193"/>
      <c r="F446" s="196" t="s">
        <v>772</v>
      </c>
      <c r="G446" s="193"/>
      <c r="H446" s="197">
        <v>96.459000000000003</v>
      </c>
      <c r="I446" s="198"/>
      <c r="J446" s="193"/>
      <c r="K446" s="193"/>
      <c r="L446" s="199"/>
      <c r="M446" s="200"/>
      <c r="N446" s="201"/>
      <c r="O446" s="201"/>
      <c r="P446" s="201"/>
      <c r="Q446" s="201"/>
      <c r="R446" s="201"/>
      <c r="S446" s="201"/>
      <c r="T446" s="202"/>
      <c r="AT446" s="203" t="s">
        <v>180</v>
      </c>
      <c r="AU446" s="203" t="s">
        <v>85</v>
      </c>
      <c r="AV446" s="13" t="s">
        <v>85</v>
      </c>
      <c r="AW446" s="13" t="s">
        <v>4</v>
      </c>
      <c r="AX446" s="13" t="s">
        <v>79</v>
      </c>
      <c r="AY446" s="203" t="s">
        <v>171</v>
      </c>
    </row>
    <row r="447" spans="1:65" s="2" customFormat="1" ht="24">
      <c r="A447" s="35"/>
      <c r="B447" s="36"/>
      <c r="C447" s="179" t="s">
        <v>773</v>
      </c>
      <c r="D447" s="179" t="s">
        <v>173</v>
      </c>
      <c r="E447" s="180" t="s">
        <v>774</v>
      </c>
      <c r="F447" s="181" t="s">
        <v>775</v>
      </c>
      <c r="G447" s="182" t="s">
        <v>231</v>
      </c>
      <c r="H447" s="183">
        <v>72.430000000000007</v>
      </c>
      <c r="I447" s="184"/>
      <c r="J447" s="185">
        <f>ROUND(I447*H447,2)</f>
        <v>0</v>
      </c>
      <c r="K447" s="181" t="s">
        <v>177</v>
      </c>
      <c r="L447" s="40"/>
      <c r="M447" s="186" t="s">
        <v>19</v>
      </c>
      <c r="N447" s="187" t="s">
        <v>45</v>
      </c>
      <c r="O447" s="65"/>
      <c r="P447" s="188">
        <f>O447*H447</f>
        <v>0</v>
      </c>
      <c r="Q447" s="188">
        <v>0</v>
      </c>
      <c r="R447" s="188">
        <f>Q447*H447</f>
        <v>0</v>
      </c>
      <c r="S447" s="188">
        <v>0</v>
      </c>
      <c r="T447" s="18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90" t="s">
        <v>254</v>
      </c>
      <c r="AT447" s="190" t="s">
        <v>173</v>
      </c>
      <c r="AU447" s="190" t="s">
        <v>85</v>
      </c>
      <c r="AY447" s="18" t="s">
        <v>171</v>
      </c>
      <c r="BE447" s="191">
        <f>IF(N447="základní",J447,0)</f>
        <v>0</v>
      </c>
      <c r="BF447" s="191">
        <f>IF(N447="snížená",J447,0)</f>
        <v>0</v>
      </c>
      <c r="BG447" s="191">
        <f>IF(N447="zákl. přenesená",J447,0)</f>
        <v>0</v>
      </c>
      <c r="BH447" s="191">
        <f>IF(N447="sníž. přenesená",J447,0)</f>
        <v>0</v>
      </c>
      <c r="BI447" s="191">
        <f>IF(N447="nulová",J447,0)</f>
        <v>0</v>
      </c>
      <c r="BJ447" s="18" t="s">
        <v>85</v>
      </c>
      <c r="BK447" s="191">
        <f>ROUND(I447*H447,2)</f>
        <v>0</v>
      </c>
      <c r="BL447" s="18" t="s">
        <v>254</v>
      </c>
      <c r="BM447" s="190" t="s">
        <v>776</v>
      </c>
    </row>
    <row r="448" spans="1:65" s="13" customFormat="1" ht="11.25">
      <c r="B448" s="192"/>
      <c r="C448" s="193"/>
      <c r="D448" s="194" t="s">
        <v>180</v>
      </c>
      <c r="E448" s="195" t="s">
        <v>19</v>
      </c>
      <c r="F448" s="196" t="s">
        <v>777</v>
      </c>
      <c r="G448" s="193"/>
      <c r="H448" s="197">
        <v>72.430000000000007</v>
      </c>
      <c r="I448" s="198"/>
      <c r="J448" s="193"/>
      <c r="K448" s="193"/>
      <c r="L448" s="199"/>
      <c r="M448" s="200"/>
      <c r="N448" s="201"/>
      <c r="O448" s="201"/>
      <c r="P448" s="201"/>
      <c r="Q448" s="201"/>
      <c r="R448" s="201"/>
      <c r="S448" s="201"/>
      <c r="T448" s="202"/>
      <c r="AT448" s="203" t="s">
        <v>180</v>
      </c>
      <c r="AU448" s="203" t="s">
        <v>85</v>
      </c>
      <c r="AV448" s="13" t="s">
        <v>85</v>
      </c>
      <c r="AW448" s="13" t="s">
        <v>34</v>
      </c>
      <c r="AX448" s="13" t="s">
        <v>79</v>
      </c>
      <c r="AY448" s="203" t="s">
        <v>171</v>
      </c>
    </row>
    <row r="449" spans="1:65" s="2" customFormat="1" ht="24">
      <c r="A449" s="35"/>
      <c r="B449" s="36"/>
      <c r="C449" s="179" t="s">
        <v>778</v>
      </c>
      <c r="D449" s="179" t="s">
        <v>173</v>
      </c>
      <c r="E449" s="180" t="s">
        <v>779</v>
      </c>
      <c r="F449" s="181" t="s">
        <v>780</v>
      </c>
      <c r="G449" s="182" t="s">
        <v>231</v>
      </c>
      <c r="H449" s="183">
        <v>72.430000000000007</v>
      </c>
      <c r="I449" s="184"/>
      <c r="J449" s="185">
        <f>ROUND(I449*H449,2)</f>
        <v>0</v>
      </c>
      <c r="K449" s="181" t="s">
        <v>177</v>
      </c>
      <c r="L449" s="40"/>
      <c r="M449" s="186" t="s">
        <v>19</v>
      </c>
      <c r="N449" s="187" t="s">
        <v>45</v>
      </c>
      <c r="O449" s="65"/>
      <c r="P449" s="188">
        <f>O449*H449</f>
        <v>0</v>
      </c>
      <c r="Q449" s="188">
        <v>0</v>
      </c>
      <c r="R449" s="188">
        <f>Q449*H449</f>
        <v>0</v>
      </c>
      <c r="S449" s="188">
        <v>0</v>
      </c>
      <c r="T449" s="189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90" t="s">
        <v>254</v>
      </c>
      <c r="AT449" s="190" t="s">
        <v>173</v>
      </c>
      <c r="AU449" s="190" t="s">
        <v>85</v>
      </c>
      <c r="AY449" s="18" t="s">
        <v>171</v>
      </c>
      <c r="BE449" s="191">
        <f>IF(N449="základní",J449,0)</f>
        <v>0</v>
      </c>
      <c r="BF449" s="191">
        <f>IF(N449="snížená",J449,0)</f>
        <v>0</v>
      </c>
      <c r="BG449" s="191">
        <f>IF(N449="zákl. přenesená",J449,0)</f>
        <v>0</v>
      </c>
      <c r="BH449" s="191">
        <f>IF(N449="sníž. přenesená",J449,0)</f>
        <v>0</v>
      </c>
      <c r="BI449" s="191">
        <f>IF(N449="nulová",J449,0)</f>
        <v>0</v>
      </c>
      <c r="BJ449" s="18" t="s">
        <v>85</v>
      </c>
      <c r="BK449" s="191">
        <f>ROUND(I449*H449,2)</f>
        <v>0</v>
      </c>
      <c r="BL449" s="18" t="s">
        <v>254</v>
      </c>
      <c r="BM449" s="190" t="s">
        <v>781</v>
      </c>
    </row>
    <row r="450" spans="1:65" s="13" customFormat="1" ht="11.25">
      <c r="B450" s="192"/>
      <c r="C450" s="193"/>
      <c r="D450" s="194" t="s">
        <v>180</v>
      </c>
      <c r="E450" s="195" t="s">
        <v>19</v>
      </c>
      <c r="F450" s="196" t="s">
        <v>350</v>
      </c>
      <c r="G450" s="193"/>
      <c r="H450" s="197">
        <v>72.430000000000007</v>
      </c>
      <c r="I450" s="198"/>
      <c r="J450" s="193"/>
      <c r="K450" s="193"/>
      <c r="L450" s="199"/>
      <c r="M450" s="200"/>
      <c r="N450" s="201"/>
      <c r="O450" s="201"/>
      <c r="P450" s="201"/>
      <c r="Q450" s="201"/>
      <c r="R450" s="201"/>
      <c r="S450" s="201"/>
      <c r="T450" s="202"/>
      <c r="AT450" s="203" t="s">
        <v>180</v>
      </c>
      <c r="AU450" s="203" t="s">
        <v>85</v>
      </c>
      <c r="AV450" s="13" t="s">
        <v>85</v>
      </c>
      <c r="AW450" s="13" t="s">
        <v>34</v>
      </c>
      <c r="AX450" s="13" t="s">
        <v>79</v>
      </c>
      <c r="AY450" s="203" t="s">
        <v>171</v>
      </c>
    </row>
    <row r="451" spans="1:65" s="2" customFormat="1" ht="24">
      <c r="A451" s="35"/>
      <c r="B451" s="36"/>
      <c r="C451" s="215" t="s">
        <v>782</v>
      </c>
      <c r="D451" s="215" t="s">
        <v>285</v>
      </c>
      <c r="E451" s="216" t="s">
        <v>783</v>
      </c>
      <c r="F451" s="217" t="s">
        <v>784</v>
      </c>
      <c r="G451" s="218" t="s">
        <v>231</v>
      </c>
      <c r="H451" s="219">
        <v>152.10300000000001</v>
      </c>
      <c r="I451" s="220"/>
      <c r="J451" s="221">
        <f>ROUND(I451*H451,2)</f>
        <v>0</v>
      </c>
      <c r="K451" s="217" t="s">
        <v>177</v>
      </c>
      <c r="L451" s="222"/>
      <c r="M451" s="223" t="s">
        <v>19</v>
      </c>
      <c r="N451" s="224" t="s">
        <v>45</v>
      </c>
      <c r="O451" s="65"/>
      <c r="P451" s="188">
        <f>O451*H451</f>
        <v>0</v>
      </c>
      <c r="Q451" s="188">
        <v>2.0000000000000001E-4</v>
      </c>
      <c r="R451" s="188">
        <f>Q451*H451</f>
        <v>3.0420600000000002E-2</v>
      </c>
      <c r="S451" s="188">
        <v>0</v>
      </c>
      <c r="T451" s="18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90" t="s">
        <v>341</v>
      </c>
      <c r="AT451" s="190" t="s">
        <v>285</v>
      </c>
      <c r="AU451" s="190" t="s">
        <v>85</v>
      </c>
      <c r="AY451" s="18" t="s">
        <v>171</v>
      </c>
      <c r="BE451" s="191">
        <f>IF(N451="základní",J451,0)</f>
        <v>0</v>
      </c>
      <c r="BF451" s="191">
        <f>IF(N451="snížená",J451,0)</f>
        <v>0</v>
      </c>
      <c r="BG451" s="191">
        <f>IF(N451="zákl. přenesená",J451,0)</f>
        <v>0</v>
      </c>
      <c r="BH451" s="191">
        <f>IF(N451="sníž. přenesená",J451,0)</f>
        <v>0</v>
      </c>
      <c r="BI451" s="191">
        <f>IF(N451="nulová",J451,0)</f>
        <v>0</v>
      </c>
      <c r="BJ451" s="18" t="s">
        <v>85</v>
      </c>
      <c r="BK451" s="191">
        <f>ROUND(I451*H451,2)</f>
        <v>0</v>
      </c>
      <c r="BL451" s="18" t="s">
        <v>254</v>
      </c>
      <c r="BM451" s="190" t="s">
        <v>785</v>
      </c>
    </row>
    <row r="452" spans="1:65" s="13" customFormat="1" ht="11.25">
      <c r="B452" s="192"/>
      <c r="C452" s="193"/>
      <c r="D452" s="194" t="s">
        <v>180</v>
      </c>
      <c r="E452" s="195" t="s">
        <v>19</v>
      </c>
      <c r="F452" s="196" t="s">
        <v>786</v>
      </c>
      <c r="G452" s="193"/>
      <c r="H452" s="197">
        <v>144.86000000000001</v>
      </c>
      <c r="I452" s="198"/>
      <c r="J452" s="193"/>
      <c r="K452" s="193"/>
      <c r="L452" s="199"/>
      <c r="M452" s="200"/>
      <c r="N452" s="201"/>
      <c r="O452" s="201"/>
      <c r="P452" s="201"/>
      <c r="Q452" s="201"/>
      <c r="R452" s="201"/>
      <c r="S452" s="201"/>
      <c r="T452" s="202"/>
      <c r="AT452" s="203" t="s">
        <v>180</v>
      </c>
      <c r="AU452" s="203" t="s">
        <v>85</v>
      </c>
      <c r="AV452" s="13" t="s">
        <v>85</v>
      </c>
      <c r="AW452" s="13" t="s">
        <v>34</v>
      </c>
      <c r="AX452" s="13" t="s">
        <v>79</v>
      </c>
      <c r="AY452" s="203" t="s">
        <v>171</v>
      </c>
    </row>
    <row r="453" spans="1:65" s="13" customFormat="1" ht="11.25">
      <c r="B453" s="192"/>
      <c r="C453" s="193"/>
      <c r="D453" s="194" t="s">
        <v>180</v>
      </c>
      <c r="E453" s="193"/>
      <c r="F453" s="196" t="s">
        <v>787</v>
      </c>
      <c r="G453" s="193"/>
      <c r="H453" s="197">
        <v>152.10300000000001</v>
      </c>
      <c r="I453" s="198"/>
      <c r="J453" s="193"/>
      <c r="K453" s="193"/>
      <c r="L453" s="199"/>
      <c r="M453" s="200"/>
      <c r="N453" s="201"/>
      <c r="O453" s="201"/>
      <c r="P453" s="201"/>
      <c r="Q453" s="201"/>
      <c r="R453" s="201"/>
      <c r="S453" s="201"/>
      <c r="T453" s="202"/>
      <c r="AT453" s="203" t="s">
        <v>180</v>
      </c>
      <c r="AU453" s="203" t="s">
        <v>85</v>
      </c>
      <c r="AV453" s="13" t="s">
        <v>85</v>
      </c>
      <c r="AW453" s="13" t="s">
        <v>4</v>
      </c>
      <c r="AX453" s="13" t="s">
        <v>79</v>
      </c>
      <c r="AY453" s="203" t="s">
        <v>171</v>
      </c>
    </row>
    <row r="454" spans="1:65" s="2" customFormat="1" ht="24">
      <c r="A454" s="35"/>
      <c r="B454" s="36"/>
      <c r="C454" s="179" t="s">
        <v>788</v>
      </c>
      <c r="D454" s="179" t="s">
        <v>173</v>
      </c>
      <c r="E454" s="180" t="s">
        <v>789</v>
      </c>
      <c r="F454" s="181" t="s">
        <v>790</v>
      </c>
      <c r="G454" s="182" t="s">
        <v>231</v>
      </c>
      <c r="H454" s="183">
        <v>6.1</v>
      </c>
      <c r="I454" s="184"/>
      <c r="J454" s="185">
        <f>ROUND(I454*H454,2)</f>
        <v>0</v>
      </c>
      <c r="K454" s="181" t="s">
        <v>177</v>
      </c>
      <c r="L454" s="40"/>
      <c r="M454" s="186" t="s">
        <v>19</v>
      </c>
      <c r="N454" s="187" t="s">
        <v>45</v>
      </c>
      <c r="O454" s="65"/>
      <c r="P454" s="188">
        <f>O454*H454</f>
        <v>0</v>
      </c>
      <c r="Q454" s="188">
        <v>0</v>
      </c>
      <c r="R454" s="188">
        <f>Q454*H454</f>
        <v>0</v>
      </c>
      <c r="S454" s="188">
        <v>0</v>
      </c>
      <c r="T454" s="189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90" t="s">
        <v>254</v>
      </c>
      <c r="AT454" s="190" t="s">
        <v>173</v>
      </c>
      <c r="AU454" s="190" t="s">
        <v>85</v>
      </c>
      <c r="AY454" s="18" t="s">
        <v>171</v>
      </c>
      <c r="BE454" s="191">
        <f>IF(N454="základní",J454,0)</f>
        <v>0</v>
      </c>
      <c r="BF454" s="191">
        <f>IF(N454="snížená",J454,0)</f>
        <v>0</v>
      </c>
      <c r="BG454" s="191">
        <f>IF(N454="zákl. přenesená",J454,0)</f>
        <v>0</v>
      </c>
      <c r="BH454" s="191">
        <f>IF(N454="sníž. přenesená",J454,0)</f>
        <v>0</v>
      </c>
      <c r="BI454" s="191">
        <f>IF(N454="nulová",J454,0)</f>
        <v>0</v>
      </c>
      <c r="BJ454" s="18" t="s">
        <v>85</v>
      </c>
      <c r="BK454" s="191">
        <f>ROUND(I454*H454,2)</f>
        <v>0</v>
      </c>
      <c r="BL454" s="18" t="s">
        <v>254</v>
      </c>
      <c r="BM454" s="190" t="s">
        <v>791</v>
      </c>
    </row>
    <row r="455" spans="1:65" s="13" customFormat="1" ht="11.25">
      <c r="B455" s="192"/>
      <c r="C455" s="193"/>
      <c r="D455" s="194" t="s">
        <v>180</v>
      </c>
      <c r="E455" s="195" t="s">
        <v>19</v>
      </c>
      <c r="F455" s="196" t="s">
        <v>792</v>
      </c>
      <c r="G455" s="193"/>
      <c r="H455" s="197">
        <v>6.1</v>
      </c>
      <c r="I455" s="198"/>
      <c r="J455" s="193"/>
      <c r="K455" s="193"/>
      <c r="L455" s="199"/>
      <c r="M455" s="200"/>
      <c r="N455" s="201"/>
      <c r="O455" s="201"/>
      <c r="P455" s="201"/>
      <c r="Q455" s="201"/>
      <c r="R455" s="201"/>
      <c r="S455" s="201"/>
      <c r="T455" s="202"/>
      <c r="AT455" s="203" t="s">
        <v>180</v>
      </c>
      <c r="AU455" s="203" t="s">
        <v>85</v>
      </c>
      <c r="AV455" s="13" t="s">
        <v>85</v>
      </c>
      <c r="AW455" s="13" t="s">
        <v>34</v>
      </c>
      <c r="AX455" s="13" t="s">
        <v>79</v>
      </c>
      <c r="AY455" s="203" t="s">
        <v>171</v>
      </c>
    </row>
    <row r="456" spans="1:65" s="2" customFormat="1" ht="24">
      <c r="A456" s="35"/>
      <c r="B456" s="36"/>
      <c r="C456" s="215" t="s">
        <v>793</v>
      </c>
      <c r="D456" s="215" t="s">
        <v>285</v>
      </c>
      <c r="E456" s="216" t="s">
        <v>783</v>
      </c>
      <c r="F456" s="217" t="s">
        <v>784</v>
      </c>
      <c r="G456" s="218" t="s">
        <v>231</v>
      </c>
      <c r="H456" s="219">
        <v>6.4050000000000002</v>
      </c>
      <c r="I456" s="220"/>
      <c r="J456" s="221">
        <f>ROUND(I456*H456,2)</f>
        <v>0</v>
      </c>
      <c r="K456" s="217" t="s">
        <v>177</v>
      </c>
      <c r="L456" s="222"/>
      <c r="M456" s="223" t="s">
        <v>19</v>
      </c>
      <c r="N456" s="224" t="s">
        <v>45</v>
      </c>
      <c r="O456" s="65"/>
      <c r="P456" s="188">
        <f>O456*H456</f>
        <v>0</v>
      </c>
      <c r="Q456" s="188">
        <v>2.0000000000000001E-4</v>
      </c>
      <c r="R456" s="188">
        <f>Q456*H456</f>
        <v>1.281E-3</v>
      </c>
      <c r="S456" s="188">
        <v>0</v>
      </c>
      <c r="T456" s="189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190" t="s">
        <v>341</v>
      </c>
      <c r="AT456" s="190" t="s">
        <v>285</v>
      </c>
      <c r="AU456" s="190" t="s">
        <v>85</v>
      </c>
      <c r="AY456" s="18" t="s">
        <v>171</v>
      </c>
      <c r="BE456" s="191">
        <f>IF(N456="základní",J456,0)</f>
        <v>0</v>
      </c>
      <c r="BF456" s="191">
        <f>IF(N456="snížená",J456,0)</f>
        <v>0</v>
      </c>
      <c r="BG456" s="191">
        <f>IF(N456="zákl. přenesená",J456,0)</f>
        <v>0</v>
      </c>
      <c r="BH456" s="191">
        <f>IF(N456="sníž. přenesená",J456,0)</f>
        <v>0</v>
      </c>
      <c r="BI456" s="191">
        <f>IF(N456="nulová",J456,0)</f>
        <v>0</v>
      </c>
      <c r="BJ456" s="18" t="s">
        <v>85</v>
      </c>
      <c r="BK456" s="191">
        <f>ROUND(I456*H456,2)</f>
        <v>0</v>
      </c>
      <c r="BL456" s="18" t="s">
        <v>254</v>
      </c>
      <c r="BM456" s="190" t="s">
        <v>794</v>
      </c>
    </row>
    <row r="457" spans="1:65" s="13" customFormat="1" ht="11.25">
      <c r="B457" s="192"/>
      <c r="C457" s="193"/>
      <c r="D457" s="194" t="s">
        <v>180</v>
      </c>
      <c r="E457" s="193"/>
      <c r="F457" s="196" t="s">
        <v>795</v>
      </c>
      <c r="G457" s="193"/>
      <c r="H457" s="197">
        <v>6.4050000000000002</v>
      </c>
      <c r="I457" s="198"/>
      <c r="J457" s="193"/>
      <c r="K457" s="193"/>
      <c r="L457" s="199"/>
      <c r="M457" s="200"/>
      <c r="N457" s="201"/>
      <c r="O457" s="201"/>
      <c r="P457" s="201"/>
      <c r="Q457" s="201"/>
      <c r="R457" s="201"/>
      <c r="S457" s="201"/>
      <c r="T457" s="202"/>
      <c r="AT457" s="203" t="s">
        <v>180</v>
      </c>
      <c r="AU457" s="203" t="s">
        <v>85</v>
      </c>
      <c r="AV457" s="13" t="s">
        <v>85</v>
      </c>
      <c r="AW457" s="13" t="s">
        <v>4</v>
      </c>
      <c r="AX457" s="13" t="s">
        <v>79</v>
      </c>
      <c r="AY457" s="203" t="s">
        <v>171</v>
      </c>
    </row>
    <row r="458" spans="1:65" s="2" customFormat="1" ht="24">
      <c r="A458" s="35"/>
      <c r="B458" s="36"/>
      <c r="C458" s="179" t="s">
        <v>796</v>
      </c>
      <c r="D458" s="179" t="s">
        <v>173</v>
      </c>
      <c r="E458" s="180" t="s">
        <v>797</v>
      </c>
      <c r="F458" s="181" t="s">
        <v>798</v>
      </c>
      <c r="G458" s="182" t="s">
        <v>231</v>
      </c>
      <c r="H458" s="183">
        <v>6.1</v>
      </c>
      <c r="I458" s="184"/>
      <c r="J458" s="185">
        <f>ROUND(I458*H458,2)</f>
        <v>0</v>
      </c>
      <c r="K458" s="181" t="s">
        <v>177</v>
      </c>
      <c r="L458" s="40"/>
      <c r="M458" s="186" t="s">
        <v>19</v>
      </c>
      <c r="N458" s="187" t="s">
        <v>45</v>
      </c>
      <c r="O458" s="65"/>
      <c r="P458" s="188">
        <f>O458*H458</f>
        <v>0</v>
      </c>
      <c r="Q458" s="188">
        <v>0</v>
      </c>
      <c r="R458" s="188">
        <f>Q458*H458</f>
        <v>0</v>
      </c>
      <c r="S458" s="188">
        <v>0</v>
      </c>
      <c r="T458" s="189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90" t="s">
        <v>254</v>
      </c>
      <c r="AT458" s="190" t="s">
        <v>173</v>
      </c>
      <c r="AU458" s="190" t="s">
        <v>85</v>
      </c>
      <c r="AY458" s="18" t="s">
        <v>171</v>
      </c>
      <c r="BE458" s="191">
        <f>IF(N458="základní",J458,0)</f>
        <v>0</v>
      </c>
      <c r="BF458" s="191">
        <f>IF(N458="snížená",J458,0)</f>
        <v>0</v>
      </c>
      <c r="BG458" s="191">
        <f>IF(N458="zákl. přenesená",J458,0)</f>
        <v>0</v>
      </c>
      <c r="BH458" s="191">
        <f>IF(N458="sníž. přenesená",J458,0)</f>
        <v>0</v>
      </c>
      <c r="BI458" s="191">
        <f>IF(N458="nulová",J458,0)</f>
        <v>0</v>
      </c>
      <c r="BJ458" s="18" t="s">
        <v>85</v>
      </c>
      <c r="BK458" s="191">
        <f>ROUND(I458*H458,2)</f>
        <v>0</v>
      </c>
      <c r="BL458" s="18" t="s">
        <v>254</v>
      </c>
      <c r="BM458" s="190" t="s">
        <v>799</v>
      </c>
    </row>
    <row r="459" spans="1:65" s="13" customFormat="1" ht="11.25">
      <c r="B459" s="192"/>
      <c r="C459" s="193"/>
      <c r="D459" s="194" t="s">
        <v>180</v>
      </c>
      <c r="E459" s="195" t="s">
        <v>19</v>
      </c>
      <c r="F459" s="196" t="s">
        <v>800</v>
      </c>
      <c r="G459" s="193"/>
      <c r="H459" s="197">
        <v>6.1</v>
      </c>
      <c r="I459" s="198"/>
      <c r="J459" s="193"/>
      <c r="K459" s="193"/>
      <c r="L459" s="199"/>
      <c r="M459" s="200"/>
      <c r="N459" s="201"/>
      <c r="O459" s="201"/>
      <c r="P459" s="201"/>
      <c r="Q459" s="201"/>
      <c r="R459" s="201"/>
      <c r="S459" s="201"/>
      <c r="T459" s="202"/>
      <c r="AT459" s="203" t="s">
        <v>180</v>
      </c>
      <c r="AU459" s="203" t="s">
        <v>85</v>
      </c>
      <c r="AV459" s="13" t="s">
        <v>85</v>
      </c>
      <c r="AW459" s="13" t="s">
        <v>34</v>
      </c>
      <c r="AX459" s="13" t="s">
        <v>79</v>
      </c>
      <c r="AY459" s="203" t="s">
        <v>171</v>
      </c>
    </row>
    <row r="460" spans="1:65" s="2" customFormat="1" ht="24">
      <c r="A460" s="35"/>
      <c r="B460" s="36"/>
      <c r="C460" s="215" t="s">
        <v>801</v>
      </c>
      <c r="D460" s="215" t="s">
        <v>285</v>
      </c>
      <c r="E460" s="216" t="s">
        <v>783</v>
      </c>
      <c r="F460" s="217" t="s">
        <v>784</v>
      </c>
      <c r="G460" s="218" t="s">
        <v>231</v>
      </c>
      <c r="H460" s="219">
        <v>6.4050000000000002</v>
      </c>
      <c r="I460" s="220"/>
      <c r="J460" s="221">
        <f>ROUND(I460*H460,2)</f>
        <v>0</v>
      </c>
      <c r="K460" s="217" t="s">
        <v>177</v>
      </c>
      <c r="L460" s="222"/>
      <c r="M460" s="223" t="s">
        <v>19</v>
      </c>
      <c r="N460" s="224" t="s">
        <v>45</v>
      </c>
      <c r="O460" s="65"/>
      <c r="P460" s="188">
        <f>O460*H460</f>
        <v>0</v>
      </c>
      <c r="Q460" s="188">
        <v>2.0000000000000001E-4</v>
      </c>
      <c r="R460" s="188">
        <f>Q460*H460</f>
        <v>1.281E-3</v>
      </c>
      <c r="S460" s="188">
        <v>0</v>
      </c>
      <c r="T460" s="189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90" t="s">
        <v>341</v>
      </c>
      <c r="AT460" s="190" t="s">
        <v>285</v>
      </c>
      <c r="AU460" s="190" t="s">
        <v>85</v>
      </c>
      <c r="AY460" s="18" t="s">
        <v>171</v>
      </c>
      <c r="BE460" s="191">
        <f>IF(N460="základní",J460,0)</f>
        <v>0</v>
      </c>
      <c r="BF460" s="191">
        <f>IF(N460="snížená",J460,0)</f>
        <v>0</v>
      </c>
      <c r="BG460" s="191">
        <f>IF(N460="zákl. přenesená",J460,0)</f>
        <v>0</v>
      </c>
      <c r="BH460" s="191">
        <f>IF(N460="sníž. přenesená",J460,0)</f>
        <v>0</v>
      </c>
      <c r="BI460" s="191">
        <f>IF(N460="nulová",J460,0)</f>
        <v>0</v>
      </c>
      <c r="BJ460" s="18" t="s">
        <v>85</v>
      </c>
      <c r="BK460" s="191">
        <f>ROUND(I460*H460,2)</f>
        <v>0</v>
      </c>
      <c r="BL460" s="18" t="s">
        <v>254</v>
      </c>
      <c r="BM460" s="190" t="s">
        <v>802</v>
      </c>
    </row>
    <row r="461" spans="1:65" s="13" customFormat="1" ht="11.25">
      <c r="B461" s="192"/>
      <c r="C461" s="193"/>
      <c r="D461" s="194" t="s">
        <v>180</v>
      </c>
      <c r="E461" s="193"/>
      <c r="F461" s="196" t="s">
        <v>795</v>
      </c>
      <c r="G461" s="193"/>
      <c r="H461" s="197">
        <v>6.4050000000000002</v>
      </c>
      <c r="I461" s="198"/>
      <c r="J461" s="193"/>
      <c r="K461" s="193"/>
      <c r="L461" s="199"/>
      <c r="M461" s="200"/>
      <c r="N461" s="201"/>
      <c r="O461" s="201"/>
      <c r="P461" s="201"/>
      <c r="Q461" s="201"/>
      <c r="R461" s="201"/>
      <c r="S461" s="201"/>
      <c r="T461" s="202"/>
      <c r="AT461" s="203" t="s">
        <v>180</v>
      </c>
      <c r="AU461" s="203" t="s">
        <v>85</v>
      </c>
      <c r="AV461" s="13" t="s">
        <v>85</v>
      </c>
      <c r="AW461" s="13" t="s">
        <v>4</v>
      </c>
      <c r="AX461" s="13" t="s">
        <v>79</v>
      </c>
      <c r="AY461" s="203" t="s">
        <v>171</v>
      </c>
    </row>
    <row r="462" spans="1:65" s="2" customFormat="1" ht="48">
      <c r="A462" s="35"/>
      <c r="B462" s="36"/>
      <c r="C462" s="179" t="s">
        <v>803</v>
      </c>
      <c r="D462" s="179" t="s">
        <v>173</v>
      </c>
      <c r="E462" s="180" t="s">
        <v>804</v>
      </c>
      <c r="F462" s="181" t="s">
        <v>805</v>
      </c>
      <c r="G462" s="182" t="s">
        <v>215</v>
      </c>
      <c r="H462" s="183">
        <v>0.26900000000000002</v>
      </c>
      <c r="I462" s="184"/>
      <c r="J462" s="185">
        <f>ROUND(I462*H462,2)</f>
        <v>0</v>
      </c>
      <c r="K462" s="181" t="s">
        <v>177</v>
      </c>
      <c r="L462" s="40"/>
      <c r="M462" s="186" t="s">
        <v>19</v>
      </c>
      <c r="N462" s="187" t="s">
        <v>45</v>
      </c>
      <c r="O462" s="65"/>
      <c r="P462" s="188">
        <f>O462*H462</f>
        <v>0</v>
      </c>
      <c r="Q462" s="188">
        <v>0</v>
      </c>
      <c r="R462" s="188">
        <f>Q462*H462</f>
        <v>0</v>
      </c>
      <c r="S462" s="188">
        <v>0</v>
      </c>
      <c r="T462" s="189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90" t="s">
        <v>254</v>
      </c>
      <c r="AT462" s="190" t="s">
        <v>173</v>
      </c>
      <c r="AU462" s="190" t="s">
        <v>85</v>
      </c>
      <c r="AY462" s="18" t="s">
        <v>171</v>
      </c>
      <c r="BE462" s="191">
        <f>IF(N462="základní",J462,0)</f>
        <v>0</v>
      </c>
      <c r="BF462" s="191">
        <f>IF(N462="snížená",J462,0)</f>
        <v>0</v>
      </c>
      <c r="BG462" s="191">
        <f>IF(N462="zákl. přenesená",J462,0)</f>
        <v>0</v>
      </c>
      <c r="BH462" s="191">
        <f>IF(N462="sníž. přenesená",J462,0)</f>
        <v>0</v>
      </c>
      <c r="BI462" s="191">
        <f>IF(N462="nulová",J462,0)</f>
        <v>0</v>
      </c>
      <c r="BJ462" s="18" t="s">
        <v>85</v>
      </c>
      <c r="BK462" s="191">
        <f>ROUND(I462*H462,2)</f>
        <v>0</v>
      </c>
      <c r="BL462" s="18" t="s">
        <v>254</v>
      </c>
      <c r="BM462" s="190" t="s">
        <v>806</v>
      </c>
    </row>
    <row r="463" spans="1:65" s="13" customFormat="1" ht="11.25">
      <c r="B463" s="192"/>
      <c r="C463" s="193"/>
      <c r="D463" s="194" t="s">
        <v>180</v>
      </c>
      <c r="E463" s="195" t="s">
        <v>19</v>
      </c>
      <c r="F463" s="196" t="s">
        <v>807</v>
      </c>
      <c r="G463" s="193"/>
      <c r="H463" s="197">
        <v>0.26900000000000002</v>
      </c>
      <c r="I463" s="198"/>
      <c r="J463" s="193"/>
      <c r="K463" s="193"/>
      <c r="L463" s="199"/>
      <c r="M463" s="200"/>
      <c r="N463" s="201"/>
      <c r="O463" s="201"/>
      <c r="P463" s="201"/>
      <c r="Q463" s="201"/>
      <c r="R463" s="201"/>
      <c r="S463" s="201"/>
      <c r="T463" s="202"/>
      <c r="AT463" s="203" t="s">
        <v>180</v>
      </c>
      <c r="AU463" s="203" t="s">
        <v>85</v>
      </c>
      <c r="AV463" s="13" t="s">
        <v>85</v>
      </c>
      <c r="AW463" s="13" t="s">
        <v>34</v>
      </c>
      <c r="AX463" s="13" t="s">
        <v>73</v>
      </c>
      <c r="AY463" s="203" t="s">
        <v>171</v>
      </c>
    </row>
    <row r="464" spans="1:65" s="14" customFormat="1" ht="11.25">
      <c r="B464" s="204"/>
      <c r="C464" s="205"/>
      <c r="D464" s="194" t="s">
        <v>180</v>
      </c>
      <c r="E464" s="206" t="s">
        <v>19</v>
      </c>
      <c r="F464" s="207" t="s">
        <v>183</v>
      </c>
      <c r="G464" s="205"/>
      <c r="H464" s="208">
        <v>0.26900000000000002</v>
      </c>
      <c r="I464" s="209"/>
      <c r="J464" s="205"/>
      <c r="K464" s="205"/>
      <c r="L464" s="210"/>
      <c r="M464" s="211"/>
      <c r="N464" s="212"/>
      <c r="O464" s="212"/>
      <c r="P464" s="212"/>
      <c r="Q464" s="212"/>
      <c r="R464" s="212"/>
      <c r="S464" s="212"/>
      <c r="T464" s="213"/>
      <c r="AT464" s="214" t="s">
        <v>180</v>
      </c>
      <c r="AU464" s="214" t="s">
        <v>85</v>
      </c>
      <c r="AV464" s="14" t="s">
        <v>178</v>
      </c>
      <c r="AW464" s="14" t="s">
        <v>34</v>
      </c>
      <c r="AX464" s="14" t="s">
        <v>79</v>
      </c>
      <c r="AY464" s="214" t="s">
        <v>171</v>
      </c>
    </row>
    <row r="465" spans="1:65" s="12" customFormat="1" ht="22.9" customHeight="1">
      <c r="B465" s="163"/>
      <c r="C465" s="164"/>
      <c r="D465" s="165" t="s">
        <v>72</v>
      </c>
      <c r="E465" s="177" t="s">
        <v>808</v>
      </c>
      <c r="F465" s="177" t="s">
        <v>809</v>
      </c>
      <c r="G465" s="164"/>
      <c r="H465" s="164"/>
      <c r="I465" s="167"/>
      <c r="J465" s="178">
        <f>BK465</f>
        <v>0</v>
      </c>
      <c r="K465" s="164"/>
      <c r="L465" s="169"/>
      <c r="M465" s="170"/>
      <c r="N465" s="171"/>
      <c r="O465" s="171"/>
      <c r="P465" s="172">
        <f>SUM(P466:P530)</f>
        <v>0</v>
      </c>
      <c r="Q465" s="171"/>
      <c r="R465" s="172">
        <f>SUM(R466:R530)</f>
        <v>7.1756556337780024</v>
      </c>
      <c r="S465" s="171"/>
      <c r="T465" s="173">
        <f>SUM(T466:T530)</f>
        <v>0</v>
      </c>
      <c r="AR465" s="174" t="s">
        <v>85</v>
      </c>
      <c r="AT465" s="175" t="s">
        <v>72</v>
      </c>
      <c r="AU465" s="175" t="s">
        <v>79</v>
      </c>
      <c r="AY465" s="174" t="s">
        <v>171</v>
      </c>
      <c r="BK465" s="176">
        <f>SUM(BK466:BK530)</f>
        <v>0</v>
      </c>
    </row>
    <row r="466" spans="1:65" s="2" customFormat="1" ht="44.25" customHeight="1">
      <c r="A466" s="35"/>
      <c r="B466" s="36"/>
      <c r="C466" s="179" t="s">
        <v>810</v>
      </c>
      <c r="D466" s="179" t="s">
        <v>173</v>
      </c>
      <c r="E466" s="180" t="s">
        <v>811</v>
      </c>
      <c r="F466" s="181" t="s">
        <v>812</v>
      </c>
      <c r="G466" s="182" t="s">
        <v>231</v>
      </c>
      <c r="H466" s="183">
        <v>152.922</v>
      </c>
      <c r="I466" s="184"/>
      <c r="J466" s="185">
        <f>ROUND(I466*H466,2)</f>
        <v>0</v>
      </c>
      <c r="K466" s="181" t="s">
        <v>177</v>
      </c>
      <c r="L466" s="40"/>
      <c r="M466" s="186" t="s">
        <v>19</v>
      </c>
      <c r="N466" s="187" t="s">
        <v>45</v>
      </c>
      <c r="O466" s="65"/>
      <c r="P466" s="188">
        <f>O466*H466</f>
        <v>0</v>
      </c>
      <c r="Q466" s="188">
        <v>2.9999999999999997E-4</v>
      </c>
      <c r="R466" s="188">
        <f>Q466*H466</f>
        <v>4.5876599999999997E-2</v>
      </c>
      <c r="S466" s="188">
        <v>0</v>
      </c>
      <c r="T466" s="189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190" t="s">
        <v>254</v>
      </c>
      <c r="AT466" s="190" t="s">
        <v>173</v>
      </c>
      <c r="AU466" s="190" t="s">
        <v>85</v>
      </c>
      <c r="AY466" s="18" t="s">
        <v>171</v>
      </c>
      <c r="BE466" s="191">
        <f>IF(N466="základní",J466,0)</f>
        <v>0</v>
      </c>
      <c r="BF466" s="191">
        <f>IF(N466="snížená",J466,0)</f>
        <v>0</v>
      </c>
      <c r="BG466" s="191">
        <f>IF(N466="zákl. přenesená",J466,0)</f>
        <v>0</v>
      </c>
      <c r="BH466" s="191">
        <f>IF(N466="sníž. přenesená",J466,0)</f>
        <v>0</v>
      </c>
      <c r="BI466" s="191">
        <f>IF(N466="nulová",J466,0)</f>
        <v>0</v>
      </c>
      <c r="BJ466" s="18" t="s">
        <v>85</v>
      </c>
      <c r="BK466" s="191">
        <f>ROUND(I466*H466,2)</f>
        <v>0</v>
      </c>
      <c r="BL466" s="18" t="s">
        <v>254</v>
      </c>
      <c r="BM466" s="190" t="s">
        <v>813</v>
      </c>
    </row>
    <row r="467" spans="1:65" s="13" customFormat="1" ht="11.25">
      <c r="B467" s="192"/>
      <c r="C467" s="193"/>
      <c r="D467" s="194" t="s">
        <v>180</v>
      </c>
      <c r="E467" s="195" t="s">
        <v>19</v>
      </c>
      <c r="F467" s="196" t="s">
        <v>814</v>
      </c>
      <c r="G467" s="193"/>
      <c r="H467" s="197">
        <v>113.85</v>
      </c>
      <c r="I467" s="198"/>
      <c r="J467" s="193"/>
      <c r="K467" s="193"/>
      <c r="L467" s="199"/>
      <c r="M467" s="200"/>
      <c r="N467" s="201"/>
      <c r="O467" s="201"/>
      <c r="P467" s="201"/>
      <c r="Q467" s="201"/>
      <c r="R467" s="201"/>
      <c r="S467" s="201"/>
      <c r="T467" s="202"/>
      <c r="AT467" s="203" t="s">
        <v>180</v>
      </c>
      <c r="AU467" s="203" t="s">
        <v>85</v>
      </c>
      <c r="AV467" s="13" t="s">
        <v>85</v>
      </c>
      <c r="AW467" s="13" t="s">
        <v>34</v>
      </c>
      <c r="AX467" s="13" t="s">
        <v>73</v>
      </c>
      <c r="AY467" s="203" t="s">
        <v>171</v>
      </c>
    </row>
    <row r="468" spans="1:65" s="13" customFormat="1" ht="11.25">
      <c r="B468" s="192"/>
      <c r="C468" s="193"/>
      <c r="D468" s="194" t="s">
        <v>180</v>
      </c>
      <c r="E468" s="195" t="s">
        <v>19</v>
      </c>
      <c r="F468" s="196" t="s">
        <v>815</v>
      </c>
      <c r="G468" s="193"/>
      <c r="H468" s="197">
        <v>39.072000000000003</v>
      </c>
      <c r="I468" s="198"/>
      <c r="J468" s="193"/>
      <c r="K468" s="193"/>
      <c r="L468" s="199"/>
      <c r="M468" s="200"/>
      <c r="N468" s="201"/>
      <c r="O468" s="201"/>
      <c r="P468" s="201"/>
      <c r="Q468" s="201"/>
      <c r="R468" s="201"/>
      <c r="S468" s="201"/>
      <c r="T468" s="202"/>
      <c r="AT468" s="203" t="s">
        <v>180</v>
      </c>
      <c r="AU468" s="203" t="s">
        <v>85</v>
      </c>
      <c r="AV468" s="13" t="s">
        <v>85</v>
      </c>
      <c r="AW468" s="13" t="s">
        <v>34</v>
      </c>
      <c r="AX468" s="13" t="s">
        <v>73</v>
      </c>
      <c r="AY468" s="203" t="s">
        <v>171</v>
      </c>
    </row>
    <row r="469" spans="1:65" s="14" customFormat="1" ht="11.25">
      <c r="B469" s="204"/>
      <c r="C469" s="205"/>
      <c r="D469" s="194" t="s">
        <v>180</v>
      </c>
      <c r="E469" s="206" t="s">
        <v>19</v>
      </c>
      <c r="F469" s="207" t="s">
        <v>183</v>
      </c>
      <c r="G469" s="205"/>
      <c r="H469" s="208">
        <v>152.922</v>
      </c>
      <c r="I469" s="209"/>
      <c r="J469" s="205"/>
      <c r="K469" s="205"/>
      <c r="L469" s="210"/>
      <c r="M469" s="211"/>
      <c r="N469" s="212"/>
      <c r="O469" s="212"/>
      <c r="P469" s="212"/>
      <c r="Q469" s="212"/>
      <c r="R469" s="212"/>
      <c r="S469" s="212"/>
      <c r="T469" s="213"/>
      <c r="AT469" s="214" t="s">
        <v>180</v>
      </c>
      <c r="AU469" s="214" t="s">
        <v>85</v>
      </c>
      <c r="AV469" s="14" t="s">
        <v>178</v>
      </c>
      <c r="AW469" s="14" t="s">
        <v>34</v>
      </c>
      <c r="AX469" s="14" t="s">
        <v>79</v>
      </c>
      <c r="AY469" s="214" t="s">
        <v>171</v>
      </c>
    </row>
    <row r="470" spans="1:65" s="2" customFormat="1" ht="24">
      <c r="A470" s="35"/>
      <c r="B470" s="36"/>
      <c r="C470" s="215" t="s">
        <v>816</v>
      </c>
      <c r="D470" s="215" t="s">
        <v>285</v>
      </c>
      <c r="E470" s="216" t="s">
        <v>817</v>
      </c>
      <c r="F470" s="217" t="s">
        <v>818</v>
      </c>
      <c r="G470" s="218" t="s">
        <v>231</v>
      </c>
      <c r="H470" s="219">
        <v>168.214</v>
      </c>
      <c r="I470" s="220"/>
      <c r="J470" s="221">
        <f>ROUND(I470*H470,2)</f>
        <v>0</v>
      </c>
      <c r="K470" s="217" t="s">
        <v>177</v>
      </c>
      <c r="L470" s="222"/>
      <c r="M470" s="223" t="s">
        <v>19</v>
      </c>
      <c r="N470" s="224" t="s">
        <v>45</v>
      </c>
      <c r="O470" s="65"/>
      <c r="P470" s="188">
        <f>O470*H470</f>
        <v>0</v>
      </c>
      <c r="Q470" s="188">
        <v>5.47E-3</v>
      </c>
      <c r="R470" s="188">
        <f>Q470*H470</f>
        <v>0.92013058000000003</v>
      </c>
      <c r="S470" s="188">
        <v>0</v>
      </c>
      <c r="T470" s="189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90" t="s">
        <v>341</v>
      </c>
      <c r="AT470" s="190" t="s">
        <v>285</v>
      </c>
      <c r="AU470" s="190" t="s">
        <v>85</v>
      </c>
      <c r="AY470" s="18" t="s">
        <v>171</v>
      </c>
      <c r="BE470" s="191">
        <f>IF(N470="základní",J470,0)</f>
        <v>0</v>
      </c>
      <c r="BF470" s="191">
        <f>IF(N470="snížená",J470,0)</f>
        <v>0</v>
      </c>
      <c r="BG470" s="191">
        <f>IF(N470="zákl. přenesená",J470,0)</f>
        <v>0</v>
      </c>
      <c r="BH470" s="191">
        <f>IF(N470="sníž. přenesená",J470,0)</f>
        <v>0</v>
      </c>
      <c r="BI470" s="191">
        <f>IF(N470="nulová",J470,0)</f>
        <v>0</v>
      </c>
      <c r="BJ470" s="18" t="s">
        <v>85</v>
      </c>
      <c r="BK470" s="191">
        <f>ROUND(I470*H470,2)</f>
        <v>0</v>
      </c>
      <c r="BL470" s="18" t="s">
        <v>254</v>
      </c>
      <c r="BM470" s="190" t="s">
        <v>819</v>
      </c>
    </row>
    <row r="471" spans="1:65" s="13" customFormat="1" ht="11.25">
      <c r="B471" s="192"/>
      <c r="C471" s="193"/>
      <c r="D471" s="194" t="s">
        <v>180</v>
      </c>
      <c r="E471" s="195" t="s">
        <v>19</v>
      </c>
      <c r="F471" s="196" t="s">
        <v>820</v>
      </c>
      <c r="G471" s="193"/>
      <c r="H471" s="197">
        <v>168.214</v>
      </c>
      <c r="I471" s="198"/>
      <c r="J471" s="193"/>
      <c r="K471" s="193"/>
      <c r="L471" s="199"/>
      <c r="M471" s="200"/>
      <c r="N471" s="201"/>
      <c r="O471" s="201"/>
      <c r="P471" s="201"/>
      <c r="Q471" s="201"/>
      <c r="R471" s="201"/>
      <c r="S471" s="201"/>
      <c r="T471" s="202"/>
      <c r="AT471" s="203" t="s">
        <v>180</v>
      </c>
      <c r="AU471" s="203" t="s">
        <v>85</v>
      </c>
      <c r="AV471" s="13" t="s">
        <v>85</v>
      </c>
      <c r="AW471" s="13" t="s">
        <v>34</v>
      </c>
      <c r="AX471" s="13" t="s">
        <v>79</v>
      </c>
      <c r="AY471" s="203" t="s">
        <v>171</v>
      </c>
    </row>
    <row r="472" spans="1:65" s="2" customFormat="1" ht="44.25" customHeight="1">
      <c r="A472" s="35"/>
      <c r="B472" s="36"/>
      <c r="C472" s="179" t="s">
        <v>821</v>
      </c>
      <c r="D472" s="179" t="s">
        <v>173</v>
      </c>
      <c r="E472" s="180" t="s">
        <v>811</v>
      </c>
      <c r="F472" s="181" t="s">
        <v>812</v>
      </c>
      <c r="G472" s="182" t="s">
        <v>231</v>
      </c>
      <c r="H472" s="183">
        <v>188.59</v>
      </c>
      <c r="I472" s="184"/>
      <c r="J472" s="185">
        <f>ROUND(I472*H472,2)</f>
        <v>0</v>
      </c>
      <c r="K472" s="181" t="s">
        <v>177</v>
      </c>
      <c r="L472" s="40"/>
      <c r="M472" s="186" t="s">
        <v>19</v>
      </c>
      <c r="N472" s="187" t="s">
        <v>45</v>
      </c>
      <c r="O472" s="65"/>
      <c r="P472" s="188">
        <f>O472*H472</f>
        <v>0</v>
      </c>
      <c r="Q472" s="188">
        <v>2.9999999999999997E-4</v>
      </c>
      <c r="R472" s="188">
        <f>Q472*H472</f>
        <v>5.6576999999999995E-2</v>
      </c>
      <c r="S472" s="188">
        <v>0</v>
      </c>
      <c r="T472" s="18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190" t="s">
        <v>254</v>
      </c>
      <c r="AT472" s="190" t="s">
        <v>173</v>
      </c>
      <c r="AU472" s="190" t="s">
        <v>85</v>
      </c>
      <c r="AY472" s="18" t="s">
        <v>171</v>
      </c>
      <c r="BE472" s="191">
        <f>IF(N472="základní",J472,0)</f>
        <v>0</v>
      </c>
      <c r="BF472" s="191">
        <f>IF(N472="snížená",J472,0)</f>
        <v>0</v>
      </c>
      <c r="BG472" s="191">
        <f>IF(N472="zákl. přenesená",J472,0)</f>
        <v>0</v>
      </c>
      <c r="BH472" s="191">
        <f>IF(N472="sníž. přenesená",J472,0)</f>
        <v>0</v>
      </c>
      <c r="BI472" s="191">
        <f>IF(N472="nulová",J472,0)</f>
        <v>0</v>
      </c>
      <c r="BJ472" s="18" t="s">
        <v>85</v>
      </c>
      <c r="BK472" s="191">
        <f>ROUND(I472*H472,2)</f>
        <v>0</v>
      </c>
      <c r="BL472" s="18" t="s">
        <v>254</v>
      </c>
      <c r="BM472" s="190" t="s">
        <v>822</v>
      </c>
    </row>
    <row r="473" spans="1:65" s="13" customFormat="1" ht="11.25">
      <c r="B473" s="192"/>
      <c r="C473" s="193"/>
      <c r="D473" s="194" t="s">
        <v>180</v>
      </c>
      <c r="E473" s="195" t="s">
        <v>19</v>
      </c>
      <c r="F473" s="196" t="s">
        <v>553</v>
      </c>
      <c r="G473" s="193"/>
      <c r="H473" s="197">
        <v>35.76</v>
      </c>
      <c r="I473" s="198"/>
      <c r="J473" s="193"/>
      <c r="K473" s="193"/>
      <c r="L473" s="199"/>
      <c r="M473" s="200"/>
      <c r="N473" s="201"/>
      <c r="O473" s="201"/>
      <c r="P473" s="201"/>
      <c r="Q473" s="201"/>
      <c r="R473" s="201"/>
      <c r="S473" s="201"/>
      <c r="T473" s="202"/>
      <c r="AT473" s="203" t="s">
        <v>180</v>
      </c>
      <c r="AU473" s="203" t="s">
        <v>85</v>
      </c>
      <c r="AV473" s="13" t="s">
        <v>85</v>
      </c>
      <c r="AW473" s="13" t="s">
        <v>34</v>
      </c>
      <c r="AX473" s="13" t="s">
        <v>73</v>
      </c>
      <c r="AY473" s="203" t="s">
        <v>171</v>
      </c>
    </row>
    <row r="474" spans="1:65" s="13" customFormat="1" ht="33.75">
      <c r="B474" s="192"/>
      <c r="C474" s="193"/>
      <c r="D474" s="194" t="s">
        <v>180</v>
      </c>
      <c r="E474" s="195" t="s">
        <v>19</v>
      </c>
      <c r="F474" s="196" t="s">
        <v>554</v>
      </c>
      <c r="G474" s="193"/>
      <c r="H474" s="197">
        <v>152.83000000000001</v>
      </c>
      <c r="I474" s="198"/>
      <c r="J474" s="193"/>
      <c r="K474" s="193"/>
      <c r="L474" s="199"/>
      <c r="M474" s="200"/>
      <c r="N474" s="201"/>
      <c r="O474" s="201"/>
      <c r="P474" s="201"/>
      <c r="Q474" s="201"/>
      <c r="R474" s="201"/>
      <c r="S474" s="201"/>
      <c r="T474" s="202"/>
      <c r="AT474" s="203" t="s">
        <v>180</v>
      </c>
      <c r="AU474" s="203" t="s">
        <v>85</v>
      </c>
      <c r="AV474" s="13" t="s">
        <v>85</v>
      </c>
      <c r="AW474" s="13" t="s">
        <v>34</v>
      </c>
      <c r="AX474" s="13" t="s">
        <v>73</v>
      </c>
      <c r="AY474" s="203" t="s">
        <v>171</v>
      </c>
    </row>
    <row r="475" spans="1:65" s="14" customFormat="1" ht="11.25">
      <c r="B475" s="204"/>
      <c r="C475" s="205"/>
      <c r="D475" s="194" t="s">
        <v>180</v>
      </c>
      <c r="E475" s="206" t="s">
        <v>19</v>
      </c>
      <c r="F475" s="207" t="s">
        <v>183</v>
      </c>
      <c r="G475" s="205"/>
      <c r="H475" s="208">
        <v>188.59</v>
      </c>
      <c r="I475" s="209"/>
      <c r="J475" s="205"/>
      <c r="K475" s="205"/>
      <c r="L475" s="210"/>
      <c r="M475" s="211"/>
      <c r="N475" s="212"/>
      <c r="O475" s="212"/>
      <c r="P475" s="212"/>
      <c r="Q475" s="212"/>
      <c r="R475" s="212"/>
      <c r="S475" s="212"/>
      <c r="T475" s="213"/>
      <c r="AT475" s="214" t="s">
        <v>180</v>
      </c>
      <c r="AU475" s="214" t="s">
        <v>85</v>
      </c>
      <c r="AV475" s="14" t="s">
        <v>178</v>
      </c>
      <c r="AW475" s="14" t="s">
        <v>34</v>
      </c>
      <c r="AX475" s="14" t="s">
        <v>79</v>
      </c>
      <c r="AY475" s="214" t="s">
        <v>171</v>
      </c>
    </row>
    <row r="476" spans="1:65" s="2" customFormat="1" ht="24">
      <c r="A476" s="35"/>
      <c r="B476" s="36"/>
      <c r="C476" s="215" t="s">
        <v>823</v>
      </c>
      <c r="D476" s="215" t="s">
        <v>285</v>
      </c>
      <c r="E476" s="216" t="s">
        <v>824</v>
      </c>
      <c r="F476" s="217" t="s">
        <v>825</v>
      </c>
      <c r="G476" s="218" t="s">
        <v>231</v>
      </c>
      <c r="H476" s="219">
        <v>192.36199999999999</v>
      </c>
      <c r="I476" s="220"/>
      <c r="J476" s="221">
        <f>ROUND(I476*H476,2)</f>
        <v>0</v>
      </c>
      <c r="K476" s="217" t="s">
        <v>177</v>
      </c>
      <c r="L476" s="222"/>
      <c r="M476" s="223" t="s">
        <v>19</v>
      </c>
      <c r="N476" s="224" t="s">
        <v>45</v>
      </c>
      <c r="O476" s="65"/>
      <c r="P476" s="188">
        <f>O476*H476</f>
        <v>0</v>
      </c>
      <c r="Q476" s="188">
        <v>0</v>
      </c>
      <c r="R476" s="188">
        <f>Q476*H476</f>
        <v>0</v>
      </c>
      <c r="S476" s="188">
        <v>0</v>
      </c>
      <c r="T476" s="189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90" t="s">
        <v>341</v>
      </c>
      <c r="AT476" s="190" t="s">
        <v>285</v>
      </c>
      <c r="AU476" s="190" t="s">
        <v>85</v>
      </c>
      <c r="AY476" s="18" t="s">
        <v>171</v>
      </c>
      <c r="BE476" s="191">
        <f>IF(N476="základní",J476,0)</f>
        <v>0</v>
      </c>
      <c r="BF476" s="191">
        <f>IF(N476="snížená",J476,0)</f>
        <v>0</v>
      </c>
      <c r="BG476" s="191">
        <f>IF(N476="zákl. přenesená",J476,0)</f>
        <v>0</v>
      </c>
      <c r="BH476" s="191">
        <f>IF(N476="sníž. přenesená",J476,0)</f>
        <v>0</v>
      </c>
      <c r="BI476" s="191">
        <f>IF(N476="nulová",J476,0)</f>
        <v>0</v>
      </c>
      <c r="BJ476" s="18" t="s">
        <v>85</v>
      </c>
      <c r="BK476" s="191">
        <f>ROUND(I476*H476,2)</f>
        <v>0</v>
      </c>
      <c r="BL476" s="18" t="s">
        <v>254</v>
      </c>
      <c r="BM476" s="190" t="s">
        <v>826</v>
      </c>
    </row>
    <row r="477" spans="1:65" s="13" customFormat="1" ht="11.25">
      <c r="B477" s="192"/>
      <c r="C477" s="193"/>
      <c r="D477" s="194" t="s">
        <v>180</v>
      </c>
      <c r="E477" s="195" t="s">
        <v>19</v>
      </c>
      <c r="F477" s="196" t="s">
        <v>827</v>
      </c>
      <c r="G477" s="193"/>
      <c r="H477" s="197">
        <v>188.59</v>
      </c>
      <c r="I477" s="198"/>
      <c r="J477" s="193"/>
      <c r="K477" s="193"/>
      <c r="L477" s="199"/>
      <c r="M477" s="200"/>
      <c r="N477" s="201"/>
      <c r="O477" s="201"/>
      <c r="P477" s="201"/>
      <c r="Q477" s="201"/>
      <c r="R477" s="201"/>
      <c r="S477" s="201"/>
      <c r="T477" s="202"/>
      <c r="AT477" s="203" t="s">
        <v>180</v>
      </c>
      <c r="AU477" s="203" t="s">
        <v>85</v>
      </c>
      <c r="AV477" s="13" t="s">
        <v>85</v>
      </c>
      <c r="AW477" s="13" t="s">
        <v>34</v>
      </c>
      <c r="AX477" s="13" t="s">
        <v>79</v>
      </c>
      <c r="AY477" s="203" t="s">
        <v>171</v>
      </c>
    </row>
    <row r="478" spans="1:65" s="13" customFormat="1" ht="11.25">
      <c r="B478" s="192"/>
      <c r="C478" s="193"/>
      <c r="D478" s="194" t="s">
        <v>180</v>
      </c>
      <c r="E478" s="193"/>
      <c r="F478" s="196" t="s">
        <v>828</v>
      </c>
      <c r="G478" s="193"/>
      <c r="H478" s="197">
        <v>192.36199999999999</v>
      </c>
      <c r="I478" s="198"/>
      <c r="J478" s="193"/>
      <c r="K478" s="193"/>
      <c r="L478" s="199"/>
      <c r="M478" s="200"/>
      <c r="N478" s="201"/>
      <c r="O478" s="201"/>
      <c r="P478" s="201"/>
      <c r="Q478" s="201"/>
      <c r="R478" s="201"/>
      <c r="S478" s="201"/>
      <c r="T478" s="202"/>
      <c r="AT478" s="203" t="s">
        <v>180</v>
      </c>
      <c r="AU478" s="203" t="s">
        <v>85</v>
      </c>
      <c r="AV478" s="13" t="s">
        <v>85</v>
      </c>
      <c r="AW478" s="13" t="s">
        <v>4</v>
      </c>
      <c r="AX478" s="13" t="s">
        <v>79</v>
      </c>
      <c r="AY478" s="203" t="s">
        <v>171</v>
      </c>
    </row>
    <row r="479" spans="1:65" s="2" customFormat="1" ht="36">
      <c r="A479" s="35"/>
      <c r="B479" s="36"/>
      <c r="C479" s="179" t="s">
        <v>829</v>
      </c>
      <c r="D479" s="179" t="s">
        <v>173</v>
      </c>
      <c r="E479" s="180" t="s">
        <v>830</v>
      </c>
      <c r="F479" s="181" t="s">
        <v>831</v>
      </c>
      <c r="G479" s="182" t="s">
        <v>231</v>
      </c>
      <c r="H479" s="183">
        <v>190.49</v>
      </c>
      <c r="I479" s="184"/>
      <c r="J479" s="185">
        <f>ROUND(I479*H479,2)</f>
        <v>0</v>
      </c>
      <c r="K479" s="181" t="s">
        <v>177</v>
      </c>
      <c r="L479" s="40"/>
      <c r="M479" s="186" t="s">
        <v>19</v>
      </c>
      <c r="N479" s="187" t="s">
        <v>45</v>
      </c>
      <c r="O479" s="65"/>
      <c r="P479" s="188">
        <f>O479*H479</f>
        <v>0</v>
      </c>
      <c r="Q479" s="188">
        <v>0</v>
      </c>
      <c r="R479" s="188">
        <f>Q479*H479</f>
        <v>0</v>
      </c>
      <c r="S479" s="188">
        <v>0</v>
      </c>
      <c r="T479" s="189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90" t="s">
        <v>254</v>
      </c>
      <c r="AT479" s="190" t="s">
        <v>173</v>
      </c>
      <c r="AU479" s="190" t="s">
        <v>85</v>
      </c>
      <c r="AY479" s="18" t="s">
        <v>171</v>
      </c>
      <c r="BE479" s="191">
        <f>IF(N479="základní",J479,0)</f>
        <v>0</v>
      </c>
      <c r="BF479" s="191">
        <f>IF(N479="snížená",J479,0)</f>
        <v>0</v>
      </c>
      <c r="BG479" s="191">
        <f>IF(N479="zákl. přenesená",J479,0)</f>
        <v>0</v>
      </c>
      <c r="BH479" s="191">
        <f>IF(N479="sníž. přenesená",J479,0)</f>
        <v>0</v>
      </c>
      <c r="BI479" s="191">
        <f>IF(N479="nulová",J479,0)</f>
        <v>0</v>
      </c>
      <c r="BJ479" s="18" t="s">
        <v>85</v>
      </c>
      <c r="BK479" s="191">
        <f>ROUND(I479*H479,2)</f>
        <v>0</v>
      </c>
      <c r="BL479" s="18" t="s">
        <v>254</v>
      </c>
      <c r="BM479" s="190" t="s">
        <v>832</v>
      </c>
    </row>
    <row r="480" spans="1:65" s="13" customFormat="1" ht="22.5">
      <c r="B480" s="192"/>
      <c r="C480" s="193"/>
      <c r="D480" s="194" t="s">
        <v>180</v>
      </c>
      <c r="E480" s="195" t="s">
        <v>19</v>
      </c>
      <c r="F480" s="196" t="s">
        <v>555</v>
      </c>
      <c r="G480" s="193"/>
      <c r="H480" s="197">
        <v>62.07</v>
      </c>
      <c r="I480" s="198"/>
      <c r="J480" s="193"/>
      <c r="K480" s="193"/>
      <c r="L480" s="199"/>
      <c r="M480" s="200"/>
      <c r="N480" s="201"/>
      <c r="O480" s="201"/>
      <c r="P480" s="201"/>
      <c r="Q480" s="201"/>
      <c r="R480" s="201"/>
      <c r="S480" s="201"/>
      <c r="T480" s="202"/>
      <c r="AT480" s="203" t="s">
        <v>180</v>
      </c>
      <c r="AU480" s="203" t="s">
        <v>85</v>
      </c>
      <c r="AV480" s="13" t="s">
        <v>85</v>
      </c>
      <c r="AW480" s="13" t="s">
        <v>34</v>
      </c>
      <c r="AX480" s="13" t="s">
        <v>73</v>
      </c>
      <c r="AY480" s="203" t="s">
        <v>171</v>
      </c>
    </row>
    <row r="481" spans="1:65" s="13" customFormat="1" ht="33.75">
      <c r="B481" s="192"/>
      <c r="C481" s="193"/>
      <c r="D481" s="194" t="s">
        <v>180</v>
      </c>
      <c r="E481" s="195" t="s">
        <v>19</v>
      </c>
      <c r="F481" s="196" t="s">
        <v>556</v>
      </c>
      <c r="G481" s="193"/>
      <c r="H481" s="197">
        <v>128.41999999999999</v>
      </c>
      <c r="I481" s="198"/>
      <c r="J481" s="193"/>
      <c r="K481" s="193"/>
      <c r="L481" s="199"/>
      <c r="M481" s="200"/>
      <c r="N481" s="201"/>
      <c r="O481" s="201"/>
      <c r="P481" s="201"/>
      <c r="Q481" s="201"/>
      <c r="R481" s="201"/>
      <c r="S481" s="201"/>
      <c r="T481" s="202"/>
      <c r="AT481" s="203" t="s">
        <v>180</v>
      </c>
      <c r="AU481" s="203" t="s">
        <v>85</v>
      </c>
      <c r="AV481" s="13" t="s">
        <v>85</v>
      </c>
      <c r="AW481" s="13" t="s">
        <v>34</v>
      </c>
      <c r="AX481" s="13" t="s">
        <v>73</v>
      </c>
      <c r="AY481" s="203" t="s">
        <v>171</v>
      </c>
    </row>
    <row r="482" spans="1:65" s="14" customFormat="1" ht="11.25">
      <c r="B482" s="204"/>
      <c r="C482" s="205"/>
      <c r="D482" s="194" t="s">
        <v>180</v>
      </c>
      <c r="E482" s="206" t="s">
        <v>19</v>
      </c>
      <c r="F482" s="207" t="s">
        <v>183</v>
      </c>
      <c r="G482" s="205"/>
      <c r="H482" s="208">
        <v>190.49</v>
      </c>
      <c r="I482" s="209"/>
      <c r="J482" s="205"/>
      <c r="K482" s="205"/>
      <c r="L482" s="210"/>
      <c r="M482" s="211"/>
      <c r="N482" s="212"/>
      <c r="O482" s="212"/>
      <c r="P482" s="212"/>
      <c r="Q482" s="212"/>
      <c r="R482" s="212"/>
      <c r="S482" s="212"/>
      <c r="T482" s="213"/>
      <c r="AT482" s="214" t="s">
        <v>180</v>
      </c>
      <c r="AU482" s="214" t="s">
        <v>85</v>
      </c>
      <c r="AV482" s="14" t="s">
        <v>178</v>
      </c>
      <c r="AW482" s="14" t="s">
        <v>34</v>
      </c>
      <c r="AX482" s="14" t="s">
        <v>79</v>
      </c>
      <c r="AY482" s="214" t="s">
        <v>171</v>
      </c>
    </row>
    <row r="483" spans="1:65" s="2" customFormat="1" ht="24">
      <c r="A483" s="35"/>
      <c r="B483" s="36"/>
      <c r="C483" s="215" t="s">
        <v>833</v>
      </c>
      <c r="D483" s="215" t="s">
        <v>285</v>
      </c>
      <c r="E483" s="216" t="s">
        <v>834</v>
      </c>
      <c r="F483" s="217" t="s">
        <v>835</v>
      </c>
      <c r="G483" s="218" t="s">
        <v>231</v>
      </c>
      <c r="H483" s="219">
        <v>68.277000000000001</v>
      </c>
      <c r="I483" s="220"/>
      <c r="J483" s="221">
        <f>ROUND(I483*H483,2)</f>
        <v>0</v>
      </c>
      <c r="K483" s="217" t="s">
        <v>177</v>
      </c>
      <c r="L483" s="222"/>
      <c r="M483" s="223" t="s">
        <v>19</v>
      </c>
      <c r="N483" s="224" t="s">
        <v>45</v>
      </c>
      <c r="O483" s="65"/>
      <c r="P483" s="188">
        <f>O483*H483</f>
        <v>0</v>
      </c>
      <c r="Q483" s="188">
        <v>1.4E-2</v>
      </c>
      <c r="R483" s="188">
        <f>Q483*H483</f>
        <v>0.95587800000000001</v>
      </c>
      <c r="S483" s="188">
        <v>0</v>
      </c>
      <c r="T483" s="189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190" t="s">
        <v>341</v>
      </c>
      <c r="AT483" s="190" t="s">
        <v>285</v>
      </c>
      <c r="AU483" s="190" t="s">
        <v>85</v>
      </c>
      <c r="AY483" s="18" t="s">
        <v>171</v>
      </c>
      <c r="BE483" s="191">
        <f>IF(N483="základní",J483,0)</f>
        <v>0</v>
      </c>
      <c r="BF483" s="191">
        <f>IF(N483="snížená",J483,0)</f>
        <v>0</v>
      </c>
      <c r="BG483" s="191">
        <f>IF(N483="zákl. přenesená",J483,0)</f>
        <v>0</v>
      </c>
      <c r="BH483" s="191">
        <f>IF(N483="sníž. přenesená",J483,0)</f>
        <v>0</v>
      </c>
      <c r="BI483" s="191">
        <f>IF(N483="nulová",J483,0)</f>
        <v>0</v>
      </c>
      <c r="BJ483" s="18" t="s">
        <v>85</v>
      </c>
      <c r="BK483" s="191">
        <f>ROUND(I483*H483,2)</f>
        <v>0</v>
      </c>
      <c r="BL483" s="18" t="s">
        <v>254</v>
      </c>
      <c r="BM483" s="190" t="s">
        <v>836</v>
      </c>
    </row>
    <row r="484" spans="1:65" s="13" customFormat="1" ht="11.25">
      <c r="B484" s="192"/>
      <c r="C484" s="193"/>
      <c r="D484" s="194" t="s">
        <v>180</v>
      </c>
      <c r="E484" s="195" t="s">
        <v>19</v>
      </c>
      <c r="F484" s="196" t="s">
        <v>837</v>
      </c>
      <c r="G484" s="193"/>
      <c r="H484" s="197">
        <v>68.277000000000001</v>
      </c>
      <c r="I484" s="198"/>
      <c r="J484" s="193"/>
      <c r="K484" s="193"/>
      <c r="L484" s="199"/>
      <c r="M484" s="200"/>
      <c r="N484" s="201"/>
      <c r="O484" s="201"/>
      <c r="P484" s="201"/>
      <c r="Q484" s="201"/>
      <c r="R484" s="201"/>
      <c r="S484" s="201"/>
      <c r="T484" s="202"/>
      <c r="AT484" s="203" t="s">
        <v>180</v>
      </c>
      <c r="AU484" s="203" t="s">
        <v>85</v>
      </c>
      <c r="AV484" s="13" t="s">
        <v>85</v>
      </c>
      <c r="AW484" s="13" t="s">
        <v>34</v>
      </c>
      <c r="AX484" s="13" t="s">
        <v>73</v>
      </c>
      <c r="AY484" s="203" t="s">
        <v>171</v>
      </c>
    </row>
    <row r="485" spans="1:65" s="14" customFormat="1" ht="11.25">
      <c r="B485" s="204"/>
      <c r="C485" s="205"/>
      <c r="D485" s="194" t="s">
        <v>180</v>
      </c>
      <c r="E485" s="206" t="s">
        <v>19</v>
      </c>
      <c r="F485" s="207" t="s">
        <v>183</v>
      </c>
      <c r="G485" s="205"/>
      <c r="H485" s="208">
        <v>68.277000000000001</v>
      </c>
      <c r="I485" s="209"/>
      <c r="J485" s="205"/>
      <c r="K485" s="205"/>
      <c r="L485" s="210"/>
      <c r="M485" s="211"/>
      <c r="N485" s="212"/>
      <c r="O485" s="212"/>
      <c r="P485" s="212"/>
      <c r="Q485" s="212"/>
      <c r="R485" s="212"/>
      <c r="S485" s="212"/>
      <c r="T485" s="213"/>
      <c r="AT485" s="214" t="s">
        <v>180</v>
      </c>
      <c r="AU485" s="214" t="s">
        <v>85</v>
      </c>
      <c r="AV485" s="14" t="s">
        <v>178</v>
      </c>
      <c r="AW485" s="14" t="s">
        <v>34</v>
      </c>
      <c r="AX485" s="14" t="s">
        <v>79</v>
      </c>
      <c r="AY485" s="214" t="s">
        <v>171</v>
      </c>
    </row>
    <row r="486" spans="1:65" s="2" customFormat="1" ht="24">
      <c r="A486" s="35"/>
      <c r="B486" s="36"/>
      <c r="C486" s="215" t="s">
        <v>838</v>
      </c>
      <c r="D486" s="215" t="s">
        <v>285</v>
      </c>
      <c r="E486" s="216" t="s">
        <v>839</v>
      </c>
      <c r="F486" s="217" t="s">
        <v>840</v>
      </c>
      <c r="G486" s="218" t="s">
        <v>231</v>
      </c>
      <c r="H486" s="219">
        <v>141.262</v>
      </c>
      <c r="I486" s="220"/>
      <c r="J486" s="221">
        <f>ROUND(I486*H486,2)</f>
        <v>0</v>
      </c>
      <c r="K486" s="217" t="s">
        <v>177</v>
      </c>
      <c r="L486" s="222"/>
      <c r="M486" s="223" t="s">
        <v>19</v>
      </c>
      <c r="N486" s="224" t="s">
        <v>45</v>
      </c>
      <c r="O486" s="65"/>
      <c r="P486" s="188">
        <f>O486*H486</f>
        <v>0</v>
      </c>
      <c r="Q486" s="188">
        <v>1.6E-2</v>
      </c>
      <c r="R486" s="188">
        <f>Q486*H486</f>
        <v>2.260192</v>
      </c>
      <c r="S486" s="188">
        <v>0</v>
      </c>
      <c r="T486" s="189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190" t="s">
        <v>341</v>
      </c>
      <c r="AT486" s="190" t="s">
        <v>285</v>
      </c>
      <c r="AU486" s="190" t="s">
        <v>85</v>
      </c>
      <c r="AY486" s="18" t="s">
        <v>171</v>
      </c>
      <c r="BE486" s="191">
        <f>IF(N486="základní",J486,0)</f>
        <v>0</v>
      </c>
      <c r="BF486" s="191">
        <f>IF(N486="snížená",J486,0)</f>
        <v>0</v>
      </c>
      <c r="BG486" s="191">
        <f>IF(N486="zákl. přenesená",J486,0)</f>
        <v>0</v>
      </c>
      <c r="BH486" s="191">
        <f>IF(N486="sníž. přenesená",J486,0)</f>
        <v>0</v>
      </c>
      <c r="BI486" s="191">
        <f>IF(N486="nulová",J486,0)</f>
        <v>0</v>
      </c>
      <c r="BJ486" s="18" t="s">
        <v>85</v>
      </c>
      <c r="BK486" s="191">
        <f>ROUND(I486*H486,2)</f>
        <v>0</v>
      </c>
      <c r="BL486" s="18" t="s">
        <v>254</v>
      </c>
      <c r="BM486" s="190" t="s">
        <v>841</v>
      </c>
    </row>
    <row r="487" spans="1:65" s="13" customFormat="1" ht="11.25">
      <c r="B487" s="192"/>
      <c r="C487" s="193"/>
      <c r="D487" s="194" t="s">
        <v>180</v>
      </c>
      <c r="E487" s="195" t="s">
        <v>19</v>
      </c>
      <c r="F487" s="196" t="s">
        <v>842</v>
      </c>
      <c r="G487" s="193"/>
      <c r="H487" s="197">
        <v>141.262</v>
      </c>
      <c r="I487" s="198"/>
      <c r="J487" s="193"/>
      <c r="K487" s="193"/>
      <c r="L487" s="199"/>
      <c r="M487" s="200"/>
      <c r="N487" s="201"/>
      <c r="O487" s="201"/>
      <c r="P487" s="201"/>
      <c r="Q487" s="201"/>
      <c r="R487" s="201"/>
      <c r="S487" s="201"/>
      <c r="T487" s="202"/>
      <c r="AT487" s="203" t="s">
        <v>180</v>
      </c>
      <c r="AU487" s="203" t="s">
        <v>85</v>
      </c>
      <c r="AV487" s="13" t="s">
        <v>85</v>
      </c>
      <c r="AW487" s="13" t="s">
        <v>34</v>
      </c>
      <c r="AX487" s="13" t="s">
        <v>79</v>
      </c>
      <c r="AY487" s="203" t="s">
        <v>171</v>
      </c>
    </row>
    <row r="488" spans="1:65" s="2" customFormat="1" ht="36">
      <c r="A488" s="35"/>
      <c r="B488" s="36"/>
      <c r="C488" s="179" t="s">
        <v>843</v>
      </c>
      <c r="D488" s="179" t="s">
        <v>173</v>
      </c>
      <c r="E488" s="180" t="s">
        <v>830</v>
      </c>
      <c r="F488" s="181" t="s">
        <v>831</v>
      </c>
      <c r="G488" s="182" t="s">
        <v>231</v>
      </c>
      <c r="H488" s="183">
        <v>115.85</v>
      </c>
      <c r="I488" s="184"/>
      <c r="J488" s="185">
        <f>ROUND(I488*H488,2)</f>
        <v>0</v>
      </c>
      <c r="K488" s="181" t="s">
        <v>177</v>
      </c>
      <c r="L488" s="40"/>
      <c r="M488" s="186" t="s">
        <v>19</v>
      </c>
      <c r="N488" s="187" t="s">
        <v>45</v>
      </c>
      <c r="O488" s="65"/>
      <c r="P488" s="188">
        <f>O488*H488</f>
        <v>0</v>
      </c>
      <c r="Q488" s="188">
        <v>0</v>
      </c>
      <c r="R488" s="188">
        <f>Q488*H488</f>
        <v>0</v>
      </c>
      <c r="S488" s="188">
        <v>0</v>
      </c>
      <c r="T488" s="189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190" t="s">
        <v>254</v>
      </c>
      <c r="AT488" s="190" t="s">
        <v>173</v>
      </c>
      <c r="AU488" s="190" t="s">
        <v>85</v>
      </c>
      <c r="AY488" s="18" t="s">
        <v>171</v>
      </c>
      <c r="BE488" s="191">
        <f>IF(N488="základní",J488,0)</f>
        <v>0</v>
      </c>
      <c r="BF488" s="191">
        <f>IF(N488="snížená",J488,0)</f>
        <v>0</v>
      </c>
      <c r="BG488" s="191">
        <f>IF(N488="zákl. přenesená",J488,0)</f>
        <v>0</v>
      </c>
      <c r="BH488" s="191">
        <f>IF(N488="sníž. přenesená",J488,0)</f>
        <v>0</v>
      </c>
      <c r="BI488" s="191">
        <f>IF(N488="nulová",J488,0)</f>
        <v>0</v>
      </c>
      <c r="BJ488" s="18" t="s">
        <v>85</v>
      </c>
      <c r="BK488" s="191">
        <f>ROUND(I488*H488,2)</f>
        <v>0</v>
      </c>
      <c r="BL488" s="18" t="s">
        <v>254</v>
      </c>
      <c r="BM488" s="190" t="s">
        <v>844</v>
      </c>
    </row>
    <row r="489" spans="1:65" s="13" customFormat="1" ht="22.5">
      <c r="B489" s="192"/>
      <c r="C489" s="193"/>
      <c r="D489" s="194" t="s">
        <v>180</v>
      </c>
      <c r="E489" s="195" t="s">
        <v>19</v>
      </c>
      <c r="F489" s="196" t="s">
        <v>845</v>
      </c>
      <c r="G489" s="193"/>
      <c r="H489" s="197">
        <v>115.85</v>
      </c>
      <c r="I489" s="198"/>
      <c r="J489" s="193"/>
      <c r="K489" s="193"/>
      <c r="L489" s="199"/>
      <c r="M489" s="200"/>
      <c r="N489" s="201"/>
      <c r="O489" s="201"/>
      <c r="P489" s="201"/>
      <c r="Q489" s="201"/>
      <c r="R489" s="201"/>
      <c r="S489" s="201"/>
      <c r="T489" s="202"/>
      <c r="AT489" s="203" t="s">
        <v>180</v>
      </c>
      <c r="AU489" s="203" t="s">
        <v>85</v>
      </c>
      <c r="AV489" s="13" t="s">
        <v>85</v>
      </c>
      <c r="AW489" s="13" t="s">
        <v>34</v>
      </c>
      <c r="AX489" s="13" t="s">
        <v>79</v>
      </c>
      <c r="AY489" s="203" t="s">
        <v>171</v>
      </c>
    </row>
    <row r="490" spans="1:65" s="2" customFormat="1" ht="24">
      <c r="A490" s="35"/>
      <c r="B490" s="36"/>
      <c r="C490" s="215" t="s">
        <v>425</v>
      </c>
      <c r="D490" s="215" t="s">
        <v>285</v>
      </c>
      <c r="E490" s="216" t="s">
        <v>846</v>
      </c>
      <c r="F490" s="217" t="s">
        <v>847</v>
      </c>
      <c r="G490" s="218" t="s">
        <v>231</v>
      </c>
      <c r="H490" s="219">
        <v>118.167</v>
      </c>
      <c r="I490" s="220"/>
      <c r="J490" s="221">
        <f>ROUND(I490*H490,2)</f>
        <v>0</v>
      </c>
      <c r="K490" s="217" t="s">
        <v>177</v>
      </c>
      <c r="L490" s="222"/>
      <c r="M490" s="223" t="s">
        <v>19</v>
      </c>
      <c r="N490" s="224" t="s">
        <v>45</v>
      </c>
      <c r="O490" s="65"/>
      <c r="P490" s="188">
        <f>O490*H490</f>
        <v>0</v>
      </c>
      <c r="Q490" s="188">
        <v>2E-3</v>
      </c>
      <c r="R490" s="188">
        <f>Q490*H490</f>
        <v>0.23633400000000002</v>
      </c>
      <c r="S490" s="188">
        <v>0</v>
      </c>
      <c r="T490" s="189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90" t="s">
        <v>341</v>
      </c>
      <c r="AT490" s="190" t="s">
        <v>285</v>
      </c>
      <c r="AU490" s="190" t="s">
        <v>85</v>
      </c>
      <c r="AY490" s="18" t="s">
        <v>171</v>
      </c>
      <c r="BE490" s="191">
        <f>IF(N490="základní",J490,0)</f>
        <v>0</v>
      </c>
      <c r="BF490" s="191">
        <f>IF(N490="snížená",J490,0)</f>
        <v>0</v>
      </c>
      <c r="BG490" s="191">
        <f>IF(N490="zákl. přenesená",J490,0)</f>
        <v>0</v>
      </c>
      <c r="BH490" s="191">
        <f>IF(N490="sníž. přenesená",J490,0)</f>
        <v>0</v>
      </c>
      <c r="BI490" s="191">
        <f>IF(N490="nulová",J490,0)</f>
        <v>0</v>
      </c>
      <c r="BJ490" s="18" t="s">
        <v>85</v>
      </c>
      <c r="BK490" s="191">
        <f>ROUND(I490*H490,2)</f>
        <v>0</v>
      </c>
      <c r="BL490" s="18" t="s">
        <v>254</v>
      </c>
      <c r="BM490" s="190" t="s">
        <v>848</v>
      </c>
    </row>
    <row r="491" spans="1:65" s="13" customFormat="1" ht="11.25">
      <c r="B491" s="192"/>
      <c r="C491" s="193"/>
      <c r="D491" s="194" t="s">
        <v>180</v>
      </c>
      <c r="E491" s="195" t="s">
        <v>19</v>
      </c>
      <c r="F491" s="196" t="s">
        <v>849</v>
      </c>
      <c r="G491" s="193"/>
      <c r="H491" s="197">
        <v>115.85</v>
      </c>
      <c r="I491" s="198"/>
      <c r="J491" s="193"/>
      <c r="K491" s="193"/>
      <c r="L491" s="199"/>
      <c r="M491" s="200"/>
      <c r="N491" s="201"/>
      <c r="O491" s="201"/>
      <c r="P491" s="201"/>
      <c r="Q491" s="201"/>
      <c r="R491" s="201"/>
      <c r="S491" s="201"/>
      <c r="T491" s="202"/>
      <c r="AT491" s="203" t="s">
        <v>180</v>
      </c>
      <c r="AU491" s="203" t="s">
        <v>85</v>
      </c>
      <c r="AV491" s="13" t="s">
        <v>85</v>
      </c>
      <c r="AW491" s="13" t="s">
        <v>34</v>
      </c>
      <c r="AX491" s="13" t="s">
        <v>79</v>
      </c>
      <c r="AY491" s="203" t="s">
        <v>171</v>
      </c>
    </row>
    <row r="492" spans="1:65" s="13" customFormat="1" ht="11.25">
      <c r="B492" s="192"/>
      <c r="C492" s="193"/>
      <c r="D492" s="194" t="s">
        <v>180</v>
      </c>
      <c r="E492" s="193"/>
      <c r="F492" s="196" t="s">
        <v>850</v>
      </c>
      <c r="G492" s="193"/>
      <c r="H492" s="197">
        <v>118.167</v>
      </c>
      <c r="I492" s="198"/>
      <c r="J492" s="193"/>
      <c r="K492" s="193"/>
      <c r="L492" s="199"/>
      <c r="M492" s="200"/>
      <c r="N492" s="201"/>
      <c r="O492" s="201"/>
      <c r="P492" s="201"/>
      <c r="Q492" s="201"/>
      <c r="R492" s="201"/>
      <c r="S492" s="201"/>
      <c r="T492" s="202"/>
      <c r="AT492" s="203" t="s">
        <v>180</v>
      </c>
      <c r="AU492" s="203" t="s">
        <v>85</v>
      </c>
      <c r="AV492" s="13" t="s">
        <v>85</v>
      </c>
      <c r="AW492" s="13" t="s">
        <v>4</v>
      </c>
      <c r="AX492" s="13" t="s">
        <v>79</v>
      </c>
      <c r="AY492" s="203" t="s">
        <v>171</v>
      </c>
    </row>
    <row r="493" spans="1:65" s="2" customFormat="1" ht="44.25" customHeight="1">
      <c r="A493" s="35"/>
      <c r="B493" s="36"/>
      <c r="C493" s="179" t="s">
        <v>851</v>
      </c>
      <c r="D493" s="179" t="s">
        <v>173</v>
      </c>
      <c r="E493" s="180" t="s">
        <v>852</v>
      </c>
      <c r="F493" s="181" t="s">
        <v>853</v>
      </c>
      <c r="G493" s="182" t="s">
        <v>231</v>
      </c>
      <c r="H493" s="183">
        <v>22.28</v>
      </c>
      <c r="I493" s="184"/>
      <c r="J493" s="185">
        <f>ROUND(I493*H493,2)</f>
        <v>0</v>
      </c>
      <c r="K493" s="181" t="s">
        <v>177</v>
      </c>
      <c r="L493" s="40"/>
      <c r="M493" s="186" t="s">
        <v>19</v>
      </c>
      <c r="N493" s="187" t="s">
        <v>45</v>
      </c>
      <c r="O493" s="65"/>
      <c r="P493" s="188">
        <f>O493*H493</f>
        <v>0</v>
      </c>
      <c r="Q493" s="188">
        <v>2.9999999999999997E-4</v>
      </c>
      <c r="R493" s="188">
        <f>Q493*H493</f>
        <v>6.6839999999999998E-3</v>
      </c>
      <c r="S493" s="188">
        <v>0</v>
      </c>
      <c r="T493" s="189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190" t="s">
        <v>254</v>
      </c>
      <c r="AT493" s="190" t="s">
        <v>173</v>
      </c>
      <c r="AU493" s="190" t="s">
        <v>85</v>
      </c>
      <c r="AY493" s="18" t="s">
        <v>171</v>
      </c>
      <c r="BE493" s="191">
        <f>IF(N493="základní",J493,0)</f>
        <v>0</v>
      </c>
      <c r="BF493" s="191">
        <f>IF(N493="snížená",J493,0)</f>
        <v>0</v>
      </c>
      <c r="BG493" s="191">
        <f>IF(N493="zákl. přenesená",J493,0)</f>
        <v>0</v>
      </c>
      <c r="BH493" s="191">
        <f>IF(N493="sníž. přenesená",J493,0)</f>
        <v>0</v>
      </c>
      <c r="BI493" s="191">
        <f>IF(N493="nulová",J493,0)</f>
        <v>0</v>
      </c>
      <c r="BJ493" s="18" t="s">
        <v>85</v>
      </c>
      <c r="BK493" s="191">
        <f>ROUND(I493*H493,2)</f>
        <v>0</v>
      </c>
      <c r="BL493" s="18" t="s">
        <v>254</v>
      </c>
      <c r="BM493" s="190" t="s">
        <v>854</v>
      </c>
    </row>
    <row r="494" spans="1:65" s="13" customFormat="1" ht="11.25">
      <c r="B494" s="192"/>
      <c r="C494" s="193"/>
      <c r="D494" s="194" t="s">
        <v>180</v>
      </c>
      <c r="E494" s="195" t="s">
        <v>19</v>
      </c>
      <c r="F494" s="196" t="s">
        <v>855</v>
      </c>
      <c r="G494" s="193"/>
      <c r="H494" s="197">
        <v>22.28</v>
      </c>
      <c r="I494" s="198"/>
      <c r="J494" s="193"/>
      <c r="K494" s="193"/>
      <c r="L494" s="199"/>
      <c r="M494" s="200"/>
      <c r="N494" s="201"/>
      <c r="O494" s="201"/>
      <c r="P494" s="201"/>
      <c r="Q494" s="201"/>
      <c r="R494" s="201"/>
      <c r="S494" s="201"/>
      <c r="T494" s="202"/>
      <c r="AT494" s="203" t="s">
        <v>180</v>
      </c>
      <c r="AU494" s="203" t="s">
        <v>85</v>
      </c>
      <c r="AV494" s="13" t="s">
        <v>85</v>
      </c>
      <c r="AW494" s="13" t="s">
        <v>34</v>
      </c>
      <c r="AX494" s="13" t="s">
        <v>73</v>
      </c>
      <c r="AY494" s="203" t="s">
        <v>171</v>
      </c>
    </row>
    <row r="495" spans="1:65" s="14" customFormat="1" ht="11.25">
      <c r="B495" s="204"/>
      <c r="C495" s="205"/>
      <c r="D495" s="194" t="s">
        <v>180</v>
      </c>
      <c r="E495" s="206" t="s">
        <v>19</v>
      </c>
      <c r="F495" s="207" t="s">
        <v>183</v>
      </c>
      <c r="G495" s="205"/>
      <c r="H495" s="208">
        <v>22.28</v>
      </c>
      <c r="I495" s="209"/>
      <c r="J495" s="205"/>
      <c r="K495" s="205"/>
      <c r="L495" s="210"/>
      <c r="M495" s="211"/>
      <c r="N495" s="212"/>
      <c r="O495" s="212"/>
      <c r="P495" s="212"/>
      <c r="Q495" s="212"/>
      <c r="R495" s="212"/>
      <c r="S495" s="212"/>
      <c r="T495" s="213"/>
      <c r="AT495" s="214" t="s">
        <v>180</v>
      </c>
      <c r="AU495" s="214" t="s">
        <v>85</v>
      </c>
      <c r="AV495" s="14" t="s">
        <v>178</v>
      </c>
      <c r="AW495" s="14" t="s">
        <v>34</v>
      </c>
      <c r="AX495" s="14" t="s">
        <v>79</v>
      </c>
      <c r="AY495" s="214" t="s">
        <v>171</v>
      </c>
    </row>
    <row r="496" spans="1:65" s="2" customFormat="1" ht="21.75" customHeight="1">
      <c r="A496" s="35"/>
      <c r="B496" s="36"/>
      <c r="C496" s="215" t="s">
        <v>430</v>
      </c>
      <c r="D496" s="215" t="s">
        <v>285</v>
      </c>
      <c r="E496" s="216" t="s">
        <v>856</v>
      </c>
      <c r="F496" s="217" t="s">
        <v>857</v>
      </c>
      <c r="G496" s="218" t="s">
        <v>231</v>
      </c>
      <c r="H496" s="219">
        <v>22.725999999999999</v>
      </c>
      <c r="I496" s="220"/>
      <c r="J496" s="221">
        <f>ROUND(I496*H496,2)</f>
        <v>0</v>
      </c>
      <c r="K496" s="217" t="s">
        <v>177</v>
      </c>
      <c r="L496" s="222"/>
      <c r="M496" s="223" t="s">
        <v>19</v>
      </c>
      <c r="N496" s="224" t="s">
        <v>45</v>
      </c>
      <c r="O496" s="65"/>
      <c r="P496" s="188">
        <f>O496*H496</f>
        <v>0</v>
      </c>
      <c r="Q496" s="188">
        <v>3.7499999999999999E-3</v>
      </c>
      <c r="R496" s="188">
        <f>Q496*H496</f>
        <v>8.5222499999999993E-2</v>
      </c>
      <c r="S496" s="188">
        <v>0</v>
      </c>
      <c r="T496" s="189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90" t="s">
        <v>341</v>
      </c>
      <c r="AT496" s="190" t="s">
        <v>285</v>
      </c>
      <c r="AU496" s="190" t="s">
        <v>85</v>
      </c>
      <c r="AY496" s="18" t="s">
        <v>171</v>
      </c>
      <c r="BE496" s="191">
        <f>IF(N496="základní",J496,0)</f>
        <v>0</v>
      </c>
      <c r="BF496" s="191">
        <f>IF(N496="snížená",J496,0)</f>
        <v>0</v>
      </c>
      <c r="BG496" s="191">
        <f>IF(N496="zákl. přenesená",J496,0)</f>
        <v>0</v>
      </c>
      <c r="BH496" s="191">
        <f>IF(N496="sníž. přenesená",J496,0)</f>
        <v>0</v>
      </c>
      <c r="BI496" s="191">
        <f>IF(N496="nulová",J496,0)</f>
        <v>0</v>
      </c>
      <c r="BJ496" s="18" t="s">
        <v>85</v>
      </c>
      <c r="BK496" s="191">
        <f>ROUND(I496*H496,2)</f>
        <v>0</v>
      </c>
      <c r="BL496" s="18" t="s">
        <v>254</v>
      </c>
      <c r="BM496" s="190" t="s">
        <v>858</v>
      </c>
    </row>
    <row r="497" spans="1:65" s="13" customFormat="1" ht="11.25">
      <c r="B497" s="192"/>
      <c r="C497" s="193"/>
      <c r="D497" s="194" t="s">
        <v>180</v>
      </c>
      <c r="E497" s="195" t="s">
        <v>19</v>
      </c>
      <c r="F497" s="196" t="s">
        <v>859</v>
      </c>
      <c r="G497" s="193"/>
      <c r="H497" s="197">
        <v>22.28</v>
      </c>
      <c r="I497" s="198"/>
      <c r="J497" s="193"/>
      <c r="K497" s="193"/>
      <c r="L497" s="199"/>
      <c r="M497" s="200"/>
      <c r="N497" s="201"/>
      <c r="O497" s="201"/>
      <c r="P497" s="201"/>
      <c r="Q497" s="201"/>
      <c r="R497" s="201"/>
      <c r="S497" s="201"/>
      <c r="T497" s="202"/>
      <c r="AT497" s="203" t="s">
        <v>180</v>
      </c>
      <c r="AU497" s="203" t="s">
        <v>85</v>
      </c>
      <c r="AV497" s="13" t="s">
        <v>85</v>
      </c>
      <c r="AW497" s="13" t="s">
        <v>34</v>
      </c>
      <c r="AX497" s="13" t="s">
        <v>79</v>
      </c>
      <c r="AY497" s="203" t="s">
        <v>171</v>
      </c>
    </row>
    <row r="498" spans="1:65" s="13" customFormat="1" ht="11.25">
      <c r="B498" s="192"/>
      <c r="C498" s="193"/>
      <c r="D498" s="194" t="s">
        <v>180</v>
      </c>
      <c r="E498" s="193"/>
      <c r="F498" s="196" t="s">
        <v>860</v>
      </c>
      <c r="G498" s="193"/>
      <c r="H498" s="197">
        <v>22.725999999999999</v>
      </c>
      <c r="I498" s="198"/>
      <c r="J498" s="193"/>
      <c r="K498" s="193"/>
      <c r="L498" s="199"/>
      <c r="M498" s="200"/>
      <c r="N498" s="201"/>
      <c r="O498" s="201"/>
      <c r="P498" s="201"/>
      <c r="Q498" s="201"/>
      <c r="R498" s="201"/>
      <c r="S498" s="201"/>
      <c r="T498" s="202"/>
      <c r="AT498" s="203" t="s">
        <v>180</v>
      </c>
      <c r="AU498" s="203" t="s">
        <v>85</v>
      </c>
      <c r="AV498" s="13" t="s">
        <v>85</v>
      </c>
      <c r="AW498" s="13" t="s">
        <v>4</v>
      </c>
      <c r="AX498" s="13" t="s">
        <v>79</v>
      </c>
      <c r="AY498" s="203" t="s">
        <v>171</v>
      </c>
    </row>
    <row r="499" spans="1:65" s="2" customFormat="1" ht="44.25" customHeight="1">
      <c r="A499" s="35"/>
      <c r="B499" s="36"/>
      <c r="C499" s="179" t="s">
        <v>861</v>
      </c>
      <c r="D499" s="179" t="s">
        <v>173</v>
      </c>
      <c r="E499" s="180" t="s">
        <v>852</v>
      </c>
      <c r="F499" s="181" t="s">
        <v>853</v>
      </c>
      <c r="G499" s="182" t="s">
        <v>231</v>
      </c>
      <c r="H499" s="183">
        <v>126.792</v>
      </c>
      <c r="I499" s="184"/>
      <c r="J499" s="185">
        <f>ROUND(I499*H499,2)</f>
        <v>0</v>
      </c>
      <c r="K499" s="181" t="s">
        <v>177</v>
      </c>
      <c r="L499" s="40"/>
      <c r="M499" s="186" t="s">
        <v>19</v>
      </c>
      <c r="N499" s="187" t="s">
        <v>45</v>
      </c>
      <c r="O499" s="65"/>
      <c r="P499" s="188">
        <f>O499*H499</f>
        <v>0</v>
      </c>
      <c r="Q499" s="188">
        <v>2.9999999999999997E-4</v>
      </c>
      <c r="R499" s="188">
        <f>Q499*H499</f>
        <v>3.8037599999999998E-2</v>
      </c>
      <c r="S499" s="188">
        <v>0</v>
      </c>
      <c r="T499" s="189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90" t="s">
        <v>254</v>
      </c>
      <c r="AT499" s="190" t="s">
        <v>173</v>
      </c>
      <c r="AU499" s="190" t="s">
        <v>85</v>
      </c>
      <c r="AY499" s="18" t="s">
        <v>171</v>
      </c>
      <c r="BE499" s="191">
        <f>IF(N499="základní",J499,0)</f>
        <v>0</v>
      </c>
      <c r="BF499" s="191">
        <f>IF(N499="snížená",J499,0)</f>
        <v>0</v>
      </c>
      <c r="BG499" s="191">
        <f>IF(N499="zákl. přenesená",J499,0)</f>
        <v>0</v>
      </c>
      <c r="BH499" s="191">
        <f>IF(N499="sníž. přenesená",J499,0)</f>
        <v>0</v>
      </c>
      <c r="BI499" s="191">
        <f>IF(N499="nulová",J499,0)</f>
        <v>0</v>
      </c>
      <c r="BJ499" s="18" t="s">
        <v>85</v>
      </c>
      <c r="BK499" s="191">
        <f>ROUND(I499*H499,2)</f>
        <v>0</v>
      </c>
      <c r="BL499" s="18" t="s">
        <v>254</v>
      </c>
      <c r="BM499" s="190" t="s">
        <v>862</v>
      </c>
    </row>
    <row r="500" spans="1:65" s="13" customFormat="1" ht="22.5">
      <c r="B500" s="192"/>
      <c r="C500" s="193"/>
      <c r="D500" s="194" t="s">
        <v>180</v>
      </c>
      <c r="E500" s="195" t="s">
        <v>19</v>
      </c>
      <c r="F500" s="196" t="s">
        <v>863</v>
      </c>
      <c r="G500" s="193"/>
      <c r="H500" s="197">
        <v>126.792</v>
      </c>
      <c r="I500" s="198"/>
      <c r="J500" s="193"/>
      <c r="K500" s="193"/>
      <c r="L500" s="199"/>
      <c r="M500" s="200"/>
      <c r="N500" s="201"/>
      <c r="O500" s="201"/>
      <c r="P500" s="201"/>
      <c r="Q500" s="201"/>
      <c r="R500" s="201"/>
      <c r="S500" s="201"/>
      <c r="T500" s="202"/>
      <c r="AT500" s="203" t="s">
        <v>180</v>
      </c>
      <c r="AU500" s="203" t="s">
        <v>85</v>
      </c>
      <c r="AV500" s="13" t="s">
        <v>85</v>
      </c>
      <c r="AW500" s="13" t="s">
        <v>34</v>
      </c>
      <c r="AX500" s="13" t="s">
        <v>79</v>
      </c>
      <c r="AY500" s="203" t="s">
        <v>171</v>
      </c>
    </row>
    <row r="501" spans="1:65" s="2" customFormat="1" ht="24">
      <c r="A501" s="35"/>
      <c r="B501" s="36"/>
      <c r="C501" s="215" t="s">
        <v>435</v>
      </c>
      <c r="D501" s="215" t="s">
        <v>285</v>
      </c>
      <c r="E501" s="216" t="s">
        <v>864</v>
      </c>
      <c r="F501" s="217" t="s">
        <v>865</v>
      </c>
      <c r="G501" s="218" t="s">
        <v>231</v>
      </c>
      <c r="H501" s="219">
        <v>133.13200000000001</v>
      </c>
      <c r="I501" s="220"/>
      <c r="J501" s="221">
        <f>ROUND(I501*H501,2)</f>
        <v>0</v>
      </c>
      <c r="K501" s="217" t="s">
        <v>177</v>
      </c>
      <c r="L501" s="222"/>
      <c r="M501" s="223" t="s">
        <v>19</v>
      </c>
      <c r="N501" s="224" t="s">
        <v>45</v>
      </c>
      <c r="O501" s="65"/>
      <c r="P501" s="188">
        <f>O501*H501</f>
        <v>0</v>
      </c>
      <c r="Q501" s="188">
        <v>7.0000000000000001E-3</v>
      </c>
      <c r="R501" s="188">
        <f>Q501*H501</f>
        <v>0.93192400000000009</v>
      </c>
      <c r="S501" s="188">
        <v>0</v>
      </c>
      <c r="T501" s="189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90" t="s">
        <v>341</v>
      </c>
      <c r="AT501" s="190" t="s">
        <v>285</v>
      </c>
      <c r="AU501" s="190" t="s">
        <v>85</v>
      </c>
      <c r="AY501" s="18" t="s">
        <v>171</v>
      </c>
      <c r="BE501" s="191">
        <f>IF(N501="základní",J501,0)</f>
        <v>0</v>
      </c>
      <c r="BF501" s="191">
        <f>IF(N501="snížená",J501,0)</f>
        <v>0</v>
      </c>
      <c r="BG501" s="191">
        <f>IF(N501="zákl. přenesená",J501,0)</f>
        <v>0</v>
      </c>
      <c r="BH501" s="191">
        <f>IF(N501="sníž. přenesená",J501,0)</f>
        <v>0</v>
      </c>
      <c r="BI501" s="191">
        <f>IF(N501="nulová",J501,0)</f>
        <v>0</v>
      </c>
      <c r="BJ501" s="18" t="s">
        <v>85</v>
      </c>
      <c r="BK501" s="191">
        <f>ROUND(I501*H501,2)</f>
        <v>0</v>
      </c>
      <c r="BL501" s="18" t="s">
        <v>254</v>
      </c>
      <c r="BM501" s="190" t="s">
        <v>866</v>
      </c>
    </row>
    <row r="502" spans="1:65" s="13" customFormat="1" ht="11.25">
      <c r="B502" s="192"/>
      <c r="C502" s="193"/>
      <c r="D502" s="194" t="s">
        <v>180</v>
      </c>
      <c r="E502" s="195" t="s">
        <v>19</v>
      </c>
      <c r="F502" s="196" t="s">
        <v>867</v>
      </c>
      <c r="G502" s="193"/>
      <c r="H502" s="197">
        <v>126.792</v>
      </c>
      <c r="I502" s="198"/>
      <c r="J502" s="193"/>
      <c r="K502" s="193"/>
      <c r="L502" s="199"/>
      <c r="M502" s="200"/>
      <c r="N502" s="201"/>
      <c r="O502" s="201"/>
      <c r="P502" s="201"/>
      <c r="Q502" s="201"/>
      <c r="R502" s="201"/>
      <c r="S502" s="201"/>
      <c r="T502" s="202"/>
      <c r="AT502" s="203" t="s">
        <v>180</v>
      </c>
      <c r="AU502" s="203" t="s">
        <v>85</v>
      </c>
      <c r="AV502" s="13" t="s">
        <v>85</v>
      </c>
      <c r="AW502" s="13" t="s">
        <v>34</v>
      </c>
      <c r="AX502" s="13" t="s">
        <v>79</v>
      </c>
      <c r="AY502" s="203" t="s">
        <v>171</v>
      </c>
    </row>
    <row r="503" spans="1:65" s="13" customFormat="1" ht="11.25">
      <c r="B503" s="192"/>
      <c r="C503" s="193"/>
      <c r="D503" s="194" t="s">
        <v>180</v>
      </c>
      <c r="E503" s="193"/>
      <c r="F503" s="196" t="s">
        <v>868</v>
      </c>
      <c r="G503" s="193"/>
      <c r="H503" s="197">
        <v>133.13200000000001</v>
      </c>
      <c r="I503" s="198"/>
      <c r="J503" s="193"/>
      <c r="K503" s="193"/>
      <c r="L503" s="199"/>
      <c r="M503" s="200"/>
      <c r="N503" s="201"/>
      <c r="O503" s="201"/>
      <c r="P503" s="201"/>
      <c r="Q503" s="201"/>
      <c r="R503" s="201"/>
      <c r="S503" s="201"/>
      <c r="T503" s="202"/>
      <c r="AT503" s="203" t="s">
        <v>180</v>
      </c>
      <c r="AU503" s="203" t="s">
        <v>85</v>
      </c>
      <c r="AV503" s="13" t="s">
        <v>85</v>
      </c>
      <c r="AW503" s="13" t="s">
        <v>4</v>
      </c>
      <c r="AX503" s="13" t="s">
        <v>79</v>
      </c>
      <c r="AY503" s="203" t="s">
        <v>171</v>
      </c>
    </row>
    <row r="504" spans="1:65" s="2" customFormat="1" ht="36">
      <c r="A504" s="35"/>
      <c r="B504" s="36"/>
      <c r="C504" s="179" t="s">
        <v>869</v>
      </c>
      <c r="D504" s="179" t="s">
        <v>173</v>
      </c>
      <c r="E504" s="180" t="s">
        <v>870</v>
      </c>
      <c r="F504" s="181" t="s">
        <v>871</v>
      </c>
      <c r="G504" s="182" t="s">
        <v>231</v>
      </c>
      <c r="H504" s="183">
        <v>22.28</v>
      </c>
      <c r="I504" s="184"/>
      <c r="J504" s="185">
        <f>ROUND(I504*H504,2)</f>
        <v>0</v>
      </c>
      <c r="K504" s="181" t="s">
        <v>177</v>
      </c>
      <c r="L504" s="40"/>
      <c r="M504" s="186" t="s">
        <v>19</v>
      </c>
      <c r="N504" s="187" t="s">
        <v>45</v>
      </c>
      <c r="O504" s="65"/>
      <c r="P504" s="188">
        <f>O504*H504</f>
        <v>0</v>
      </c>
      <c r="Q504" s="188">
        <v>0</v>
      </c>
      <c r="R504" s="188">
        <f>Q504*H504</f>
        <v>0</v>
      </c>
      <c r="S504" s="188">
        <v>0</v>
      </c>
      <c r="T504" s="189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190" t="s">
        <v>254</v>
      </c>
      <c r="AT504" s="190" t="s">
        <v>173</v>
      </c>
      <c r="AU504" s="190" t="s">
        <v>85</v>
      </c>
      <c r="AY504" s="18" t="s">
        <v>171</v>
      </c>
      <c r="BE504" s="191">
        <f>IF(N504="základní",J504,0)</f>
        <v>0</v>
      </c>
      <c r="BF504" s="191">
        <f>IF(N504="snížená",J504,0)</f>
        <v>0</v>
      </c>
      <c r="BG504" s="191">
        <f>IF(N504="zákl. přenesená",J504,0)</f>
        <v>0</v>
      </c>
      <c r="BH504" s="191">
        <f>IF(N504="sníž. přenesená",J504,0)</f>
        <v>0</v>
      </c>
      <c r="BI504" s="191">
        <f>IF(N504="nulová",J504,0)</f>
        <v>0</v>
      </c>
      <c r="BJ504" s="18" t="s">
        <v>85</v>
      </c>
      <c r="BK504" s="191">
        <f>ROUND(I504*H504,2)</f>
        <v>0</v>
      </c>
      <c r="BL504" s="18" t="s">
        <v>254</v>
      </c>
      <c r="BM504" s="190" t="s">
        <v>872</v>
      </c>
    </row>
    <row r="505" spans="1:65" s="13" customFormat="1" ht="11.25">
      <c r="B505" s="192"/>
      <c r="C505" s="193"/>
      <c r="D505" s="194" t="s">
        <v>180</v>
      </c>
      <c r="E505" s="195" t="s">
        <v>19</v>
      </c>
      <c r="F505" s="196" t="s">
        <v>855</v>
      </c>
      <c r="G505" s="193"/>
      <c r="H505" s="197">
        <v>22.28</v>
      </c>
      <c r="I505" s="198"/>
      <c r="J505" s="193"/>
      <c r="K505" s="193"/>
      <c r="L505" s="199"/>
      <c r="M505" s="200"/>
      <c r="N505" s="201"/>
      <c r="O505" s="201"/>
      <c r="P505" s="201"/>
      <c r="Q505" s="201"/>
      <c r="R505" s="201"/>
      <c r="S505" s="201"/>
      <c r="T505" s="202"/>
      <c r="AT505" s="203" t="s">
        <v>180</v>
      </c>
      <c r="AU505" s="203" t="s">
        <v>85</v>
      </c>
      <c r="AV505" s="13" t="s">
        <v>85</v>
      </c>
      <c r="AW505" s="13" t="s">
        <v>34</v>
      </c>
      <c r="AX505" s="13" t="s">
        <v>73</v>
      </c>
      <c r="AY505" s="203" t="s">
        <v>171</v>
      </c>
    </row>
    <row r="506" spans="1:65" s="14" customFormat="1" ht="11.25">
      <c r="B506" s="204"/>
      <c r="C506" s="205"/>
      <c r="D506" s="194" t="s">
        <v>180</v>
      </c>
      <c r="E506" s="206" t="s">
        <v>19</v>
      </c>
      <c r="F506" s="207" t="s">
        <v>183</v>
      </c>
      <c r="G506" s="205"/>
      <c r="H506" s="208">
        <v>22.28</v>
      </c>
      <c r="I506" s="209"/>
      <c r="J506" s="205"/>
      <c r="K506" s="205"/>
      <c r="L506" s="210"/>
      <c r="M506" s="211"/>
      <c r="N506" s="212"/>
      <c r="O506" s="212"/>
      <c r="P506" s="212"/>
      <c r="Q506" s="212"/>
      <c r="R506" s="212"/>
      <c r="S506" s="212"/>
      <c r="T506" s="213"/>
      <c r="AT506" s="214" t="s">
        <v>180</v>
      </c>
      <c r="AU506" s="214" t="s">
        <v>85</v>
      </c>
      <c r="AV506" s="14" t="s">
        <v>178</v>
      </c>
      <c r="AW506" s="14" t="s">
        <v>34</v>
      </c>
      <c r="AX506" s="14" t="s">
        <v>79</v>
      </c>
      <c r="AY506" s="214" t="s">
        <v>171</v>
      </c>
    </row>
    <row r="507" spans="1:65" s="2" customFormat="1" ht="16.5" customHeight="1">
      <c r="A507" s="35"/>
      <c r="B507" s="36"/>
      <c r="C507" s="215" t="s">
        <v>873</v>
      </c>
      <c r="D507" s="215" t="s">
        <v>285</v>
      </c>
      <c r="E507" s="216" t="s">
        <v>874</v>
      </c>
      <c r="F507" s="217" t="s">
        <v>875</v>
      </c>
      <c r="G507" s="218" t="s">
        <v>231</v>
      </c>
      <c r="H507" s="219">
        <v>23.393999999999998</v>
      </c>
      <c r="I507" s="220"/>
      <c r="J507" s="221">
        <f>ROUND(I507*H507,2)</f>
        <v>0</v>
      </c>
      <c r="K507" s="217" t="s">
        <v>177</v>
      </c>
      <c r="L507" s="222"/>
      <c r="M507" s="223" t="s">
        <v>19</v>
      </c>
      <c r="N507" s="224" t="s">
        <v>45</v>
      </c>
      <c r="O507" s="65"/>
      <c r="P507" s="188">
        <f>O507*H507</f>
        <v>0</v>
      </c>
      <c r="Q507" s="188">
        <v>6.8000000000000005E-4</v>
      </c>
      <c r="R507" s="188">
        <f>Q507*H507</f>
        <v>1.5907919999999999E-2</v>
      </c>
      <c r="S507" s="188">
        <v>0</v>
      </c>
      <c r="T507" s="189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190" t="s">
        <v>341</v>
      </c>
      <c r="AT507" s="190" t="s">
        <v>285</v>
      </c>
      <c r="AU507" s="190" t="s">
        <v>85</v>
      </c>
      <c r="AY507" s="18" t="s">
        <v>171</v>
      </c>
      <c r="BE507" s="191">
        <f>IF(N507="základní",J507,0)</f>
        <v>0</v>
      </c>
      <c r="BF507" s="191">
        <f>IF(N507="snížená",J507,0)</f>
        <v>0</v>
      </c>
      <c r="BG507" s="191">
        <f>IF(N507="zákl. přenesená",J507,0)</f>
        <v>0</v>
      </c>
      <c r="BH507" s="191">
        <f>IF(N507="sníž. přenesená",J507,0)</f>
        <v>0</v>
      </c>
      <c r="BI507" s="191">
        <f>IF(N507="nulová",J507,0)</f>
        <v>0</v>
      </c>
      <c r="BJ507" s="18" t="s">
        <v>85</v>
      </c>
      <c r="BK507" s="191">
        <f>ROUND(I507*H507,2)</f>
        <v>0</v>
      </c>
      <c r="BL507" s="18" t="s">
        <v>254</v>
      </c>
      <c r="BM507" s="190" t="s">
        <v>876</v>
      </c>
    </row>
    <row r="508" spans="1:65" s="13" customFormat="1" ht="11.25">
      <c r="B508" s="192"/>
      <c r="C508" s="193"/>
      <c r="D508" s="194" t="s">
        <v>180</v>
      </c>
      <c r="E508" s="195" t="s">
        <v>19</v>
      </c>
      <c r="F508" s="196" t="s">
        <v>877</v>
      </c>
      <c r="G508" s="193"/>
      <c r="H508" s="197">
        <v>23.393999999999998</v>
      </c>
      <c r="I508" s="198"/>
      <c r="J508" s="193"/>
      <c r="K508" s="193"/>
      <c r="L508" s="199"/>
      <c r="M508" s="200"/>
      <c r="N508" s="201"/>
      <c r="O508" s="201"/>
      <c r="P508" s="201"/>
      <c r="Q508" s="201"/>
      <c r="R508" s="201"/>
      <c r="S508" s="201"/>
      <c r="T508" s="202"/>
      <c r="AT508" s="203" t="s">
        <v>180</v>
      </c>
      <c r="AU508" s="203" t="s">
        <v>85</v>
      </c>
      <c r="AV508" s="13" t="s">
        <v>85</v>
      </c>
      <c r="AW508" s="13" t="s">
        <v>34</v>
      </c>
      <c r="AX508" s="13" t="s">
        <v>79</v>
      </c>
      <c r="AY508" s="203" t="s">
        <v>171</v>
      </c>
    </row>
    <row r="509" spans="1:65" s="2" customFormat="1" ht="44.25" customHeight="1">
      <c r="A509" s="35"/>
      <c r="B509" s="36"/>
      <c r="C509" s="179" t="s">
        <v>878</v>
      </c>
      <c r="D509" s="179" t="s">
        <v>173</v>
      </c>
      <c r="E509" s="180" t="s">
        <v>879</v>
      </c>
      <c r="F509" s="181" t="s">
        <v>880</v>
      </c>
      <c r="G509" s="182" t="s">
        <v>231</v>
      </c>
      <c r="H509" s="183">
        <v>434.22199999999998</v>
      </c>
      <c r="I509" s="184"/>
      <c r="J509" s="185">
        <f>ROUND(I509*H509,2)</f>
        <v>0</v>
      </c>
      <c r="K509" s="181" t="s">
        <v>177</v>
      </c>
      <c r="L509" s="40"/>
      <c r="M509" s="186" t="s">
        <v>19</v>
      </c>
      <c r="N509" s="187" t="s">
        <v>45</v>
      </c>
      <c r="O509" s="65"/>
      <c r="P509" s="188">
        <f>O509*H509</f>
        <v>0</v>
      </c>
      <c r="Q509" s="188">
        <v>3.9990000000000002E-6</v>
      </c>
      <c r="R509" s="188">
        <f>Q509*H509</f>
        <v>1.7364537779999999E-3</v>
      </c>
      <c r="S509" s="188">
        <v>0</v>
      </c>
      <c r="T509" s="189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90" t="s">
        <v>254</v>
      </c>
      <c r="AT509" s="190" t="s">
        <v>173</v>
      </c>
      <c r="AU509" s="190" t="s">
        <v>85</v>
      </c>
      <c r="AY509" s="18" t="s">
        <v>171</v>
      </c>
      <c r="BE509" s="191">
        <f>IF(N509="základní",J509,0)</f>
        <v>0</v>
      </c>
      <c r="BF509" s="191">
        <f>IF(N509="snížená",J509,0)</f>
        <v>0</v>
      </c>
      <c r="BG509" s="191">
        <f>IF(N509="zákl. přenesená",J509,0)</f>
        <v>0</v>
      </c>
      <c r="BH509" s="191">
        <f>IF(N509="sníž. přenesená",J509,0)</f>
        <v>0</v>
      </c>
      <c r="BI509" s="191">
        <f>IF(N509="nulová",J509,0)</f>
        <v>0</v>
      </c>
      <c r="BJ509" s="18" t="s">
        <v>85</v>
      </c>
      <c r="BK509" s="191">
        <f>ROUND(I509*H509,2)</f>
        <v>0</v>
      </c>
      <c r="BL509" s="18" t="s">
        <v>254</v>
      </c>
      <c r="BM509" s="190" t="s">
        <v>881</v>
      </c>
    </row>
    <row r="510" spans="1:65" s="13" customFormat="1" ht="11.25">
      <c r="B510" s="192"/>
      <c r="C510" s="193"/>
      <c r="D510" s="194" t="s">
        <v>180</v>
      </c>
      <c r="E510" s="195" t="s">
        <v>19</v>
      </c>
      <c r="F510" s="196" t="s">
        <v>882</v>
      </c>
      <c r="G510" s="193"/>
      <c r="H510" s="197">
        <v>22.28</v>
      </c>
      <c r="I510" s="198"/>
      <c r="J510" s="193"/>
      <c r="K510" s="193"/>
      <c r="L510" s="199"/>
      <c r="M510" s="200"/>
      <c r="N510" s="201"/>
      <c r="O510" s="201"/>
      <c r="P510" s="201"/>
      <c r="Q510" s="201"/>
      <c r="R510" s="201"/>
      <c r="S510" s="201"/>
      <c r="T510" s="202"/>
      <c r="AT510" s="203" t="s">
        <v>180</v>
      </c>
      <c r="AU510" s="203" t="s">
        <v>85</v>
      </c>
      <c r="AV510" s="13" t="s">
        <v>85</v>
      </c>
      <c r="AW510" s="13" t="s">
        <v>34</v>
      </c>
      <c r="AX510" s="13" t="s">
        <v>73</v>
      </c>
      <c r="AY510" s="203" t="s">
        <v>171</v>
      </c>
    </row>
    <row r="511" spans="1:65" s="13" customFormat="1" ht="11.25">
      <c r="B511" s="192"/>
      <c r="C511" s="193"/>
      <c r="D511" s="194" t="s">
        <v>180</v>
      </c>
      <c r="E511" s="195" t="s">
        <v>19</v>
      </c>
      <c r="F511" s="196" t="s">
        <v>883</v>
      </c>
      <c r="G511" s="193"/>
      <c r="H511" s="197">
        <v>259.02</v>
      </c>
      <c r="I511" s="198"/>
      <c r="J511" s="193"/>
      <c r="K511" s="193"/>
      <c r="L511" s="199"/>
      <c r="M511" s="200"/>
      <c r="N511" s="201"/>
      <c r="O511" s="201"/>
      <c r="P511" s="201"/>
      <c r="Q511" s="201"/>
      <c r="R511" s="201"/>
      <c r="S511" s="201"/>
      <c r="T511" s="202"/>
      <c r="AT511" s="203" t="s">
        <v>180</v>
      </c>
      <c r="AU511" s="203" t="s">
        <v>85</v>
      </c>
      <c r="AV511" s="13" t="s">
        <v>85</v>
      </c>
      <c r="AW511" s="13" t="s">
        <v>34</v>
      </c>
      <c r="AX511" s="13" t="s">
        <v>73</v>
      </c>
      <c r="AY511" s="203" t="s">
        <v>171</v>
      </c>
    </row>
    <row r="512" spans="1:65" s="13" customFormat="1" ht="11.25">
      <c r="B512" s="192"/>
      <c r="C512" s="193"/>
      <c r="D512" s="194" t="s">
        <v>180</v>
      </c>
      <c r="E512" s="195" t="s">
        <v>19</v>
      </c>
      <c r="F512" s="196" t="s">
        <v>884</v>
      </c>
      <c r="G512" s="193"/>
      <c r="H512" s="197">
        <v>113.85</v>
      </c>
      <c r="I512" s="198"/>
      <c r="J512" s="193"/>
      <c r="K512" s="193"/>
      <c r="L512" s="199"/>
      <c r="M512" s="200"/>
      <c r="N512" s="201"/>
      <c r="O512" s="201"/>
      <c r="P512" s="201"/>
      <c r="Q512" s="201"/>
      <c r="R512" s="201"/>
      <c r="S512" s="201"/>
      <c r="T512" s="202"/>
      <c r="AT512" s="203" t="s">
        <v>180</v>
      </c>
      <c r="AU512" s="203" t="s">
        <v>85</v>
      </c>
      <c r="AV512" s="13" t="s">
        <v>85</v>
      </c>
      <c r="AW512" s="13" t="s">
        <v>34</v>
      </c>
      <c r="AX512" s="13" t="s">
        <v>73</v>
      </c>
      <c r="AY512" s="203" t="s">
        <v>171</v>
      </c>
    </row>
    <row r="513" spans="1:65" s="13" customFormat="1" ht="11.25">
      <c r="B513" s="192"/>
      <c r="C513" s="193"/>
      <c r="D513" s="194" t="s">
        <v>180</v>
      </c>
      <c r="E513" s="195" t="s">
        <v>19</v>
      </c>
      <c r="F513" s="196" t="s">
        <v>815</v>
      </c>
      <c r="G513" s="193"/>
      <c r="H513" s="197">
        <v>39.072000000000003</v>
      </c>
      <c r="I513" s="198"/>
      <c r="J513" s="193"/>
      <c r="K513" s="193"/>
      <c r="L513" s="199"/>
      <c r="M513" s="200"/>
      <c r="N513" s="201"/>
      <c r="O513" s="201"/>
      <c r="P513" s="201"/>
      <c r="Q513" s="201"/>
      <c r="R513" s="201"/>
      <c r="S513" s="201"/>
      <c r="T513" s="202"/>
      <c r="AT513" s="203" t="s">
        <v>180</v>
      </c>
      <c r="AU513" s="203" t="s">
        <v>85</v>
      </c>
      <c r="AV513" s="13" t="s">
        <v>85</v>
      </c>
      <c r="AW513" s="13" t="s">
        <v>34</v>
      </c>
      <c r="AX513" s="13" t="s">
        <v>73</v>
      </c>
      <c r="AY513" s="203" t="s">
        <v>171</v>
      </c>
    </row>
    <row r="514" spans="1:65" s="14" customFormat="1" ht="11.25">
      <c r="B514" s="204"/>
      <c r="C514" s="205"/>
      <c r="D514" s="194" t="s">
        <v>180</v>
      </c>
      <c r="E514" s="206" t="s">
        <v>19</v>
      </c>
      <c r="F514" s="207" t="s">
        <v>183</v>
      </c>
      <c r="G514" s="205"/>
      <c r="H514" s="208">
        <v>434.22199999999998</v>
      </c>
      <c r="I514" s="209"/>
      <c r="J514" s="205"/>
      <c r="K514" s="205"/>
      <c r="L514" s="210"/>
      <c r="M514" s="211"/>
      <c r="N514" s="212"/>
      <c r="O514" s="212"/>
      <c r="P514" s="212"/>
      <c r="Q514" s="212"/>
      <c r="R514" s="212"/>
      <c r="S514" s="212"/>
      <c r="T514" s="213"/>
      <c r="AT514" s="214" t="s">
        <v>180</v>
      </c>
      <c r="AU514" s="214" t="s">
        <v>85</v>
      </c>
      <c r="AV514" s="14" t="s">
        <v>178</v>
      </c>
      <c r="AW514" s="14" t="s">
        <v>34</v>
      </c>
      <c r="AX514" s="14" t="s">
        <v>79</v>
      </c>
      <c r="AY514" s="214" t="s">
        <v>171</v>
      </c>
    </row>
    <row r="515" spans="1:65" s="2" customFormat="1" ht="24">
      <c r="A515" s="35"/>
      <c r="B515" s="36"/>
      <c r="C515" s="215" t="s">
        <v>445</v>
      </c>
      <c r="D515" s="215" t="s">
        <v>285</v>
      </c>
      <c r="E515" s="216" t="s">
        <v>885</v>
      </c>
      <c r="F515" s="217" t="s">
        <v>886</v>
      </c>
      <c r="G515" s="218" t="s">
        <v>231</v>
      </c>
      <c r="H515" s="219">
        <v>477.64400000000001</v>
      </c>
      <c r="I515" s="220"/>
      <c r="J515" s="221">
        <f>ROUND(I515*H515,2)</f>
        <v>0</v>
      </c>
      <c r="K515" s="217" t="s">
        <v>177</v>
      </c>
      <c r="L515" s="222"/>
      <c r="M515" s="223" t="s">
        <v>19</v>
      </c>
      <c r="N515" s="224" t="s">
        <v>45</v>
      </c>
      <c r="O515" s="65"/>
      <c r="P515" s="188">
        <f>O515*H515</f>
        <v>0</v>
      </c>
      <c r="Q515" s="188">
        <v>1.6000000000000001E-4</v>
      </c>
      <c r="R515" s="188">
        <f>Q515*H515</f>
        <v>7.6423040000000012E-2</v>
      </c>
      <c r="S515" s="188">
        <v>0</v>
      </c>
      <c r="T515" s="189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90" t="s">
        <v>341</v>
      </c>
      <c r="AT515" s="190" t="s">
        <v>285</v>
      </c>
      <c r="AU515" s="190" t="s">
        <v>85</v>
      </c>
      <c r="AY515" s="18" t="s">
        <v>171</v>
      </c>
      <c r="BE515" s="191">
        <f>IF(N515="základní",J515,0)</f>
        <v>0</v>
      </c>
      <c r="BF515" s="191">
        <f>IF(N515="snížená",J515,0)</f>
        <v>0</v>
      </c>
      <c r="BG515" s="191">
        <f>IF(N515="zákl. přenesená",J515,0)</f>
        <v>0</v>
      </c>
      <c r="BH515" s="191">
        <f>IF(N515="sníž. přenesená",J515,0)</f>
        <v>0</v>
      </c>
      <c r="BI515" s="191">
        <f>IF(N515="nulová",J515,0)</f>
        <v>0</v>
      </c>
      <c r="BJ515" s="18" t="s">
        <v>85</v>
      </c>
      <c r="BK515" s="191">
        <f>ROUND(I515*H515,2)</f>
        <v>0</v>
      </c>
      <c r="BL515" s="18" t="s">
        <v>254</v>
      </c>
      <c r="BM515" s="190" t="s">
        <v>887</v>
      </c>
    </row>
    <row r="516" spans="1:65" s="13" customFormat="1" ht="11.25">
      <c r="B516" s="192"/>
      <c r="C516" s="193"/>
      <c r="D516" s="194" t="s">
        <v>180</v>
      </c>
      <c r="E516" s="195" t="s">
        <v>19</v>
      </c>
      <c r="F516" s="196" t="s">
        <v>888</v>
      </c>
      <c r="G516" s="193"/>
      <c r="H516" s="197">
        <v>477.64400000000001</v>
      </c>
      <c r="I516" s="198"/>
      <c r="J516" s="193"/>
      <c r="K516" s="193"/>
      <c r="L516" s="199"/>
      <c r="M516" s="200"/>
      <c r="N516" s="201"/>
      <c r="O516" s="201"/>
      <c r="P516" s="201"/>
      <c r="Q516" s="201"/>
      <c r="R516" s="201"/>
      <c r="S516" s="201"/>
      <c r="T516" s="202"/>
      <c r="AT516" s="203" t="s">
        <v>180</v>
      </c>
      <c r="AU516" s="203" t="s">
        <v>85</v>
      </c>
      <c r="AV516" s="13" t="s">
        <v>85</v>
      </c>
      <c r="AW516" s="13" t="s">
        <v>34</v>
      </c>
      <c r="AX516" s="13" t="s">
        <v>79</v>
      </c>
      <c r="AY516" s="203" t="s">
        <v>171</v>
      </c>
    </row>
    <row r="517" spans="1:65" s="2" customFormat="1" ht="36">
      <c r="A517" s="35"/>
      <c r="B517" s="36"/>
      <c r="C517" s="179" t="s">
        <v>889</v>
      </c>
      <c r="D517" s="179" t="s">
        <v>173</v>
      </c>
      <c r="E517" s="180" t="s">
        <v>890</v>
      </c>
      <c r="F517" s="181" t="s">
        <v>891</v>
      </c>
      <c r="G517" s="182" t="s">
        <v>231</v>
      </c>
      <c r="H517" s="183">
        <v>259.02</v>
      </c>
      <c r="I517" s="184"/>
      <c r="J517" s="185">
        <f>ROUND(I517*H517,2)</f>
        <v>0</v>
      </c>
      <c r="K517" s="181" t="s">
        <v>177</v>
      </c>
      <c r="L517" s="40"/>
      <c r="M517" s="186" t="s">
        <v>19</v>
      </c>
      <c r="N517" s="187" t="s">
        <v>45</v>
      </c>
      <c r="O517" s="65"/>
      <c r="P517" s="188">
        <f>O517*H517</f>
        <v>0</v>
      </c>
      <c r="Q517" s="188">
        <v>0</v>
      </c>
      <c r="R517" s="188">
        <f>Q517*H517</f>
        <v>0</v>
      </c>
      <c r="S517" s="188">
        <v>0</v>
      </c>
      <c r="T517" s="189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90" t="s">
        <v>254</v>
      </c>
      <c r="AT517" s="190" t="s">
        <v>173</v>
      </c>
      <c r="AU517" s="190" t="s">
        <v>85</v>
      </c>
      <c r="AY517" s="18" t="s">
        <v>171</v>
      </c>
      <c r="BE517" s="191">
        <f>IF(N517="základní",J517,0)</f>
        <v>0</v>
      </c>
      <c r="BF517" s="191">
        <f>IF(N517="snížená",J517,0)</f>
        <v>0</v>
      </c>
      <c r="BG517" s="191">
        <f>IF(N517="zákl. přenesená",J517,0)</f>
        <v>0</v>
      </c>
      <c r="BH517" s="191">
        <f>IF(N517="sníž. přenesená",J517,0)</f>
        <v>0</v>
      </c>
      <c r="BI517" s="191">
        <f>IF(N517="nulová",J517,0)</f>
        <v>0</v>
      </c>
      <c r="BJ517" s="18" t="s">
        <v>85</v>
      </c>
      <c r="BK517" s="191">
        <f>ROUND(I517*H517,2)</f>
        <v>0</v>
      </c>
      <c r="BL517" s="18" t="s">
        <v>254</v>
      </c>
      <c r="BM517" s="190" t="s">
        <v>892</v>
      </c>
    </row>
    <row r="518" spans="1:65" s="13" customFormat="1" ht="11.25">
      <c r="B518" s="192"/>
      <c r="C518" s="193"/>
      <c r="D518" s="194" t="s">
        <v>180</v>
      </c>
      <c r="E518" s="195" t="s">
        <v>19</v>
      </c>
      <c r="F518" s="196" t="s">
        <v>893</v>
      </c>
      <c r="G518" s="193"/>
      <c r="H518" s="197">
        <v>259.02</v>
      </c>
      <c r="I518" s="198"/>
      <c r="J518" s="193"/>
      <c r="K518" s="193"/>
      <c r="L518" s="199"/>
      <c r="M518" s="200"/>
      <c r="N518" s="201"/>
      <c r="O518" s="201"/>
      <c r="P518" s="201"/>
      <c r="Q518" s="201"/>
      <c r="R518" s="201"/>
      <c r="S518" s="201"/>
      <c r="T518" s="202"/>
      <c r="AT518" s="203" t="s">
        <v>180</v>
      </c>
      <c r="AU518" s="203" t="s">
        <v>85</v>
      </c>
      <c r="AV518" s="13" t="s">
        <v>85</v>
      </c>
      <c r="AW518" s="13" t="s">
        <v>34</v>
      </c>
      <c r="AX518" s="13" t="s">
        <v>73</v>
      </c>
      <c r="AY518" s="203" t="s">
        <v>171</v>
      </c>
    </row>
    <row r="519" spans="1:65" s="14" customFormat="1" ht="11.25">
      <c r="B519" s="204"/>
      <c r="C519" s="205"/>
      <c r="D519" s="194" t="s">
        <v>180</v>
      </c>
      <c r="E519" s="206" t="s">
        <v>19</v>
      </c>
      <c r="F519" s="207" t="s">
        <v>183</v>
      </c>
      <c r="G519" s="205"/>
      <c r="H519" s="208">
        <v>259.02</v>
      </c>
      <c r="I519" s="209"/>
      <c r="J519" s="205"/>
      <c r="K519" s="205"/>
      <c r="L519" s="210"/>
      <c r="M519" s="211"/>
      <c r="N519" s="212"/>
      <c r="O519" s="212"/>
      <c r="P519" s="212"/>
      <c r="Q519" s="212"/>
      <c r="R519" s="212"/>
      <c r="S519" s="212"/>
      <c r="T519" s="213"/>
      <c r="AT519" s="214" t="s">
        <v>180</v>
      </c>
      <c r="AU519" s="214" t="s">
        <v>85</v>
      </c>
      <c r="AV519" s="14" t="s">
        <v>178</v>
      </c>
      <c r="AW519" s="14" t="s">
        <v>34</v>
      </c>
      <c r="AX519" s="14" t="s">
        <v>79</v>
      </c>
      <c r="AY519" s="214" t="s">
        <v>171</v>
      </c>
    </row>
    <row r="520" spans="1:65" s="2" customFormat="1" ht="24">
      <c r="A520" s="35"/>
      <c r="B520" s="36"/>
      <c r="C520" s="215" t="s">
        <v>450</v>
      </c>
      <c r="D520" s="215" t="s">
        <v>285</v>
      </c>
      <c r="E520" s="216" t="s">
        <v>894</v>
      </c>
      <c r="F520" s="217" t="s">
        <v>895</v>
      </c>
      <c r="G520" s="218" t="s">
        <v>231</v>
      </c>
      <c r="H520" s="219">
        <v>264.18</v>
      </c>
      <c r="I520" s="220"/>
      <c r="J520" s="221">
        <f>ROUND(I520*H520,2)</f>
        <v>0</v>
      </c>
      <c r="K520" s="217" t="s">
        <v>177</v>
      </c>
      <c r="L520" s="222"/>
      <c r="M520" s="223" t="s">
        <v>19</v>
      </c>
      <c r="N520" s="224" t="s">
        <v>45</v>
      </c>
      <c r="O520" s="65"/>
      <c r="P520" s="188">
        <f>O520*H520</f>
        <v>0</v>
      </c>
      <c r="Q520" s="188">
        <v>5.7999999999999996E-3</v>
      </c>
      <c r="R520" s="188">
        <f>Q520*H520</f>
        <v>1.5322439999999999</v>
      </c>
      <c r="S520" s="188">
        <v>0</v>
      </c>
      <c r="T520" s="189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190" t="s">
        <v>341</v>
      </c>
      <c r="AT520" s="190" t="s">
        <v>285</v>
      </c>
      <c r="AU520" s="190" t="s">
        <v>85</v>
      </c>
      <c r="AY520" s="18" t="s">
        <v>171</v>
      </c>
      <c r="BE520" s="191">
        <f>IF(N520="základní",J520,0)</f>
        <v>0</v>
      </c>
      <c r="BF520" s="191">
        <f>IF(N520="snížená",J520,0)</f>
        <v>0</v>
      </c>
      <c r="BG520" s="191">
        <f>IF(N520="zákl. přenesená",J520,0)</f>
        <v>0</v>
      </c>
      <c r="BH520" s="191">
        <f>IF(N520="sníž. přenesená",J520,0)</f>
        <v>0</v>
      </c>
      <c r="BI520" s="191">
        <f>IF(N520="nulová",J520,0)</f>
        <v>0</v>
      </c>
      <c r="BJ520" s="18" t="s">
        <v>85</v>
      </c>
      <c r="BK520" s="191">
        <f>ROUND(I520*H520,2)</f>
        <v>0</v>
      </c>
      <c r="BL520" s="18" t="s">
        <v>254</v>
      </c>
      <c r="BM520" s="190" t="s">
        <v>896</v>
      </c>
    </row>
    <row r="521" spans="1:65" s="13" customFormat="1" ht="11.25">
      <c r="B521" s="192"/>
      <c r="C521" s="193"/>
      <c r="D521" s="194" t="s">
        <v>180</v>
      </c>
      <c r="E521" s="195" t="s">
        <v>19</v>
      </c>
      <c r="F521" s="196" t="s">
        <v>897</v>
      </c>
      <c r="G521" s="193"/>
      <c r="H521" s="197">
        <v>259</v>
      </c>
      <c r="I521" s="198"/>
      <c r="J521" s="193"/>
      <c r="K521" s="193"/>
      <c r="L521" s="199"/>
      <c r="M521" s="200"/>
      <c r="N521" s="201"/>
      <c r="O521" s="201"/>
      <c r="P521" s="201"/>
      <c r="Q521" s="201"/>
      <c r="R521" s="201"/>
      <c r="S521" s="201"/>
      <c r="T521" s="202"/>
      <c r="AT521" s="203" t="s">
        <v>180</v>
      </c>
      <c r="AU521" s="203" t="s">
        <v>85</v>
      </c>
      <c r="AV521" s="13" t="s">
        <v>85</v>
      </c>
      <c r="AW521" s="13" t="s">
        <v>34</v>
      </c>
      <c r="AX521" s="13" t="s">
        <v>79</v>
      </c>
      <c r="AY521" s="203" t="s">
        <v>171</v>
      </c>
    </row>
    <row r="522" spans="1:65" s="13" customFormat="1" ht="11.25">
      <c r="B522" s="192"/>
      <c r="C522" s="193"/>
      <c r="D522" s="194" t="s">
        <v>180</v>
      </c>
      <c r="E522" s="193"/>
      <c r="F522" s="196" t="s">
        <v>898</v>
      </c>
      <c r="G522" s="193"/>
      <c r="H522" s="197">
        <v>264.18</v>
      </c>
      <c r="I522" s="198"/>
      <c r="J522" s="193"/>
      <c r="K522" s="193"/>
      <c r="L522" s="199"/>
      <c r="M522" s="200"/>
      <c r="N522" s="201"/>
      <c r="O522" s="201"/>
      <c r="P522" s="201"/>
      <c r="Q522" s="201"/>
      <c r="R522" s="201"/>
      <c r="S522" s="201"/>
      <c r="T522" s="202"/>
      <c r="AT522" s="203" t="s">
        <v>180</v>
      </c>
      <c r="AU522" s="203" t="s">
        <v>85</v>
      </c>
      <c r="AV522" s="13" t="s">
        <v>85</v>
      </c>
      <c r="AW522" s="13" t="s">
        <v>4</v>
      </c>
      <c r="AX522" s="13" t="s">
        <v>79</v>
      </c>
      <c r="AY522" s="203" t="s">
        <v>171</v>
      </c>
    </row>
    <row r="523" spans="1:65" s="2" customFormat="1" ht="48">
      <c r="A523" s="35"/>
      <c r="B523" s="36"/>
      <c r="C523" s="179" t="s">
        <v>899</v>
      </c>
      <c r="D523" s="179" t="s">
        <v>173</v>
      </c>
      <c r="E523" s="180" t="s">
        <v>900</v>
      </c>
      <c r="F523" s="181" t="s">
        <v>901</v>
      </c>
      <c r="G523" s="182" t="s">
        <v>231</v>
      </c>
      <c r="H523" s="183">
        <v>22.28</v>
      </c>
      <c r="I523" s="184"/>
      <c r="J523" s="185">
        <f>ROUND(I523*H523,2)</f>
        <v>0</v>
      </c>
      <c r="K523" s="181" t="s">
        <v>177</v>
      </c>
      <c r="L523" s="40"/>
      <c r="M523" s="186" t="s">
        <v>19</v>
      </c>
      <c r="N523" s="187" t="s">
        <v>45</v>
      </c>
      <c r="O523" s="65"/>
      <c r="P523" s="188">
        <f>O523*H523</f>
        <v>0</v>
      </c>
      <c r="Q523" s="188">
        <v>1.0499999999999999E-5</v>
      </c>
      <c r="R523" s="188">
        <f>Q523*H523</f>
        <v>2.3394E-4</v>
      </c>
      <c r="S523" s="188">
        <v>0</v>
      </c>
      <c r="T523" s="189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90" t="s">
        <v>254</v>
      </c>
      <c r="AT523" s="190" t="s">
        <v>173</v>
      </c>
      <c r="AU523" s="190" t="s">
        <v>85</v>
      </c>
      <c r="AY523" s="18" t="s">
        <v>171</v>
      </c>
      <c r="BE523" s="191">
        <f>IF(N523="základní",J523,0)</f>
        <v>0</v>
      </c>
      <c r="BF523" s="191">
        <f>IF(N523="snížená",J523,0)</f>
        <v>0</v>
      </c>
      <c r="BG523" s="191">
        <f>IF(N523="zákl. přenesená",J523,0)</f>
        <v>0</v>
      </c>
      <c r="BH523" s="191">
        <f>IF(N523="sníž. přenesená",J523,0)</f>
        <v>0</v>
      </c>
      <c r="BI523" s="191">
        <f>IF(N523="nulová",J523,0)</f>
        <v>0</v>
      </c>
      <c r="BJ523" s="18" t="s">
        <v>85</v>
      </c>
      <c r="BK523" s="191">
        <f>ROUND(I523*H523,2)</f>
        <v>0</v>
      </c>
      <c r="BL523" s="18" t="s">
        <v>254</v>
      </c>
      <c r="BM523" s="190" t="s">
        <v>902</v>
      </c>
    </row>
    <row r="524" spans="1:65" s="13" customFormat="1" ht="11.25">
      <c r="B524" s="192"/>
      <c r="C524" s="193"/>
      <c r="D524" s="194" t="s">
        <v>180</v>
      </c>
      <c r="E524" s="195" t="s">
        <v>19</v>
      </c>
      <c r="F524" s="196" t="s">
        <v>855</v>
      </c>
      <c r="G524" s="193"/>
      <c r="H524" s="197">
        <v>22.28</v>
      </c>
      <c r="I524" s="198"/>
      <c r="J524" s="193"/>
      <c r="K524" s="193"/>
      <c r="L524" s="199"/>
      <c r="M524" s="200"/>
      <c r="N524" s="201"/>
      <c r="O524" s="201"/>
      <c r="P524" s="201"/>
      <c r="Q524" s="201"/>
      <c r="R524" s="201"/>
      <c r="S524" s="201"/>
      <c r="T524" s="202"/>
      <c r="AT524" s="203" t="s">
        <v>180</v>
      </c>
      <c r="AU524" s="203" t="s">
        <v>85</v>
      </c>
      <c r="AV524" s="13" t="s">
        <v>85</v>
      </c>
      <c r="AW524" s="13" t="s">
        <v>34</v>
      </c>
      <c r="AX524" s="13" t="s">
        <v>79</v>
      </c>
      <c r="AY524" s="203" t="s">
        <v>171</v>
      </c>
    </row>
    <row r="525" spans="1:65" s="2" customFormat="1" ht="24">
      <c r="A525" s="35"/>
      <c r="B525" s="36"/>
      <c r="C525" s="215" t="s">
        <v>455</v>
      </c>
      <c r="D525" s="215" t="s">
        <v>285</v>
      </c>
      <c r="E525" s="216" t="s">
        <v>903</v>
      </c>
      <c r="F525" s="217" t="s">
        <v>904</v>
      </c>
      <c r="G525" s="218" t="s">
        <v>231</v>
      </c>
      <c r="H525" s="219">
        <v>24.507999999999999</v>
      </c>
      <c r="I525" s="220"/>
      <c r="J525" s="221">
        <f>ROUND(I525*H525,2)</f>
        <v>0</v>
      </c>
      <c r="K525" s="217" t="s">
        <v>177</v>
      </c>
      <c r="L525" s="222"/>
      <c r="M525" s="223" t="s">
        <v>19</v>
      </c>
      <c r="N525" s="224" t="s">
        <v>45</v>
      </c>
      <c r="O525" s="65"/>
      <c r="P525" s="188">
        <f>O525*H525</f>
        <v>0</v>
      </c>
      <c r="Q525" s="188">
        <v>5.0000000000000001E-4</v>
      </c>
      <c r="R525" s="188">
        <f>Q525*H525</f>
        <v>1.2253999999999999E-2</v>
      </c>
      <c r="S525" s="188">
        <v>0</v>
      </c>
      <c r="T525" s="189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90" t="s">
        <v>341</v>
      </c>
      <c r="AT525" s="190" t="s">
        <v>285</v>
      </c>
      <c r="AU525" s="190" t="s">
        <v>85</v>
      </c>
      <c r="AY525" s="18" t="s">
        <v>171</v>
      </c>
      <c r="BE525" s="191">
        <f>IF(N525="základní",J525,0)</f>
        <v>0</v>
      </c>
      <c r="BF525" s="191">
        <f>IF(N525="snížená",J525,0)</f>
        <v>0</v>
      </c>
      <c r="BG525" s="191">
        <f>IF(N525="zákl. přenesená",J525,0)</f>
        <v>0</v>
      </c>
      <c r="BH525" s="191">
        <f>IF(N525="sníž. přenesená",J525,0)</f>
        <v>0</v>
      </c>
      <c r="BI525" s="191">
        <f>IF(N525="nulová",J525,0)</f>
        <v>0</v>
      </c>
      <c r="BJ525" s="18" t="s">
        <v>85</v>
      </c>
      <c r="BK525" s="191">
        <f>ROUND(I525*H525,2)</f>
        <v>0</v>
      </c>
      <c r="BL525" s="18" t="s">
        <v>254</v>
      </c>
      <c r="BM525" s="190" t="s">
        <v>905</v>
      </c>
    </row>
    <row r="526" spans="1:65" s="13" customFormat="1" ht="11.25">
      <c r="B526" s="192"/>
      <c r="C526" s="193"/>
      <c r="D526" s="194" t="s">
        <v>180</v>
      </c>
      <c r="E526" s="195" t="s">
        <v>19</v>
      </c>
      <c r="F526" s="196" t="s">
        <v>906</v>
      </c>
      <c r="G526" s="193"/>
      <c r="H526" s="197">
        <v>24.507999999999999</v>
      </c>
      <c r="I526" s="198"/>
      <c r="J526" s="193"/>
      <c r="K526" s="193"/>
      <c r="L526" s="199"/>
      <c r="M526" s="200"/>
      <c r="N526" s="201"/>
      <c r="O526" s="201"/>
      <c r="P526" s="201"/>
      <c r="Q526" s="201"/>
      <c r="R526" s="201"/>
      <c r="S526" s="201"/>
      <c r="T526" s="202"/>
      <c r="AT526" s="203" t="s">
        <v>180</v>
      </c>
      <c r="AU526" s="203" t="s">
        <v>85</v>
      </c>
      <c r="AV526" s="13" t="s">
        <v>85</v>
      </c>
      <c r="AW526" s="13" t="s">
        <v>34</v>
      </c>
      <c r="AX526" s="13" t="s">
        <v>73</v>
      </c>
      <c r="AY526" s="203" t="s">
        <v>171</v>
      </c>
    </row>
    <row r="527" spans="1:65" s="14" customFormat="1" ht="11.25">
      <c r="B527" s="204"/>
      <c r="C527" s="205"/>
      <c r="D527" s="194" t="s">
        <v>180</v>
      </c>
      <c r="E527" s="206" t="s">
        <v>19</v>
      </c>
      <c r="F527" s="207" t="s">
        <v>183</v>
      </c>
      <c r="G527" s="205"/>
      <c r="H527" s="208">
        <v>24.507999999999999</v>
      </c>
      <c r="I527" s="209"/>
      <c r="J527" s="205"/>
      <c r="K527" s="205"/>
      <c r="L527" s="210"/>
      <c r="M527" s="211"/>
      <c r="N527" s="212"/>
      <c r="O527" s="212"/>
      <c r="P527" s="212"/>
      <c r="Q527" s="212"/>
      <c r="R527" s="212"/>
      <c r="S527" s="212"/>
      <c r="T527" s="213"/>
      <c r="AT527" s="214" t="s">
        <v>180</v>
      </c>
      <c r="AU527" s="214" t="s">
        <v>85</v>
      </c>
      <c r="AV527" s="14" t="s">
        <v>178</v>
      </c>
      <c r="AW527" s="14" t="s">
        <v>34</v>
      </c>
      <c r="AX527" s="14" t="s">
        <v>79</v>
      </c>
      <c r="AY527" s="214" t="s">
        <v>171</v>
      </c>
    </row>
    <row r="528" spans="1:65" s="2" customFormat="1" ht="48">
      <c r="A528" s="35"/>
      <c r="B528" s="36"/>
      <c r="C528" s="179" t="s">
        <v>907</v>
      </c>
      <c r="D528" s="179" t="s">
        <v>173</v>
      </c>
      <c r="E528" s="180" t="s">
        <v>908</v>
      </c>
      <c r="F528" s="181" t="s">
        <v>909</v>
      </c>
      <c r="G528" s="182" t="s">
        <v>215</v>
      </c>
      <c r="H528" s="183">
        <v>6.2060000000000004</v>
      </c>
      <c r="I528" s="184"/>
      <c r="J528" s="185">
        <f>ROUND(I528*H528,2)</f>
        <v>0</v>
      </c>
      <c r="K528" s="181" t="s">
        <v>177</v>
      </c>
      <c r="L528" s="40"/>
      <c r="M528" s="186" t="s">
        <v>19</v>
      </c>
      <c r="N528" s="187" t="s">
        <v>45</v>
      </c>
      <c r="O528" s="65"/>
      <c r="P528" s="188">
        <f>O528*H528</f>
        <v>0</v>
      </c>
      <c r="Q528" s="188">
        <v>0</v>
      </c>
      <c r="R528" s="188">
        <f>Q528*H528</f>
        <v>0</v>
      </c>
      <c r="S528" s="188">
        <v>0</v>
      </c>
      <c r="T528" s="189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90" t="s">
        <v>254</v>
      </c>
      <c r="AT528" s="190" t="s">
        <v>173</v>
      </c>
      <c r="AU528" s="190" t="s">
        <v>85</v>
      </c>
      <c r="AY528" s="18" t="s">
        <v>171</v>
      </c>
      <c r="BE528" s="191">
        <f>IF(N528="základní",J528,0)</f>
        <v>0</v>
      </c>
      <c r="BF528" s="191">
        <f>IF(N528="snížená",J528,0)</f>
        <v>0</v>
      </c>
      <c r="BG528" s="191">
        <f>IF(N528="zákl. přenesená",J528,0)</f>
        <v>0</v>
      </c>
      <c r="BH528" s="191">
        <f>IF(N528="sníž. přenesená",J528,0)</f>
        <v>0</v>
      </c>
      <c r="BI528" s="191">
        <f>IF(N528="nulová",J528,0)</f>
        <v>0</v>
      </c>
      <c r="BJ528" s="18" t="s">
        <v>85</v>
      </c>
      <c r="BK528" s="191">
        <f>ROUND(I528*H528,2)</f>
        <v>0</v>
      </c>
      <c r="BL528" s="18" t="s">
        <v>254</v>
      </c>
      <c r="BM528" s="190" t="s">
        <v>910</v>
      </c>
    </row>
    <row r="529" spans="1:65" s="13" customFormat="1" ht="11.25">
      <c r="B529" s="192"/>
      <c r="C529" s="193"/>
      <c r="D529" s="194" t="s">
        <v>180</v>
      </c>
      <c r="E529" s="195" t="s">
        <v>19</v>
      </c>
      <c r="F529" s="196" t="s">
        <v>911</v>
      </c>
      <c r="G529" s="193"/>
      <c r="H529" s="197">
        <v>6.2060000000000004</v>
      </c>
      <c r="I529" s="198"/>
      <c r="J529" s="193"/>
      <c r="K529" s="193"/>
      <c r="L529" s="199"/>
      <c r="M529" s="200"/>
      <c r="N529" s="201"/>
      <c r="O529" s="201"/>
      <c r="P529" s="201"/>
      <c r="Q529" s="201"/>
      <c r="R529" s="201"/>
      <c r="S529" s="201"/>
      <c r="T529" s="202"/>
      <c r="AT529" s="203" t="s">
        <v>180</v>
      </c>
      <c r="AU529" s="203" t="s">
        <v>85</v>
      </c>
      <c r="AV529" s="13" t="s">
        <v>85</v>
      </c>
      <c r="AW529" s="13" t="s">
        <v>34</v>
      </c>
      <c r="AX529" s="13" t="s">
        <v>73</v>
      </c>
      <c r="AY529" s="203" t="s">
        <v>171</v>
      </c>
    </row>
    <row r="530" spans="1:65" s="14" customFormat="1" ht="11.25">
      <c r="B530" s="204"/>
      <c r="C530" s="205"/>
      <c r="D530" s="194" t="s">
        <v>180</v>
      </c>
      <c r="E530" s="206" t="s">
        <v>19</v>
      </c>
      <c r="F530" s="207" t="s">
        <v>183</v>
      </c>
      <c r="G530" s="205"/>
      <c r="H530" s="208">
        <v>6.2060000000000004</v>
      </c>
      <c r="I530" s="209"/>
      <c r="J530" s="205"/>
      <c r="K530" s="205"/>
      <c r="L530" s="210"/>
      <c r="M530" s="211"/>
      <c r="N530" s="212"/>
      <c r="O530" s="212"/>
      <c r="P530" s="212"/>
      <c r="Q530" s="212"/>
      <c r="R530" s="212"/>
      <c r="S530" s="212"/>
      <c r="T530" s="213"/>
      <c r="AT530" s="214" t="s">
        <v>180</v>
      </c>
      <c r="AU530" s="214" t="s">
        <v>85</v>
      </c>
      <c r="AV530" s="14" t="s">
        <v>178</v>
      </c>
      <c r="AW530" s="14" t="s">
        <v>34</v>
      </c>
      <c r="AX530" s="14" t="s">
        <v>79</v>
      </c>
      <c r="AY530" s="214" t="s">
        <v>171</v>
      </c>
    </row>
    <row r="531" spans="1:65" s="12" customFormat="1" ht="22.9" customHeight="1">
      <c r="B531" s="163"/>
      <c r="C531" s="164"/>
      <c r="D531" s="165" t="s">
        <v>72</v>
      </c>
      <c r="E531" s="177" t="s">
        <v>912</v>
      </c>
      <c r="F531" s="177" t="s">
        <v>913</v>
      </c>
      <c r="G531" s="164"/>
      <c r="H531" s="164"/>
      <c r="I531" s="167"/>
      <c r="J531" s="178">
        <f>BK531</f>
        <v>0</v>
      </c>
      <c r="K531" s="164"/>
      <c r="L531" s="169"/>
      <c r="M531" s="170"/>
      <c r="N531" s="171"/>
      <c r="O531" s="171"/>
      <c r="P531" s="172">
        <f>SUM(P532:P625)</f>
        <v>0</v>
      </c>
      <c r="Q531" s="171"/>
      <c r="R531" s="172">
        <f>SUM(R532:R625)</f>
        <v>18.138082793203001</v>
      </c>
      <c r="S531" s="171"/>
      <c r="T531" s="173">
        <f>SUM(T532:T625)</f>
        <v>0.86160000000000003</v>
      </c>
      <c r="AR531" s="174" t="s">
        <v>85</v>
      </c>
      <c r="AT531" s="175" t="s">
        <v>72</v>
      </c>
      <c r="AU531" s="175" t="s">
        <v>79</v>
      </c>
      <c r="AY531" s="174" t="s">
        <v>171</v>
      </c>
      <c r="BK531" s="176">
        <f>SUM(BK532:BK625)</f>
        <v>0</v>
      </c>
    </row>
    <row r="532" spans="1:65" s="2" customFormat="1" ht="36">
      <c r="A532" s="35"/>
      <c r="B532" s="36"/>
      <c r="C532" s="179" t="s">
        <v>459</v>
      </c>
      <c r="D532" s="179" t="s">
        <v>173</v>
      </c>
      <c r="E532" s="180" t="s">
        <v>914</v>
      </c>
      <c r="F532" s="181" t="s">
        <v>915</v>
      </c>
      <c r="G532" s="182" t="s">
        <v>231</v>
      </c>
      <c r="H532" s="183">
        <v>9.3960000000000008</v>
      </c>
      <c r="I532" s="184"/>
      <c r="J532" s="185">
        <f>ROUND(I532*H532,2)</f>
        <v>0</v>
      </c>
      <c r="K532" s="181" t="s">
        <v>19</v>
      </c>
      <c r="L532" s="40"/>
      <c r="M532" s="186" t="s">
        <v>19</v>
      </c>
      <c r="N532" s="187" t="s">
        <v>45</v>
      </c>
      <c r="O532" s="65"/>
      <c r="P532" s="188">
        <f>O532*H532</f>
        <v>0</v>
      </c>
      <c r="Q532" s="188">
        <v>0</v>
      </c>
      <c r="R532" s="188">
        <f>Q532*H532</f>
        <v>0</v>
      </c>
      <c r="S532" s="188">
        <v>0</v>
      </c>
      <c r="T532" s="189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190" t="s">
        <v>254</v>
      </c>
      <c r="AT532" s="190" t="s">
        <v>173</v>
      </c>
      <c r="AU532" s="190" t="s">
        <v>85</v>
      </c>
      <c r="AY532" s="18" t="s">
        <v>171</v>
      </c>
      <c r="BE532" s="191">
        <f>IF(N532="základní",J532,0)</f>
        <v>0</v>
      </c>
      <c r="BF532" s="191">
        <f>IF(N532="snížená",J532,0)</f>
        <v>0</v>
      </c>
      <c r="BG532" s="191">
        <f>IF(N532="zákl. přenesená",J532,0)</f>
        <v>0</v>
      </c>
      <c r="BH532" s="191">
        <f>IF(N532="sníž. přenesená",J532,0)</f>
        <v>0</v>
      </c>
      <c r="BI532" s="191">
        <f>IF(N532="nulová",J532,0)</f>
        <v>0</v>
      </c>
      <c r="BJ532" s="18" t="s">
        <v>85</v>
      </c>
      <c r="BK532" s="191">
        <f>ROUND(I532*H532,2)</f>
        <v>0</v>
      </c>
      <c r="BL532" s="18" t="s">
        <v>254</v>
      </c>
      <c r="BM532" s="190" t="s">
        <v>916</v>
      </c>
    </row>
    <row r="533" spans="1:65" s="13" customFormat="1" ht="11.25">
      <c r="B533" s="192"/>
      <c r="C533" s="193"/>
      <c r="D533" s="194" t="s">
        <v>180</v>
      </c>
      <c r="E533" s="195" t="s">
        <v>19</v>
      </c>
      <c r="F533" s="196" t="s">
        <v>917</v>
      </c>
      <c r="G533" s="193"/>
      <c r="H533" s="197">
        <v>9.3960000000000008</v>
      </c>
      <c r="I533" s="198"/>
      <c r="J533" s="193"/>
      <c r="K533" s="193"/>
      <c r="L533" s="199"/>
      <c r="M533" s="200"/>
      <c r="N533" s="201"/>
      <c r="O533" s="201"/>
      <c r="P533" s="201"/>
      <c r="Q533" s="201"/>
      <c r="R533" s="201"/>
      <c r="S533" s="201"/>
      <c r="T533" s="202"/>
      <c r="AT533" s="203" t="s">
        <v>180</v>
      </c>
      <c r="AU533" s="203" t="s">
        <v>85</v>
      </c>
      <c r="AV533" s="13" t="s">
        <v>85</v>
      </c>
      <c r="AW533" s="13" t="s">
        <v>34</v>
      </c>
      <c r="AX533" s="13" t="s">
        <v>79</v>
      </c>
      <c r="AY533" s="203" t="s">
        <v>171</v>
      </c>
    </row>
    <row r="534" spans="1:65" s="2" customFormat="1" ht="21.75" customHeight="1">
      <c r="A534" s="35"/>
      <c r="B534" s="36"/>
      <c r="C534" s="215" t="s">
        <v>918</v>
      </c>
      <c r="D534" s="215" t="s">
        <v>285</v>
      </c>
      <c r="E534" s="216" t="s">
        <v>919</v>
      </c>
      <c r="F534" s="217" t="s">
        <v>920</v>
      </c>
      <c r="G534" s="218" t="s">
        <v>176</v>
      </c>
      <c r="H534" s="219">
        <v>1.05</v>
      </c>
      <c r="I534" s="220"/>
      <c r="J534" s="221">
        <f>ROUND(I534*H534,2)</f>
        <v>0</v>
      </c>
      <c r="K534" s="217" t="s">
        <v>177</v>
      </c>
      <c r="L534" s="222"/>
      <c r="M534" s="223" t="s">
        <v>19</v>
      </c>
      <c r="N534" s="224" t="s">
        <v>45</v>
      </c>
      <c r="O534" s="65"/>
      <c r="P534" s="188">
        <f>O534*H534</f>
        <v>0</v>
      </c>
      <c r="Q534" s="188">
        <v>0.55000000000000004</v>
      </c>
      <c r="R534" s="188">
        <f>Q534*H534</f>
        <v>0.57750000000000012</v>
      </c>
      <c r="S534" s="188">
        <v>0</v>
      </c>
      <c r="T534" s="189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90" t="s">
        <v>341</v>
      </c>
      <c r="AT534" s="190" t="s">
        <v>285</v>
      </c>
      <c r="AU534" s="190" t="s">
        <v>85</v>
      </c>
      <c r="AY534" s="18" t="s">
        <v>171</v>
      </c>
      <c r="BE534" s="191">
        <f>IF(N534="základní",J534,0)</f>
        <v>0</v>
      </c>
      <c r="BF534" s="191">
        <f>IF(N534="snížená",J534,0)</f>
        <v>0</v>
      </c>
      <c r="BG534" s="191">
        <f>IF(N534="zákl. přenesená",J534,0)</f>
        <v>0</v>
      </c>
      <c r="BH534" s="191">
        <f>IF(N534="sníž. přenesená",J534,0)</f>
        <v>0</v>
      </c>
      <c r="BI534" s="191">
        <f>IF(N534="nulová",J534,0)</f>
        <v>0</v>
      </c>
      <c r="BJ534" s="18" t="s">
        <v>85</v>
      </c>
      <c r="BK534" s="191">
        <f>ROUND(I534*H534,2)</f>
        <v>0</v>
      </c>
      <c r="BL534" s="18" t="s">
        <v>254</v>
      </c>
      <c r="BM534" s="190" t="s">
        <v>921</v>
      </c>
    </row>
    <row r="535" spans="1:65" s="13" customFormat="1" ht="11.25">
      <c r="B535" s="192"/>
      <c r="C535" s="193"/>
      <c r="D535" s="194" t="s">
        <v>180</v>
      </c>
      <c r="E535" s="195" t="s">
        <v>19</v>
      </c>
      <c r="F535" s="196" t="s">
        <v>79</v>
      </c>
      <c r="G535" s="193"/>
      <c r="H535" s="197">
        <v>1</v>
      </c>
      <c r="I535" s="198"/>
      <c r="J535" s="193"/>
      <c r="K535" s="193"/>
      <c r="L535" s="199"/>
      <c r="M535" s="200"/>
      <c r="N535" s="201"/>
      <c r="O535" s="201"/>
      <c r="P535" s="201"/>
      <c r="Q535" s="201"/>
      <c r="R535" s="201"/>
      <c r="S535" s="201"/>
      <c r="T535" s="202"/>
      <c r="AT535" s="203" t="s">
        <v>180</v>
      </c>
      <c r="AU535" s="203" t="s">
        <v>85</v>
      </c>
      <c r="AV535" s="13" t="s">
        <v>85</v>
      </c>
      <c r="AW535" s="13" t="s">
        <v>34</v>
      </c>
      <c r="AX535" s="13" t="s">
        <v>79</v>
      </c>
      <c r="AY535" s="203" t="s">
        <v>171</v>
      </c>
    </row>
    <row r="536" spans="1:65" s="13" customFormat="1" ht="11.25">
      <c r="B536" s="192"/>
      <c r="C536" s="193"/>
      <c r="D536" s="194" t="s">
        <v>180</v>
      </c>
      <c r="E536" s="193"/>
      <c r="F536" s="196" t="s">
        <v>922</v>
      </c>
      <c r="G536" s="193"/>
      <c r="H536" s="197">
        <v>1.05</v>
      </c>
      <c r="I536" s="198"/>
      <c r="J536" s="193"/>
      <c r="K536" s="193"/>
      <c r="L536" s="199"/>
      <c r="M536" s="200"/>
      <c r="N536" s="201"/>
      <c r="O536" s="201"/>
      <c r="P536" s="201"/>
      <c r="Q536" s="201"/>
      <c r="R536" s="201"/>
      <c r="S536" s="201"/>
      <c r="T536" s="202"/>
      <c r="AT536" s="203" t="s">
        <v>180</v>
      </c>
      <c r="AU536" s="203" t="s">
        <v>85</v>
      </c>
      <c r="AV536" s="13" t="s">
        <v>85</v>
      </c>
      <c r="AW536" s="13" t="s">
        <v>4</v>
      </c>
      <c r="AX536" s="13" t="s">
        <v>79</v>
      </c>
      <c r="AY536" s="203" t="s">
        <v>171</v>
      </c>
    </row>
    <row r="537" spans="1:65" s="2" customFormat="1" ht="24">
      <c r="A537" s="35"/>
      <c r="B537" s="36"/>
      <c r="C537" s="179" t="s">
        <v>923</v>
      </c>
      <c r="D537" s="179" t="s">
        <v>173</v>
      </c>
      <c r="E537" s="180" t="s">
        <v>924</v>
      </c>
      <c r="F537" s="181" t="s">
        <v>925</v>
      </c>
      <c r="G537" s="182" t="s">
        <v>231</v>
      </c>
      <c r="H537" s="183">
        <v>126.792</v>
      </c>
      <c r="I537" s="184"/>
      <c r="J537" s="185">
        <f>ROUND(I537*H537,2)</f>
        <v>0</v>
      </c>
      <c r="K537" s="181" t="s">
        <v>177</v>
      </c>
      <c r="L537" s="40"/>
      <c r="M537" s="186" t="s">
        <v>19</v>
      </c>
      <c r="N537" s="187" t="s">
        <v>45</v>
      </c>
      <c r="O537" s="65"/>
      <c r="P537" s="188">
        <f>O537*H537</f>
        <v>0</v>
      </c>
      <c r="Q537" s="188">
        <v>0</v>
      </c>
      <c r="R537" s="188">
        <f>Q537*H537</f>
        <v>0</v>
      </c>
      <c r="S537" s="188">
        <v>0</v>
      </c>
      <c r="T537" s="189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90" t="s">
        <v>254</v>
      </c>
      <c r="AT537" s="190" t="s">
        <v>173</v>
      </c>
      <c r="AU537" s="190" t="s">
        <v>85</v>
      </c>
      <c r="AY537" s="18" t="s">
        <v>171</v>
      </c>
      <c r="BE537" s="191">
        <f>IF(N537="základní",J537,0)</f>
        <v>0</v>
      </c>
      <c r="BF537" s="191">
        <f>IF(N537="snížená",J537,0)</f>
        <v>0</v>
      </c>
      <c r="BG537" s="191">
        <f>IF(N537="zákl. přenesená",J537,0)</f>
        <v>0</v>
      </c>
      <c r="BH537" s="191">
        <f>IF(N537="sníž. přenesená",J537,0)</f>
        <v>0</v>
      </c>
      <c r="BI537" s="191">
        <f>IF(N537="nulová",J537,0)</f>
        <v>0</v>
      </c>
      <c r="BJ537" s="18" t="s">
        <v>85</v>
      </c>
      <c r="BK537" s="191">
        <f>ROUND(I537*H537,2)</f>
        <v>0</v>
      </c>
      <c r="BL537" s="18" t="s">
        <v>254</v>
      </c>
      <c r="BM537" s="190" t="s">
        <v>926</v>
      </c>
    </row>
    <row r="538" spans="1:65" s="13" customFormat="1" ht="22.5">
      <c r="B538" s="192"/>
      <c r="C538" s="193"/>
      <c r="D538" s="194" t="s">
        <v>180</v>
      </c>
      <c r="E538" s="195" t="s">
        <v>19</v>
      </c>
      <c r="F538" s="196" t="s">
        <v>927</v>
      </c>
      <c r="G538" s="193"/>
      <c r="H538" s="197">
        <v>126.792</v>
      </c>
      <c r="I538" s="198"/>
      <c r="J538" s="193"/>
      <c r="K538" s="193"/>
      <c r="L538" s="199"/>
      <c r="M538" s="200"/>
      <c r="N538" s="201"/>
      <c r="O538" s="201"/>
      <c r="P538" s="201"/>
      <c r="Q538" s="201"/>
      <c r="R538" s="201"/>
      <c r="S538" s="201"/>
      <c r="T538" s="202"/>
      <c r="AT538" s="203" t="s">
        <v>180</v>
      </c>
      <c r="AU538" s="203" t="s">
        <v>85</v>
      </c>
      <c r="AV538" s="13" t="s">
        <v>85</v>
      </c>
      <c r="AW538" s="13" t="s">
        <v>34</v>
      </c>
      <c r="AX538" s="13" t="s">
        <v>79</v>
      </c>
      <c r="AY538" s="203" t="s">
        <v>171</v>
      </c>
    </row>
    <row r="539" spans="1:65" s="2" customFormat="1" ht="16.5" customHeight="1">
      <c r="A539" s="35"/>
      <c r="B539" s="36"/>
      <c r="C539" s="215" t="s">
        <v>928</v>
      </c>
      <c r="D539" s="215" t="s">
        <v>285</v>
      </c>
      <c r="E539" s="216" t="s">
        <v>929</v>
      </c>
      <c r="F539" s="217" t="s">
        <v>930</v>
      </c>
      <c r="G539" s="218" t="s">
        <v>176</v>
      </c>
      <c r="H539" s="219">
        <v>4.2169999999999996</v>
      </c>
      <c r="I539" s="220"/>
      <c r="J539" s="221">
        <f>ROUND(I539*H539,2)</f>
        <v>0</v>
      </c>
      <c r="K539" s="217" t="s">
        <v>177</v>
      </c>
      <c r="L539" s="222"/>
      <c r="M539" s="223" t="s">
        <v>19</v>
      </c>
      <c r="N539" s="224" t="s">
        <v>45</v>
      </c>
      <c r="O539" s="65"/>
      <c r="P539" s="188">
        <f>O539*H539</f>
        <v>0</v>
      </c>
      <c r="Q539" s="188">
        <v>0.5</v>
      </c>
      <c r="R539" s="188">
        <f>Q539*H539</f>
        <v>2.1084999999999998</v>
      </c>
      <c r="S539" s="188">
        <v>0</v>
      </c>
      <c r="T539" s="189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190" t="s">
        <v>341</v>
      </c>
      <c r="AT539" s="190" t="s">
        <v>285</v>
      </c>
      <c r="AU539" s="190" t="s">
        <v>85</v>
      </c>
      <c r="AY539" s="18" t="s">
        <v>171</v>
      </c>
      <c r="BE539" s="191">
        <f>IF(N539="základní",J539,0)</f>
        <v>0</v>
      </c>
      <c r="BF539" s="191">
        <f>IF(N539="snížená",J539,0)</f>
        <v>0</v>
      </c>
      <c r="BG539" s="191">
        <f>IF(N539="zákl. přenesená",J539,0)</f>
        <v>0</v>
      </c>
      <c r="BH539" s="191">
        <f>IF(N539="sníž. přenesená",J539,0)</f>
        <v>0</v>
      </c>
      <c r="BI539" s="191">
        <f>IF(N539="nulová",J539,0)</f>
        <v>0</v>
      </c>
      <c r="BJ539" s="18" t="s">
        <v>85</v>
      </c>
      <c r="BK539" s="191">
        <f>ROUND(I539*H539,2)</f>
        <v>0</v>
      </c>
      <c r="BL539" s="18" t="s">
        <v>254</v>
      </c>
      <c r="BM539" s="190" t="s">
        <v>931</v>
      </c>
    </row>
    <row r="540" spans="1:65" s="13" customFormat="1" ht="11.25">
      <c r="B540" s="192"/>
      <c r="C540" s="193"/>
      <c r="D540" s="194" t="s">
        <v>180</v>
      </c>
      <c r="E540" s="195" t="s">
        <v>19</v>
      </c>
      <c r="F540" s="196" t="s">
        <v>932</v>
      </c>
      <c r="G540" s="193"/>
      <c r="H540" s="197">
        <v>3.17</v>
      </c>
      <c r="I540" s="198"/>
      <c r="J540" s="193"/>
      <c r="K540" s="193"/>
      <c r="L540" s="199"/>
      <c r="M540" s="200"/>
      <c r="N540" s="201"/>
      <c r="O540" s="201"/>
      <c r="P540" s="201"/>
      <c r="Q540" s="201"/>
      <c r="R540" s="201"/>
      <c r="S540" s="201"/>
      <c r="T540" s="202"/>
      <c r="AT540" s="203" t="s">
        <v>180</v>
      </c>
      <c r="AU540" s="203" t="s">
        <v>85</v>
      </c>
      <c r="AV540" s="13" t="s">
        <v>85</v>
      </c>
      <c r="AW540" s="13" t="s">
        <v>34</v>
      </c>
      <c r="AX540" s="13" t="s">
        <v>73</v>
      </c>
      <c r="AY540" s="203" t="s">
        <v>171</v>
      </c>
    </row>
    <row r="541" spans="1:65" s="13" customFormat="1" ht="11.25">
      <c r="B541" s="192"/>
      <c r="C541" s="193"/>
      <c r="D541" s="194" t="s">
        <v>180</v>
      </c>
      <c r="E541" s="195" t="s">
        <v>19</v>
      </c>
      <c r="F541" s="196" t="s">
        <v>933</v>
      </c>
      <c r="G541" s="193"/>
      <c r="H541" s="197">
        <v>0.34399999999999997</v>
      </c>
      <c r="I541" s="198"/>
      <c r="J541" s="193"/>
      <c r="K541" s="193"/>
      <c r="L541" s="199"/>
      <c r="M541" s="200"/>
      <c r="N541" s="201"/>
      <c r="O541" s="201"/>
      <c r="P541" s="201"/>
      <c r="Q541" s="201"/>
      <c r="R541" s="201"/>
      <c r="S541" s="201"/>
      <c r="T541" s="202"/>
      <c r="AT541" s="203" t="s">
        <v>180</v>
      </c>
      <c r="AU541" s="203" t="s">
        <v>85</v>
      </c>
      <c r="AV541" s="13" t="s">
        <v>85</v>
      </c>
      <c r="AW541" s="13" t="s">
        <v>34</v>
      </c>
      <c r="AX541" s="13" t="s">
        <v>73</v>
      </c>
      <c r="AY541" s="203" t="s">
        <v>171</v>
      </c>
    </row>
    <row r="542" spans="1:65" s="14" customFormat="1" ht="11.25">
      <c r="B542" s="204"/>
      <c r="C542" s="205"/>
      <c r="D542" s="194" t="s">
        <v>180</v>
      </c>
      <c r="E542" s="206" t="s">
        <v>19</v>
      </c>
      <c r="F542" s="207" t="s">
        <v>183</v>
      </c>
      <c r="G542" s="205"/>
      <c r="H542" s="208">
        <v>3.5139999999999998</v>
      </c>
      <c r="I542" s="209"/>
      <c r="J542" s="205"/>
      <c r="K542" s="205"/>
      <c r="L542" s="210"/>
      <c r="M542" s="211"/>
      <c r="N542" s="212"/>
      <c r="O542" s="212"/>
      <c r="P542" s="212"/>
      <c r="Q542" s="212"/>
      <c r="R542" s="212"/>
      <c r="S542" s="212"/>
      <c r="T542" s="213"/>
      <c r="AT542" s="214" t="s">
        <v>180</v>
      </c>
      <c r="AU542" s="214" t="s">
        <v>85</v>
      </c>
      <c r="AV542" s="14" t="s">
        <v>178</v>
      </c>
      <c r="AW542" s="14" t="s">
        <v>34</v>
      </c>
      <c r="AX542" s="14" t="s">
        <v>79</v>
      </c>
      <c r="AY542" s="214" t="s">
        <v>171</v>
      </c>
    </row>
    <row r="543" spans="1:65" s="13" customFormat="1" ht="11.25">
      <c r="B543" s="192"/>
      <c r="C543" s="193"/>
      <c r="D543" s="194" t="s">
        <v>180</v>
      </c>
      <c r="E543" s="193"/>
      <c r="F543" s="196" t="s">
        <v>934</v>
      </c>
      <c r="G543" s="193"/>
      <c r="H543" s="197">
        <v>4.2169999999999996</v>
      </c>
      <c r="I543" s="198"/>
      <c r="J543" s="193"/>
      <c r="K543" s="193"/>
      <c r="L543" s="199"/>
      <c r="M543" s="200"/>
      <c r="N543" s="201"/>
      <c r="O543" s="201"/>
      <c r="P543" s="201"/>
      <c r="Q543" s="201"/>
      <c r="R543" s="201"/>
      <c r="S543" s="201"/>
      <c r="T543" s="202"/>
      <c r="AT543" s="203" t="s">
        <v>180</v>
      </c>
      <c r="AU543" s="203" t="s">
        <v>85</v>
      </c>
      <c r="AV543" s="13" t="s">
        <v>85</v>
      </c>
      <c r="AW543" s="13" t="s">
        <v>4</v>
      </c>
      <c r="AX543" s="13" t="s">
        <v>79</v>
      </c>
      <c r="AY543" s="203" t="s">
        <v>171</v>
      </c>
    </row>
    <row r="544" spans="1:65" s="2" customFormat="1" ht="24">
      <c r="A544" s="35"/>
      <c r="B544" s="36"/>
      <c r="C544" s="179" t="s">
        <v>935</v>
      </c>
      <c r="D544" s="179" t="s">
        <v>173</v>
      </c>
      <c r="E544" s="180" t="s">
        <v>936</v>
      </c>
      <c r="F544" s="181" t="s">
        <v>937</v>
      </c>
      <c r="G544" s="182" t="s">
        <v>318</v>
      </c>
      <c r="H544" s="183">
        <v>19.600000000000001</v>
      </c>
      <c r="I544" s="184"/>
      <c r="J544" s="185">
        <f>ROUND(I544*H544,2)</f>
        <v>0</v>
      </c>
      <c r="K544" s="181" t="s">
        <v>177</v>
      </c>
      <c r="L544" s="40"/>
      <c r="M544" s="186" t="s">
        <v>19</v>
      </c>
      <c r="N544" s="187" t="s">
        <v>45</v>
      </c>
      <c r="O544" s="65"/>
      <c r="P544" s="188">
        <f>O544*H544</f>
        <v>0</v>
      </c>
      <c r="Q544" s="188">
        <v>3.3899999999999998E-3</v>
      </c>
      <c r="R544" s="188">
        <f>Q544*H544</f>
        <v>6.6444000000000003E-2</v>
      </c>
      <c r="S544" s="188">
        <v>0</v>
      </c>
      <c r="T544" s="189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190" t="s">
        <v>254</v>
      </c>
      <c r="AT544" s="190" t="s">
        <v>173</v>
      </c>
      <c r="AU544" s="190" t="s">
        <v>85</v>
      </c>
      <c r="AY544" s="18" t="s">
        <v>171</v>
      </c>
      <c r="BE544" s="191">
        <f>IF(N544="základní",J544,0)</f>
        <v>0</v>
      </c>
      <c r="BF544" s="191">
        <f>IF(N544="snížená",J544,0)</f>
        <v>0</v>
      </c>
      <c r="BG544" s="191">
        <f>IF(N544="zákl. přenesená",J544,0)</f>
        <v>0</v>
      </c>
      <c r="BH544" s="191">
        <f>IF(N544="sníž. přenesená",J544,0)</f>
        <v>0</v>
      </c>
      <c r="BI544" s="191">
        <f>IF(N544="nulová",J544,0)</f>
        <v>0</v>
      </c>
      <c r="BJ544" s="18" t="s">
        <v>85</v>
      </c>
      <c r="BK544" s="191">
        <f>ROUND(I544*H544,2)</f>
        <v>0</v>
      </c>
      <c r="BL544" s="18" t="s">
        <v>254</v>
      </c>
      <c r="BM544" s="190" t="s">
        <v>938</v>
      </c>
    </row>
    <row r="545" spans="1:65" s="13" customFormat="1" ht="11.25">
      <c r="B545" s="192"/>
      <c r="C545" s="193"/>
      <c r="D545" s="194" t="s">
        <v>180</v>
      </c>
      <c r="E545" s="195" t="s">
        <v>19</v>
      </c>
      <c r="F545" s="196" t="s">
        <v>939</v>
      </c>
      <c r="G545" s="193"/>
      <c r="H545" s="197">
        <v>19.600000000000001</v>
      </c>
      <c r="I545" s="198"/>
      <c r="J545" s="193"/>
      <c r="K545" s="193"/>
      <c r="L545" s="199"/>
      <c r="M545" s="200"/>
      <c r="N545" s="201"/>
      <c r="O545" s="201"/>
      <c r="P545" s="201"/>
      <c r="Q545" s="201"/>
      <c r="R545" s="201"/>
      <c r="S545" s="201"/>
      <c r="T545" s="202"/>
      <c r="AT545" s="203" t="s">
        <v>180</v>
      </c>
      <c r="AU545" s="203" t="s">
        <v>85</v>
      </c>
      <c r="AV545" s="13" t="s">
        <v>85</v>
      </c>
      <c r="AW545" s="13" t="s">
        <v>34</v>
      </c>
      <c r="AX545" s="13" t="s">
        <v>79</v>
      </c>
      <c r="AY545" s="203" t="s">
        <v>171</v>
      </c>
    </row>
    <row r="546" spans="1:65" s="2" customFormat="1" ht="16.5" customHeight="1">
      <c r="A546" s="35"/>
      <c r="B546" s="36"/>
      <c r="C546" s="215" t="s">
        <v>940</v>
      </c>
      <c r="D546" s="215" t="s">
        <v>285</v>
      </c>
      <c r="E546" s="216" t="s">
        <v>941</v>
      </c>
      <c r="F546" s="217" t="s">
        <v>942</v>
      </c>
      <c r="G546" s="218" t="s">
        <v>266</v>
      </c>
      <c r="H546" s="219">
        <v>2</v>
      </c>
      <c r="I546" s="220"/>
      <c r="J546" s="221">
        <f>ROUND(I546*H546,2)</f>
        <v>0</v>
      </c>
      <c r="K546" s="217" t="s">
        <v>19</v>
      </c>
      <c r="L546" s="222"/>
      <c r="M546" s="223" t="s">
        <v>19</v>
      </c>
      <c r="N546" s="224" t="s">
        <v>45</v>
      </c>
      <c r="O546" s="65"/>
      <c r="P546" s="188">
        <f>O546*H546</f>
        <v>0</v>
      </c>
      <c r="Q546" s="188">
        <v>0</v>
      </c>
      <c r="R546" s="188">
        <f>Q546*H546</f>
        <v>0</v>
      </c>
      <c r="S546" s="188">
        <v>0</v>
      </c>
      <c r="T546" s="189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90" t="s">
        <v>341</v>
      </c>
      <c r="AT546" s="190" t="s">
        <v>285</v>
      </c>
      <c r="AU546" s="190" t="s">
        <v>85</v>
      </c>
      <c r="AY546" s="18" t="s">
        <v>171</v>
      </c>
      <c r="BE546" s="191">
        <f>IF(N546="základní",J546,0)</f>
        <v>0</v>
      </c>
      <c r="BF546" s="191">
        <f>IF(N546="snížená",J546,0)</f>
        <v>0</v>
      </c>
      <c r="BG546" s="191">
        <f>IF(N546="zákl. přenesená",J546,0)</f>
        <v>0</v>
      </c>
      <c r="BH546" s="191">
        <f>IF(N546="sníž. přenesená",J546,0)</f>
        <v>0</v>
      </c>
      <c r="BI546" s="191">
        <f>IF(N546="nulová",J546,0)</f>
        <v>0</v>
      </c>
      <c r="BJ546" s="18" t="s">
        <v>85</v>
      </c>
      <c r="BK546" s="191">
        <f>ROUND(I546*H546,2)</f>
        <v>0</v>
      </c>
      <c r="BL546" s="18" t="s">
        <v>254</v>
      </c>
      <c r="BM546" s="190" t="s">
        <v>943</v>
      </c>
    </row>
    <row r="547" spans="1:65" s="13" customFormat="1" ht="11.25">
      <c r="B547" s="192"/>
      <c r="C547" s="193"/>
      <c r="D547" s="194" t="s">
        <v>180</v>
      </c>
      <c r="E547" s="195" t="s">
        <v>19</v>
      </c>
      <c r="F547" s="196" t="s">
        <v>85</v>
      </c>
      <c r="G547" s="193"/>
      <c r="H547" s="197">
        <v>2</v>
      </c>
      <c r="I547" s="198"/>
      <c r="J547" s="193"/>
      <c r="K547" s="193"/>
      <c r="L547" s="199"/>
      <c r="M547" s="200"/>
      <c r="N547" s="201"/>
      <c r="O547" s="201"/>
      <c r="P547" s="201"/>
      <c r="Q547" s="201"/>
      <c r="R547" s="201"/>
      <c r="S547" s="201"/>
      <c r="T547" s="202"/>
      <c r="AT547" s="203" t="s">
        <v>180</v>
      </c>
      <c r="AU547" s="203" t="s">
        <v>85</v>
      </c>
      <c r="AV547" s="13" t="s">
        <v>85</v>
      </c>
      <c r="AW547" s="13" t="s">
        <v>34</v>
      </c>
      <c r="AX547" s="13" t="s">
        <v>79</v>
      </c>
      <c r="AY547" s="203" t="s">
        <v>171</v>
      </c>
    </row>
    <row r="548" spans="1:65" s="2" customFormat="1" ht="44.25" customHeight="1">
      <c r="A548" s="35"/>
      <c r="B548" s="36"/>
      <c r="C548" s="179" t="s">
        <v>475</v>
      </c>
      <c r="D548" s="179" t="s">
        <v>173</v>
      </c>
      <c r="E548" s="180" t="s">
        <v>944</v>
      </c>
      <c r="F548" s="181" t="s">
        <v>945</v>
      </c>
      <c r="G548" s="182" t="s">
        <v>176</v>
      </c>
      <c r="H548" s="183">
        <v>5</v>
      </c>
      <c r="I548" s="184"/>
      <c r="J548" s="185">
        <f>ROUND(I548*H548,2)</f>
        <v>0</v>
      </c>
      <c r="K548" s="181" t="s">
        <v>19</v>
      </c>
      <c r="L548" s="40"/>
      <c r="M548" s="186" t="s">
        <v>19</v>
      </c>
      <c r="N548" s="187" t="s">
        <v>45</v>
      </c>
      <c r="O548" s="65"/>
      <c r="P548" s="188">
        <f>O548*H548</f>
        <v>0</v>
      </c>
      <c r="Q548" s="188">
        <v>0</v>
      </c>
      <c r="R548" s="188">
        <f>Q548*H548</f>
        <v>0</v>
      </c>
      <c r="S548" s="188">
        <v>1.2319999999999999E-2</v>
      </c>
      <c r="T548" s="189">
        <f>S548*H548</f>
        <v>6.1599999999999995E-2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190" t="s">
        <v>254</v>
      </c>
      <c r="AT548" s="190" t="s">
        <v>173</v>
      </c>
      <c r="AU548" s="190" t="s">
        <v>85</v>
      </c>
      <c r="AY548" s="18" t="s">
        <v>171</v>
      </c>
      <c r="BE548" s="191">
        <f>IF(N548="základní",J548,0)</f>
        <v>0</v>
      </c>
      <c r="BF548" s="191">
        <f>IF(N548="snížená",J548,0)</f>
        <v>0</v>
      </c>
      <c r="BG548" s="191">
        <f>IF(N548="zákl. přenesená",J548,0)</f>
        <v>0</v>
      </c>
      <c r="BH548" s="191">
        <f>IF(N548="sníž. přenesená",J548,0)</f>
        <v>0</v>
      </c>
      <c r="BI548" s="191">
        <f>IF(N548="nulová",J548,0)</f>
        <v>0</v>
      </c>
      <c r="BJ548" s="18" t="s">
        <v>85</v>
      </c>
      <c r="BK548" s="191">
        <f>ROUND(I548*H548,2)</f>
        <v>0</v>
      </c>
      <c r="BL548" s="18" t="s">
        <v>254</v>
      </c>
      <c r="BM548" s="190" t="s">
        <v>946</v>
      </c>
    </row>
    <row r="549" spans="1:65" s="13" customFormat="1" ht="11.25">
      <c r="B549" s="192"/>
      <c r="C549" s="193"/>
      <c r="D549" s="194" t="s">
        <v>180</v>
      </c>
      <c r="E549" s="195" t="s">
        <v>19</v>
      </c>
      <c r="F549" s="196" t="s">
        <v>947</v>
      </c>
      <c r="G549" s="193"/>
      <c r="H549" s="197">
        <v>5</v>
      </c>
      <c r="I549" s="198"/>
      <c r="J549" s="193"/>
      <c r="K549" s="193"/>
      <c r="L549" s="199"/>
      <c r="M549" s="200"/>
      <c r="N549" s="201"/>
      <c r="O549" s="201"/>
      <c r="P549" s="201"/>
      <c r="Q549" s="201"/>
      <c r="R549" s="201"/>
      <c r="S549" s="201"/>
      <c r="T549" s="202"/>
      <c r="AT549" s="203" t="s">
        <v>180</v>
      </c>
      <c r="AU549" s="203" t="s">
        <v>85</v>
      </c>
      <c r="AV549" s="13" t="s">
        <v>85</v>
      </c>
      <c r="AW549" s="13" t="s">
        <v>34</v>
      </c>
      <c r="AX549" s="13" t="s">
        <v>79</v>
      </c>
      <c r="AY549" s="203" t="s">
        <v>171</v>
      </c>
    </row>
    <row r="550" spans="1:65" s="2" customFormat="1" ht="36">
      <c r="A550" s="35"/>
      <c r="B550" s="36"/>
      <c r="C550" s="179" t="s">
        <v>948</v>
      </c>
      <c r="D550" s="179" t="s">
        <v>173</v>
      </c>
      <c r="E550" s="180" t="s">
        <v>949</v>
      </c>
      <c r="F550" s="181" t="s">
        <v>950</v>
      </c>
      <c r="G550" s="182" t="s">
        <v>318</v>
      </c>
      <c r="H550" s="183">
        <v>343.8</v>
      </c>
      <c r="I550" s="184"/>
      <c r="J550" s="185">
        <f>ROUND(I550*H550,2)</f>
        <v>0</v>
      </c>
      <c r="K550" s="181" t="s">
        <v>177</v>
      </c>
      <c r="L550" s="40"/>
      <c r="M550" s="186" t="s">
        <v>19</v>
      </c>
      <c r="N550" s="187" t="s">
        <v>45</v>
      </c>
      <c r="O550" s="65"/>
      <c r="P550" s="188">
        <f>O550*H550</f>
        <v>0</v>
      </c>
      <c r="Q550" s="188">
        <v>8.0000000000000007E-5</v>
      </c>
      <c r="R550" s="188">
        <f>Q550*H550</f>
        <v>2.7504000000000004E-2</v>
      </c>
      <c r="S550" s="188">
        <v>0</v>
      </c>
      <c r="T550" s="189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190" t="s">
        <v>254</v>
      </c>
      <c r="AT550" s="190" t="s">
        <v>173</v>
      </c>
      <c r="AU550" s="190" t="s">
        <v>85</v>
      </c>
      <c r="AY550" s="18" t="s">
        <v>171</v>
      </c>
      <c r="BE550" s="191">
        <f>IF(N550="základní",J550,0)</f>
        <v>0</v>
      </c>
      <c r="BF550" s="191">
        <f>IF(N550="snížená",J550,0)</f>
        <v>0</v>
      </c>
      <c r="BG550" s="191">
        <f>IF(N550="zákl. přenesená",J550,0)</f>
        <v>0</v>
      </c>
      <c r="BH550" s="191">
        <f>IF(N550="sníž. přenesená",J550,0)</f>
        <v>0</v>
      </c>
      <c r="BI550" s="191">
        <f>IF(N550="nulová",J550,0)</f>
        <v>0</v>
      </c>
      <c r="BJ550" s="18" t="s">
        <v>85</v>
      </c>
      <c r="BK550" s="191">
        <f>ROUND(I550*H550,2)</f>
        <v>0</v>
      </c>
      <c r="BL550" s="18" t="s">
        <v>254</v>
      </c>
      <c r="BM550" s="190" t="s">
        <v>951</v>
      </c>
    </row>
    <row r="551" spans="1:65" s="13" customFormat="1" ht="11.25">
      <c r="B551" s="192"/>
      <c r="C551" s="193"/>
      <c r="D551" s="194" t="s">
        <v>180</v>
      </c>
      <c r="E551" s="195" t="s">
        <v>19</v>
      </c>
      <c r="F551" s="196" t="s">
        <v>952</v>
      </c>
      <c r="G551" s="193"/>
      <c r="H551" s="197">
        <v>343.8</v>
      </c>
      <c r="I551" s="198"/>
      <c r="J551" s="193"/>
      <c r="K551" s="193"/>
      <c r="L551" s="199"/>
      <c r="M551" s="200"/>
      <c r="N551" s="201"/>
      <c r="O551" s="201"/>
      <c r="P551" s="201"/>
      <c r="Q551" s="201"/>
      <c r="R551" s="201"/>
      <c r="S551" s="201"/>
      <c r="T551" s="202"/>
      <c r="AT551" s="203" t="s">
        <v>180</v>
      </c>
      <c r="AU551" s="203" t="s">
        <v>85</v>
      </c>
      <c r="AV551" s="13" t="s">
        <v>85</v>
      </c>
      <c r="AW551" s="13" t="s">
        <v>34</v>
      </c>
      <c r="AX551" s="13" t="s">
        <v>79</v>
      </c>
      <c r="AY551" s="203" t="s">
        <v>171</v>
      </c>
    </row>
    <row r="552" spans="1:65" s="2" customFormat="1" ht="21.75" customHeight="1">
      <c r="A552" s="35"/>
      <c r="B552" s="36"/>
      <c r="C552" s="215" t="s">
        <v>481</v>
      </c>
      <c r="D552" s="215" t="s">
        <v>285</v>
      </c>
      <c r="E552" s="216" t="s">
        <v>919</v>
      </c>
      <c r="F552" s="217" t="s">
        <v>920</v>
      </c>
      <c r="G552" s="218" t="s">
        <v>176</v>
      </c>
      <c r="H552" s="219">
        <v>4.8330000000000002</v>
      </c>
      <c r="I552" s="220"/>
      <c r="J552" s="221">
        <f>ROUND(I552*H552,2)</f>
        <v>0</v>
      </c>
      <c r="K552" s="217" t="s">
        <v>177</v>
      </c>
      <c r="L552" s="222"/>
      <c r="M552" s="223" t="s">
        <v>19</v>
      </c>
      <c r="N552" s="224" t="s">
        <v>45</v>
      </c>
      <c r="O552" s="65"/>
      <c r="P552" s="188">
        <f>O552*H552</f>
        <v>0</v>
      </c>
      <c r="Q552" s="188">
        <v>0.55000000000000004</v>
      </c>
      <c r="R552" s="188">
        <f>Q552*H552</f>
        <v>2.6581500000000005</v>
      </c>
      <c r="S552" s="188">
        <v>0</v>
      </c>
      <c r="T552" s="189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190" t="s">
        <v>341</v>
      </c>
      <c r="AT552" s="190" t="s">
        <v>285</v>
      </c>
      <c r="AU552" s="190" t="s">
        <v>85</v>
      </c>
      <c r="AY552" s="18" t="s">
        <v>171</v>
      </c>
      <c r="BE552" s="191">
        <f>IF(N552="základní",J552,0)</f>
        <v>0</v>
      </c>
      <c r="BF552" s="191">
        <f>IF(N552="snížená",J552,0)</f>
        <v>0</v>
      </c>
      <c r="BG552" s="191">
        <f>IF(N552="zákl. přenesená",J552,0)</f>
        <v>0</v>
      </c>
      <c r="BH552" s="191">
        <f>IF(N552="sníž. přenesená",J552,0)</f>
        <v>0</v>
      </c>
      <c r="BI552" s="191">
        <f>IF(N552="nulová",J552,0)</f>
        <v>0</v>
      </c>
      <c r="BJ552" s="18" t="s">
        <v>85</v>
      </c>
      <c r="BK552" s="191">
        <f>ROUND(I552*H552,2)</f>
        <v>0</v>
      </c>
      <c r="BL552" s="18" t="s">
        <v>254</v>
      </c>
      <c r="BM552" s="190" t="s">
        <v>953</v>
      </c>
    </row>
    <row r="553" spans="1:65" s="13" customFormat="1" ht="22.5">
      <c r="B553" s="192"/>
      <c r="C553" s="193"/>
      <c r="D553" s="194" t="s">
        <v>180</v>
      </c>
      <c r="E553" s="195" t="s">
        <v>19</v>
      </c>
      <c r="F553" s="196" t="s">
        <v>954</v>
      </c>
      <c r="G553" s="193"/>
      <c r="H553" s="197">
        <v>4.3940000000000001</v>
      </c>
      <c r="I553" s="198"/>
      <c r="J553" s="193"/>
      <c r="K553" s="193"/>
      <c r="L553" s="199"/>
      <c r="M553" s="200"/>
      <c r="N553" s="201"/>
      <c r="O553" s="201"/>
      <c r="P553" s="201"/>
      <c r="Q553" s="201"/>
      <c r="R553" s="201"/>
      <c r="S553" s="201"/>
      <c r="T553" s="202"/>
      <c r="AT553" s="203" t="s">
        <v>180</v>
      </c>
      <c r="AU553" s="203" t="s">
        <v>85</v>
      </c>
      <c r="AV553" s="13" t="s">
        <v>85</v>
      </c>
      <c r="AW553" s="13" t="s">
        <v>34</v>
      </c>
      <c r="AX553" s="13" t="s">
        <v>79</v>
      </c>
      <c r="AY553" s="203" t="s">
        <v>171</v>
      </c>
    </row>
    <row r="554" spans="1:65" s="13" customFormat="1" ht="11.25">
      <c r="B554" s="192"/>
      <c r="C554" s="193"/>
      <c r="D554" s="194" t="s">
        <v>180</v>
      </c>
      <c r="E554" s="193"/>
      <c r="F554" s="196" t="s">
        <v>955</v>
      </c>
      <c r="G554" s="193"/>
      <c r="H554" s="197">
        <v>4.8330000000000002</v>
      </c>
      <c r="I554" s="198"/>
      <c r="J554" s="193"/>
      <c r="K554" s="193"/>
      <c r="L554" s="199"/>
      <c r="M554" s="200"/>
      <c r="N554" s="201"/>
      <c r="O554" s="201"/>
      <c r="P554" s="201"/>
      <c r="Q554" s="201"/>
      <c r="R554" s="201"/>
      <c r="S554" s="201"/>
      <c r="T554" s="202"/>
      <c r="AT554" s="203" t="s">
        <v>180</v>
      </c>
      <c r="AU554" s="203" t="s">
        <v>85</v>
      </c>
      <c r="AV554" s="13" t="s">
        <v>85</v>
      </c>
      <c r="AW554" s="13" t="s">
        <v>4</v>
      </c>
      <c r="AX554" s="13" t="s">
        <v>79</v>
      </c>
      <c r="AY554" s="203" t="s">
        <v>171</v>
      </c>
    </row>
    <row r="555" spans="1:65" s="2" customFormat="1" ht="36">
      <c r="A555" s="35"/>
      <c r="B555" s="36"/>
      <c r="C555" s="179" t="s">
        <v>956</v>
      </c>
      <c r="D555" s="179" t="s">
        <v>173</v>
      </c>
      <c r="E555" s="180" t="s">
        <v>957</v>
      </c>
      <c r="F555" s="181" t="s">
        <v>958</v>
      </c>
      <c r="G555" s="182" t="s">
        <v>318</v>
      </c>
      <c r="H555" s="183">
        <v>19</v>
      </c>
      <c r="I555" s="184"/>
      <c r="J555" s="185">
        <f>ROUND(I555*H555,2)</f>
        <v>0</v>
      </c>
      <c r="K555" s="181" t="s">
        <v>177</v>
      </c>
      <c r="L555" s="40"/>
      <c r="M555" s="186" t="s">
        <v>19</v>
      </c>
      <c r="N555" s="187" t="s">
        <v>45</v>
      </c>
      <c r="O555" s="65"/>
      <c r="P555" s="188">
        <f>O555*H555</f>
        <v>0</v>
      </c>
      <c r="Q555" s="188">
        <v>9.0000000000000006E-5</v>
      </c>
      <c r="R555" s="188">
        <f>Q555*H555</f>
        <v>1.7100000000000001E-3</v>
      </c>
      <c r="S555" s="188">
        <v>0</v>
      </c>
      <c r="T555" s="189">
        <f>S555*H555</f>
        <v>0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190" t="s">
        <v>254</v>
      </c>
      <c r="AT555" s="190" t="s">
        <v>173</v>
      </c>
      <c r="AU555" s="190" t="s">
        <v>85</v>
      </c>
      <c r="AY555" s="18" t="s">
        <v>171</v>
      </c>
      <c r="BE555" s="191">
        <f>IF(N555="základní",J555,0)</f>
        <v>0</v>
      </c>
      <c r="BF555" s="191">
        <f>IF(N555="snížená",J555,0)</f>
        <v>0</v>
      </c>
      <c r="BG555" s="191">
        <f>IF(N555="zákl. přenesená",J555,0)</f>
        <v>0</v>
      </c>
      <c r="BH555" s="191">
        <f>IF(N555="sníž. přenesená",J555,0)</f>
        <v>0</v>
      </c>
      <c r="BI555" s="191">
        <f>IF(N555="nulová",J555,0)</f>
        <v>0</v>
      </c>
      <c r="BJ555" s="18" t="s">
        <v>85</v>
      </c>
      <c r="BK555" s="191">
        <f>ROUND(I555*H555,2)</f>
        <v>0</v>
      </c>
      <c r="BL555" s="18" t="s">
        <v>254</v>
      </c>
      <c r="BM555" s="190" t="s">
        <v>959</v>
      </c>
    </row>
    <row r="556" spans="1:65" s="13" customFormat="1" ht="11.25">
      <c r="B556" s="192"/>
      <c r="C556" s="193"/>
      <c r="D556" s="194" t="s">
        <v>180</v>
      </c>
      <c r="E556" s="195" t="s">
        <v>19</v>
      </c>
      <c r="F556" s="196" t="s">
        <v>960</v>
      </c>
      <c r="G556" s="193"/>
      <c r="H556" s="197">
        <v>3</v>
      </c>
      <c r="I556" s="198"/>
      <c r="J556" s="193"/>
      <c r="K556" s="193"/>
      <c r="L556" s="199"/>
      <c r="M556" s="200"/>
      <c r="N556" s="201"/>
      <c r="O556" s="201"/>
      <c r="P556" s="201"/>
      <c r="Q556" s="201"/>
      <c r="R556" s="201"/>
      <c r="S556" s="201"/>
      <c r="T556" s="202"/>
      <c r="AT556" s="203" t="s">
        <v>180</v>
      </c>
      <c r="AU556" s="203" t="s">
        <v>85</v>
      </c>
      <c r="AV556" s="13" t="s">
        <v>85</v>
      </c>
      <c r="AW556" s="13" t="s">
        <v>34</v>
      </c>
      <c r="AX556" s="13" t="s">
        <v>73</v>
      </c>
      <c r="AY556" s="203" t="s">
        <v>171</v>
      </c>
    </row>
    <row r="557" spans="1:65" s="13" customFormat="1" ht="11.25">
      <c r="B557" s="192"/>
      <c r="C557" s="193"/>
      <c r="D557" s="194" t="s">
        <v>180</v>
      </c>
      <c r="E557" s="195" t="s">
        <v>19</v>
      </c>
      <c r="F557" s="196" t="s">
        <v>961</v>
      </c>
      <c r="G557" s="193"/>
      <c r="H557" s="197">
        <v>16</v>
      </c>
      <c r="I557" s="198"/>
      <c r="J557" s="193"/>
      <c r="K557" s="193"/>
      <c r="L557" s="199"/>
      <c r="M557" s="200"/>
      <c r="N557" s="201"/>
      <c r="O557" s="201"/>
      <c r="P557" s="201"/>
      <c r="Q557" s="201"/>
      <c r="R557" s="201"/>
      <c r="S557" s="201"/>
      <c r="T557" s="202"/>
      <c r="AT557" s="203" t="s">
        <v>180</v>
      </c>
      <c r="AU557" s="203" t="s">
        <v>85</v>
      </c>
      <c r="AV557" s="13" t="s">
        <v>85</v>
      </c>
      <c r="AW557" s="13" t="s">
        <v>34</v>
      </c>
      <c r="AX557" s="13" t="s">
        <v>73</v>
      </c>
      <c r="AY557" s="203" t="s">
        <v>171</v>
      </c>
    </row>
    <row r="558" spans="1:65" s="14" customFormat="1" ht="11.25">
      <c r="B558" s="204"/>
      <c r="C558" s="205"/>
      <c r="D558" s="194" t="s">
        <v>180</v>
      </c>
      <c r="E558" s="206" t="s">
        <v>19</v>
      </c>
      <c r="F558" s="207" t="s">
        <v>183</v>
      </c>
      <c r="G558" s="205"/>
      <c r="H558" s="208">
        <v>19</v>
      </c>
      <c r="I558" s="209"/>
      <c r="J558" s="205"/>
      <c r="K558" s="205"/>
      <c r="L558" s="210"/>
      <c r="M558" s="211"/>
      <c r="N558" s="212"/>
      <c r="O558" s="212"/>
      <c r="P558" s="212"/>
      <c r="Q558" s="212"/>
      <c r="R558" s="212"/>
      <c r="S558" s="212"/>
      <c r="T558" s="213"/>
      <c r="AT558" s="214" t="s">
        <v>180</v>
      </c>
      <c r="AU558" s="214" t="s">
        <v>85</v>
      </c>
      <c r="AV558" s="14" t="s">
        <v>178</v>
      </c>
      <c r="AW558" s="14" t="s">
        <v>34</v>
      </c>
      <c r="AX558" s="14" t="s">
        <v>79</v>
      </c>
      <c r="AY558" s="214" t="s">
        <v>171</v>
      </c>
    </row>
    <row r="559" spans="1:65" s="2" customFormat="1" ht="21.75" customHeight="1">
      <c r="A559" s="35"/>
      <c r="B559" s="36"/>
      <c r="C559" s="215" t="s">
        <v>487</v>
      </c>
      <c r="D559" s="215" t="s">
        <v>285</v>
      </c>
      <c r="E559" s="216" t="s">
        <v>962</v>
      </c>
      <c r="F559" s="217" t="s">
        <v>963</v>
      </c>
      <c r="G559" s="218" t="s">
        <v>176</v>
      </c>
      <c r="H559" s="219">
        <v>0.371</v>
      </c>
      <c r="I559" s="220"/>
      <c r="J559" s="221">
        <f>ROUND(I559*H559,2)</f>
        <v>0</v>
      </c>
      <c r="K559" s="217" t="s">
        <v>177</v>
      </c>
      <c r="L559" s="222"/>
      <c r="M559" s="223" t="s">
        <v>19</v>
      </c>
      <c r="N559" s="224" t="s">
        <v>45</v>
      </c>
      <c r="O559" s="65"/>
      <c r="P559" s="188">
        <f>O559*H559</f>
        <v>0</v>
      </c>
      <c r="Q559" s="188">
        <v>0.55000000000000004</v>
      </c>
      <c r="R559" s="188">
        <f>Q559*H559</f>
        <v>0.20405000000000001</v>
      </c>
      <c r="S559" s="188">
        <v>0</v>
      </c>
      <c r="T559" s="189">
        <f>S559*H559</f>
        <v>0</v>
      </c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R559" s="190" t="s">
        <v>341</v>
      </c>
      <c r="AT559" s="190" t="s">
        <v>285</v>
      </c>
      <c r="AU559" s="190" t="s">
        <v>85</v>
      </c>
      <c r="AY559" s="18" t="s">
        <v>171</v>
      </c>
      <c r="BE559" s="191">
        <f>IF(N559="základní",J559,0)</f>
        <v>0</v>
      </c>
      <c r="BF559" s="191">
        <f>IF(N559="snížená",J559,0)</f>
        <v>0</v>
      </c>
      <c r="BG559" s="191">
        <f>IF(N559="zákl. přenesená",J559,0)</f>
        <v>0</v>
      </c>
      <c r="BH559" s="191">
        <f>IF(N559="sníž. přenesená",J559,0)</f>
        <v>0</v>
      </c>
      <c r="BI559" s="191">
        <f>IF(N559="nulová",J559,0)</f>
        <v>0</v>
      </c>
      <c r="BJ559" s="18" t="s">
        <v>85</v>
      </c>
      <c r="BK559" s="191">
        <f>ROUND(I559*H559,2)</f>
        <v>0</v>
      </c>
      <c r="BL559" s="18" t="s">
        <v>254</v>
      </c>
      <c r="BM559" s="190" t="s">
        <v>964</v>
      </c>
    </row>
    <row r="560" spans="1:65" s="13" customFormat="1" ht="11.25">
      <c r="B560" s="192"/>
      <c r="C560" s="193"/>
      <c r="D560" s="194" t="s">
        <v>180</v>
      </c>
      <c r="E560" s="195" t="s">
        <v>19</v>
      </c>
      <c r="F560" s="196" t="s">
        <v>965</v>
      </c>
      <c r="G560" s="193"/>
      <c r="H560" s="197">
        <v>6.8000000000000005E-2</v>
      </c>
      <c r="I560" s="198"/>
      <c r="J560" s="193"/>
      <c r="K560" s="193"/>
      <c r="L560" s="199"/>
      <c r="M560" s="200"/>
      <c r="N560" s="201"/>
      <c r="O560" s="201"/>
      <c r="P560" s="201"/>
      <c r="Q560" s="201"/>
      <c r="R560" s="201"/>
      <c r="S560" s="201"/>
      <c r="T560" s="202"/>
      <c r="AT560" s="203" t="s">
        <v>180</v>
      </c>
      <c r="AU560" s="203" t="s">
        <v>85</v>
      </c>
      <c r="AV560" s="13" t="s">
        <v>85</v>
      </c>
      <c r="AW560" s="13" t="s">
        <v>34</v>
      </c>
      <c r="AX560" s="13" t="s">
        <v>73</v>
      </c>
      <c r="AY560" s="203" t="s">
        <v>171</v>
      </c>
    </row>
    <row r="561" spans="1:65" s="13" customFormat="1" ht="11.25">
      <c r="B561" s="192"/>
      <c r="C561" s="193"/>
      <c r="D561" s="194" t="s">
        <v>180</v>
      </c>
      <c r="E561" s="195" t="s">
        <v>19</v>
      </c>
      <c r="F561" s="196" t="s">
        <v>966</v>
      </c>
      <c r="G561" s="193"/>
      <c r="H561" s="197">
        <v>0.26900000000000002</v>
      </c>
      <c r="I561" s="198"/>
      <c r="J561" s="193"/>
      <c r="K561" s="193"/>
      <c r="L561" s="199"/>
      <c r="M561" s="200"/>
      <c r="N561" s="201"/>
      <c r="O561" s="201"/>
      <c r="P561" s="201"/>
      <c r="Q561" s="201"/>
      <c r="R561" s="201"/>
      <c r="S561" s="201"/>
      <c r="T561" s="202"/>
      <c r="AT561" s="203" t="s">
        <v>180</v>
      </c>
      <c r="AU561" s="203" t="s">
        <v>85</v>
      </c>
      <c r="AV561" s="13" t="s">
        <v>85</v>
      </c>
      <c r="AW561" s="13" t="s">
        <v>34</v>
      </c>
      <c r="AX561" s="13" t="s">
        <v>73</v>
      </c>
      <c r="AY561" s="203" t="s">
        <v>171</v>
      </c>
    </row>
    <row r="562" spans="1:65" s="14" customFormat="1" ht="11.25">
      <c r="B562" s="204"/>
      <c r="C562" s="205"/>
      <c r="D562" s="194" t="s">
        <v>180</v>
      </c>
      <c r="E562" s="206" t="s">
        <v>19</v>
      </c>
      <c r="F562" s="207" t="s">
        <v>183</v>
      </c>
      <c r="G562" s="205"/>
      <c r="H562" s="208">
        <v>0.33700000000000002</v>
      </c>
      <c r="I562" s="209"/>
      <c r="J562" s="205"/>
      <c r="K562" s="205"/>
      <c r="L562" s="210"/>
      <c r="M562" s="211"/>
      <c r="N562" s="212"/>
      <c r="O562" s="212"/>
      <c r="P562" s="212"/>
      <c r="Q562" s="212"/>
      <c r="R562" s="212"/>
      <c r="S562" s="212"/>
      <c r="T562" s="213"/>
      <c r="AT562" s="214" t="s">
        <v>180</v>
      </c>
      <c r="AU562" s="214" t="s">
        <v>85</v>
      </c>
      <c r="AV562" s="14" t="s">
        <v>178</v>
      </c>
      <c r="AW562" s="14" t="s">
        <v>34</v>
      </c>
      <c r="AX562" s="14" t="s">
        <v>79</v>
      </c>
      <c r="AY562" s="214" t="s">
        <v>171</v>
      </c>
    </row>
    <row r="563" spans="1:65" s="13" customFormat="1" ht="11.25">
      <c r="B563" s="192"/>
      <c r="C563" s="193"/>
      <c r="D563" s="194" t="s">
        <v>180</v>
      </c>
      <c r="E563" s="193"/>
      <c r="F563" s="196" t="s">
        <v>967</v>
      </c>
      <c r="G563" s="193"/>
      <c r="H563" s="197">
        <v>0.371</v>
      </c>
      <c r="I563" s="198"/>
      <c r="J563" s="193"/>
      <c r="K563" s="193"/>
      <c r="L563" s="199"/>
      <c r="M563" s="200"/>
      <c r="N563" s="201"/>
      <c r="O563" s="201"/>
      <c r="P563" s="201"/>
      <c r="Q563" s="201"/>
      <c r="R563" s="201"/>
      <c r="S563" s="201"/>
      <c r="T563" s="202"/>
      <c r="AT563" s="203" t="s">
        <v>180</v>
      </c>
      <c r="AU563" s="203" t="s">
        <v>85</v>
      </c>
      <c r="AV563" s="13" t="s">
        <v>85</v>
      </c>
      <c r="AW563" s="13" t="s">
        <v>4</v>
      </c>
      <c r="AX563" s="13" t="s">
        <v>79</v>
      </c>
      <c r="AY563" s="203" t="s">
        <v>171</v>
      </c>
    </row>
    <row r="564" spans="1:65" s="2" customFormat="1" ht="36">
      <c r="A564" s="35"/>
      <c r="B564" s="36"/>
      <c r="C564" s="179" t="s">
        <v>968</v>
      </c>
      <c r="D564" s="179" t="s">
        <v>173</v>
      </c>
      <c r="E564" s="180" t="s">
        <v>969</v>
      </c>
      <c r="F564" s="181" t="s">
        <v>970</v>
      </c>
      <c r="G564" s="182" t="s">
        <v>318</v>
      </c>
      <c r="H564" s="183">
        <v>53</v>
      </c>
      <c r="I564" s="184"/>
      <c r="J564" s="185">
        <f>ROUND(I564*H564,2)</f>
        <v>0</v>
      </c>
      <c r="K564" s="181" t="s">
        <v>177</v>
      </c>
      <c r="L564" s="40"/>
      <c r="M564" s="186" t="s">
        <v>19</v>
      </c>
      <c r="N564" s="187" t="s">
        <v>45</v>
      </c>
      <c r="O564" s="65"/>
      <c r="P564" s="188">
        <f>O564*H564</f>
        <v>0</v>
      </c>
      <c r="Q564" s="188">
        <v>1E-4</v>
      </c>
      <c r="R564" s="188">
        <f>Q564*H564</f>
        <v>5.3E-3</v>
      </c>
      <c r="S564" s="188">
        <v>0</v>
      </c>
      <c r="T564" s="189">
        <f>S564*H564</f>
        <v>0</v>
      </c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R564" s="190" t="s">
        <v>254</v>
      </c>
      <c r="AT564" s="190" t="s">
        <v>173</v>
      </c>
      <c r="AU564" s="190" t="s">
        <v>85</v>
      </c>
      <c r="AY564" s="18" t="s">
        <v>171</v>
      </c>
      <c r="BE564" s="191">
        <f>IF(N564="základní",J564,0)</f>
        <v>0</v>
      </c>
      <c r="BF564" s="191">
        <f>IF(N564="snížená",J564,0)</f>
        <v>0</v>
      </c>
      <c r="BG564" s="191">
        <f>IF(N564="zákl. přenesená",J564,0)</f>
        <v>0</v>
      </c>
      <c r="BH564" s="191">
        <f>IF(N564="sníž. přenesená",J564,0)</f>
        <v>0</v>
      </c>
      <c r="BI564" s="191">
        <f>IF(N564="nulová",J564,0)</f>
        <v>0</v>
      </c>
      <c r="BJ564" s="18" t="s">
        <v>85</v>
      </c>
      <c r="BK564" s="191">
        <f>ROUND(I564*H564,2)</f>
        <v>0</v>
      </c>
      <c r="BL564" s="18" t="s">
        <v>254</v>
      </c>
      <c r="BM564" s="190" t="s">
        <v>971</v>
      </c>
    </row>
    <row r="565" spans="1:65" s="13" customFormat="1" ht="11.25">
      <c r="B565" s="192"/>
      <c r="C565" s="193"/>
      <c r="D565" s="194" t="s">
        <v>180</v>
      </c>
      <c r="E565" s="195" t="s">
        <v>19</v>
      </c>
      <c r="F565" s="196" t="s">
        <v>972</v>
      </c>
      <c r="G565" s="193"/>
      <c r="H565" s="197">
        <v>3</v>
      </c>
      <c r="I565" s="198"/>
      <c r="J565" s="193"/>
      <c r="K565" s="193"/>
      <c r="L565" s="199"/>
      <c r="M565" s="200"/>
      <c r="N565" s="201"/>
      <c r="O565" s="201"/>
      <c r="P565" s="201"/>
      <c r="Q565" s="201"/>
      <c r="R565" s="201"/>
      <c r="S565" s="201"/>
      <c r="T565" s="202"/>
      <c r="AT565" s="203" t="s">
        <v>180</v>
      </c>
      <c r="AU565" s="203" t="s">
        <v>85</v>
      </c>
      <c r="AV565" s="13" t="s">
        <v>85</v>
      </c>
      <c r="AW565" s="13" t="s">
        <v>34</v>
      </c>
      <c r="AX565" s="13" t="s">
        <v>73</v>
      </c>
      <c r="AY565" s="203" t="s">
        <v>171</v>
      </c>
    </row>
    <row r="566" spans="1:65" s="13" customFormat="1" ht="11.25">
      <c r="B566" s="192"/>
      <c r="C566" s="193"/>
      <c r="D566" s="194" t="s">
        <v>180</v>
      </c>
      <c r="E566" s="195" t="s">
        <v>19</v>
      </c>
      <c r="F566" s="196" t="s">
        <v>973</v>
      </c>
      <c r="G566" s="193"/>
      <c r="H566" s="197">
        <v>4</v>
      </c>
      <c r="I566" s="198"/>
      <c r="J566" s="193"/>
      <c r="K566" s="193"/>
      <c r="L566" s="199"/>
      <c r="M566" s="200"/>
      <c r="N566" s="201"/>
      <c r="O566" s="201"/>
      <c r="P566" s="201"/>
      <c r="Q566" s="201"/>
      <c r="R566" s="201"/>
      <c r="S566" s="201"/>
      <c r="T566" s="202"/>
      <c r="AT566" s="203" t="s">
        <v>180</v>
      </c>
      <c r="AU566" s="203" t="s">
        <v>85</v>
      </c>
      <c r="AV566" s="13" t="s">
        <v>85</v>
      </c>
      <c r="AW566" s="13" t="s">
        <v>34</v>
      </c>
      <c r="AX566" s="13" t="s">
        <v>73</v>
      </c>
      <c r="AY566" s="203" t="s">
        <v>171</v>
      </c>
    </row>
    <row r="567" spans="1:65" s="13" customFormat="1" ht="11.25">
      <c r="B567" s="192"/>
      <c r="C567" s="193"/>
      <c r="D567" s="194" t="s">
        <v>180</v>
      </c>
      <c r="E567" s="195" t="s">
        <v>19</v>
      </c>
      <c r="F567" s="196" t="s">
        <v>974</v>
      </c>
      <c r="G567" s="193"/>
      <c r="H567" s="197">
        <v>34</v>
      </c>
      <c r="I567" s="198"/>
      <c r="J567" s="193"/>
      <c r="K567" s="193"/>
      <c r="L567" s="199"/>
      <c r="M567" s="200"/>
      <c r="N567" s="201"/>
      <c r="O567" s="201"/>
      <c r="P567" s="201"/>
      <c r="Q567" s="201"/>
      <c r="R567" s="201"/>
      <c r="S567" s="201"/>
      <c r="T567" s="202"/>
      <c r="AT567" s="203" t="s">
        <v>180</v>
      </c>
      <c r="AU567" s="203" t="s">
        <v>85</v>
      </c>
      <c r="AV567" s="13" t="s">
        <v>85</v>
      </c>
      <c r="AW567" s="13" t="s">
        <v>34</v>
      </c>
      <c r="AX567" s="13" t="s">
        <v>73</v>
      </c>
      <c r="AY567" s="203" t="s">
        <v>171</v>
      </c>
    </row>
    <row r="568" spans="1:65" s="13" customFormat="1" ht="11.25">
      <c r="B568" s="192"/>
      <c r="C568" s="193"/>
      <c r="D568" s="194" t="s">
        <v>180</v>
      </c>
      <c r="E568" s="195" t="s">
        <v>19</v>
      </c>
      <c r="F568" s="196" t="s">
        <v>975</v>
      </c>
      <c r="G568" s="193"/>
      <c r="H568" s="197">
        <v>12</v>
      </c>
      <c r="I568" s="198"/>
      <c r="J568" s="193"/>
      <c r="K568" s="193"/>
      <c r="L568" s="199"/>
      <c r="M568" s="200"/>
      <c r="N568" s="201"/>
      <c r="O568" s="201"/>
      <c r="P568" s="201"/>
      <c r="Q568" s="201"/>
      <c r="R568" s="201"/>
      <c r="S568" s="201"/>
      <c r="T568" s="202"/>
      <c r="AT568" s="203" t="s">
        <v>180</v>
      </c>
      <c r="AU568" s="203" t="s">
        <v>85</v>
      </c>
      <c r="AV568" s="13" t="s">
        <v>85</v>
      </c>
      <c r="AW568" s="13" t="s">
        <v>34</v>
      </c>
      <c r="AX568" s="13" t="s">
        <v>73</v>
      </c>
      <c r="AY568" s="203" t="s">
        <v>171</v>
      </c>
    </row>
    <row r="569" spans="1:65" s="14" customFormat="1" ht="11.25">
      <c r="B569" s="204"/>
      <c r="C569" s="205"/>
      <c r="D569" s="194" t="s">
        <v>180</v>
      </c>
      <c r="E569" s="206" t="s">
        <v>19</v>
      </c>
      <c r="F569" s="207" t="s">
        <v>183</v>
      </c>
      <c r="G569" s="205"/>
      <c r="H569" s="208">
        <v>53</v>
      </c>
      <c r="I569" s="209"/>
      <c r="J569" s="205"/>
      <c r="K569" s="205"/>
      <c r="L569" s="210"/>
      <c r="M569" s="211"/>
      <c r="N569" s="212"/>
      <c r="O569" s="212"/>
      <c r="P569" s="212"/>
      <c r="Q569" s="212"/>
      <c r="R569" s="212"/>
      <c r="S569" s="212"/>
      <c r="T569" s="213"/>
      <c r="AT569" s="214" t="s">
        <v>180</v>
      </c>
      <c r="AU569" s="214" t="s">
        <v>85</v>
      </c>
      <c r="AV569" s="14" t="s">
        <v>178</v>
      </c>
      <c r="AW569" s="14" t="s">
        <v>34</v>
      </c>
      <c r="AX569" s="14" t="s">
        <v>79</v>
      </c>
      <c r="AY569" s="214" t="s">
        <v>171</v>
      </c>
    </row>
    <row r="570" spans="1:65" s="2" customFormat="1" ht="21.75" customHeight="1">
      <c r="A570" s="35"/>
      <c r="B570" s="36"/>
      <c r="C570" s="215" t="s">
        <v>976</v>
      </c>
      <c r="D570" s="215" t="s">
        <v>285</v>
      </c>
      <c r="E570" s="216" t="s">
        <v>977</v>
      </c>
      <c r="F570" s="217" t="s">
        <v>978</v>
      </c>
      <c r="G570" s="218" t="s">
        <v>176</v>
      </c>
      <c r="H570" s="219">
        <v>0.29699999999999999</v>
      </c>
      <c r="I570" s="220"/>
      <c r="J570" s="221">
        <f>ROUND(I570*H570,2)</f>
        <v>0</v>
      </c>
      <c r="K570" s="217" t="s">
        <v>177</v>
      </c>
      <c r="L570" s="222"/>
      <c r="M570" s="223" t="s">
        <v>19</v>
      </c>
      <c r="N570" s="224" t="s">
        <v>45</v>
      </c>
      <c r="O570" s="65"/>
      <c r="P570" s="188">
        <f>O570*H570</f>
        <v>0</v>
      </c>
      <c r="Q570" s="188">
        <v>0.55000000000000004</v>
      </c>
      <c r="R570" s="188">
        <f>Q570*H570</f>
        <v>0.16335</v>
      </c>
      <c r="S570" s="188">
        <v>0</v>
      </c>
      <c r="T570" s="189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190" t="s">
        <v>341</v>
      </c>
      <c r="AT570" s="190" t="s">
        <v>285</v>
      </c>
      <c r="AU570" s="190" t="s">
        <v>85</v>
      </c>
      <c r="AY570" s="18" t="s">
        <v>171</v>
      </c>
      <c r="BE570" s="191">
        <f>IF(N570="základní",J570,0)</f>
        <v>0</v>
      </c>
      <c r="BF570" s="191">
        <f>IF(N570="snížená",J570,0)</f>
        <v>0</v>
      </c>
      <c r="BG570" s="191">
        <f>IF(N570="zákl. přenesená",J570,0)</f>
        <v>0</v>
      </c>
      <c r="BH570" s="191">
        <f>IF(N570="sníž. přenesená",J570,0)</f>
        <v>0</v>
      </c>
      <c r="BI570" s="191">
        <f>IF(N570="nulová",J570,0)</f>
        <v>0</v>
      </c>
      <c r="BJ570" s="18" t="s">
        <v>85</v>
      </c>
      <c r="BK570" s="191">
        <f>ROUND(I570*H570,2)</f>
        <v>0</v>
      </c>
      <c r="BL570" s="18" t="s">
        <v>254</v>
      </c>
      <c r="BM570" s="190" t="s">
        <v>979</v>
      </c>
    </row>
    <row r="571" spans="1:65" s="13" customFormat="1" ht="11.25">
      <c r="B571" s="192"/>
      <c r="C571" s="193"/>
      <c r="D571" s="194" t="s">
        <v>180</v>
      </c>
      <c r="E571" s="195" t="s">
        <v>19</v>
      </c>
      <c r="F571" s="196" t="s">
        <v>980</v>
      </c>
      <c r="G571" s="193"/>
      <c r="H571" s="197">
        <v>9.7000000000000003E-2</v>
      </c>
      <c r="I571" s="198"/>
      <c r="J571" s="193"/>
      <c r="K571" s="193"/>
      <c r="L571" s="199"/>
      <c r="M571" s="200"/>
      <c r="N571" s="201"/>
      <c r="O571" s="201"/>
      <c r="P571" s="201"/>
      <c r="Q571" s="201"/>
      <c r="R571" s="201"/>
      <c r="S571" s="201"/>
      <c r="T571" s="202"/>
      <c r="AT571" s="203" t="s">
        <v>180</v>
      </c>
      <c r="AU571" s="203" t="s">
        <v>85</v>
      </c>
      <c r="AV571" s="13" t="s">
        <v>85</v>
      </c>
      <c r="AW571" s="13" t="s">
        <v>34</v>
      </c>
      <c r="AX571" s="13" t="s">
        <v>73</v>
      </c>
      <c r="AY571" s="203" t="s">
        <v>171</v>
      </c>
    </row>
    <row r="572" spans="1:65" s="13" customFormat="1" ht="11.25">
      <c r="B572" s="192"/>
      <c r="C572" s="193"/>
      <c r="D572" s="194" t="s">
        <v>180</v>
      </c>
      <c r="E572" s="195" t="s">
        <v>19</v>
      </c>
      <c r="F572" s="196" t="s">
        <v>981</v>
      </c>
      <c r="G572" s="193"/>
      <c r="H572" s="197">
        <v>0.17299999999999999</v>
      </c>
      <c r="I572" s="198"/>
      <c r="J572" s="193"/>
      <c r="K572" s="193"/>
      <c r="L572" s="199"/>
      <c r="M572" s="200"/>
      <c r="N572" s="201"/>
      <c r="O572" s="201"/>
      <c r="P572" s="201"/>
      <c r="Q572" s="201"/>
      <c r="R572" s="201"/>
      <c r="S572" s="201"/>
      <c r="T572" s="202"/>
      <c r="AT572" s="203" t="s">
        <v>180</v>
      </c>
      <c r="AU572" s="203" t="s">
        <v>85</v>
      </c>
      <c r="AV572" s="13" t="s">
        <v>85</v>
      </c>
      <c r="AW572" s="13" t="s">
        <v>34</v>
      </c>
      <c r="AX572" s="13" t="s">
        <v>73</v>
      </c>
      <c r="AY572" s="203" t="s">
        <v>171</v>
      </c>
    </row>
    <row r="573" spans="1:65" s="14" customFormat="1" ht="11.25">
      <c r="B573" s="204"/>
      <c r="C573" s="205"/>
      <c r="D573" s="194" t="s">
        <v>180</v>
      </c>
      <c r="E573" s="206" t="s">
        <v>19</v>
      </c>
      <c r="F573" s="207" t="s">
        <v>183</v>
      </c>
      <c r="G573" s="205"/>
      <c r="H573" s="208">
        <v>0.27</v>
      </c>
      <c r="I573" s="209"/>
      <c r="J573" s="205"/>
      <c r="K573" s="205"/>
      <c r="L573" s="210"/>
      <c r="M573" s="211"/>
      <c r="N573" s="212"/>
      <c r="O573" s="212"/>
      <c r="P573" s="212"/>
      <c r="Q573" s="212"/>
      <c r="R573" s="212"/>
      <c r="S573" s="212"/>
      <c r="T573" s="213"/>
      <c r="AT573" s="214" t="s">
        <v>180</v>
      </c>
      <c r="AU573" s="214" t="s">
        <v>85</v>
      </c>
      <c r="AV573" s="14" t="s">
        <v>178</v>
      </c>
      <c r="AW573" s="14" t="s">
        <v>34</v>
      </c>
      <c r="AX573" s="14" t="s">
        <v>79</v>
      </c>
      <c r="AY573" s="214" t="s">
        <v>171</v>
      </c>
    </row>
    <row r="574" spans="1:65" s="13" customFormat="1" ht="11.25">
      <c r="B574" s="192"/>
      <c r="C574" s="193"/>
      <c r="D574" s="194" t="s">
        <v>180</v>
      </c>
      <c r="E574" s="193"/>
      <c r="F574" s="196" t="s">
        <v>982</v>
      </c>
      <c r="G574" s="193"/>
      <c r="H574" s="197">
        <v>0.29699999999999999</v>
      </c>
      <c r="I574" s="198"/>
      <c r="J574" s="193"/>
      <c r="K574" s="193"/>
      <c r="L574" s="199"/>
      <c r="M574" s="200"/>
      <c r="N574" s="201"/>
      <c r="O574" s="201"/>
      <c r="P574" s="201"/>
      <c r="Q574" s="201"/>
      <c r="R574" s="201"/>
      <c r="S574" s="201"/>
      <c r="T574" s="202"/>
      <c r="AT574" s="203" t="s">
        <v>180</v>
      </c>
      <c r="AU574" s="203" t="s">
        <v>85</v>
      </c>
      <c r="AV574" s="13" t="s">
        <v>85</v>
      </c>
      <c r="AW574" s="13" t="s">
        <v>4</v>
      </c>
      <c r="AX574" s="13" t="s">
        <v>79</v>
      </c>
      <c r="AY574" s="203" t="s">
        <v>171</v>
      </c>
    </row>
    <row r="575" spans="1:65" s="2" customFormat="1" ht="48">
      <c r="A575" s="35"/>
      <c r="B575" s="36"/>
      <c r="C575" s="179" t="s">
        <v>983</v>
      </c>
      <c r="D575" s="179" t="s">
        <v>173</v>
      </c>
      <c r="E575" s="180" t="s">
        <v>984</v>
      </c>
      <c r="F575" s="181" t="s">
        <v>985</v>
      </c>
      <c r="G575" s="182" t="s">
        <v>231</v>
      </c>
      <c r="H575" s="183">
        <v>410.39600000000002</v>
      </c>
      <c r="I575" s="184"/>
      <c r="J575" s="185">
        <f>ROUND(I575*H575,2)</f>
        <v>0</v>
      </c>
      <c r="K575" s="181" t="s">
        <v>177</v>
      </c>
      <c r="L575" s="40"/>
      <c r="M575" s="186" t="s">
        <v>19</v>
      </c>
      <c r="N575" s="187" t="s">
        <v>45</v>
      </c>
      <c r="O575" s="65"/>
      <c r="P575" s="188">
        <f>O575*H575</f>
        <v>0</v>
      </c>
      <c r="Q575" s="188">
        <v>1.6250000000000001E-2</v>
      </c>
      <c r="R575" s="188">
        <f>Q575*H575</f>
        <v>6.6689350000000003</v>
      </c>
      <c r="S575" s="188">
        <v>0</v>
      </c>
      <c r="T575" s="189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190" t="s">
        <v>254</v>
      </c>
      <c r="AT575" s="190" t="s">
        <v>173</v>
      </c>
      <c r="AU575" s="190" t="s">
        <v>85</v>
      </c>
      <c r="AY575" s="18" t="s">
        <v>171</v>
      </c>
      <c r="BE575" s="191">
        <f>IF(N575="základní",J575,0)</f>
        <v>0</v>
      </c>
      <c r="BF575" s="191">
        <f>IF(N575="snížená",J575,0)</f>
        <v>0</v>
      </c>
      <c r="BG575" s="191">
        <f>IF(N575="zákl. přenesená",J575,0)</f>
        <v>0</v>
      </c>
      <c r="BH575" s="191">
        <f>IF(N575="sníž. přenesená",J575,0)</f>
        <v>0</v>
      </c>
      <c r="BI575" s="191">
        <f>IF(N575="nulová",J575,0)</f>
        <v>0</v>
      </c>
      <c r="BJ575" s="18" t="s">
        <v>85</v>
      </c>
      <c r="BK575" s="191">
        <f>ROUND(I575*H575,2)</f>
        <v>0</v>
      </c>
      <c r="BL575" s="18" t="s">
        <v>254</v>
      </c>
      <c r="BM575" s="190" t="s">
        <v>986</v>
      </c>
    </row>
    <row r="576" spans="1:65" s="13" customFormat="1" ht="11.25">
      <c r="B576" s="192"/>
      <c r="C576" s="193"/>
      <c r="D576" s="194" t="s">
        <v>180</v>
      </c>
      <c r="E576" s="195" t="s">
        <v>19</v>
      </c>
      <c r="F576" s="196" t="s">
        <v>987</v>
      </c>
      <c r="G576" s="193"/>
      <c r="H576" s="197">
        <v>380</v>
      </c>
      <c r="I576" s="198"/>
      <c r="J576" s="193"/>
      <c r="K576" s="193"/>
      <c r="L576" s="199"/>
      <c r="M576" s="200"/>
      <c r="N576" s="201"/>
      <c r="O576" s="201"/>
      <c r="P576" s="201"/>
      <c r="Q576" s="201"/>
      <c r="R576" s="201"/>
      <c r="S576" s="201"/>
      <c r="T576" s="202"/>
      <c r="AT576" s="203" t="s">
        <v>180</v>
      </c>
      <c r="AU576" s="203" t="s">
        <v>85</v>
      </c>
      <c r="AV576" s="13" t="s">
        <v>85</v>
      </c>
      <c r="AW576" s="13" t="s">
        <v>34</v>
      </c>
      <c r="AX576" s="13" t="s">
        <v>73</v>
      </c>
      <c r="AY576" s="203" t="s">
        <v>171</v>
      </c>
    </row>
    <row r="577" spans="1:65" s="13" customFormat="1" ht="11.25">
      <c r="B577" s="192"/>
      <c r="C577" s="193"/>
      <c r="D577" s="194" t="s">
        <v>180</v>
      </c>
      <c r="E577" s="195" t="s">
        <v>19</v>
      </c>
      <c r="F577" s="196" t="s">
        <v>988</v>
      </c>
      <c r="G577" s="193"/>
      <c r="H577" s="197">
        <v>30.396000000000001</v>
      </c>
      <c r="I577" s="198"/>
      <c r="J577" s="193"/>
      <c r="K577" s="193"/>
      <c r="L577" s="199"/>
      <c r="M577" s="200"/>
      <c r="N577" s="201"/>
      <c r="O577" s="201"/>
      <c r="P577" s="201"/>
      <c r="Q577" s="201"/>
      <c r="R577" s="201"/>
      <c r="S577" s="201"/>
      <c r="T577" s="202"/>
      <c r="AT577" s="203" t="s">
        <v>180</v>
      </c>
      <c r="AU577" s="203" t="s">
        <v>85</v>
      </c>
      <c r="AV577" s="13" t="s">
        <v>85</v>
      </c>
      <c r="AW577" s="13" t="s">
        <v>34</v>
      </c>
      <c r="AX577" s="13" t="s">
        <v>73</v>
      </c>
      <c r="AY577" s="203" t="s">
        <v>171</v>
      </c>
    </row>
    <row r="578" spans="1:65" s="14" customFormat="1" ht="11.25">
      <c r="B578" s="204"/>
      <c r="C578" s="205"/>
      <c r="D578" s="194" t="s">
        <v>180</v>
      </c>
      <c r="E578" s="206" t="s">
        <v>19</v>
      </c>
      <c r="F578" s="207" t="s">
        <v>183</v>
      </c>
      <c r="G578" s="205"/>
      <c r="H578" s="208">
        <v>410.39600000000002</v>
      </c>
      <c r="I578" s="209"/>
      <c r="J578" s="205"/>
      <c r="K578" s="205"/>
      <c r="L578" s="210"/>
      <c r="M578" s="211"/>
      <c r="N578" s="212"/>
      <c r="O578" s="212"/>
      <c r="P578" s="212"/>
      <c r="Q578" s="212"/>
      <c r="R578" s="212"/>
      <c r="S578" s="212"/>
      <c r="T578" s="213"/>
      <c r="AT578" s="214" t="s">
        <v>180</v>
      </c>
      <c r="AU578" s="214" t="s">
        <v>85</v>
      </c>
      <c r="AV578" s="14" t="s">
        <v>178</v>
      </c>
      <c r="AW578" s="14" t="s">
        <v>34</v>
      </c>
      <c r="AX578" s="14" t="s">
        <v>79</v>
      </c>
      <c r="AY578" s="214" t="s">
        <v>171</v>
      </c>
    </row>
    <row r="579" spans="1:65" s="2" customFormat="1" ht="36">
      <c r="A579" s="35"/>
      <c r="B579" s="36"/>
      <c r="C579" s="179" t="s">
        <v>493</v>
      </c>
      <c r="D579" s="179" t="s">
        <v>173</v>
      </c>
      <c r="E579" s="180" t="s">
        <v>989</v>
      </c>
      <c r="F579" s="181" t="s">
        <v>990</v>
      </c>
      <c r="G579" s="182" t="s">
        <v>318</v>
      </c>
      <c r="H579" s="183">
        <v>110</v>
      </c>
      <c r="I579" s="184"/>
      <c r="J579" s="185">
        <f>ROUND(I579*H579,2)</f>
        <v>0</v>
      </c>
      <c r="K579" s="181" t="s">
        <v>177</v>
      </c>
      <c r="L579" s="40"/>
      <c r="M579" s="186" t="s">
        <v>19</v>
      </c>
      <c r="N579" s="187" t="s">
        <v>45</v>
      </c>
      <c r="O579" s="65"/>
      <c r="P579" s="188">
        <f>O579*H579</f>
        <v>0</v>
      </c>
      <c r="Q579" s="188">
        <v>0</v>
      </c>
      <c r="R579" s="188">
        <f>Q579*H579</f>
        <v>0</v>
      </c>
      <c r="S579" s="188">
        <v>0</v>
      </c>
      <c r="T579" s="189">
        <f>S579*H579</f>
        <v>0</v>
      </c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R579" s="190" t="s">
        <v>254</v>
      </c>
      <c r="AT579" s="190" t="s">
        <v>173</v>
      </c>
      <c r="AU579" s="190" t="s">
        <v>85</v>
      </c>
      <c r="AY579" s="18" t="s">
        <v>171</v>
      </c>
      <c r="BE579" s="191">
        <f>IF(N579="základní",J579,0)</f>
        <v>0</v>
      </c>
      <c r="BF579" s="191">
        <f>IF(N579="snížená",J579,0)</f>
        <v>0</v>
      </c>
      <c r="BG579" s="191">
        <f>IF(N579="zákl. přenesená",J579,0)</f>
        <v>0</v>
      </c>
      <c r="BH579" s="191">
        <f>IF(N579="sníž. přenesená",J579,0)</f>
        <v>0</v>
      </c>
      <c r="BI579" s="191">
        <f>IF(N579="nulová",J579,0)</f>
        <v>0</v>
      </c>
      <c r="BJ579" s="18" t="s">
        <v>85</v>
      </c>
      <c r="BK579" s="191">
        <f>ROUND(I579*H579,2)</f>
        <v>0</v>
      </c>
      <c r="BL579" s="18" t="s">
        <v>254</v>
      </c>
      <c r="BM579" s="190" t="s">
        <v>991</v>
      </c>
    </row>
    <row r="580" spans="1:65" s="13" customFormat="1" ht="11.25">
      <c r="B580" s="192"/>
      <c r="C580" s="193"/>
      <c r="D580" s="194" t="s">
        <v>180</v>
      </c>
      <c r="E580" s="195" t="s">
        <v>19</v>
      </c>
      <c r="F580" s="196" t="s">
        <v>992</v>
      </c>
      <c r="G580" s="193"/>
      <c r="H580" s="197">
        <v>66</v>
      </c>
      <c r="I580" s="198"/>
      <c r="J580" s="193"/>
      <c r="K580" s="193"/>
      <c r="L580" s="199"/>
      <c r="M580" s="200"/>
      <c r="N580" s="201"/>
      <c r="O580" s="201"/>
      <c r="P580" s="201"/>
      <c r="Q580" s="201"/>
      <c r="R580" s="201"/>
      <c r="S580" s="201"/>
      <c r="T580" s="202"/>
      <c r="AT580" s="203" t="s">
        <v>180</v>
      </c>
      <c r="AU580" s="203" t="s">
        <v>85</v>
      </c>
      <c r="AV580" s="13" t="s">
        <v>85</v>
      </c>
      <c r="AW580" s="13" t="s">
        <v>34</v>
      </c>
      <c r="AX580" s="13" t="s">
        <v>73</v>
      </c>
      <c r="AY580" s="203" t="s">
        <v>171</v>
      </c>
    </row>
    <row r="581" spans="1:65" s="13" customFormat="1" ht="11.25">
      <c r="B581" s="192"/>
      <c r="C581" s="193"/>
      <c r="D581" s="194" t="s">
        <v>180</v>
      </c>
      <c r="E581" s="195" t="s">
        <v>19</v>
      </c>
      <c r="F581" s="196" t="s">
        <v>993</v>
      </c>
      <c r="G581" s="193"/>
      <c r="H581" s="197">
        <v>44</v>
      </c>
      <c r="I581" s="198"/>
      <c r="J581" s="193"/>
      <c r="K581" s="193"/>
      <c r="L581" s="199"/>
      <c r="M581" s="200"/>
      <c r="N581" s="201"/>
      <c r="O581" s="201"/>
      <c r="P581" s="201"/>
      <c r="Q581" s="201"/>
      <c r="R581" s="201"/>
      <c r="S581" s="201"/>
      <c r="T581" s="202"/>
      <c r="AT581" s="203" t="s">
        <v>180</v>
      </c>
      <c r="AU581" s="203" t="s">
        <v>85</v>
      </c>
      <c r="AV581" s="13" t="s">
        <v>85</v>
      </c>
      <c r="AW581" s="13" t="s">
        <v>34</v>
      </c>
      <c r="AX581" s="13" t="s">
        <v>73</v>
      </c>
      <c r="AY581" s="203" t="s">
        <v>171</v>
      </c>
    </row>
    <row r="582" spans="1:65" s="14" customFormat="1" ht="11.25">
      <c r="B582" s="204"/>
      <c r="C582" s="205"/>
      <c r="D582" s="194" t="s">
        <v>180</v>
      </c>
      <c r="E582" s="206" t="s">
        <v>19</v>
      </c>
      <c r="F582" s="207" t="s">
        <v>183</v>
      </c>
      <c r="G582" s="205"/>
      <c r="H582" s="208">
        <v>110</v>
      </c>
      <c r="I582" s="209"/>
      <c r="J582" s="205"/>
      <c r="K582" s="205"/>
      <c r="L582" s="210"/>
      <c r="M582" s="211"/>
      <c r="N582" s="212"/>
      <c r="O582" s="212"/>
      <c r="P582" s="212"/>
      <c r="Q582" s="212"/>
      <c r="R582" s="212"/>
      <c r="S582" s="212"/>
      <c r="T582" s="213"/>
      <c r="AT582" s="214" t="s">
        <v>180</v>
      </c>
      <c r="AU582" s="214" t="s">
        <v>85</v>
      </c>
      <c r="AV582" s="14" t="s">
        <v>178</v>
      </c>
      <c r="AW582" s="14" t="s">
        <v>34</v>
      </c>
      <c r="AX582" s="14" t="s">
        <v>79</v>
      </c>
      <c r="AY582" s="214" t="s">
        <v>171</v>
      </c>
    </row>
    <row r="583" spans="1:65" s="2" customFormat="1" ht="21.75" customHeight="1">
      <c r="A583" s="35"/>
      <c r="B583" s="36"/>
      <c r="C583" s="215" t="s">
        <v>994</v>
      </c>
      <c r="D583" s="215" t="s">
        <v>285</v>
      </c>
      <c r="E583" s="216" t="s">
        <v>995</v>
      </c>
      <c r="F583" s="217" t="s">
        <v>996</v>
      </c>
      <c r="G583" s="218" t="s">
        <v>176</v>
      </c>
      <c r="H583" s="219">
        <v>2.226</v>
      </c>
      <c r="I583" s="220"/>
      <c r="J583" s="221">
        <f>ROUND(I583*H583,2)</f>
        <v>0</v>
      </c>
      <c r="K583" s="217" t="s">
        <v>177</v>
      </c>
      <c r="L583" s="222"/>
      <c r="M583" s="223" t="s">
        <v>19</v>
      </c>
      <c r="N583" s="224" t="s">
        <v>45</v>
      </c>
      <c r="O583" s="65"/>
      <c r="P583" s="188">
        <f>O583*H583</f>
        <v>0</v>
      </c>
      <c r="Q583" s="188">
        <v>0.55000000000000004</v>
      </c>
      <c r="R583" s="188">
        <f>Q583*H583</f>
        <v>1.2243000000000002</v>
      </c>
      <c r="S583" s="188">
        <v>0</v>
      </c>
      <c r="T583" s="189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190" t="s">
        <v>341</v>
      </c>
      <c r="AT583" s="190" t="s">
        <v>285</v>
      </c>
      <c r="AU583" s="190" t="s">
        <v>85</v>
      </c>
      <c r="AY583" s="18" t="s">
        <v>171</v>
      </c>
      <c r="BE583" s="191">
        <f>IF(N583="základní",J583,0)</f>
        <v>0</v>
      </c>
      <c r="BF583" s="191">
        <f>IF(N583="snížená",J583,0)</f>
        <v>0</v>
      </c>
      <c r="BG583" s="191">
        <f>IF(N583="zákl. přenesená",J583,0)</f>
        <v>0</v>
      </c>
      <c r="BH583" s="191">
        <f>IF(N583="sníž. přenesená",J583,0)</f>
        <v>0</v>
      </c>
      <c r="BI583" s="191">
        <f>IF(N583="nulová",J583,0)</f>
        <v>0</v>
      </c>
      <c r="BJ583" s="18" t="s">
        <v>85</v>
      </c>
      <c r="BK583" s="191">
        <f>ROUND(I583*H583,2)</f>
        <v>0</v>
      </c>
      <c r="BL583" s="18" t="s">
        <v>254</v>
      </c>
      <c r="BM583" s="190" t="s">
        <v>997</v>
      </c>
    </row>
    <row r="584" spans="1:65" s="13" customFormat="1" ht="11.25">
      <c r="B584" s="192"/>
      <c r="C584" s="193"/>
      <c r="D584" s="194" t="s">
        <v>180</v>
      </c>
      <c r="E584" s="195" t="s">
        <v>19</v>
      </c>
      <c r="F584" s="196" t="s">
        <v>998</v>
      </c>
      <c r="G584" s="193"/>
      <c r="H584" s="197">
        <v>1.663</v>
      </c>
      <c r="I584" s="198"/>
      <c r="J584" s="193"/>
      <c r="K584" s="193"/>
      <c r="L584" s="199"/>
      <c r="M584" s="200"/>
      <c r="N584" s="201"/>
      <c r="O584" s="201"/>
      <c r="P584" s="201"/>
      <c r="Q584" s="201"/>
      <c r="R584" s="201"/>
      <c r="S584" s="201"/>
      <c r="T584" s="202"/>
      <c r="AT584" s="203" t="s">
        <v>180</v>
      </c>
      <c r="AU584" s="203" t="s">
        <v>85</v>
      </c>
      <c r="AV584" s="13" t="s">
        <v>85</v>
      </c>
      <c r="AW584" s="13" t="s">
        <v>34</v>
      </c>
      <c r="AX584" s="13" t="s">
        <v>73</v>
      </c>
      <c r="AY584" s="203" t="s">
        <v>171</v>
      </c>
    </row>
    <row r="585" spans="1:65" s="13" customFormat="1" ht="11.25">
      <c r="B585" s="192"/>
      <c r="C585" s="193"/>
      <c r="D585" s="194" t="s">
        <v>180</v>
      </c>
      <c r="E585" s="195" t="s">
        <v>19</v>
      </c>
      <c r="F585" s="196" t="s">
        <v>999</v>
      </c>
      <c r="G585" s="193"/>
      <c r="H585" s="197">
        <v>0.56299999999999994</v>
      </c>
      <c r="I585" s="198"/>
      <c r="J585" s="193"/>
      <c r="K585" s="193"/>
      <c r="L585" s="199"/>
      <c r="M585" s="200"/>
      <c r="N585" s="201"/>
      <c r="O585" s="201"/>
      <c r="P585" s="201"/>
      <c r="Q585" s="201"/>
      <c r="R585" s="201"/>
      <c r="S585" s="201"/>
      <c r="T585" s="202"/>
      <c r="AT585" s="203" t="s">
        <v>180</v>
      </c>
      <c r="AU585" s="203" t="s">
        <v>85</v>
      </c>
      <c r="AV585" s="13" t="s">
        <v>85</v>
      </c>
      <c r="AW585" s="13" t="s">
        <v>34</v>
      </c>
      <c r="AX585" s="13" t="s">
        <v>73</v>
      </c>
      <c r="AY585" s="203" t="s">
        <v>171</v>
      </c>
    </row>
    <row r="586" spans="1:65" s="14" customFormat="1" ht="11.25">
      <c r="B586" s="204"/>
      <c r="C586" s="205"/>
      <c r="D586" s="194" t="s">
        <v>180</v>
      </c>
      <c r="E586" s="206" t="s">
        <v>19</v>
      </c>
      <c r="F586" s="207" t="s">
        <v>183</v>
      </c>
      <c r="G586" s="205"/>
      <c r="H586" s="208">
        <v>2.226</v>
      </c>
      <c r="I586" s="209"/>
      <c r="J586" s="205"/>
      <c r="K586" s="205"/>
      <c r="L586" s="210"/>
      <c r="M586" s="211"/>
      <c r="N586" s="212"/>
      <c r="O586" s="212"/>
      <c r="P586" s="212"/>
      <c r="Q586" s="212"/>
      <c r="R586" s="212"/>
      <c r="S586" s="212"/>
      <c r="T586" s="213"/>
      <c r="AT586" s="214" t="s">
        <v>180</v>
      </c>
      <c r="AU586" s="214" t="s">
        <v>85</v>
      </c>
      <c r="AV586" s="14" t="s">
        <v>178</v>
      </c>
      <c r="AW586" s="14" t="s">
        <v>34</v>
      </c>
      <c r="AX586" s="14" t="s">
        <v>79</v>
      </c>
      <c r="AY586" s="214" t="s">
        <v>171</v>
      </c>
    </row>
    <row r="587" spans="1:65" s="2" customFormat="1" ht="21.75" customHeight="1">
      <c r="A587" s="35"/>
      <c r="B587" s="36"/>
      <c r="C587" s="215" t="s">
        <v>1000</v>
      </c>
      <c r="D587" s="215" t="s">
        <v>285</v>
      </c>
      <c r="E587" s="216" t="s">
        <v>1001</v>
      </c>
      <c r="F587" s="217" t="s">
        <v>1002</v>
      </c>
      <c r="G587" s="218" t="s">
        <v>176</v>
      </c>
      <c r="H587" s="219">
        <v>1.4319999999999999</v>
      </c>
      <c r="I587" s="220"/>
      <c r="J587" s="221">
        <f>ROUND(I587*H587,2)</f>
        <v>0</v>
      </c>
      <c r="K587" s="217" t="s">
        <v>177</v>
      </c>
      <c r="L587" s="222"/>
      <c r="M587" s="223" t="s">
        <v>19</v>
      </c>
      <c r="N587" s="224" t="s">
        <v>45</v>
      </c>
      <c r="O587" s="65"/>
      <c r="P587" s="188">
        <f>O587*H587</f>
        <v>0</v>
      </c>
      <c r="Q587" s="188">
        <v>0.55000000000000004</v>
      </c>
      <c r="R587" s="188">
        <f>Q587*H587</f>
        <v>0.78760000000000008</v>
      </c>
      <c r="S587" s="188">
        <v>0</v>
      </c>
      <c r="T587" s="189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190" t="s">
        <v>341</v>
      </c>
      <c r="AT587" s="190" t="s">
        <v>285</v>
      </c>
      <c r="AU587" s="190" t="s">
        <v>85</v>
      </c>
      <c r="AY587" s="18" t="s">
        <v>171</v>
      </c>
      <c r="BE587" s="191">
        <f>IF(N587="základní",J587,0)</f>
        <v>0</v>
      </c>
      <c r="BF587" s="191">
        <f>IF(N587="snížená",J587,0)</f>
        <v>0</v>
      </c>
      <c r="BG587" s="191">
        <f>IF(N587="zákl. přenesená",J587,0)</f>
        <v>0</v>
      </c>
      <c r="BH587" s="191">
        <f>IF(N587="sníž. přenesená",J587,0)</f>
        <v>0</v>
      </c>
      <c r="BI587" s="191">
        <f>IF(N587="nulová",J587,0)</f>
        <v>0</v>
      </c>
      <c r="BJ587" s="18" t="s">
        <v>85</v>
      </c>
      <c r="BK587" s="191">
        <f>ROUND(I587*H587,2)</f>
        <v>0</v>
      </c>
      <c r="BL587" s="18" t="s">
        <v>254</v>
      </c>
      <c r="BM587" s="190" t="s">
        <v>1003</v>
      </c>
    </row>
    <row r="588" spans="1:65" s="13" customFormat="1" ht="11.25">
      <c r="B588" s="192"/>
      <c r="C588" s="193"/>
      <c r="D588" s="194" t="s">
        <v>180</v>
      </c>
      <c r="E588" s="195" t="s">
        <v>19</v>
      </c>
      <c r="F588" s="196" t="s">
        <v>1004</v>
      </c>
      <c r="G588" s="193"/>
      <c r="H588" s="197">
        <v>0.98299999999999998</v>
      </c>
      <c r="I588" s="198"/>
      <c r="J588" s="193"/>
      <c r="K588" s="193"/>
      <c r="L588" s="199"/>
      <c r="M588" s="200"/>
      <c r="N588" s="201"/>
      <c r="O588" s="201"/>
      <c r="P588" s="201"/>
      <c r="Q588" s="201"/>
      <c r="R588" s="201"/>
      <c r="S588" s="201"/>
      <c r="T588" s="202"/>
      <c r="AT588" s="203" t="s">
        <v>180</v>
      </c>
      <c r="AU588" s="203" t="s">
        <v>85</v>
      </c>
      <c r="AV588" s="13" t="s">
        <v>85</v>
      </c>
      <c r="AW588" s="13" t="s">
        <v>34</v>
      </c>
      <c r="AX588" s="13" t="s">
        <v>73</v>
      </c>
      <c r="AY588" s="203" t="s">
        <v>171</v>
      </c>
    </row>
    <row r="589" spans="1:65" s="13" customFormat="1" ht="11.25">
      <c r="B589" s="192"/>
      <c r="C589" s="193"/>
      <c r="D589" s="194" t="s">
        <v>180</v>
      </c>
      <c r="E589" s="195" t="s">
        <v>19</v>
      </c>
      <c r="F589" s="196" t="s">
        <v>1005</v>
      </c>
      <c r="G589" s="193"/>
      <c r="H589" s="197">
        <v>0.44900000000000001</v>
      </c>
      <c r="I589" s="198"/>
      <c r="J589" s="193"/>
      <c r="K589" s="193"/>
      <c r="L589" s="199"/>
      <c r="M589" s="200"/>
      <c r="N589" s="201"/>
      <c r="O589" s="201"/>
      <c r="P589" s="201"/>
      <c r="Q589" s="201"/>
      <c r="R589" s="201"/>
      <c r="S589" s="201"/>
      <c r="T589" s="202"/>
      <c r="AT589" s="203" t="s">
        <v>180</v>
      </c>
      <c r="AU589" s="203" t="s">
        <v>85</v>
      </c>
      <c r="AV589" s="13" t="s">
        <v>85</v>
      </c>
      <c r="AW589" s="13" t="s">
        <v>34</v>
      </c>
      <c r="AX589" s="13" t="s">
        <v>73</v>
      </c>
      <c r="AY589" s="203" t="s">
        <v>171</v>
      </c>
    </row>
    <row r="590" spans="1:65" s="14" customFormat="1" ht="11.25">
      <c r="B590" s="204"/>
      <c r="C590" s="205"/>
      <c r="D590" s="194" t="s">
        <v>180</v>
      </c>
      <c r="E590" s="206" t="s">
        <v>19</v>
      </c>
      <c r="F590" s="207" t="s">
        <v>183</v>
      </c>
      <c r="G590" s="205"/>
      <c r="H590" s="208">
        <v>1.4319999999999999</v>
      </c>
      <c r="I590" s="209"/>
      <c r="J590" s="205"/>
      <c r="K590" s="205"/>
      <c r="L590" s="210"/>
      <c r="M590" s="211"/>
      <c r="N590" s="212"/>
      <c r="O590" s="212"/>
      <c r="P590" s="212"/>
      <c r="Q590" s="212"/>
      <c r="R590" s="212"/>
      <c r="S590" s="212"/>
      <c r="T590" s="213"/>
      <c r="AT590" s="214" t="s">
        <v>180</v>
      </c>
      <c r="AU590" s="214" t="s">
        <v>85</v>
      </c>
      <c r="AV590" s="14" t="s">
        <v>178</v>
      </c>
      <c r="AW590" s="14" t="s">
        <v>34</v>
      </c>
      <c r="AX590" s="14" t="s">
        <v>79</v>
      </c>
      <c r="AY590" s="214" t="s">
        <v>171</v>
      </c>
    </row>
    <row r="591" spans="1:65" s="2" customFormat="1" ht="24">
      <c r="A591" s="35"/>
      <c r="B591" s="36"/>
      <c r="C591" s="179" t="s">
        <v>1006</v>
      </c>
      <c r="D591" s="179" t="s">
        <v>173</v>
      </c>
      <c r="E591" s="180" t="s">
        <v>1007</v>
      </c>
      <c r="F591" s="181" t="s">
        <v>1008</v>
      </c>
      <c r="G591" s="182" t="s">
        <v>266</v>
      </c>
      <c r="H591" s="183">
        <v>4</v>
      </c>
      <c r="I591" s="184"/>
      <c r="J591" s="185">
        <f>ROUND(I591*H591,2)</f>
        <v>0</v>
      </c>
      <c r="K591" s="181" t="s">
        <v>19</v>
      </c>
      <c r="L591" s="40"/>
      <c r="M591" s="186" t="s">
        <v>19</v>
      </c>
      <c r="N591" s="187" t="s">
        <v>45</v>
      </c>
      <c r="O591" s="65"/>
      <c r="P591" s="188">
        <f>O591*H591</f>
        <v>0</v>
      </c>
      <c r="Q591" s="188">
        <v>0</v>
      </c>
      <c r="R591" s="188">
        <f>Q591*H591</f>
        <v>0</v>
      </c>
      <c r="S591" s="188">
        <v>0.2</v>
      </c>
      <c r="T591" s="189">
        <f>S591*H591</f>
        <v>0.8</v>
      </c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R591" s="190" t="s">
        <v>254</v>
      </c>
      <c r="AT591" s="190" t="s">
        <v>173</v>
      </c>
      <c r="AU591" s="190" t="s">
        <v>85</v>
      </c>
      <c r="AY591" s="18" t="s">
        <v>171</v>
      </c>
      <c r="BE591" s="191">
        <f>IF(N591="základní",J591,0)</f>
        <v>0</v>
      </c>
      <c r="BF591" s="191">
        <f>IF(N591="snížená",J591,0)</f>
        <v>0</v>
      </c>
      <c r="BG591" s="191">
        <f>IF(N591="zákl. přenesená",J591,0)</f>
        <v>0</v>
      </c>
      <c r="BH591" s="191">
        <f>IF(N591="sníž. přenesená",J591,0)</f>
        <v>0</v>
      </c>
      <c r="BI591" s="191">
        <f>IF(N591="nulová",J591,0)</f>
        <v>0</v>
      </c>
      <c r="BJ591" s="18" t="s">
        <v>85</v>
      </c>
      <c r="BK591" s="191">
        <f>ROUND(I591*H591,2)</f>
        <v>0</v>
      </c>
      <c r="BL591" s="18" t="s">
        <v>254</v>
      </c>
      <c r="BM591" s="190" t="s">
        <v>1009</v>
      </c>
    </row>
    <row r="592" spans="1:65" s="13" customFormat="1" ht="11.25">
      <c r="B592" s="192"/>
      <c r="C592" s="193"/>
      <c r="D592" s="194" t="s">
        <v>180</v>
      </c>
      <c r="E592" s="195" t="s">
        <v>19</v>
      </c>
      <c r="F592" s="196" t="s">
        <v>1010</v>
      </c>
      <c r="G592" s="193"/>
      <c r="H592" s="197">
        <v>4</v>
      </c>
      <c r="I592" s="198"/>
      <c r="J592" s="193"/>
      <c r="K592" s="193"/>
      <c r="L592" s="199"/>
      <c r="M592" s="200"/>
      <c r="N592" s="201"/>
      <c r="O592" s="201"/>
      <c r="P592" s="201"/>
      <c r="Q592" s="201"/>
      <c r="R592" s="201"/>
      <c r="S592" s="201"/>
      <c r="T592" s="202"/>
      <c r="AT592" s="203" t="s">
        <v>180</v>
      </c>
      <c r="AU592" s="203" t="s">
        <v>85</v>
      </c>
      <c r="AV592" s="13" t="s">
        <v>85</v>
      </c>
      <c r="AW592" s="13" t="s">
        <v>34</v>
      </c>
      <c r="AX592" s="13" t="s">
        <v>79</v>
      </c>
      <c r="AY592" s="203" t="s">
        <v>171</v>
      </c>
    </row>
    <row r="593" spans="1:65" s="2" customFormat="1" ht="36">
      <c r="A593" s="35"/>
      <c r="B593" s="36"/>
      <c r="C593" s="179" t="s">
        <v>499</v>
      </c>
      <c r="D593" s="179" t="s">
        <v>173</v>
      </c>
      <c r="E593" s="180" t="s">
        <v>1011</v>
      </c>
      <c r="F593" s="181" t="s">
        <v>1012</v>
      </c>
      <c r="G593" s="182" t="s">
        <v>176</v>
      </c>
      <c r="H593" s="183">
        <v>9.1590000000000007</v>
      </c>
      <c r="I593" s="184"/>
      <c r="J593" s="185">
        <f>ROUND(I593*H593,2)</f>
        <v>0</v>
      </c>
      <c r="K593" s="181" t="s">
        <v>177</v>
      </c>
      <c r="L593" s="40"/>
      <c r="M593" s="186" t="s">
        <v>19</v>
      </c>
      <c r="N593" s="187" t="s">
        <v>45</v>
      </c>
      <c r="O593" s="65"/>
      <c r="P593" s="188">
        <f>O593*H593</f>
        <v>0</v>
      </c>
      <c r="Q593" s="188">
        <v>2.3367804999999998E-2</v>
      </c>
      <c r="R593" s="188">
        <f>Q593*H593</f>
        <v>0.214025725995</v>
      </c>
      <c r="S593" s="188">
        <v>0</v>
      </c>
      <c r="T593" s="189">
        <f>S593*H593</f>
        <v>0</v>
      </c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R593" s="190" t="s">
        <v>254</v>
      </c>
      <c r="AT593" s="190" t="s">
        <v>173</v>
      </c>
      <c r="AU593" s="190" t="s">
        <v>85</v>
      </c>
      <c r="AY593" s="18" t="s">
        <v>171</v>
      </c>
      <c r="BE593" s="191">
        <f>IF(N593="základní",J593,0)</f>
        <v>0</v>
      </c>
      <c r="BF593" s="191">
        <f>IF(N593="snížená",J593,0)</f>
        <v>0</v>
      </c>
      <c r="BG593" s="191">
        <f>IF(N593="zákl. přenesená",J593,0)</f>
        <v>0</v>
      </c>
      <c r="BH593" s="191">
        <f>IF(N593="sníž. přenesená",J593,0)</f>
        <v>0</v>
      </c>
      <c r="BI593" s="191">
        <f>IF(N593="nulová",J593,0)</f>
        <v>0</v>
      </c>
      <c r="BJ593" s="18" t="s">
        <v>85</v>
      </c>
      <c r="BK593" s="191">
        <f>ROUND(I593*H593,2)</f>
        <v>0</v>
      </c>
      <c r="BL593" s="18" t="s">
        <v>254</v>
      </c>
      <c r="BM593" s="190" t="s">
        <v>1013</v>
      </c>
    </row>
    <row r="594" spans="1:65" s="13" customFormat="1" ht="11.25">
      <c r="B594" s="192"/>
      <c r="C594" s="193"/>
      <c r="D594" s="194" t="s">
        <v>180</v>
      </c>
      <c r="E594" s="195" t="s">
        <v>19</v>
      </c>
      <c r="F594" s="196" t="s">
        <v>1014</v>
      </c>
      <c r="G594" s="193"/>
      <c r="H594" s="197">
        <v>9.1590000000000007</v>
      </c>
      <c r="I594" s="198"/>
      <c r="J594" s="193"/>
      <c r="K594" s="193"/>
      <c r="L594" s="199"/>
      <c r="M594" s="200"/>
      <c r="N594" s="201"/>
      <c r="O594" s="201"/>
      <c r="P594" s="201"/>
      <c r="Q594" s="201"/>
      <c r="R594" s="201"/>
      <c r="S594" s="201"/>
      <c r="T594" s="202"/>
      <c r="AT594" s="203" t="s">
        <v>180</v>
      </c>
      <c r="AU594" s="203" t="s">
        <v>85</v>
      </c>
      <c r="AV594" s="13" t="s">
        <v>85</v>
      </c>
      <c r="AW594" s="13" t="s">
        <v>34</v>
      </c>
      <c r="AX594" s="13" t="s">
        <v>73</v>
      </c>
      <c r="AY594" s="203" t="s">
        <v>171</v>
      </c>
    </row>
    <row r="595" spans="1:65" s="14" customFormat="1" ht="11.25">
      <c r="B595" s="204"/>
      <c r="C595" s="205"/>
      <c r="D595" s="194" t="s">
        <v>180</v>
      </c>
      <c r="E595" s="206" t="s">
        <v>19</v>
      </c>
      <c r="F595" s="207" t="s">
        <v>183</v>
      </c>
      <c r="G595" s="205"/>
      <c r="H595" s="208">
        <v>9.1590000000000007</v>
      </c>
      <c r="I595" s="209"/>
      <c r="J595" s="205"/>
      <c r="K595" s="205"/>
      <c r="L595" s="210"/>
      <c r="M595" s="211"/>
      <c r="N595" s="212"/>
      <c r="O595" s="212"/>
      <c r="P595" s="212"/>
      <c r="Q595" s="212"/>
      <c r="R595" s="212"/>
      <c r="S595" s="212"/>
      <c r="T595" s="213"/>
      <c r="AT595" s="214" t="s">
        <v>180</v>
      </c>
      <c r="AU595" s="214" t="s">
        <v>85</v>
      </c>
      <c r="AV595" s="14" t="s">
        <v>178</v>
      </c>
      <c r="AW595" s="14" t="s">
        <v>34</v>
      </c>
      <c r="AX595" s="14" t="s">
        <v>79</v>
      </c>
      <c r="AY595" s="214" t="s">
        <v>171</v>
      </c>
    </row>
    <row r="596" spans="1:65" s="2" customFormat="1" ht="36">
      <c r="A596" s="35"/>
      <c r="B596" s="36"/>
      <c r="C596" s="179" t="s">
        <v>1015</v>
      </c>
      <c r="D596" s="179" t="s">
        <v>173</v>
      </c>
      <c r="E596" s="180" t="s">
        <v>1016</v>
      </c>
      <c r="F596" s="181" t="s">
        <v>1017</v>
      </c>
      <c r="G596" s="182" t="s">
        <v>231</v>
      </c>
      <c r="H596" s="183">
        <v>45.6</v>
      </c>
      <c r="I596" s="184"/>
      <c r="J596" s="185">
        <f>ROUND(I596*H596,2)</f>
        <v>0</v>
      </c>
      <c r="K596" s="181" t="s">
        <v>177</v>
      </c>
      <c r="L596" s="40"/>
      <c r="M596" s="186" t="s">
        <v>19</v>
      </c>
      <c r="N596" s="187" t="s">
        <v>45</v>
      </c>
      <c r="O596" s="65"/>
      <c r="P596" s="188">
        <f>O596*H596</f>
        <v>0</v>
      </c>
      <c r="Q596" s="188">
        <v>1.3427E-2</v>
      </c>
      <c r="R596" s="188">
        <f>Q596*H596</f>
        <v>0.61227120000000002</v>
      </c>
      <c r="S596" s="188">
        <v>0</v>
      </c>
      <c r="T596" s="189">
        <f>S596*H596</f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190" t="s">
        <v>254</v>
      </c>
      <c r="AT596" s="190" t="s">
        <v>173</v>
      </c>
      <c r="AU596" s="190" t="s">
        <v>85</v>
      </c>
      <c r="AY596" s="18" t="s">
        <v>171</v>
      </c>
      <c r="BE596" s="191">
        <f>IF(N596="základní",J596,0)</f>
        <v>0</v>
      </c>
      <c r="BF596" s="191">
        <f>IF(N596="snížená",J596,0)</f>
        <v>0</v>
      </c>
      <c r="BG596" s="191">
        <f>IF(N596="zákl. přenesená",J596,0)</f>
        <v>0</v>
      </c>
      <c r="BH596" s="191">
        <f>IF(N596="sníž. přenesená",J596,0)</f>
        <v>0</v>
      </c>
      <c r="BI596" s="191">
        <f>IF(N596="nulová",J596,0)</f>
        <v>0</v>
      </c>
      <c r="BJ596" s="18" t="s">
        <v>85</v>
      </c>
      <c r="BK596" s="191">
        <f>ROUND(I596*H596,2)</f>
        <v>0</v>
      </c>
      <c r="BL596" s="18" t="s">
        <v>254</v>
      </c>
      <c r="BM596" s="190" t="s">
        <v>1018</v>
      </c>
    </row>
    <row r="597" spans="1:65" s="13" customFormat="1" ht="11.25">
      <c r="B597" s="192"/>
      <c r="C597" s="193"/>
      <c r="D597" s="194" t="s">
        <v>180</v>
      </c>
      <c r="E597" s="195" t="s">
        <v>19</v>
      </c>
      <c r="F597" s="196" t="s">
        <v>1019</v>
      </c>
      <c r="G597" s="193"/>
      <c r="H597" s="197">
        <v>45.6</v>
      </c>
      <c r="I597" s="198"/>
      <c r="J597" s="193"/>
      <c r="K597" s="193"/>
      <c r="L597" s="199"/>
      <c r="M597" s="200"/>
      <c r="N597" s="201"/>
      <c r="O597" s="201"/>
      <c r="P597" s="201"/>
      <c r="Q597" s="201"/>
      <c r="R597" s="201"/>
      <c r="S597" s="201"/>
      <c r="T597" s="202"/>
      <c r="AT597" s="203" t="s">
        <v>180</v>
      </c>
      <c r="AU597" s="203" t="s">
        <v>85</v>
      </c>
      <c r="AV597" s="13" t="s">
        <v>85</v>
      </c>
      <c r="AW597" s="13" t="s">
        <v>34</v>
      </c>
      <c r="AX597" s="13" t="s">
        <v>73</v>
      </c>
      <c r="AY597" s="203" t="s">
        <v>171</v>
      </c>
    </row>
    <row r="598" spans="1:65" s="14" customFormat="1" ht="11.25">
      <c r="B598" s="204"/>
      <c r="C598" s="205"/>
      <c r="D598" s="194" t="s">
        <v>180</v>
      </c>
      <c r="E598" s="206" t="s">
        <v>19</v>
      </c>
      <c r="F598" s="207" t="s">
        <v>183</v>
      </c>
      <c r="G598" s="205"/>
      <c r="H598" s="208">
        <v>45.6</v>
      </c>
      <c r="I598" s="209"/>
      <c r="J598" s="205"/>
      <c r="K598" s="205"/>
      <c r="L598" s="210"/>
      <c r="M598" s="211"/>
      <c r="N598" s="212"/>
      <c r="O598" s="212"/>
      <c r="P598" s="212"/>
      <c r="Q598" s="212"/>
      <c r="R598" s="212"/>
      <c r="S598" s="212"/>
      <c r="T598" s="213"/>
      <c r="AT598" s="214" t="s">
        <v>180</v>
      </c>
      <c r="AU598" s="214" t="s">
        <v>85</v>
      </c>
      <c r="AV598" s="14" t="s">
        <v>178</v>
      </c>
      <c r="AW598" s="14" t="s">
        <v>34</v>
      </c>
      <c r="AX598" s="14" t="s">
        <v>79</v>
      </c>
      <c r="AY598" s="214" t="s">
        <v>171</v>
      </c>
    </row>
    <row r="599" spans="1:65" s="2" customFormat="1" ht="16.5" customHeight="1">
      <c r="A599" s="35"/>
      <c r="B599" s="36"/>
      <c r="C599" s="179" t="s">
        <v>504</v>
      </c>
      <c r="D599" s="179" t="s">
        <v>173</v>
      </c>
      <c r="E599" s="180" t="s">
        <v>1020</v>
      </c>
      <c r="F599" s="181" t="s">
        <v>1021</v>
      </c>
      <c r="G599" s="182" t="s">
        <v>318</v>
      </c>
      <c r="H599" s="183">
        <v>537.5</v>
      </c>
      <c r="I599" s="184"/>
      <c r="J599" s="185">
        <f>ROUND(I599*H599,2)</f>
        <v>0</v>
      </c>
      <c r="K599" s="181" t="s">
        <v>177</v>
      </c>
      <c r="L599" s="40"/>
      <c r="M599" s="186" t="s">
        <v>19</v>
      </c>
      <c r="N599" s="187" t="s">
        <v>45</v>
      </c>
      <c r="O599" s="65"/>
      <c r="P599" s="188">
        <f>O599*H599</f>
        <v>0</v>
      </c>
      <c r="Q599" s="188">
        <v>1.0000000000000001E-5</v>
      </c>
      <c r="R599" s="188">
        <f>Q599*H599</f>
        <v>5.3750000000000004E-3</v>
      </c>
      <c r="S599" s="188">
        <v>0</v>
      </c>
      <c r="T599" s="189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90" t="s">
        <v>254</v>
      </c>
      <c r="AT599" s="190" t="s">
        <v>173</v>
      </c>
      <c r="AU599" s="190" t="s">
        <v>85</v>
      </c>
      <c r="AY599" s="18" t="s">
        <v>171</v>
      </c>
      <c r="BE599" s="191">
        <f>IF(N599="základní",J599,0)</f>
        <v>0</v>
      </c>
      <c r="BF599" s="191">
        <f>IF(N599="snížená",J599,0)</f>
        <v>0</v>
      </c>
      <c r="BG599" s="191">
        <f>IF(N599="zákl. přenesená",J599,0)</f>
        <v>0</v>
      </c>
      <c r="BH599" s="191">
        <f>IF(N599="sníž. přenesená",J599,0)</f>
        <v>0</v>
      </c>
      <c r="BI599" s="191">
        <f>IF(N599="nulová",J599,0)</f>
        <v>0</v>
      </c>
      <c r="BJ599" s="18" t="s">
        <v>85</v>
      </c>
      <c r="BK599" s="191">
        <f>ROUND(I599*H599,2)</f>
        <v>0</v>
      </c>
      <c r="BL599" s="18" t="s">
        <v>254</v>
      </c>
      <c r="BM599" s="190" t="s">
        <v>1022</v>
      </c>
    </row>
    <row r="600" spans="1:65" s="13" customFormat="1" ht="11.25">
      <c r="B600" s="192"/>
      <c r="C600" s="193"/>
      <c r="D600" s="194" t="s">
        <v>180</v>
      </c>
      <c r="E600" s="195" t="s">
        <v>19</v>
      </c>
      <c r="F600" s="196" t="s">
        <v>1023</v>
      </c>
      <c r="G600" s="193"/>
      <c r="H600" s="197">
        <v>537.5</v>
      </c>
      <c r="I600" s="198"/>
      <c r="J600" s="193"/>
      <c r="K600" s="193"/>
      <c r="L600" s="199"/>
      <c r="M600" s="200"/>
      <c r="N600" s="201"/>
      <c r="O600" s="201"/>
      <c r="P600" s="201"/>
      <c r="Q600" s="201"/>
      <c r="R600" s="201"/>
      <c r="S600" s="201"/>
      <c r="T600" s="202"/>
      <c r="AT600" s="203" t="s">
        <v>180</v>
      </c>
      <c r="AU600" s="203" t="s">
        <v>85</v>
      </c>
      <c r="AV600" s="13" t="s">
        <v>85</v>
      </c>
      <c r="AW600" s="13" t="s">
        <v>34</v>
      </c>
      <c r="AX600" s="13" t="s">
        <v>79</v>
      </c>
      <c r="AY600" s="203" t="s">
        <v>171</v>
      </c>
    </row>
    <row r="601" spans="1:65" s="2" customFormat="1" ht="16.5" customHeight="1">
      <c r="A601" s="35"/>
      <c r="B601" s="36"/>
      <c r="C601" s="215" t="s">
        <v>1024</v>
      </c>
      <c r="D601" s="215" t="s">
        <v>285</v>
      </c>
      <c r="E601" s="216" t="s">
        <v>1025</v>
      </c>
      <c r="F601" s="217" t="s">
        <v>1026</v>
      </c>
      <c r="G601" s="218" t="s">
        <v>176</v>
      </c>
      <c r="H601" s="219">
        <v>1.419</v>
      </c>
      <c r="I601" s="220"/>
      <c r="J601" s="221">
        <f>ROUND(I601*H601,2)</f>
        <v>0</v>
      </c>
      <c r="K601" s="217" t="s">
        <v>177</v>
      </c>
      <c r="L601" s="222"/>
      <c r="M601" s="223" t="s">
        <v>19</v>
      </c>
      <c r="N601" s="224" t="s">
        <v>45</v>
      </c>
      <c r="O601" s="65"/>
      <c r="P601" s="188">
        <f>O601*H601</f>
        <v>0</v>
      </c>
      <c r="Q601" s="188">
        <v>0.55000000000000004</v>
      </c>
      <c r="R601" s="188">
        <f>Q601*H601</f>
        <v>0.78045000000000009</v>
      </c>
      <c r="S601" s="188">
        <v>0</v>
      </c>
      <c r="T601" s="189">
        <f>S601*H601</f>
        <v>0</v>
      </c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R601" s="190" t="s">
        <v>341</v>
      </c>
      <c r="AT601" s="190" t="s">
        <v>285</v>
      </c>
      <c r="AU601" s="190" t="s">
        <v>85</v>
      </c>
      <c r="AY601" s="18" t="s">
        <v>171</v>
      </c>
      <c r="BE601" s="191">
        <f>IF(N601="základní",J601,0)</f>
        <v>0</v>
      </c>
      <c r="BF601" s="191">
        <f>IF(N601="snížená",J601,0)</f>
        <v>0</v>
      </c>
      <c r="BG601" s="191">
        <f>IF(N601="zákl. přenesená",J601,0)</f>
        <v>0</v>
      </c>
      <c r="BH601" s="191">
        <f>IF(N601="sníž. přenesená",J601,0)</f>
        <v>0</v>
      </c>
      <c r="BI601" s="191">
        <f>IF(N601="nulová",J601,0)</f>
        <v>0</v>
      </c>
      <c r="BJ601" s="18" t="s">
        <v>85</v>
      </c>
      <c r="BK601" s="191">
        <f>ROUND(I601*H601,2)</f>
        <v>0</v>
      </c>
      <c r="BL601" s="18" t="s">
        <v>254</v>
      </c>
      <c r="BM601" s="190" t="s">
        <v>1027</v>
      </c>
    </row>
    <row r="602" spans="1:65" s="13" customFormat="1" ht="11.25">
      <c r="B602" s="192"/>
      <c r="C602" s="193"/>
      <c r="D602" s="194" t="s">
        <v>180</v>
      </c>
      <c r="E602" s="195" t="s">
        <v>19</v>
      </c>
      <c r="F602" s="196" t="s">
        <v>1028</v>
      </c>
      <c r="G602" s="193"/>
      <c r="H602" s="197">
        <v>1.29</v>
      </c>
      <c r="I602" s="198"/>
      <c r="J602" s="193"/>
      <c r="K602" s="193"/>
      <c r="L602" s="199"/>
      <c r="M602" s="200"/>
      <c r="N602" s="201"/>
      <c r="O602" s="201"/>
      <c r="P602" s="201"/>
      <c r="Q602" s="201"/>
      <c r="R602" s="201"/>
      <c r="S602" s="201"/>
      <c r="T602" s="202"/>
      <c r="AT602" s="203" t="s">
        <v>180</v>
      </c>
      <c r="AU602" s="203" t="s">
        <v>85</v>
      </c>
      <c r="AV602" s="13" t="s">
        <v>85</v>
      </c>
      <c r="AW602" s="13" t="s">
        <v>34</v>
      </c>
      <c r="AX602" s="13" t="s">
        <v>79</v>
      </c>
      <c r="AY602" s="203" t="s">
        <v>171</v>
      </c>
    </row>
    <row r="603" spans="1:65" s="13" customFormat="1" ht="11.25">
      <c r="B603" s="192"/>
      <c r="C603" s="193"/>
      <c r="D603" s="194" t="s">
        <v>180</v>
      </c>
      <c r="E603" s="193"/>
      <c r="F603" s="196" t="s">
        <v>1029</v>
      </c>
      <c r="G603" s="193"/>
      <c r="H603" s="197">
        <v>1.419</v>
      </c>
      <c r="I603" s="198"/>
      <c r="J603" s="193"/>
      <c r="K603" s="193"/>
      <c r="L603" s="199"/>
      <c r="M603" s="200"/>
      <c r="N603" s="201"/>
      <c r="O603" s="201"/>
      <c r="P603" s="201"/>
      <c r="Q603" s="201"/>
      <c r="R603" s="201"/>
      <c r="S603" s="201"/>
      <c r="T603" s="202"/>
      <c r="AT603" s="203" t="s">
        <v>180</v>
      </c>
      <c r="AU603" s="203" t="s">
        <v>85</v>
      </c>
      <c r="AV603" s="13" t="s">
        <v>85</v>
      </c>
      <c r="AW603" s="13" t="s">
        <v>4</v>
      </c>
      <c r="AX603" s="13" t="s">
        <v>79</v>
      </c>
      <c r="AY603" s="203" t="s">
        <v>171</v>
      </c>
    </row>
    <row r="604" spans="1:65" s="2" customFormat="1" ht="16.5" customHeight="1">
      <c r="A604" s="35"/>
      <c r="B604" s="36"/>
      <c r="C604" s="179" t="s">
        <v>510</v>
      </c>
      <c r="D604" s="179" t="s">
        <v>173</v>
      </c>
      <c r="E604" s="180" t="s">
        <v>1030</v>
      </c>
      <c r="F604" s="181" t="s">
        <v>1031</v>
      </c>
      <c r="G604" s="182" t="s">
        <v>231</v>
      </c>
      <c r="H604" s="183">
        <v>14.4</v>
      </c>
      <c r="I604" s="184"/>
      <c r="J604" s="185">
        <f>ROUND(I604*H604,2)</f>
        <v>0</v>
      </c>
      <c r="K604" s="181" t="s">
        <v>177</v>
      </c>
      <c r="L604" s="40"/>
      <c r="M604" s="186" t="s">
        <v>19</v>
      </c>
      <c r="N604" s="187" t="s">
        <v>45</v>
      </c>
      <c r="O604" s="65"/>
      <c r="P604" s="188">
        <f>O604*H604</f>
        <v>0</v>
      </c>
      <c r="Q604" s="188">
        <v>0</v>
      </c>
      <c r="R604" s="188">
        <f>Q604*H604</f>
        <v>0</v>
      </c>
      <c r="S604" s="188">
        <v>0</v>
      </c>
      <c r="T604" s="189">
        <f>S604*H604</f>
        <v>0</v>
      </c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R604" s="190" t="s">
        <v>254</v>
      </c>
      <c r="AT604" s="190" t="s">
        <v>173</v>
      </c>
      <c r="AU604" s="190" t="s">
        <v>85</v>
      </c>
      <c r="AY604" s="18" t="s">
        <v>171</v>
      </c>
      <c r="BE604" s="191">
        <f>IF(N604="základní",J604,0)</f>
        <v>0</v>
      </c>
      <c r="BF604" s="191">
        <f>IF(N604="snížená",J604,0)</f>
        <v>0</v>
      </c>
      <c r="BG604" s="191">
        <f>IF(N604="zákl. přenesená",J604,0)</f>
        <v>0</v>
      </c>
      <c r="BH604" s="191">
        <f>IF(N604="sníž. přenesená",J604,0)</f>
        <v>0</v>
      </c>
      <c r="BI604" s="191">
        <f>IF(N604="nulová",J604,0)</f>
        <v>0</v>
      </c>
      <c r="BJ604" s="18" t="s">
        <v>85</v>
      </c>
      <c r="BK604" s="191">
        <f>ROUND(I604*H604,2)</f>
        <v>0</v>
      </c>
      <c r="BL604" s="18" t="s">
        <v>254</v>
      </c>
      <c r="BM604" s="190" t="s">
        <v>1032</v>
      </c>
    </row>
    <row r="605" spans="1:65" s="13" customFormat="1" ht="11.25">
      <c r="B605" s="192"/>
      <c r="C605" s="193"/>
      <c r="D605" s="194" t="s">
        <v>180</v>
      </c>
      <c r="E605" s="195" t="s">
        <v>19</v>
      </c>
      <c r="F605" s="196" t="s">
        <v>1033</v>
      </c>
      <c r="G605" s="193"/>
      <c r="H605" s="197">
        <v>14.4</v>
      </c>
      <c r="I605" s="198"/>
      <c r="J605" s="193"/>
      <c r="K605" s="193"/>
      <c r="L605" s="199"/>
      <c r="M605" s="200"/>
      <c r="N605" s="201"/>
      <c r="O605" s="201"/>
      <c r="P605" s="201"/>
      <c r="Q605" s="201"/>
      <c r="R605" s="201"/>
      <c r="S605" s="201"/>
      <c r="T605" s="202"/>
      <c r="AT605" s="203" t="s">
        <v>180</v>
      </c>
      <c r="AU605" s="203" t="s">
        <v>85</v>
      </c>
      <c r="AV605" s="13" t="s">
        <v>85</v>
      </c>
      <c r="AW605" s="13" t="s">
        <v>34</v>
      </c>
      <c r="AX605" s="13" t="s">
        <v>79</v>
      </c>
      <c r="AY605" s="203" t="s">
        <v>171</v>
      </c>
    </row>
    <row r="606" spans="1:65" s="2" customFormat="1" ht="16.5" customHeight="1">
      <c r="A606" s="35"/>
      <c r="B606" s="36"/>
      <c r="C606" s="215" t="s">
        <v>1034</v>
      </c>
      <c r="D606" s="215" t="s">
        <v>285</v>
      </c>
      <c r="E606" s="216" t="s">
        <v>1035</v>
      </c>
      <c r="F606" s="217" t="s">
        <v>1036</v>
      </c>
      <c r="G606" s="218" t="s">
        <v>176</v>
      </c>
      <c r="H606" s="219">
        <v>0.79200000000000004</v>
      </c>
      <c r="I606" s="220"/>
      <c r="J606" s="221">
        <f>ROUND(I606*H606,2)</f>
        <v>0</v>
      </c>
      <c r="K606" s="217" t="s">
        <v>177</v>
      </c>
      <c r="L606" s="222"/>
      <c r="M606" s="223" t="s">
        <v>19</v>
      </c>
      <c r="N606" s="224" t="s">
        <v>45</v>
      </c>
      <c r="O606" s="65"/>
      <c r="P606" s="188">
        <f>O606*H606</f>
        <v>0</v>
      </c>
      <c r="Q606" s="188">
        <v>0.5</v>
      </c>
      <c r="R606" s="188">
        <f>Q606*H606</f>
        <v>0.39600000000000002</v>
      </c>
      <c r="S606" s="188">
        <v>0</v>
      </c>
      <c r="T606" s="189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190" t="s">
        <v>341</v>
      </c>
      <c r="AT606" s="190" t="s">
        <v>285</v>
      </c>
      <c r="AU606" s="190" t="s">
        <v>85</v>
      </c>
      <c r="AY606" s="18" t="s">
        <v>171</v>
      </c>
      <c r="BE606" s="191">
        <f>IF(N606="základní",J606,0)</f>
        <v>0</v>
      </c>
      <c r="BF606" s="191">
        <f>IF(N606="snížená",J606,0)</f>
        <v>0</v>
      </c>
      <c r="BG606" s="191">
        <f>IF(N606="zákl. přenesená",J606,0)</f>
        <v>0</v>
      </c>
      <c r="BH606" s="191">
        <f>IF(N606="sníž. přenesená",J606,0)</f>
        <v>0</v>
      </c>
      <c r="BI606" s="191">
        <f>IF(N606="nulová",J606,0)</f>
        <v>0</v>
      </c>
      <c r="BJ606" s="18" t="s">
        <v>85</v>
      </c>
      <c r="BK606" s="191">
        <f>ROUND(I606*H606,2)</f>
        <v>0</v>
      </c>
      <c r="BL606" s="18" t="s">
        <v>254</v>
      </c>
      <c r="BM606" s="190" t="s">
        <v>1037</v>
      </c>
    </row>
    <row r="607" spans="1:65" s="13" customFormat="1" ht="11.25">
      <c r="B607" s="192"/>
      <c r="C607" s="193"/>
      <c r="D607" s="194" t="s">
        <v>180</v>
      </c>
      <c r="E607" s="195" t="s">
        <v>19</v>
      </c>
      <c r="F607" s="196" t="s">
        <v>1038</v>
      </c>
      <c r="G607" s="193"/>
      <c r="H607" s="197">
        <v>0.72</v>
      </c>
      <c r="I607" s="198"/>
      <c r="J607" s="193"/>
      <c r="K607" s="193"/>
      <c r="L607" s="199"/>
      <c r="M607" s="200"/>
      <c r="N607" s="201"/>
      <c r="O607" s="201"/>
      <c r="P607" s="201"/>
      <c r="Q607" s="201"/>
      <c r="R607" s="201"/>
      <c r="S607" s="201"/>
      <c r="T607" s="202"/>
      <c r="AT607" s="203" t="s">
        <v>180</v>
      </c>
      <c r="AU607" s="203" t="s">
        <v>85</v>
      </c>
      <c r="AV607" s="13" t="s">
        <v>85</v>
      </c>
      <c r="AW607" s="13" t="s">
        <v>34</v>
      </c>
      <c r="AX607" s="13" t="s">
        <v>79</v>
      </c>
      <c r="AY607" s="203" t="s">
        <v>171</v>
      </c>
    </row>
    <row r="608" spans="1:65" s="13" customFormat="1" ht="11.25">
      <c r="B608" s="192"/>
      <c r="C608" s="193"/>
      <c r="D608" s="194" t="s">
        <v>180</v>
      </c>
      <c r="E608" s="193"/>
      <c r="F608" s="196" t="s">
        <v>1039</v>
      </c>
      <c r="G608" s="193"/>
      <c r="H608" s="197">
        <v>0.79200000000000004</v>
      </c>
      <c r="I608" s="198"/>
      <c r="J608" s="193"/>
      <c r="K608" s="193"/>
      <c r="L608" s="199"/>
      <c r="M608" s="200"/>
      <c r="N608" s="201"/>
      <c r="O608" s="201"/>
      <c r="P608" s="201"/>
      <c r="Q608" s="201"/>
      <c r="R608" s="201"/>
      <c r="S608" s="201"/>
      <c r="T608" s="202"/>
      <c r="AT608" s="203" t="s">
        <v>180</v>
      </c>
      <c r="AU608" s="203" t="s">
        <v>85</v>
      </c>
      <c r="AV608" s="13" t="s">
        <v>85</v>
      </c>
      <c r="AW608" s="13" t="s">
        <v>4</v>
      </c>
      <c r="AX608" s="13" t="s">
        <v>79</v>
      </c>
      <c r="AY608" s="203" t="s">
        <v>171</v>
      </c>
    </row>
    <row r="609" spans="1:65" s="2" customFormat="1" ht="44.25" customHeight="1">
      <c r="A609" s="35"/>
      <c r="B609" s="36"/>
      <c r="C609" s="179" t="s">
        <v>1040</v>
      </c>
      <c r="D609" s="179" t="s">
        <v>173</v>
      </c>
      <c r="E609" s="180" t="s">
        <v>1041</v>
      </c>
      <c r="F609" s="181" t="s">
        <v>1042</v>
      </c>
      <c r="G609" s="182" t="s">
        <v>318</v>
      </c>
      <c r="H609" s="183">
        <v>79</v>
      </c>
      <c r="I609" s="184"/>
      <c r="J609" s="185">
        <f>ROUND(I609*H609,2)</f>
        <v>0</v>
      </c>
      <c r="K609" s="181" t="s">
        <v>177</v>
      </c>
      <c r="L609" s="40"/>
      <c r="M609" s="186" t="s">
        <v>19</v>
      </c>
      <c r="N609" s="187" t="s">
        <v>45</v>
      </c>
      <c r="O609" s="65"/>
      <c r="P609" s="188">
        <f>O609*H609</f>
        <v>0</v>
      </c>
      <c r="Q609" s="188">
        <v>0</v>
      </c>
      <c r="R609" s="188">
        <f>Q609*H609</f>
        <v>0</v>
      </c>
      <c r="S609" s="188">
        <v>0</v>
      </c>
      <c r="T609" s="189">
        <f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190" t="s">
        <v>254</v>
      </c>
      <c r="AT609" s="190" t="s">
        <v>173</v>
      </c>
      <c r="AU609" s="190" t="s">
        <v>85</v>
      </c>
      <c r="AY609" s="18" t="s">
        <v>171</v>
      </c>
      <c r="BE609" s="191">
        <f>IF(N609="základní",J609,0)</f>
        <v>0</v>
      </c>
      <c r="BF609" s="191">
        <f>IF(N609="snížená",J609,0)</f>
        <v>0</v>
      </c>
      <c r="BG609" s="191">
        <f>IF(N609="zákl. přenesená",J609,0)</f>
        <v>0</v>
      </c>
      <c r="BH609" s="191">
        <f>IF(N609="sníž. přenesená",J609,0)</f>
        <v>0</v>
      </c>
      <c r="BI609" s="191">
        <f>IF(N609="nulová",J609,0)</f>
        <v>0</v>
      </c>
      <c r="BJ609" s="18" t="s">
        <v>85</v>
      </c>
      <c r="BK609" s="191">
        <f>ROUND(I609*H609,2)</f>
        <v>0</v>
      </c>
      <c r="BL609" s="18" t="s">
        <v>254</v>
      </c>
      <c r="BM609" s="190" t="s">
        <v>1043</v>
      </c>
    </row>
    <row r="610" spans="1:65" s="13" customFormat="1" ht="11.25">
      <c r="B610" s="192"/>
      <c r="C610" s="193"/>
      <c r="D610" s="194" t="s">
        <v>180</v>
      </c>
      <c r="E610" s="195" t="s">
        <v>19</v>
      </c>
      <c r="F610" s="196" t="s">
        <v>421</v>
      </c>
      <c r="G610" s="193"/>
      <c r="H610" s="197">
        <v>79</v>
      </c>
      <c r="I610" s="198"/>
      <c r="J610" s="193"/>
      <c r="K610" s="193"/>
      <c r="L610" s="199"/>
      <c r="M610" s="200"/>
      <c r="N610" s="201"/>
      <c r="O610" s="201"/>
      <c r="P610" s="201"/>
      <c r="Q610" s="201"/>
      <c r="R610" s="201"/>
      <c r="S610" s="201"/>
      <c r="T610" s="202"/>
      <c r="AT610" s="203" t="s">
        <v>180</v>
      </c>
      <c r="AU610" s="203" t="s">
        <v>85</v>
      </c>
      <c r="AV610" s="13" t="s">
        <v>85</v>
      </c>
      <c r="AW610" s="13" t="s">
        <v>34</v>
      </c>
      <c r="AX610" s="13" t="s">
        <v>79</v>
      </c>
      <c r="AY610" s="203" t="s">
        <v>171</v>
      </c>
    </row>
    <row r="611" spans="1:65" s="2" customFormat="1" ht="33" customHeight="1">
      <c r="A611" s="35"/>
      <c r="B611" s="36"/>
      <c r="C611" s="179" t="s">
        <v>1044</v>
      </c>
      <c r="D611" s="179" t="s">
        <v>173</v>
      </c>
      <c r="E611" s="180" t="s">
        <v>1045</v>
      </c>
      <c r="F611" s="181" t="s">
        <v>1046</v>
      </c>
      <c r="G611" s="182" t="s">
        <v>231</v>
      </c>
      <c r="H611" s="183">
        <v>90.85</v>
      </c>
      <c r="I611" s="184"/>
      <c r="J611" s="185">
        <f>ROUND(I611*H611,2)</f>
        <v>0</v>
      </c>
      <c r="K611" s="181" t="s">
        <v>177</v>
      </c>
      <c r="L611" s="40"/>
      <c r="M611" s="186" t="s">
        <v>19</v>
      </c>
      <c r="N611" s="187" t="s">
        <v>45</v>
      </c>
      <c r="O611" s="65"/>
      <c r="P611" s="188">
        <f>O611*H611</f>
        <v>0</v>
      </c>
      <c r="Q611" s="188">
        <v>0</v>
      </c>
      <c r="R611" s="188">
        <f>Q611*H611</f>
        <v>0</v>
      </c>
      <c r="S611" s="188">
        <v>0</v>
      </c>
      <c r="T611" s="189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190" t="s">
        <v>254</v>
      </c>
      <c r="AT611" s="190" t="s">
        <v>173</v>
      </c>
      <c r="AU611" s="190" t="s">
        <v>85</v>
      </c>
      <c r="AY611" s="18" t="s">
        <v>171</v>
      </c>
      <c r="BE611" s="191">
        <f>IF(N611="základní",J611,0)</f>
        <v>0</v>
      </c>
      <c r="BF611" s="191">
        <f>IF(N611="snížená",J611,0)</f>
        <v>0</v>
      </c>
      <c r="BG611" s="191">
        <f>IF(N611="zákl. přenesená",J611,0)</f>
        <v>0</v>
      </c>
      <c r="BH611" s="191">
        <f>IF(N611="sníž. přenesená",J611,0)</f>
        <v>0</v>
      </c>
      <c r="BI611" s="191">
        <f>IF(N611="nulová",J611,0)</f>
        <v>0</v>
      </c>
      <c r="BJ611" s="18" t="s">
        <v>85</v>
      </c>
      <c r="BK611" s="191">
        <f>ROUND(I611*H611,2)</f>
        <v>0</v>
      </c>
      <c r="BL611" s="18" t="s">
        <v>254</v>
      </c>
      <c r="BM611" s="190" t="s">
        <v>1047</v>
      </c>
    </row>
    <row r="612" spans="1:65" s="13" customFormat="1" ht="11.25">
      <c r="B612" s="192"/>
      <c r="C612" s="193"/>
      <c r="D612" s="194" t="s">
        <v>180</v>
      </c>
      <c r="E612" s="195" t="s">
        <v>19</v>
      </c>
      <c r="F612" s="196" t="s">
        <v>1048</v>
      </c>
      <c r="G612" s="193"/>
      <c r="H612" s="197">
        <v>90.85</v>
      </c>
      <c r="I612" s="198"/>
      <c r="J612" s="193"/>
      <c r="K612" s="193"/>
      <c r="L612" s="199"/>
      <c r="M612" s="200"/>
      <c r="N612" s="201"/>
      <c r="O612" s="201"/>
      <c r="P612" s="201"/>
      <c r="Q612" s="201"/>
      <c r="R612" s="201"/>
      <c r="S612" s="201"/>
      <c r="T612" s="202"/>
      <c r="AT612" s="203" t="s">
        <v>180</v>
      </c>
      <c r="AU612" s="203" t="s">
        <v>85</v>
      </c>
      <c r="AV612" s="13" t="s">
        <v>85</v>
      </c>
      <c r="AW612" s="13" t="s">
        <v>34</v>
      </c>
      <c r="AX612" s="13" t="s">
        <v>79</v>
      </c>
      <c r="AY612" s="203" t="s">
        <v>171</v>
      </c>
    </row>
    <row r="613" spans="1:65" s="2" customFormat="1" ht="16.5" customHeight="1">
      <c r="A613" s="35"/>
      <c r="B613" s="36"/>
      <c r="C613" s="215" t="s">
        <v>1049</v>
      </c>
      <c r="D613" s="215" t="s">
        <v>285</v>
      </c>
      <c r="E613" s="216" t="s">
        <v>929</v>
      </c>
      <c r="F613" s="217" t="s">
        <v>930</v>
      </c>
      <c r="G613" s="218" t="s">
        <v>176</v>
      </c>
      <c r="H613" s="219">
        <v>3.16</v>
      </c>
      <c r="I613" s="220"/>
      <c r="J613" s="221">
        <f>ROUND(I613*H613,2)</f>
        <v>0</v>
      </c>
      <c r="K613" s="217" t="s">
        <v>177</v>
      </c>
      <c r="L613" s="222"/>
      <c r="M613" s="223" t="s">
        <v>19</v>
      </c>
      <c r="N613" s="224" t="s">
        <v>45</v>
      </c>
      <c r="O613" s="65"/>
      <c r="P613" s="188">
        <f>O613*H613</f>
        <v>0</v>
      </c>
      <c r="Q613" s="188">
        <v>0.5</v>
      </c>
      <c r="R613" s="188">
        <f>Q613*H613</f>
        <v>1.58</v>
      </c>
      <c r="S613" s="188">
        <v>0</v>
      </c>
      <c r="T613" s="189">
        <f>S613*H613</f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190" t="s">
        <v>341</v>
      </c>
      <c r="AT613" s="190" t="s">
        <v>285</v>
      </c>
      <c r="AU613" s="190" t="s">
        <v>85</v>
      </c>
      <c r="AY613" s="18" t="s">
        <v>171</v>
      </c>
      <c r="BE613" s="191">
        <f>IF(N613="základní",J613,0)</f>
        <v>0</v>
      </c>
      <c r="BF613" s="191">
        <f>IF(N613="snížená",J613,0)</f>
        <v>0</v>
      </c>
      <c r="BG613" s="191">
        <f>IF(N613="zákl. přenesená",J613,0)</f>
        <v>0</v>
      </c>
      <c r="BH613" s="191">
        <f>IF(N613="sníž. přenesená",J613,0)</f>
        <v>0</v>
      </c>
      <c r="BI613" s="191">
        <f>IF(N613="nulová",J613,0)</f>
        <v>0</v>
      </c>
      <c r="BJ613" s="18" t="s">
        <v>85</v>
      </c>
      <c r="BK613" s="191">
        <f>ROUND(I613*H613,2)</f>
        <v>0</v>
      </c>
      <c r="BL613" s="18" t="s">
        <v>254</v>
      </c>
      <c r="BM613" s="190" t="s">
        <v>1050</v>
      </c>
    </row>
    <row r="614" spans="1:65" s="13" customFormat="1" ht="11.25">
      <c r="B614" s="192"/>
      <c r="C614" s="193"/>
      <c r="D614" s="194" t="s">
        <v>180</v>
      </c>
      <c r="E614" s="195" t="s">
        <v>19</v>
      </c>
      <c r="F614" s="196" t="s">
        <v>1051</v>
      </c>
      <c r="G614" s="193"/>
      <c r="H614" s="197">
        <v>0.88900000000000001</v>
      </c>
      <c r="I614" s="198"/>
      <c r="J614" s="193"/>
      <c r="K614" s="193"/>
      <c r="L614" s="199"/>
      <c r="M614" s="200"/>
      <c r="N614" s="201"/>
      <c r="O614" s="201"/>
      <c r="P614" s="201"/>
      <c r="Q614" s="201"/>
      <c r="R614" s="201"/>
      <c r="S614" s="201"/>
      <c r="T614" s="202"/>
      <c r="AT614" s="203" t="s">
        <v>180</v>
      </c>
      <c r="AU614" s="203" t="s">
        <v>85</v>
      </c>
      <c r="AV614" s="13" t="s">
        <v>85</v>
      </c>
      <c r="AW614" s="13" t="s">
        <v>34</v>
      </c>
      <c r="AX614" s="13" t="s">
        <v>73</v>
      </c>
      <c r="AY614" s="203" t="s">
        <v>171</v>
      </c>
    </row>
    <row r="615" spans="1:65" s="13" customFormat="1" ht="11.25">
      <c r="B615" s="192"/>
      <c r="C615" s="193"/>
      <c r="D615" s="194" t="s">
        <v>180</v>
      </c>
      <c r="E615" s="195" t="s">
        <v>19</v>
      </c>
      <c r="F615" s="196" t="s">
        <v>1052</v>
      </c>
      <c r="G615" s="193"/>
      <c r="H615" s="197">
        <v>2.2709999999999999</v>
      </c>
      <c r="I615" s="198"/>
      <c r="J615" s="193"/>
      <c r="K615" s="193"/>
      <c r="L615" s="199"/>
      <c r="M615" s="200"/>
      <c r="N615" s="201"/>
      <c r="O615" s="201"/>
      <c r="P615" s="201"/>
      <c r="Q615" s="201"/>
      <c r="R615" s="201"/>
      <c r="S615" s="201"/>
      <c r="T615" s="202"/>
      <c r="AT615" s="203" t="s">
        <v>180</v>
      </c>
      <c r="AU615" s="203" t="s">
        <v>85</v>
      </c>
      <c r="AV615" s="13" t="s">
        <v>85</v>
      </c>
      <c r="AW615" s="13" t="s">
        <v>34</v>
      </c>
      <c r="AX615" s="13" t="s">
        <v>73</v>
      </c>
      <c r="AY615" s="203" t="s">
        <v>171</v>
      </c>
    </row>
    <row r="616" spans="1:65" s="14" customFormat="1" ht="11.25">
      <c r="B616" s="204"/>
      <c r="C616" s="205"/>
      <c r="D616" s="194" t="s">
        <v>180</v>
      </c>
      <c r="E616" s="206" t="s">
        <v>19</v>
      </c>
      <c r="F616" s="207" t="s">
        <v>183</v>
      </c>
      <c r="G616" s="205"/>
      <c r="H616" s="208">
        <v>3.16</v>
      </c>
      <c r="I616" s="209"/>
      <c r="J616" s="205"/>
      <c r="K616" s="205"/>
      <c r="L616" s="210"/>
      <c r="M616" s="211"/>
      <c r="N616" s="212"/>
      <c r="O616" s="212"/>
      <c r="P616" s="212"/>
      <c r="Q616" s="212"/>
      <c r="R616" s="212"/>
      <c r="S616" s="212"/>
      <c r="T616" s="213"/>
      <c r="AT616" s="214" t="s">
        <v>180</v>
      </c>
      <c r="AU616" s="214" t="s">
        <v>85</v>
      </c>
      <c r="AV616" s="14" t="s">
        <v>178</v>
      </c>
      <c r="AW616" s="14" t="s">
        <v>34</v>
      </c>
      <c r="AX616" s="14" t="s">
        <v>79</v>
      </c>
      <c r="AY616" s="214" t="s">
        <v>171</v>
      </c>
    </row>
    <row r="617" spans="1:65" s="2" customFormat="1" ht="24">
      <c r="A617" s="35"/>
      <c r="B617" s="36"/>
      <c r="C617" s="179" t="s">
        <v>1053</v>
      </c>
      <c r="D617" s="179" t="s">
        <v>173</v>
      </c>
      <c r="E617" s="180" t="s">
        <v>1054</v>
      </c>
      <c r="F617" s="181" t="s">
        <v>1055</v>
      </c>
      <c r="G617" s="182" t="s">
        <v>231</v>
      </c>
      <c r="H617" s="183">
        <v>277.642</v>
      </c>
      <c r="I617" s="184"/>
      <c r="J617" s="185">
        <f>ROUND(I617*H617,2)</f>
        <v>0</v>
      </c>
      <c r="K617" s="181" t="s">
        <v>177</v>
      </c>
      <c r="L617" s="40"/>
      <c r="M617" s="186" t="s">
        <v>19</v>
      </c>
      <c r="N617" s="187" t="s">
        <v>45</v>
      </c>
      <c r="O617" s="65"/>
      <c r="P617" s="188">
        <f>O617*H617</f>
        <v>0</v>
      </c>
      <c r="Q617" s="188">
        <v>2.0392399999999999E-4</v>
      </c>
      <c r="R617" s="188">
        <f>Q617*H617</f>
        <v>5.6617867207999995E-2</v>
      </c>
      <c r="S617" s="188">
        <v>0</v>
      </c>
      <c r="T617" s="189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190" t="s">
        <v>254</v>
      </c>
      <c r="AT617" s="190" t="s">
        <v>173</v>
      </c>
      <c r="AU617" s="190" t="s">
        <v>85</v>
      </c>
      <c r="AY617" s="18" t="s">
        <v>171</v>
      </c>
      <c r="BE617" s="191">
        <f>IF(N617="základní",J617,0)</f>
        <v>0</v>
      </c>
      <c r="BF617" s="191">
        <f>IF(N617="snížená",J617,0)</f>
        <v>0</v>
      </c>
      <c r="BG617" s="191">
        <f>IF(N617="zákl. přenesená",J617,0)</f>
        <v>0</v>
      </c>
      <c r="BH617" s="191">
        <f>IF(N617="sníž. přenesená",J617,0)</f>
        <v>0</v>
      </c>
      <c r="BI617" s="191">
        <f>IF(N617="nulová",J617,0)</f>
        <v>0</v>
      </c>
      <c r="BJ617" s="18" t="s">
        <v>85</v>
      </c>
      <c r="BK617" s="191">
        <f>ROUND(I617*H617,2)</f>
        <v>0</v>
      </c>
      <c r="BL617" s="18" t="s">
        <v>254</v>
      </c>
      <c r="BM617" s="190" t="s">
        <v>1056</v>
      </c>
    </row>
    <row r="618" spans="1:65" s="13" customFormat="1" ht="22.5">
      <c r="B618" s="192"/>
      <c r="C618" s="193"/>
      <c r="D618" s="194" t="s">
        <v>180</v>
      </c>
      <c r="E618" s="195" t="s">
        <v>19</v>
      </c>
      <c r="F618" s="196" t="s">
        <v>1057</v>
      </c>
      <c r="G618" s="193"/>
      <c r="H618" s="197">
        <v>277.642</v>
      </c>
      <c r="I618" s="198"/>
      <c r="J618" s="193"/>
      <c r="K618" s="193"/>
      <c r="L618" s="199"/>
      <c r="M618" s="200"/>
      <c r="N618" s="201"/>
      <c r="O618" s="201"/>
      <c r="P618" s="201"/>
      <c r="Q618" s="201"/>
      <c r="R618" s="201"/>
      <c r="S618" s="201"/>
      <c r="T618" s="202"/>
      <c r="AT618" s="203" t="s">
        <v>180</v>
      </c>
      <c r="AU618" s="203" t="s">
        <v>85</v>
      </c>
      <c r="AV618" s="13" t="s">
        <v>85</v>
      </c>
      <c r="AW618" s="13" t="s">
        <v>34</v>
      </c>
      <c r="AX618" s="13" t="s">
        <v>73</v>
      </c>
      <c r="AY618" s="203" t="s">
        <v>171</v>
      </c>
    </row>
    <row r="619" spans="1:65" s="14" customFormat="1" ht="11.25">
      <c r="B619" s="204"/>
      <c r="C619" s="205"/>
      <c r="D619" s="194" t="s">
        <v>180</v>
      </c>
      <c r="E619" s="206" t="s">
        <v>19</v>
      </c>
      <c r="F619" s="207" t="s">
        <v>183</v>
      </c>
      <c r="G619" s="205"/>
      <c r="H619" s="208">
        <v>277.642</v>
      </c>
      <c r="I619" s="209"/>
      <c r="J619" s="205"/>
      <c r="K619" s="205"/>
      <c r="L619" s="210"/>
      <c r="M619" s="211"/>
      <c r="N619" s="212"/>
      <c r="O619" s="212"/>
      <c r="P619" s="212"/>
      <c r="Q619" s="212"/>
      <c r="R619" s="212"/>
      <c r="S619" s="212"/>
      <c r="T619" s="213"/>
      <c r="AT619" s="214" t="s">
        <v>180</v>
      </c>
      <c r="AU619" s="214" t="s">
        <v>85</v>
      </c>
      <c r="AV619" s="14" t="s">
        <v>178</v>
      </c>
      <c r="AW619" s="14" t="s">
        <v>34</v>
      </c>
      <c r="AX619" s="14" t="s">
        <v>79</v>
      </c>
      <c r="AY619" s="214" t="s">
        <v>171</v>
      </c>
    </row>
    <row r="620" spans="1:65" s="2" customFormat="1" ht="48">
      <c r="A620" s="35"/>
      <c r="B620" s="36"/>
      <c r="C620" s="179" t="s">
        <v>1058</v>
      </c>
      <c r="D620" s="179" t="s">
        <v>173</v>
      </c>
      <c r="E620" s="180" t="s">
        <v>1059</v>
      </c>
      <c r="F620" s="181" t="s">
        <v>1060</v>
      </c>
      <c r="G620" s="182" t="s">
        <v>215</v>
      </c>
      <c r="H620" s="183">
        <v>10.532</v>
      </c>
      <c r="I620" s="184"/>
      <c r="J620" s="185">
        <f>ROUND(I620*H620,2)</f>
        <v>0</v>
      </c>
      <c r="K620" s="181" t="s">
        <v>177</v>
      </c>
      <c r="L620" s="40"/>
      <c r="M620" s="186" t="s">
        <v>19</v>
      </c>
      <c r="N620" s="187" t="s">
        <v>45</v>
      </c>
      <c r="O620" s="65"/>
      <c r="P620" s="188">
        <f>O620*H620</f>
        <v>0</v>
      </c>
      <c r="Q620" s="188">
        <v>0</v>
      </c>
      <c r="R620" s="188">
        <f>Q620*H620</f>
        <v>0</v>
      </c>
      <c r="S620" s="188">
        <v>0</v>
      </c>
      <c r="T620" s="189">
        <f>S620*H620</f>
        <v>0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190" t="s">
        <v>254</v>
      </c>
      <c r="AT620" s="190" t="s">
        <v>173</v>
      </c>
      <c r="AU620" s="190" t="s">
        <v>85</v>
      </c>
      <c r="AY620" s="18" t="s">
        <v>171</v>
      </c>
      <c r="BE620" s="191">
        <f>IF(N620="základní",J620,0)</f>
        <v>0</v>
      </c>
      <c r="BF620" s="191">
        <f>IF(N620="snížená",J620,0)</f>
        <v>0</v>
      </c>
      <c r="BG620" s="191">
        <f>IF(N620="zákl. přenesená",J620,0)</f>
        <v>0</v>
      </c>
      <c r="BH620" s="191">
        <f>IF(N620="sníž. přenesená",J620,0)</f>
        <v>0</v>
      </c>
      <c r="BI620" s="191">
        <f>IF(N620="nulová",J620,0)</f>
        <v>0</v>
      </c>
      <c r="BJ620" s="18" t="s">
        <v>85</v>
      </c>
      <c r="BK620" s="191">
        <f>ROUND(I620*H620,2)</f>
        <v>0</v>
      </c>
      <c r="BL620" s="18" t="s">
        <v>254</v>
      </c>
      <c r="BM620" s="190" t="s">
        <v>1061</v>
      </c>
    </row>
    <row r="621" spans="1:65" s="13" customFormat="1" ht="11.25">
      <c r="B621" s="192"/>
      <c r="C621" s="193"/>
      <c r="D621" s="194" t="s">
        <v>180</v>
      </c>
      <c r="E621" s="195" t="s">
        <v>19</v>
      </c>
      <c r="F621" s="196" t="s">
        <v>1062</v>
      </c>
      <c r="G621" s="193"/>
      <c r="H621" s="197">
        <v>10.532</v>
      </c>
      <c r="I621" s="198"/>
      <c r="J621" s="193"/>
      <c r="K621" s="193"/>
      <c r="L621" s="199"/>
      <c r="M621" s="200"/>
      <c r="N621" s="201"/>
      <c r="O621" s="201"/>
      <c r="P621" s="201"/>
      <c r="Q621" s="201"/>
      <c r="R621" s="201"/>
      <c r="S621" s="201"/>
      <c r="T621" s="202"/>
      <c r="AT621" s="203" t="s">
        <v>180</v>
      </c>
      <c r="AU621" s="203" t="s">
        <v>85</v>
      </c>
      <c r="AV621" s="13" t="s">
        <v>85</v>
      </c>
      <c r="AW621" s="13" t="s">
        <v>34</v>
      </c>
      <c r="AX621" s="13" t="s">
        <v>73</v>
      </c>
      <c r="AY621" s="203" t="s">
        <v>171</v>
      </c>
    </row>
    <row r="622" spans="1:65" s="14" customFormat="1" ht="11.25">
      <c r="B622" s="204"/>
      <c r="C622" s="205"/>
      <c r="D622" s="194" t="s">
        <v>180</v>
      </c>
      <c r="E622" s="206" t="s">
        <v>19</v>
      </c>
      <c r="F622" s="207" t="s">
        <v>183</v>
      </c>
      <c r="G622" s="205"/>
      <c r="H622" s="208">
        <v>10.532</v>
      </c>
      <c r="I622" s="209"/>
      <c r="J622" s="205"/>
      <c r="K622" s="205"/>
      <c r="L622" s="210"/>
      <c r="M622" s="211"/>
      <c r="N622" s="212"/>
      <c r="O622" s="212"/>
      <c r="P622" s="212"/>
      <c r="Q622" s="212"/>
      <c r="R622" s="212"/>
      <c r="S622" s="212"/>
      <c r="T622" s="213"/>
      <c r="AT622" s="214" t="s">
        <v>180</v>
      </c>
      <c r="AU622" s="214" t="s">
        <v>85</v>
      </c>
      <c r="AV622" s="14" t="s">
        <v>178</v>
      </c>
      <c r="AW622" s="14" t="s">
        <v>34</v>
      </c>
      <c r="AX622" s="14" t="s">
        <v>79</v>
      </c>
      <c r="AY622" s="214" t="s">
        <v>171</v>
      </c>
    </row>
    <row r="623" spans="1:65" s="2" customFormat="1" ht="48">
      <c r="A623" s="35"/>
      <c r="B623" s="36"/>
      <c r="C623" s="179" t="s">
        <v>1063</v>
      </c>
      <c r="D623" s="179" t="s">
        <v>173</v>
      </c>
      <c r="E623" s="180" t="s">
        <v>1064</v>
      </c>
      <c r="F623" s="181" t="s">
        <v>1065</v>
      </c>
      <c r="G623" s="182" t="s">
        <v>215</v>
      </c>
      <c r="H623" s="183">
        <v>10.532</v>
      </c>
      <c r="I623" s="184"/>
      <c r="J623" s="185">
        <f>ROUND(I623*H623,2)</f>
        <v>0</v>
      </c>
      <c r="K623" s="181" t="s">
        <v>177</v>
      </c>
      <c r="L623" s="40"/>
      <c r="M623" s="186" t="s">
        <v>19</v>
      </c>
      <c r="N623" s="187" t="s">
        <v>45</v>
      </c>
      <c r="O623" s="65"/>
      <c r="P623" s="188">
        <f>O623*H623</f>
        <v>0</v>
      </c>
      <c r="Q623" s="188">
        <v>0</v>
      </c>
      <c r="R623" s="188">
        <f>Q623*H623</f>
        <v>0</v>
      </c>
      <c r="S623" s="188">
        <v>0</v>
      </c>
      <c r="T623" s="189">
        <f>S623*H623</f>
        <v>0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R623" s="190" t="s">
        <v>254</v>
      </c>
      <c r="AT623" s="190" t="s">
        <v>173</v>
      </c>
      <c r="AU623" s="190" t="s">
        <v>85</v>
      </c>
      <c r="AY623" s="18" t="s">
        <v>171</v>
      </c>
      <c r="BE623" s="191">
        <f>IF(N623="základní",J623,0)</f>
        <v>0</v>
      </c>
      <c r="BF623" s="191">
        <f>IF(N623="snížená",J623,0)</f>
        <v>0</v>
      </c>
      <c r="BG623" s="191">
        <f>IF(N623="zákl. přenesená",J623,0)</f>
        <v>0</v>
      </c>
      <c r="BH623" s="191">
        <f>IF(N623="sníž. přenesená",J623,0)</f>
        <v>0</v>
      </c>
      <c r="BI623" s="191">
        <f>IF(N623="nulová",J623,0)</f>
        <v>0</v>
      </c>
      <c r="BJ623" s="18" t="s">
        <v>85</v>
      </c>
      <c r="BK623" s="191">
        <f>ROUND(I623*H623,2)</f>
        <v>0</v>
      </c>
      <c r="BL623" s="18" t="s">
        <v>254</v>
      </c>
      <c r="BM623" s="190" t="s">
        <v>1066</v>
      </c>
    </row>
    <row r="624" spans="1:65" s="13" customFormat="1" ht="11.25">
      <c r="B624" s="192"/>
      <c r="C624" s="193"/>
      <c r="D624" s="194" t="s">
        <v>180</v>
      </c>
      <c r="E624" s="195" t="s">
        <v>19</v>
      </c>
      <c r="F624" s="196" t="s">
        <v>1062</v>
      </c>
      <c r="G624" s="193"/>
      <c r="H624" s="197">
        <v>10.532</v>
      </c>
      <c r="I624" s="198"/>
      <c r="J624" s="193"/>
      <c r="K624" s="193"/>
      <c r="L624" s="199"/>
      <c r="M624" s="200"/>
      <c r="N624" s="201"/>
      <c r="O624" s="201"/>
      <c r="P624" s="201"/>
      <c r="Q624" s="201"/>
      <c r="R624" s="201"/>
      <c r="S624" s="201"/>
      <c r="T624" s="202"/>
      <c r="AT624" s="203" t="s">
        <v>180</v>
      </c>
      <c r="AU624" s="203" t="s">
        <v>85</v>
      </c>
      <c r="AV624" s="13" t="s">
        <v>85</v>
      </c>
      <c r="AW624" s="13" t="s">
        <v>34</v>
      </c>
      <c r="AX624" s="13" t="s">
        <v>73</v>
      </c>
      <c r="AY624" s="203" t="s">
        <v>171</v>
      </c>
    </row>
    <row r="625" spans="1:65" s="14" customFormat="1" ht="11.25">
      <c r="B625" s="204"/>
      <c r="C625" s="205"/>
      <c r="D625" s="194" t="s">
        <v>180</v>
      </c>
      <c r="E625" s="206" t="s">
        <v>19</v>
      </c>
      <c r="F625" s="207" t="s">
        <v>183</v>
      </c>
      <c r="G625" s="205"/>
      <c r="H625" s="208">
        <v>10.532</v>
      </c>
      <c r="I625" s="209"/>
      <c r="J625" s="205"/>
      <c r="K625" s="205"/>
      <c r="L625" s="210"/>
      <c r="M625" s="211"/>
      <c r="N625" s="212"/>
      <c r="O625" s="212"/>
      <c r="P625" s="212"/>
      <c r="Q625" s="212"/>
      <c r="R625" s="212"/>
      <c r="S625" s="212"/>
      <c r="T625" s="213"/>
      <c r="AT625" s="214" t="s">
        <v>180</v>
      </c>
      <c r="AU625" s="214" t="s">
        <v>85</v>
      </c>
      <c r="AV625" s="14" t="s">
        <v>178</v>
      </c>
      <c r="AW625" s="14" t="s">
        <v>34</v>
      </c>
      <c r="AX625" s="14" t="s">
        <v>79</v>
      </c>
      <c r="AY625" s="214" t="s">
        <v>171</v>
      </c>
    </row>
    <row r="626" spans="1:65" s="12" customFormat="1" ht="22.9" customHeight="1">
      <c r="B626" s="163"/>
      <c r="C626" s="164"/>
      <c r="D626" s="165" t="s">
        <v>72</v>
      </c>
      <c r="E626" s="177" t="s">
        <v>1067</v>
      </c>
      <c r="F626" s="177" t="s">
        <v>1068</v>
      </c>
      <c r="G626" s="164"/>
      <c r="H626" s="164"/>
      <c r="I626" s="167"/>
      <c r="J626" s="178">
        <f>BK626</f>
        <v>0</v>
      </c>
      <c r="K626" s="164"/>
      <c r="L626" s="169"/>
      <c r="M626" s="170"/>
      <c r="N626" s="171"/>
      <c r="O626" s="171"/>
      <c r="P626" s="172">
        <f>SUM(P627:P664)</f>
        <v>0</v>
      </c>
      <c r="Q626" s="171"/>
      <c r="R626" s="172">
        <f>SUM(R627:R664)</f>
        <v>17.580482599999993</v>
      </c>
      <c r="S626" s="171"/>
      <c r="T626" s="173">
        <f>SUM(T627:T664)</f>
        <v>0</v>
      </c>
      <c r="AR626" s="174" t="s">
        <v>85</v>
      </c>
      <c r="AT626" s="175" t="s">
        <v>72</v>
      </c>
      <c r="AU626" s="175" t="s">
        <v>79</v>
      </c>
      <c r="AY626" s="174" t="s">
        <v>171</v>
      </c>
      <c r="BK626" s="176">
        <f>SUM(BK627:BK664)</f>
        <v>0</v>
      </c>
    </row>
    <row r="627" spans="1:65" s="2" customFormat="1" ht="55.5" customHeight="1">
      <c r="A627" s="35"/>
      <c r="B627" s="36"/>
      <c r="C627" s="179" t="s">
        <v>528</v>
      </c>
      <c r="D627" s="179" t="s">
        <v>173</v>
      </c>
      <c r="E627" s="180" t="s">
        <v>1069</v>
      </c>
      <c r="F627" s="181" t="s">
        <v>1070</v>
      </c>
      <c r="G627" s="182" t="s">
        <v>231</v>
      </c>
      <c r="H627" s="183">
        <v>71.760000000000005</v>
      </c>
      <c r="I627" s="184"/>
      <c r="J627" s="185">
        <f>ROUND(I627*H627,2)</f>
        <v>0</v>
      </c>
      <c r="K627" s="181" t="s">
        <v>177</v>
      </c>
      <c r="L627" s="40"/>
      <c r="M627" s="186" t="s">
        <v>19</v>
      </c>
      <c r="N627" s="187" t="s">
        <v>45</v>
      </c>
      <c r="O627" s="65"/>
      <c r="P627" s="188">
        <f>O627*H627</f>
        <v>0</v>
      </c>
      <c r="Q627" s="188">
        <v>2.5510000000000001E-2</v>
      </c>
      <c r="R627" s="188">
        <f>Q627*H627</f>
        <v>1.8305976000000002</v>
      </c>
      <c r="S627" s="188">
        <v>0</v>
      </c>
      <c r="T627" s="189">
        <f>S627*H627</f>
        <v>0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190" t="s">
        <v>254</v>
      </c>
      <c r="AT627" s="190" t="s">
        <v>173</v>
      </c>
      <c r="AU627" s="190" t="s">
        <v>85</v>
      </c>
      <c r="AY627" s="18" t="s">
        <v>171</v>
      </c>
      <c r="BE627" s="191">
        <f>IF(N627="základní",J627,0)</f>
        <v>0</v>
      </c>
      <c r="BF627" s="191">
        <f>IF(N627="snížená",J627,0)</f>
        <v>0</v>
      </c>
      <c r="BG627" s="191">
        <f>IF(N627="zákl. přenesená",J627,0)</f>
        <v>0</v>
      </c>
      <c r="BH627" s="191">
        <f>IF(N627="sníž. přenesená",J627,0)</f>
        <v>0</v>
      </c>
      <c r="BI627" s="191">
        <f>IF(N627="nulová",J627,0)</f>
        <v>0</v>
      </c>
      <c r="BJ627" s="18" t="s">
        <v>85</v>
      </c>
      <c r="BK627" s="191">
        <f>ROUND(I627*H627,2)</f>
        <v>0</v>
      </c>
      <c r="BL627" s="18" t="s">
        <v>254</v>
      </c>
      <c r="BM627" s="190" t="s">
        <v>1071</v>
      </c>
    </row>
    <row r="628" spans="1:65" s="13" customFormat="1" ht="22.5">
      <c r="B628" s="192"/>
      <c r="C628" s="193"/>
      <c r="D628" s="194" t="s">
        <v>180</v>
      </c>
      <c r="E628" s="195" t="s">
        <v>19</v>
      </c>
      <c r="F628" s="196" t="s">
        <v>1072</v>
      </c>
      <c r="G628" s="193"/>
      <c r="H628" s="197">
        <v>71.760000000000005</v>
      </c>
      <c r="I628" s="198"/>
      <c r="J628" s="193"/>
      <c r="K628" s="193"/>
      <c r="L628" s="199"/>
      <c r="M628" s="200"/>
      <c r="N628" s="201"/>
      <c r="O628" s="201"/>
      <c r="P628" s="201"/>
      <c r="Q628" s="201"/>
      <c r="R628" s="201"/>
      <c r="S628" s="201"/>
      <c r="T628" s="202"/>
      <c r="AT628" s="203" t="s">
        <v>180</v>
      </c>
      <c r="AU628" s="203" t="s">
        <v>85</v>
      </c>
      <c r="AV628" s="13" t="s">
        <v>85</v>
      </c>
      <c r="AW628" s="13" t="s">
        <v>34</v>
      </c>
      <c r="AX628" s="13" t="s">
        <v>79</v>
      </c>
      <c r="AY628" s="203" t="s">
        <v>171</v>
      </c>
    </row>
    <row r="629" spans="1:65" s="2" customFormat="1" ht="60">
      <c r="A629" s="35"/>
      <c r="B629" s="36"/>
      <c r="C629" s="179" t="s">
        <v>1073</v>
      </c>
      <c r="D629" s="179" t="s">
        <v>173</v>
      </c>
      <c r="E629" s="180" t="s">
        <v>1074</v>
      </c>
      <c r="F629" s="181" t="s">
        <v>1075</v>
      </c>
      <c r="G629" s="182" t="s">
        <v>231</v>
      </c>
      <c r="H629" s="183">
        <v>36.552999999999997</v>
      </c>
      <c r="I629" s="184"/>
      <c r="J629" s="185">
        <f>ROUND(I629*H629,2)</f>
        <v>0</v>
      </c>
      <c r="K629" s="181" t="s">
        <v>177</v>
      </c>
      <c r="L629" s="40"/>
      <c r="M629" s="186" t="s">
        <v>19</v>
      </c>
      <c r="N629" s="187" t="s">
        <v>45</v>
      </c>
      <c r="O629" s="65"/>
      <c r="P629" s="188">
        <f>O629*H629</f>
        <v>0</v>
      </c>
      <c r="Q629" s="188">
        <v>2.614E-2</v>
      </c>
      <c r="R629" s="188">
        <f>Q629*H629</f>
        <v>0.95549541999999998</v>
      </c>
      <c r="S629" s="188">
        <v>0</v>
      </c>
      <c r="T629" s="189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190" t="s">
        <v>254</v>
      </c>
      <c r="AT629" s="190" t="s">
        <v>173</v>
      </c>
      <c r="AU629" s="190" t="s">
        <v>85</v>
      </c>
      <c r="AY629" s="18" t="s">
        <v>171</v>
      </c>
      <c r="BE629" s="191">
        <f>IF(N629="základní",J629,0)</f>
        <v>0</v>
      </c>
      <c r="BF629" s="191">
        <f>IF(N629="snížená",J629,0)</f>
        <v>0</v>
      </c>
      <c r="BG629" s="191">
        <f>IF(N629="zákl. přenesená",J629,0)</f>
        <v>0</v>
      </c>
      <c r="BH629" s="191">
        <f>IF(N629="sníž. přenesená",J629,0)</f>
        <v>0</v>
      </c>
      <c r="BI629" s="191">
        <f>IF(N629="nulová",J629,0)</f>
        <v>0</v>
      </c>
      <c r="BJ629" s="18" t="s">
        <v>85</v>
      </c>
      <c r="BK629" s="191">
        <f>ROUND(I629*H629,2)</f>
        <v>0</v>
      </c>
      <c r="BL629" s="18" t="s">
        <v>254</v>
      </c>
      <c r="BM629" s="190" t="s">
        <v>1076</v>
      </c>
    </row>
    <row r="630" spans="1:65" s="13" customFormat="1" ht="22.5">
      <c r="B630" s="192"/>
      <c r="C630" s="193"/>
      <c r="D630" s="194" t="s">
        <v>180</v>
      </c>
      <c r="E630" s="195" t="s">
        <v>19</v>
      </c>
      <c r="F630" s="196" t="s">
        <v>1077</v>
      </c>
      <c r="G630" s="193"/>
      <c r="H630" s="197">
        <v>36.552999999999997</v>
      </c>
      <c r="I630" s="198"/>
      <c r="J630" s="193"/>
      <c r="K630" s="193"/>
      <c r="L630" s="199"/>
      <c r="M630" s="200"/>
      <c r="N630" s="201"/>
      <c r="O630" s="201"/>
      <c r="P630" s="201"/>
      <c r="Q630" s="201"/>
      <c r="R630" s="201"/>
      <c r="S630" s="201"/>
      <c r="T630" s="202"/>
      <c r="AT630" s="203" t="s">
        <v>180</v>
      </c>
      <c r="AU630" s="203" t="s">
        <v>85</v>
      </c>
      <c r="AV630" s="13" t="s">
        <v>85</v>
      </c>
      <c r="AW630" s="13" t="s">
        <v>34</v>
      </c>
      <c r="AX630" s="13" t="s">
        <v>79</v>
      </c>
      <c r="AY630" s="203" t="s">
        <v>171</v>
      </c>
    </row>
    <row r="631" spans="1:65" s="2" customFormat="1" ht="60">
      <c r="A631" s="35"/>
      <c r="B631" s="36"/>
      <c r="C631" s="179" t="s">
        <v>538</v>
      </c>
      <c r="D631" s="179" t="s">
        <v>173</v>
      </c>
      <c r="E631" s="180" t="s">
        <v>1078</v>
      </c>
      <c r="F631" s="181" t="s">
        <v>1079</v>
      </c>
      <c r="G631" s="182" t="s">
        <v>231</v>
      </c>
      <c r="H631" s="183">
        <v>4.16</v>
      </c>
      <c r="I631" s="184"/>
      <c r="J631" s="185">
        <f>ROUND(I631*H631,2)</f>
        <v>0</v>
      </c>
      <c r="K631" s="181" t="s">
        <v>19</v>
      </c>
      <c r="L631" s="40"/>
      <c r="M631" s="186" t="s">
        <v>19</v>
      </c>
      <c r="N631" s="187" t="s">
        <v>45</v>
      </c>
      <c r="O631" s="65"/>
      <c r="P631" s="188">
        <f>O631*H631</f>
        <v>0</v>
      </c>
      <c r="Q631" s="188">
        <v>4.6210000000000001E-2</v>
      </c>
      <c r="R631" s="188">
        <f>Q631*H631</f>
        <v>0.1922336</v>
      </c>
      <c r="S631" s="188">
        <v>0</v>
      </c>
      <c r="T631" s="189">
        <f>S631*H631</f>
        <v>0</v>
      </c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R631" s="190" t="s">
        <v>254</v>
      </c>
      <c r="AT631" s="190" t="s">
        <v>173</v>
      </c>
      <c r="AU631" s="190" t="s">
        <v>85</v>
      </c>
      <c r="AY631" s="18" t="s">
        <v>171</v>
      </c>
      <c r="BE631" s="191">
        <f>IF(N631="základní",J631,0)</f>
        <v>0</v>
      </c>
      <c r="BF631" s="191">
        <f>IF(N631="snížená",J631,0)</f>
        <v>0</v>
      </c>
      <c r="BG631" s="191">
        <f>IF(N631="zákl. přenesená",J631,0)</f>
        <v>0</v>
      </c>
      <c r="BH631" s="191">
        <f>IF(N631="sníž. přenesená",J631,0)</f>
        <v>0</v>
      </c>
      <c r="BI631" s="191">
        <f>IF(N631="nulová",J631,0)</f>
        <v>0</v>
      </c>
      <c r="BJ631" s="18" t="s">
        <v>85</v>
      </c>
      <c r="BK631" s="191">
        <f>ROUND(I631*H631,2)</f>
        <v>0</v>
      </c>
      <c r="BL631" s="18" t="s">
        <v>254</v>
      </c>
      <c r="BM631" s="190" t="s">
        <v>1080</v>
      </c>
    </row>
    <row r="632" spans="1:65" s="13" customFormat="1" ht="11.25">
      <c r="B632" s="192"/>
      <c r="C632" s="193"/>
      <c r="D632" s="194" t="s">
        <v>180</v>
      </c>
      <c r="E632" s="195" t="s">
        <v>19</v>
      </c>
      <c r="F632" s="196" t="s">
        <v>1081</v>
      </c>
      <c r="G632" s="193"/>
      <c r="H632" s="197">
        <v>4.16</v>
      </c>
      <c r="I632" s="198"/>
      <c r="J632" s="193"/>
      <c r="K632" s="193"/>
      <c r="L632" s="199"/>
      <c r="M632" s="200"/>
      <c r="N632" s="201"/>
      <c r="O632" s="201"/>
      <c r="P632" s="201"/>
      <c r="Q632" s="201"/>
      <c r="R632" s="201"/>
      <c r="S632" s="201"/>
      <c r="T632" s="202"/>
      <c r="AT632" s="203" t="s">
        <v>180</v>
      </c>
      <c r="AU632" s="203" t="s">
        <v>85</v>
      </c>
      <c r="AV632" s="13" t="s">
        <v>85</v>
      </c>
      <c r="AW632" s="13" t="s">
        <v>34</v>
      </c>
      <c r="AX632" s="13" t="s">
        <v>79</v>
      </c>
      <c r="AY632" s="203" t="s">
        <v>171</v>
      </c>
    </row>
    <row r="633" spans="1:65" s="2" customFormat="1" ht="60">
      <c r="A633" s="35"/>
      <c r="B633" s="36"/>
      <c r="C633" s="179" t="s">
        <v>1082</v>
      </c>
      <c r="D633" s="179" t="s">
        <v>173</v>
      </c>
      <c r="E633" s="180" t="s">
        <v>1083</v>
      </c>
      <c r="F633" s="181" t="s">
        <v>1084</v>
      </c>
      <c r="G633" s="182" t="s">
        <v>231</v>
      </c>
      <c r="H633" s="183">
        <v>29.029</v>
      </c>
      <c r="I633" s="184"/>
      <c r="J633" s="185">
        <f>ROUND(I633*H633,2)</f>
        <v>0</v>
      </c>
      <c r="K633" s="181" t="s">
        <v>177</v>
      </c>
      <c r="L633" s="40"/>
      <c r="M633" s="186" t="s">
        <v>19</v>
      </c>
      <c r="N633" s="187" t="s">
        <v>45</v>
      </c>
      <c r="O633" s="65"/>
      <c r="P633" s="188">
        <f>O633*H633</f>
        <v>0</v>
      </c>
      <c r="Q633" s="188">
        <v>4.7699999999999999E-2</v>
      </c>
      <c r="R633" s="188">
        <f>Q633*H633</f>
        <v>1.3846833000000001</v>
      </c>
      <c r="S633" s="188">
        <v>0</v>
      </c>
      <c r="T633" s="189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190" t="s">
        <v>254</v>
      </c>
      <c r="AT633" s="190" t="s">
        <v>173</v>
      </c>
      <c r="AU633" s="190" t="s">
        <v>85</v>
      </c>
      <c r="AY633" s="18" t="s">
        <v>171</v>
      </c>
      <c r="BE633" s="191">
        <f>IF(N633="základní",J633,0)</f>
        <v>0</v>
      </c>
      <c r="BF633" s="191">
        <f>IF(N633="snížená",J633,0)</f>
        <v>0</v>
      </c>
      <c r="BG633" s="191">
        <f>IF(N633="zákl. přenesená",J633,0)</f>
        <v>0</v>
      </c>
      <c r="BH633" s="191">
        <f>IF(N633="sníž. přenesená",J633,0)</f>
        <v>0</v>
      </c>
      <c r="BI633" s="191">
        <f>IF(N633="nulová",J633,0)</f>
        <v>0</v>
      </c>
      <c r="BJ633" s="18" t="s">
        <v>85</v>
      </c>
      <c r="BK633" s="191">
        <f>ROUND(I633*H633,2)</f>
        <v>0</v>
      </c>
      <c r="BL633" s="18" t="s">
        <v>254</v>
      </c>
      <c r="BM633" s="190" t="s">
        <v>1085</v>
      </c>
    </row>
    <row r="634" spans="1:65" s="13" customFormat="1" ht="11.25">
      <c r="B634" s="192"/>
      <c r="C634" s="193"/>
      <c r="D634" s="194" t="s">
        <v>180</v>
      </c>
      <c r="E634" s="195" t="s">
        <v>19</v>
      </c>
      <c r="F634" s="196" t="s">
        <v>1086</v>
      </c>
      <c r="G634" s="193"/>
      <c r="H634" s="197">
        <v>29.029</v>
      </c>
      <c r="I634" s="198"/>
      <c r="J634" s="193"/>
      <c r="K634" s="193"/>
      <c r="L634" s="199"/>
      <c r="M634" s="200"/>
      <c r="N634" s="201"/>
      <c r="O634" s="201"/>
      <c r="P634" s="201"/>
      <c r="Q634" s="201"/>
      <c r="R634" s="201"/>
      <c r="S634" s="201"/>
      <c r="T634" s="202"/>
      <c r="AT634" s="203" t="s">
        <v>180</v>
      </c>
      <c r="AU634" s="203" t="s">
        <v>85</v>
      </c>
      <c r="AV634" s="13" t="s">
        <v>85</v>
      </c>
      <c r="AW634" s="13" t="s">
        <v>34</v>
      </c>
      <c r="AX634" s="13" t="s">
        <v>79</v>
      </c>
      <c r="AY634" s="203" t="s">
        <v>171</v>
      </c>
    </row>
    <row r="635" spans="1:65" s="2" customFormat="1" ht="60">
      <c r="A635" s="35"/>
      <c r="B635" s="36"/>
      <c r="C635" s="179" t="s">
        <v>551</v>
      </c>
      <c r="D635" s="179" t="s">
        <v>173</v>
      </c>
      <c r="E635" s="180" t="s">
        <v>1087</v>
      </c>
      <c r="F635" s="181" t="s">
        <v>1088</v>
      </c>
      <c r="G635" s="182" t="s">
        <v>231</v>
      </c>
      <c r="H635" s="183">
        <v>16.82</v>
      </c>
      <c r="I635" s="184"/>
      <c r="J635" s="185">
        <f>ROUND(I635*H635,2)</f>
        <v>0</v>
      </c>
      <c r="K635" s="181" t="s">
        <v>177</v>
      </c>
      <c r="L635" s="40"/>
      <c r="M635" s="186" t="s">
        <v>19</v>
      </c>
      <c r="N635" s="187" t="s">
        <v>45</v>
      </c>
      <c r="O635" s="65"/>
      <c r="P635" s="188">
        <f>O635*H635</f>
        <v>0</v>
      </c>
      <c r="Q635" s="188">
        <v>4.5990000000000003E-2</v>
      </c>
      <c r="R635" s="188">
        <f>Q635*H635</f>
        <v>0.77355180000000001</v>
      </c>
      <c r="S635" s="188">
        <v>0</v>
      </c>
      <c r="T635" s="189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90" t="s">
        <v>254</v>
      </c>
      <c r="AT635" s="190" t="s">
        <v>173</v>
      </c>
      <c r="AU635" s="190" t="s">
        <v>85</v>
      </c>
      <c r="AY635" s="18" t="s">
        <v>171</v>
      </c>
      <c r="BE635" s="191">
        <f>IF(N635="základní",J635,0)</f>
        <v>0</v>
      </c>
      <c r="BF635" s="191">
        <f>IF(N635="snížená",J635,0)</f>
        <v>0</v>
      </c>
      <c r="BG635" s="191">
        <f>IF(N635="zákl. přenesená",J635,0)</f>
        <v>0</v>
      </c>
      <c r="BH635" s="191">
        <f>IF(N635="sníž. přenesená",J635,0)</f>
        <v>0</v>
      </c>
      <c r="BI635" s="191">
        <f>IF(N635="nulová",J635,0)</f>
        <v>0</v>
      </c>
      <c r="BJ635" s="18" t="s">
        <v>85</v>
      </c>
      <c r="BK635" s="191">
        <f>ROUND(I635*H635,2)</f>
        <v>0</v>
      </c>
      <c r="BL635" s="18" t="s">
        <v>254</v>
      </c>
      <c r="BM635" s="190" t="s">
        <v>1089</v>
      </c>
    </row>
    <row r="636" spans="1:65" s="13" customFormat="1" ht="11.25">
      <c r="B636" s="192"/>
      <c r="C636" s="193"/>
      <c r="D636" s="194" t="s">
        <v>180</v>
      </c>
      <c r="E636" s="195" t="s">
        <v>19</v>
      </c>
      <c r="F636" s="196" t="s">
        <v>1090</v>
      </c>
      <c r="G636" s="193"/>
      <c r="H636" s="197">
        <v>16.82</v>
      </c>
      <c r="I636" s="198"/>
      <c r="J636" s="193"/>
      <c r="K636" s="193"/>
      <c r="L636" s="199"/>
      <c r="M636" s="200"/>
      <c r="N636" s="201"/>
      <c r="O636" s="201"/>
      <c r="P636" s="201"/>
      <c r="Q636" s="201"/>
      <c r="R636" s="201"/>
      <c r="S636" s="201"/>
      <c r="T636" s="202"/>
      <c r="AT636" s="203" t="s">
        <v>180</v>
      </c>
      <c r="AU636" s="203" t="s">
        <v>85</v>
      </c>
      <c r="AV636" s="13" t="s">
        <v>85</v>
      </c>
      <c r="AW636" s="13" t="s">
        <v>34</v>
      </c>
      <c r="AX636" s="13" t="s">
        <v>79</v>
      </c>
      <c r="AY636" s="203" t="s">
        <v>171</v>
      </c>
    </row>
    <row r="637" spans="1:65" s="2" customFormat="1" ht="48">
      <c r="A637" s="35"/>
      <c r="B637" s="36"/>
      <c r="C637" s="179" t="s">
        <v>1091</v>
      </c>
      <c r="D637" s="179" t="s">
        <v>173</v>
      </c>
      <c r="E637" s="180" t="s">
        <v>1092</v>
      </c>
      <c r="F637" s="181" t="s">
        <v>1093</v>
      </c>
      <c r="G637" s="182" t="s">
        <v>231</v>
      </c>
      <c r="H637" s="183">
        <v>178.01</v>
      </c>
      <c r="I637" s="184"/>
      <c r="J637" s="185">
        <f>ROUND(I637*H637,2)</f>
        <v>0</v>
      </c>
      <c r="K637" s="181" t="s">
        <v>177</v>
      </c>
      <c r="L637" s="40"/>
      <c r="M637" s="186" t="s">
        <v>19</v>
      </c>
      <c r="N637" s="187" t="s">
        <v>45</v>
      </c>
      <c r="O637" s="65"/>
      <c r="P637" s="188">
        <f>O637*H637</f>
        <v>0</v>
      </c>
      <c r="Q637" s="188">
        <v>1.6150000000000001E-2</v>
      </c>
      <c r="R637" s="188">
        <f>Q637*H637</f>
        <v>2.8748615000000002</v>
      </c>
      <c r="S637" s="188">
        <v>0</v>
      </c>
      <c r="T637" s="189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190" t="s">
        <v>254</v>
      </c>
      <c r="AT637" s="190" t="s">
        <v>173</v>
      </c>
      <c r="AU637" s="190" t="s">
        <v>85</v>
      </c>
      <c r="AY637" s="18" t="s">
        <v>171</v>
      </c>
      <c r="BE637" s="191">
        <f>IF(N637="základní",J637,0)</f>
        <v>0</v>
      </c>
      <c r="BF637" s="191">
        <f>IF(N637="snížená",J637,0)</f>
        <v>0</v>
      </c>
      <c r="BG637" s="191">
        <f>IF(N637="zákl. přenesená",J637,0)</f>
        <v>0</v>
      </c>
      <c r="BH637" s="191">
        <f>IF(N637="sníž. přenesená",J637,0)</f>
        <v>0</v>
      </c>
      <c r="BI637" s="191">
        <f>IF(N637="nulová",J637,0)</f>
        <v>0</v>
      </c>
      <c r="BJ637" s="18" t="s">
        <v>85</v>
      </c>
      <c r="BK637" s="191">
        <f>ROUND(I637*H637,2)</f>
        <v>0</v>
      </c>
      <c r="BL637" s="18" t="s">
        <v>254</v>
      </c>
      <c r="BM637" s="190" t="s">
        <v>1094</v>
      </c>
    </row>
    <row r="638" spans="1:65" s="2" customFormat="1" ht="19.5">
      <c r="A638" s="35"/>
      <c r="B638" s="36"/>
      <c r="C638" s="37"/>
      <c r="D638" s="194" t="s">
        <v>702</v>
      </c>
      <c r="E638" s="37"/>
      <c r="F638" s="235" t="s">
        <v>1095</v>
      </c>
      <c r="G638" s="37"/>
      <c r="H638" s="37"/>
      <c r="I638" s="236"/>
      <c r="J638" s="37"/>
      <c r="K638" s="37"/>
      <c r="L638" s="40"/>
      <c r="M638" s="237"/>
      <c r="N638" s="238"/>
      <c r="O638" s="65"/>
      <c r="P638" s="65"/>
      <c r="Q638" s="65"/>
      <c r="R638" s="65"/>
      <c r="S638" s="65"/>
      <c r="T638" s="66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T638" s="18" t="s">
        <v>702</v>
      </c>
      <c r="AU638" s="18" t="s">
        <v>85</v>
      </c>
    </row>
    <row r="639" spans="1:65" s="13" customFormat="1" ht="33.75">
      <c r="B639" s="192"/>
      <c r="C639" s="193"/>
      <c r="D639" s="194" t="s">
        <v>180</v>
      </c>
      <c r="E639" s="195" t="s">
        <v>19</v>
      </c>
      <c r="F639" s="196" t="s">
        <v>1096</v>
      </c>
      <c r="G639" s="193"/>
      <c r="H639" s="197">
        <v>178.01</v>
      </c>
      <c r="I639" s="198"/>
      <c r="J639" s="193"/>
      <c r="K639" s="193"/>
      <c r="L639" s="199"/>
      <c r="M639" s="200"/>
      <c r="N639" s="201"/>
      <c r="O639" s="201"/>
      <c r="P639" s="201"/>
      <c r="Q639" s="201"/>
      <c r="R639" s="201"/>
      <c r="S639" s="201"/>
      <c r="T639" s="202"/>
      <c r="AT639" s="203" t="s">
        <v>180</v>
      </c>
      <c r="AU639" s="203" t="s">
        <v>85</v>
      </c>
      <c r="AV639" s="13" t="s">
        <v>85</v>
      </c>
      <c r="AW639" s="13" t="s">
        <v>34</v>
      </c>
      <c r="AX639" s="13" t="s">
        <v>79</v>
      </c>
      <c r="AY639" s="203" t="s">
        <v>171</v>
      </c>
    </row>
    <row r="640" spans="1:65" s="2" customFormat="1" ht="48">
      <c r="A640" s="35"/>
      <c r="B640" s="36"/>
      <c r="C640" s="179" t="s">
        <v>1097</v>
      </c>
      <c r="D640" s="179" t="s">
        <v>173</v>
      </c>
      <c r="E640" s="180" t="s">
        <v>1098</v>
      </c>
      <c r="F640" s="181" t="s">
        <v>1099</v>
      </c>
      <c r="G640" s="182" t="s">
        <v>231</v>
      </c>
      <c r="H640" s="183">
        <v>10.28</v>
      </c>
      <c r="I640" s="184"/>
      <c r="J640" s="185">
        <f>ROUND(I640*H640,2)</f>
        <v>0</v>
      </c>
      <c r="K640" s="181" t="s">
        <v>177</v>
      </c>
      <c r="L640" s="40"/>
      <c r="M640" s="186" t="s">
        <v>19</v>
      </c>
      <c r="N640" s="187" t="s">
        <v>45</v>
      </c>
      <c r="O640" s="65"/>
      <c r="P640" s="188">
        <f>O640*H640</f>
        <v>0</v>
      </c>
      <c r="Q640" s="188">
        <v>1.6459999999999999E-2</v>
      </c>
      <c r="R640" s="188">
        <f>Q640*H640</f>
        <v>0.16920879999999996</v>
      </c>
      <c r="S640" s="188">
        <v>0</v>
      </c>
      <c r="T640" s="189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190" t="s">
        <v>254</v>
      </c>
      <c r="AT640" s="190" t="s">
        <v>173</v>
      </c>
      <c r="AU640" s="190" t="s">
        <v>85</v>
      </c>
      <c r="AY640" s="18" t="s">
        <v>171</v>
      </c>
      <c r="BE640" s="191">
        <f>IF(N640="základní",J640,0)</f>
        <v>0</v>
      </c>
      <c r="BF640" s="191">
        <f>IF(N640="snížená",J640,0)</f>
        <v>0</v>
      </c>
      <c r="BG640" s="191">
        <f>IF(N640="zákl. přenesená",J640,0)</f>
        <v>0</v>
      </c>
      <c r="BH640" s="191">
        <f>IF(N640="sníž. přenesená",J640,0)</f>
        <v>0</v>
      </c>
      <c r="BI640" s="191">
        <f>IF(N640="nulová",J640,0)</f>
        <v>0</v>
      </c>
      <c r="BJ640" s="18" t="s">
        <v>85</v>
      </c>
      <c r="BK640" s="191">
        <f>ROUND(I640*H640,2)</f>
        <v>0</v>
      </c>
      <c r="BL640" s="18" t="s">
        <v>254</v>
      </c>
      <c r="BM640" s="190" t="s">
        <v>1100</v>
      </c>
    </row>
    <row r="641" spans="1:65" s="2" customFormat="1" ht="19.5">
      <c r="A641" s="35"/>
      <c r="B641" s="36"/>
      <c r="C641" s="37"/>
      <c r="D641" s="194" t="s">
        <v>702</v>
      </c>
      <c r="E641" s="37"/>
      <c r="F641" s="235" t="s">
        <v>1101</v>
      </c>
      <c r="G641" s="37"/>
      <c r="H641" s="37"/>
      <c r="I641" s="236"/>
      <c r="J641" s="37"/>
      <c r="K641" s="37"/>
      <c r="L641" s="40"/>
      <c r="M641" s="237"/>
      <c r="N641" s="238"/>
      <c r="O641" s="65"/>
      <c r="P641" s="65"/>
      <c r="Q641" s="65"/>
      <c r="R641" s="65"/>
      <c r="S641" s="65"/>
      <c r="T641" s="66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T641" s="18" t="s">
        <v>702</v>
      </c>
      <c r="AU641" s="18" t="s">
        <v>85</v>
      </c>
    </row>
    <row r="642" spans="1:65" s="13" customFormat="1" ht="11.25">
      <c r="B642" s="192"/>
      <c r="C642" s="193"/>
      <c r="D642" s="194" t="s">
        <v>180</v>
      </c>
      <c r="E642" s="195" t="s">
        <v>19</v>
      </c>
      <c r="F642" s="196" t="s">
        <v>1102</v>
      </c>
      <c r="G642" s="193"/>
      <c r="H642" s="197">
        <v>10.28</v>
      </c>
      <c r="I642" s="198"/>
      <c r="J642" s="193"/>
      <c r="K642" s="193"/>
      <c r="L642" s="199"/>
      <c r="M642" s="200"/>
      <c r="N642" s="201"/>
      <c r="O642" s="201"/>
      <c r="P642" s="201"/>
      <c r="Q642" s="201"/>
      <c r="R642" s="201"/>
      <c r="S642" s="201"/>
      <c r="T642" s="202"/>
      <c r="AT642" s="203" t="s">
        <v>180</v>
      </c>
      <c r="AU642" s="203" t="s">
        <v>85</v>
      </c>
      <c r="AV642" s="13" t="s">
        <v>85</v>
      </c>
      <c r="AW642" s="13" t="s">
        <v>34</v>
      </c>
      <c r="AX642" s="13" t="s">
        <v>79</v>
      </c>
      <c r="AY642" s="203" t="s">
        <v>171</v>
      </c>
    </row>
    <row r="643" spans="1:65" s="2" customFormat="1" ht="36">
      <c r="A643" s="35"/>
      <c r="B643" s="36"/>
      <c r="C643" s="179" t="s">
        <v>1103</v>
      </c>
      <c r="D643" s="179" t="s">
        <v>173</v>
      </c>
      <c r="E643" s="180" t="s">
        <v>1104</v>
      </c>
      <c r="F643" s="181" t="s">
        <v>1105</v>
      </c>
      <c r="G643" s="182" t="s">
        <v>231</v>
      </c>
      <c r="H643" s="183">
        <v>622.51</v>
      </c>
      <c r="I643" s="184"/>
      <c r="J643" s="185">
        <f>ROUND(I643*H643,2)</f>
        <v>0</v>
      </c>
      <c r="K643" s="181" t="s">
        <v>177</v>
      </c>
      <c r="L643" s="40"/>
      <c r="M643" s="186" t="s">
        <v>19</v>
      </c>
      <c r="N643" s="187" t="s">
        <v>45</v>
      </c>
      <c r="O643" s="65"/>
      <c r="P643" s="188">
        <f>O643*H643</f>
        <v>0</v>
      </c>
      <c r="Q643" s="188">
        <v>1E-4</v>
      </c>
      <c r="R643" s="188">
        <f>Q643*H643</f>
        <v>6.2251000000000001E-2</v>
      </c>
      <c r="S643" s="188">
        <v>0</v>
      </c>
      <c r="T643" s="189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90" t="s">
        <v>254</v>
      </c>
      <c r="AT643" s="190" t="s">
        <v>173</v>
      </c>
      <c r="AU643" s="190" t="s">
        <v>85</v>
      </c>
      <c r="AY643" s="18" t="s">
        <v>171</v>
      </c>
      <c r="BE643" s="191">
        <f>IF(N643="základní",J643,0)</f>
        <v>0</v>
      </c>
      <c r="BF643" s="191">
        <f>IF(N643="snížená",J643,0)</f>
        <v>0</v>
      </c>
      <c r="BG643" s="191">
        <f>IF(N643="zákl. přenesená",J643,0)</f>
        <v>0</v>
      </c>
      <c r="BH643" s="191">
        <f>IF(N643="sníž. přenesená",J643,0)</f>
        <v>0</v>
      </c>
      <c r="BI643" s="191">
        <f>IF(N643="nulová",J643,0)</f>
        <v>0</v>
      </c>
      <c r="BJ643" s="18" t="s">
        <v>85</v>
      </c>
      <c r="BK643" s="191">
        <f>ROUND(I643*H643,2)</f>
        <v>0</v>
      </c>
      <c r="BL643" s="18" t="s">
        <v>254</v>
      </c>
      <c r="BM643" s="190" t="s">
        <v>1106</v>
      </c>
    </row>
    <row r="644" spans="1:65" s="13" customFormat="1" ht="11.25">
      <c r="B644" s="192"/>
      <c r="C644" s="193"/>
      <c r="D644" s="194" t="s">
        <v>180</v>
      </c>
      <c r="E644" s="195" t="s">
        <v>19</v>
      </c>
      <c r="F644" s="196" t="s">
        <v>1107</v>
      </c>
      <c r="G644" s="193"/>
      <c r="H644" s="197">
        <v>622.51</v>
      </c>
      <c r="I644" s="198"/>
      <c r="J644" s="193"/>
      <c r="K644" s="193"/>
      <c r="L644" s="199"/>
      <c r="M644" s="200"/>
      <c r="N644" s="201"/>
      <c r="O644" s="201"/>
      <c r="P644" s="201"/>
      <c r="Q644" s="201"/>
      <c r="R644" s="201"/>
      <c r="S644" s="201"/>
      <c r="T644" s="202"/>
      <c r="AT644" s="203" t="s">
        <v>180</v>
      </c>
      <c r="AU644" s="203" t="s">
        <v>85</v>
      </c>
      <c r="AV644" s="13" t="s">
        <v>85</v>
      </c>
      <c r="AW644" s="13" t="s">
        <v>34</v>
      </c>
      <c r="AX644" s="13" t="s">
        <v>79</v>
      </c>
      <c r="AY644" s="203" t="s">
        <v>171</v>
      </c>
    </row>
    <row r="645" spans="1:65" s="2" customFormat="1" ht="44.25" customHeight="1">
      <c r="A645" s="35"/>
      <c r="B645" s="36"/>
      <c r="C645" s="179" t="s">
        <v>1108</v>
      </c>
      <c r="D645" s="179" t="s">
        <v>173</v>
      </c>
      <c r="E645" s="180" t="s">
        <v>1109</v>
      </c>
      <c r="F645" s="181" t="s">
        <v>1110</v>
      </c>
      <c r="G645" s="182" t="s">
        <v>318</v>
      </c>
      <c r="H645" s="183">
        <v>0.8</v>
      </c>
      <c r="I645" s="184"/>
      <c r="J645" s="185">
        <f>ROUND(I645*H645,2)</f>
        <v>0</v>
      </c>
      <c r="K645" s="181" t="s">
        <v>177</v>
      </c>
      <c r="L645" s="40"/>
      <c r="M645" s="186" t="s">
        <v>19</v>
      </c>
      <c r="N645" s="187" t="s">
        <v>45</v>
      </c>
      <c r="O645" s="65"/>
      <c r="P645" s="188">
        <f>O645*H645</f>
        <v>0</v>
      </c>
      <c r="Q645" s="188">
        <v>4.3800000000000002E-3</v>
      </c>
      <c r="R645" s="188">
        <f>Q645*H645</f>
        <v>3.5040000000000002E-3</v>
      </c>
      <c r="S645" s="188">
        <v>0</v>
      </c>
      <c r="T645" s="189">
        <f>S645*H645</f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190" t="s">
        <v>254</v>
      </c>
      <c r="AT645" s="190" t="s">
        <v>173</v>
      </c>
      <c r="AU645" s="190" t="s">
        <v>85</v>
      </c>
      <c r="AY645" s="18" t="s">
        <v>171</v>
      </c>
      <c r="BE645" s="191">
        <f>IF(N645="základní",J645,0)</f>
        <v>0</v>
      </c>
      <c r="BF645" s="191">
        <f>IF(N645="snížená",J645,0)</f>
        <v>0</v>
      </c>
      <c r="BG645" s="191">
        <f>IF(N645="zákl. přenesená",J645,0)</f>
        <v>0</v>
      </c>
      <c r="BH645" s="191">
        <f>IF(N645="sníž. přenesená",J645,0)</f>
        <v>0</v>
      </c>
      <c r="BI645" s="191">
        <f>IF(N645="nulová",J645,0)</f>
        <v>0</v>
      </c>
      <c r="BJ645" s="18" t="s">
        <v>85</v>
      </c>
      <c r="BK645" s="191">
        <f>ROUND(I645*H645,2)</f>
        <v>0</v>
      </c>
      <c r="BL645" s="18" t="s">
        <v>254</v>
      </c>
      <c r="BM645" s="190" t="s">
        <v>1111</v>
      </c>
    </row>
    <row r="646" spans="1:65" s="13" customFormat="1" ht="11.25">
      <c r="B646" s="192"/>
      <c r="C646" s="193"/>
      <c r="D646" s="194" t="s">
        <v>180</v>
      </c>
      <c r="E646" s="195" t="s">
        <v>19</v>
      </c>
      <c r="F646" s="196" t="s">
        <v>1112</v>
      </c>
      <c r="G646" s="193"/>
      <c r="H646" s="197">
        <v>0.8</v>
      </c>
      <c r="I646" s="198"/>
      <c r="J646" s="193"/>
      <c r="K646" s="193"/>
      <c r="L646" s="199"/>
      <c r="M646" s="200"/>
      <c r="N646" s="201"/>
      <c r="O646" s="201"/>
      <c r="P646" s="201"/>
      <c r="Q646" s="201"/>
      <c r="R646" s="201"/>
      <c r="S646" s="201"/>
      <c r="T646" s="202"/>
      <c r="AT646" s="203" t="s">
        <v>180</v>
      </c>
      <c r="AU646" s="203" t="s">
        <v>85</v>
      </c>
      <c r="AV646" s="13" t="s">
        <v>85</v>
      </c>
      <c r="AW646" s="13" t="s">
        <v>34</v>
      </c>
      <c r="AX646" s="13" t="s">
        <v>79</v>
      </c>
      <c r="AY646" s="203" t="s">
        <v>171</v>
      </c>
    </row>
    <row r="647" spans="1:65" s="2" customFormat="1" ht="55.5" customHeight="1">
      <c r="A647" s="35"/>
      <c r="B647" s="36"/>
      <c r="C647" s="179" t="s">
        <v>1113</v>
      </c>
      <c r="D647" s="179" t="s">
        <v>173</v>
      </c>
      <c r="E647" s="180" t="s">
        <v>1114</v>
      </c>
      <c r="F647" s="181" t="s">
        <v>1115</v>
      </c>
      <c r="G647" s="182" t="s">
        <v>231</v>
      </c>
      <c r="H647" s="183">
        <v>405.22199999999998</v>
      </c>
      <c r="I647" s="184"/>
      <c r="J647" s="185">
        <f>ROUND(I647*H647,2)</f>
        <v>0</v>
      </c>
      <c r="K647" s="181" t="s">
        <v>19</v>
      </c>
      <c r="L647" s="40"/>
      <c r="M647" s="186" t="s">
        <v>19</v>
      </c>
      <c r="N647" s="187" t="s">
        <v>45</v>
      </c>
      <c r="O647" s="65"/>
      <c r="P647" s="188">
        <f>O647*H647</f>
        <v>0</v>
      </c>
      <c r="Q647" s="188">
        <v>2.0889999999999999E-2</v>
      </c>
      <c r="R647" s="188">
        <f>Q647*H647</f>
        <v>8.4650875799999987</v>
      </c>
      <c r="S647" s="188">
        <v>0</v>
      </c>
      <c r="T647" s="189">
        <f>S647*H647</f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190" t="s">
        <v>254</v>
      </c>
      <c r="AT647" s="190" t="s">
        <v>173</v>
      </c>
      <c r="AU647" s="190" t="s">
        <v>85</v>
      </c>
      <c r="AY647" s="18" t="s">
        <v>171</v>
      </c>
      <c r="BE647" s="191">
        <f>IF(N647="základní",J647,0)</f>
        <v>0</v>
      </c>
      <c r="BF647" s="191">
        <f>IF(N647="snížená",J647,0)</f>
        <v>0</v>
      </c>
      <c r="BG647" s="191">
        <f>IF(N647="zákl. přenesená",J647,0)</f>
        <v>0</v>
      </c>
      <c r="BH647" s="191">
        <f>IF(N647="sníž. přenesená",J647,0)</f>
        <v>0</v>
      </c>
      <c r="BI647" s="191">
        <f>IF(N647="nulová",J647,0)</f>
        <v>0</v>
      </c>
      <c r="BJ647" s="18" t="s">
        <v>85</v>
      </c>
      <c r="BK647" s="191">
        <f>ROUND(I647*H647,2)</f>
        <v>0</v>
      </c>
      <c r="BL647" s="18" t="s">
        <v>254</v>
      </c>
      <c r="BM647" s="190" t="s">
        <v>1116</v>
      </c>
    </row>
    <row r="648" spans="1:65" s="13" customFormat="1" ht="11.25">
      <c r="B648" s="192"/>
      <c r="C648" s="193"/>
      <c r="D648" s="194" t="s">
        <v>180</v>
      </c>
      <c r="E648" s="195" t="s">
        <v>19</v>
      </c>
      <c r="F648" s="196" t="s">
        <v>1117</v>
      </c>
      <c r="G648" s="193"/>
      <c r="H648" s="197">
        <v>405.22199999999998</v>
      </c>
      <c r="I648" s="198"/>
      <c r="J648" s="193"/>
      <c r="K648" s="193"/>
      <c r="L648" s="199"/>
      <c r="M648" s="200"/>
      <c r="N648" s="201"/>
      <c r="O648" s="201"/>
      <c r="P648" s="201"/>
      <c r="Q648" s="201"/>
      <c r="R648" s="201"/>
      <c r="S648" s="201"/>
      <c r="T648" s="202"/>
      <c r="AT648" s="203" t="s">
        <v>180</v>
      </c>
      <c r="AU648" s="203" t="s">
        <v>85</v>
      </c>
      <c r="AV648" s="13" t="s">
        <v>85</v>
      </c>
      <c r="AW648" s="13" t="s">
        <v>34</v>
      </c>
      <c r="AX648" s="13" t="s">
        <v>79</v>
      </c>
      <c r="AY648" s="203" t="s">
        <v>171</v>
      </c>
    </row>
    <row r="649" spans="1:65" s="2" customFormat="1" ht="66.75" customHeight="1">
      <c r="A649" s="35"/>
      <c r="B649" s="36"/>
      <c r="C649" s="179" t="s">
        <v>1118</v>
      </c>
      <c r="D649" s="179" t="s">
        <v>173</v>
      </c>
      <c r="E649" s="180" t="s">
        <v>1119</v>
      </c>
      <c r="F649" s="181" t="s">
        <v>1120</v>
      </c>
      <c r="G649" s="182" t="s">
        <v>231</v>
      </c>
      <c r="H649" s="183">
        <v>29</v>
      </c>
      <c r="I649" s="184"/>
      <c r="J649" s="185">
        <f>ROUND(I649*H649,2)</f>
        <v>0</v>
      </c>
      <c r="K649" s="181" t="s">
        <v>19</v>
      </c>
      <c r="L649" s="40"/>
      <c r="M649" s="186" t="s">
        <v>19</v>
      </c>
      <c r="N649" s="187" t="s">
        <v>45</v>
      </c>
      <c r="O649" s="65"/>
      <c r="P649" s="188">
        <f>O649*H649</f>
        <v>0</v>
      </c>
      <c r="Q649" s="188">
        <v>2.0889999999999999E-2</v>
      </c>
      <c r="R649" s="188">
        <f>Q649*H649</f>
        <v>0.60580999999999996</v>
      </c>
      <c r="S649" s="188">
        <v>0</v>
      </c>
      <c r="T649" s="189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90" t="s">
        <v>254</v>
      </c>
      <c r="AT649" s="190" t="s">
        <v>173</v>
      </c>
      <c r="AU649" s="190" t="s">
        <v>85</v>
      </c>
      <c r="AY649" s="18" t="s">
        <v>171</v>
      </c>
      <c r="BE649" s="191">
        <f>IF(N649="základní",J649,0)</f>
        <v>0</v>
      </c>
      <c r="BF649" s="191">
        <f>IF(N649="snížená",J649,0)</f>
        <v>0</v>
      </c>
      <c r="BG649" s="191">
        <f>IF(N649="zákl. přenesená",J649,0)</f>
        <v>0</v>
      </c>
      <c r="BH649" s="191">
        <f>IF(N649="sníž. přenesená",J649,0)</f>
        <v>0</v>
      </c>
      <c r="BI649" s="191">
        <f>IF(N649="nulová",J649,0)</f>
        <v>0</v>
      </c>
      <c r="BJ649" s="18" t="s">
        <v>85</v>
      </c>
      <c r="BK649" s="191">
        <f>ROUND(I649*H649,2)</f>
        <v>0</v>
      </c>
      <c r="BL649" s="18" t="s">
        <v>254</v>
      </c>
      <c r="BM649" s="190" t="s">
        <v>1121</v>
      </c>
    </row>
    <row r="650" spans="1:65" s="13" customFormat="1" ht="11.25">
      <c r="B650" s="192"/>
      <c r="C650" s="193"/>
      <c r="D650" s="194" t="s">
        <v>180</v>
      </c>
      <c r="E650" s="195" t="s">
        <v>19</v>
      </c>
      <c r="F650" s="196" t="s">
        <v>1122</v>
      </c>
      <c r="G650" s="193"/>
      <c r="H650" s="197">
        <v>29</v>
      </c>
      <c r="I650" s="198"/>
      <c r="J650" s="193"/>
      <c r="K650" s="193"/>
      <c r="L650" s="199"/>
      <c r="M650" s="200"/>
      <c r="N650" s="201"/>
      <c r="O650" s="201"/>
      <c r="P650" s="201"/>
      <c r="Q650" s="201"/>
      <c r="R650" s="201"/>
      <c r="S650" s="201"/>
      <c r="T650" s="202"/>
      <c r="AT650" s="203" t="s">
        <v>180</v>
      </c>
      <c r="AU650" s="203" t="s">
        <v>85</v>
      </c>
      <c r="AV650" s="13" t="s">
        <v>85</v>
      </c>
      <c r="AW650" s="13" t="s">
        <v>34</v>
      </c>
      <c r="AX650" s="13" t="s">
        <v>79</v>
      </c>
      <c r="AY650" s="203" t="s">
        <v>171</v>
      </c>
    </row>
    <row r="651" spans="1:65" s="2" customFormat="1" ht="44.25" customHeight="1">
      <c r="A651" s="35"/>
      <c r="B651" s="36"/>
      <c r="C651" s="179" t="s">
        <v>1123</v>
      </c>
      <c r="D651" s="179" t="s">
        <v>173</v>
      </c>
      <c r="E651" s="180" t="s">
        <v>1124</v>
      </c>
      <c r="F651" s="181" t="s">
        <v>1125</v>
      </c>
      <c r="G651" s="182" t="s">
        <v>318</v>
      </c>
      <c r="H651" s="183">
        <v>20.8</v>
      </c>
      <c r="I651" s="184"/>
      <c r="J651" s="185">
        <f>ROUND(I651*H651,2)</f>
        <v>0</v>
      </c>
      <c r="K651" s="181" t="s">
        <v>177</v>
      </c>
      <c r="L651" s="40"/>
      <c r="M651" s="186" t="s">
        <v>19</v>
      </c>
      <c r="N651" s="187" t="s">
        <v>45</v>
      </c>
      <c r="O651" s="65"/>
      <c r="P651" s="188">
        <f>O651*H651</f>
        <v>0</v>
      </c>
      <c r="Q651" s="188">
        <v>1.055E-2</v>
      </c>
      <c r="R651" s="188">
        <f>Q651*H651</f>
        <v>0.21944000000000002</v>
      </c>
      <c r="S651" s="188">
        <v>0</v>
      </c>
      <c r="T651" s="189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190" t="s">
        <v>254</v>
      </c>
      <c r="AT651" s="190" t="s">
        <v>173</v>
      </c>
      <c r="AU651" s="190" t="s">
        <v>85</v>
      </c>
      <c r="AY651" s="18" t="s">
        <v>171</v>
      </c>
      <c r="BE651" s="191">
        <f>IF(N651="základní",J651,0)</f>
        <v>0</v>
      </c>
      <c r="BF651" s="191">
        <f>IF(N651="snížená",J651,0)</f>
        <v>0</v>
      </c>
      <c r="BG651" s="191">
        <f>IF(N651="zákl. přenesená",J651,0)</f>
        <v>0</v>
      </c>
      <c r="BH651" s="191">
        <f>IF(N651="sníž. přenesená",J651,0)</f>
        <v>0</v>
      </c>
      <c r="BI651" s="191">
        <f>IF(N651="nulová",J651,0)</f>
        <v>0</v>
      </c>
      <c r="BJ651" s="18" t="s">
        <v>85</v>
      </c>
      <c r="BK651" s="191">
        <f>ROUND(I651*H651,2)</f>
        <v>0</v>
      </c>
      <c r="BL651" s="18" t="s">
        <v>254</v>
      </c>
      <c r="BM651" s="190" t="s">
        <v>1126</v>
      </c>
    </row>
    <row r="652" spans="1:65" s="13" customFormat="1" ht="11.25">
      <c r="B652" s="192"/>
      <c r="C652" s="193"/>
      <c r="D652" s="194" t="s">
        <v>180</v>
      </c>
      <c r="E652" s="195" t="s">
        <v>19</v>
      </c>
      <c r="F652" s="196" t="s">
        <v>1127</v>
      </c>
      <c r="G652" s="193"/>
      <c r="H652" s="197">
        <v>20.8</v>
      </c>
      <c r="I652" s="198"/>
      <c r="J652" s="193"/>
      <c r="K652" s="193"/>
      <c r="L652" s="199"/>
      <c r="M652" s="200"/>
      <c r="N652" s="201"/>
      <c r="O652" s="201"/>
      <c r="P652" s="201"/>
      <c r="Q652" s="201"/>
      <c r="R652" s="201"/>
      <c r="S652" s="201"/>
      <c r="T652" s="202"/>
      <c r="AT652" s="203" t="s">
        <v>180</v>
      </c>
      <c r="AU652" s="203" t="s">
        <v>85</v>
      </c>
      <c r="AV652" s="13" t="s">
        <v>85</v>
      </c>
      <c r="AW652" s="13" t="s">
        <v>34</v>
      </c>
      <c r="AX652" s="13" t="s">
        <v>79</v>
      </c>
      <c r="AY652" s="203" t="s">
        <v>171</v>
      </c>
    </row>
    <row r="653" spans="1:65" s="2" customFormat="1" ht="33" customHeight="1">
      <c r="A653" s="35"/>
      <c r="B653" s="36"/>
      <c r="C653" s="179" t="s">
        <v>1128</v>
      </c>
      <c r="D653" s="179" t="s">
        <v>173</v>
      </c>
      <c r="E653" s="180" t="s">
        <v>1129</v>
      </c>
      <c r="F653" s="181" t="s">
        <v>1130</v>
      </c>
      <c r="G653" s="182" t="s">
        <v>266</v>
      </c>
      <c r="H653" s="183">
        <v>6</v>
      </c>
      <c r="I653" s="184"/>
      <c r="J653" s="185">
        <f>ROUND(I653*H653,2)</f>
        <v>0</v>
      </c>
      <c r="K653" s="181" t="s">
        <v>177</v>
      </c>
      <c r="L653" s="40"/>
      <c r="M653" s="186" t="s">
        <v>19</v>
      </c>
      <c r="N653" s="187" t="s">
        <v>45</v>
      </c>
      <c r="O653" s="65"/>
      <c r="P653" s="188">
        <f>O653*H653</f>
        <v>0</v>
      </c>
      <c r="Q653" s="188">
        <v>3.8000000000000002E-5</v>
      </c>
      <c r="R653" s="188">
        <f>Q653*H653</f>
        <v>2.2800000000000001E-4</v>
      </c>
      <c r="S653" s="188">
        <v>0</v>
      </c>
      <c r="T653" s="189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90" t="s">
        <v>254</v>
      </c>
      <c r="AT653" s="190" t="s">
        <v>173</v>
      </c>
      <c r="AU653" s="190" t="s">
        <v>85</v>
      </c>
      <c r="AY653" s="18" t="s">
        <v>171</v>
      </c>
      <c r="BE653" s="191">
        <f>IF(N653="základní",J653,0)</f>
        <v>0</v>
      </c>
      <c r="BF653" s="191">
        <f>IF(N653="snížená",J653,0)</f>
        <v>0</v>
      </c>
      <c r="BG653" s="191">
        <f>IF(N653="zákl. přenesená",J653,0)</f>
        <v>0</v>
      </c>
      <c r="BH653" s="191">
        <f>IF(N653="sníž. přenesená",J653,0)</f>
        <v>0</v>
      </c>
      <c r="BI653" s="191">
        <f>IF(N653="nulová",J653,0)</f>
        <v>0</v>
      </c>
      <c r="BJ653" s="18" t="s">
        <v>85</v>
      </c>
      <c r="BK653" s="191">
        <f>ROUND(I653*H653,2)</f>
        <v>0</v>
      </c>
      <c r="BL653" s="18" t="s">
        <v>254</v>
      </c>
      <c r="BM653" s="190" t="s">
        <v>1131</v>
      </c>
    </row>
    <row r="654" spans="1:65" s="13" customFormat="1" ht="11.25">
      <c r="B654" s="192"/>
      <c r="C654" s="193"/>
      <c r="D654" s="194" t="s">
        <v>180</v>
      </c>
      <c r="E654" s="195" t="s">
        <v>19</v>
      </c>
      <c r="F654" s="196" t="s">
        <v>202</v>
      </c>
      <c r="G654" s="193"/>
      <c r="H654" s="197">
        <v>6</v>
      </c>
      <c r="I654" s="198"/>
      <c r="J654" s="193"/>
      <c r="K654" s="193"/>
      <c r="L654" s="199"/>
      <c r="M654" s="200"/>
      <c r="N654" s="201"/>
      <c r="O654" s="201"/>
      <c r="P654" s="201"/>
      <c r="Q654" s="201"/>
      <c r="R654" s="201"/>
      <c r="S654" s="201"/>
      <c r="T654" s="202"/>
      <c r="AT654" s="203" t="s">
        <v>180</v>
      </c>
      <c r="AU654" s="203" t="s">
        <v>85</v>
      </c>
      <c r="AV654" s="13" t="s">
        <v>85</v>
      </c>
      <c r="AW654" s="13" t="s">
        <v>34</v>
      </c>
      <c r="AX654" s="13" t="s">
        <v>73</v>
      </c>
      <c r="AY654" s="203" t="s">
        <v>171</v>
      </c>
    </row>
    <row r="655" spans="1:65" s="14" customFormat="1" ht="11.25">
      <c r="B655" s="204"/>
      <c r="C655" s="205"/>
      <c r="D655" s="194" t="s">
        <v>180</v>
      </c>
      <c r="E655" s="206" t="s">
        <v>19</v>
      </c>
      <c r="F655" s="207" t="s">
        <v>183</v>
      </c>
      <c r="G655" s="205"/>
      <c r="H655" s="208">
        <v>6</v>
      </c>
      <c r="I655" s="209"/>
      <c r="J655" s="205"/>
      <c r="K655" s="205"/>
      <c r="L655" s="210"/>
      <c r="M655" s="211"/>
      <c r="N655" s="212"/>
      <c r="O655" s="212"/>
      <c r="P655" s="212"/>
      <c r="Q655" s="212"/>
      <c r="R655" s="212"/>
      <c r="S655" s="212"/>
      <c r="T655" s="213"/>
      <c r="AT655" s="214" t="s">
        <v>180</v>
      </c>
      <c r="AU655" s="214" t="s">
        <v>85</v>
      </c>
      <c r="AV655" s="14" t="s">
        <v>178</v>
      </c>
      <c r="AW655" s="14" t="s">
        <v>34</v>
      </c>
      <c r="AX655" s="14" t="s">
        <v>79</v>
      </c>
      <c r="AY655" s="214" t="s">
        <v>171</v>
      </c>
    </row>
    <row r="656" spans="1:65" s="2" customFormat="1" ht="24">
      <c r="A656" s="35"/>
      <c r="B656" s="36"/>
      <c r="C656" s="215" t="s">
        <v>1132</v>
      </c>
      <c r="D656" s="215" t="s">
        <v>285</v>
      </c>
      <c r="E656" s="216" t="s">
        <v>1133</v>
      </c>
      <c r="F656" s="217" t="s">
        <v>1134</v>
      </c>
      <c r="G656" s="218" t="s">
        <v>266</v>
      </c>
      <c r="H656" s="219">
        <v>6</v>
      </c>
      <c r="I656" s="220"/>
      <c r="J656" s="221">
        <f>ROUND(I656*H656,2)</f>
        <v>0</v>
      </c>
      <c r="K656" s="217" t="s">
        <v>177</v>
      </c>
      <c r="L656" s="222"/>
      <c r="M656" s="223" t="s">
        <v>19</v>
      </c>
      <c r="N656" s="224" t="s">
        <v>45</v>
      </c>
      <c r="O656" s="65"/>
      <c r="P656" s="188">
        <f>O656*H656</f>
        <v>0</v>
      </c>
      <c r="Q656" s="188">
        <v>6.0000000000000001E-3</v>
      </c>
      <c r="R656" s="188">
        <f>Q656*H656</f>
        <v>3.6000000000000004E-2</v>
      </c>
      <c r="S656" s="188">
        <v>0</v>
      </c>
      <c r="T656" s="189">
        <f>S656*H656</f>
        <v>0</v>
      </c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R656" s="190" t="s">
        <v>341</v>
      </c>
      <c r="AT656" s="190" t="s">
        <v>285</v>
      </c>
      <c r="AU656" s="190" t="s">
        <v>85</v>
      </c>
      <c r="AY656" s="18" t="s">
        <v>171</v>
      </c>
      <c r="BE656" s="191">
        <f>IF(N656="základní",J656,0)</f>
        <v>0</v>
      </c>
      <c r="BF656" s="191">
        <f>IF(N656="snížená",J656,0)</f>
        <v>0</v>
      </c>
      <c r="BG656" s="191">
        <f>IF(N656="zákl. přenesená",J656,0)</f>
        <v>0</v>
      </c>
      <c r="BH656" s="191">
        <f>IF(N656="sníž. přenesená",J656,0)</f>
        <v>0</v>
      </c>
      <c r="BI656" s="191">
        <f>IF(N656="nulová",J656,0)</f>
        <v>0</v>
      </c>
      <c r="BJ656" s="18" t="s">
        <v>85</v>
      </c>
      <c r="BK656" s="191">
        <f>ROUND(I656*H656,2)</f>
        <v>0</v>
      </c>
      <c r="BL656" s="18" t="s">
        <v>254</v>
      </c>
      <c r="BM656" s="190" t="s">
        <v>1135</v>
      </c>
    </row>
    <row r="657" spans="1:65" s="13" customFormat="1" ht="11.25">
      <c r="B657" s="192"/>
      <c r="C657" s="193"/>
      <c r="D657" s="194" t="s">
        <v>180</v>
      </c>
      <c r="E657" s="195" t="s">
        <v>19</v>
      </c>
      <c r="F657" s="196" t="s">
        <v>202</v>
      </c>
      <c r="G657" s="193"/>
      <c r="H657" s="197">
        <v>6</v>
      </c>
      <c r="I657" s="198"/>
      <c r="J657" s="193"/>
      <c r="K657" s="193"/>
      <c r="L657" s="199"/>
      <c r="M657" s="200"/>
      <c r="N657" s="201"/>
      <c r="O657" s="201"/>
      <c r="P657" s="201"/>
      <c r="Q657" s="201"/>
      <c r="R657" s="201"/>
      <c r="S657" s="201"/>
      <c r="T657" s="202"/>
      <c r="AT657" s="203" t="s">
        <v>180</v>
      </c>
      <c r="AU657" s="203" t="s">
        <v>85</v>
      </c>
      <c r="AV657" s="13" t="s">
        <v>85</v>
      </c>
      <c r="AW657" s="13" t="s">
        <v>34</v>
      </c>
      <c r="AX657" s="13" t="s">
        <v>73</v>
      </c>
      <c r="AY657" s="203" t="s">
        <v>171</v>
      </c>
    </row>
    <row r="658" spans="1:65" s="14" customFormat="1" ht="11.25">
      <c r="B658" s="204"/>
      <c r="C658" s="205"/>
      <c r="D658" s="194" t="s">
        <v>180</v>
      </c>
      <c r="E658" s="206" t="s">
        <v>19</v>
      </c>
      <c r="F658" s="207" t="s">
        <v>183</v>
      </c>
      <c r="G658" s="205"/>
      <c r="H658" s="208">
        <v>6</v>
      </c>
      <c r="I658" s="209"/>
      <c r="J658" s="205"/>
      <c r="K658" s="205"/>
      <c r="L658" s="210"/>
      <c r="M658" s="211"/>
      <c r="N658" s="212"/>
      <c r="O658" s="212"/>
      <c r="P658" s="212"/>
      <c r="Q658" s="212"/>
      <c r="R658" s="212"/>
      <c r="S658" s="212"/>
      <c r="T658" s="213"/>
      <c r="AT658" s="214" t="s">
        <v>180</v>
      </c>
      <c r="AU658" s="214" t="s">
        <v>85</v>
      </c>
      <c r="AV658" s="14" t="s">
        <v>178</v>
      </c>
      <c r="AW658" s="14" t="s">
        <v>34</v>
      </c>
      <c r="AX658" s="14" t="s">
        <v>79</v>
      </c>
      <c r="AY658" s="214" t="s">
        <v>171</v>
      </c>
    </row>
    <row r="659" spans="1:65" s="2" customFormat="1" ht="33" customHeight="1">
      <c r="A659" s="35"/>
      <c r="B659" s="36"/>
      <c r="C659" s="179" t="s">
        <v>1136</v>
      </c>
      <c r="D659" s="179" t="s">
        <v>173</v>
      </c>
      <c r="E659" s="180" t="s">
        <v>1137</v>
      </c>
      <c r="F659" s="181" t="s">
        <v>1138</v>
      </c>
      <c r="G659" s="182" t="s">
        <v>266</v>
      </c>
      <c r="H659" s="183">
        <v>3</v>
      </c>
      <c r="I659" s="184"/>
      <c r="J659" s="185">
        <f>ROUND(I659*H659,2)</f>
        <v>0</v>
      </c>
      <c r="K659" s="181" t="s">
        <v>177</v>
      </c>
      <c r="L659" s="40"/>
      <c r="M659" s="186" t="s">
        <v>19</v>
      </c>
      <c r="N659" s="187" t="s">
        <v>45</v>
      </c>
      <c r="O659" s="65"/>
      <c r="P659" s="188">
        <f>O659*H659</f>
        <v>0</v>
      </c>
      <c r="Q659" s="188">
        <v>1.0000000000000001E-5</v>
      </c>
      <c r="R659" s="188">
        <f>Q659*H659</f>
        <v>3.0000000000000004E-5</v>
      </c>
      <c r="S659" s="188">
        <v>0</v>
      </c>
      <c r="T659" s="189">
        <f>S659*H659</f>
        <v>0</v>
      </c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R659" s="190" t="s">
        <v>254</v>
      </c>
      <c r="AT659" s="190" t="s">
        <v>173</v>
      </c>
      <c r="AU659" s="190" t="s">
        <v>85</v>
      </c>
      <c r="AY659" s="18" t="s">
        <v>171</v>
      </c>
      <c r="BE659" s="191">
        <f>IF(N659="základní",J659,0)</f>
        <v>0</v>
      </c>
      <c r="BF659" s="191">
        <f>IF(N659="snížená",J659,0)</f>
        <v>0</v>
      </c>
      <c r="BG659" s="191">
        <f>IF(N659="zákl. přenesená",J659,0)</f>
        <v>0</v>
      </c>
      <c r="BH659" s="191">
        <f>IF(N659="sníž. přenesená",J659,0)</f>
        <v>0</v>
      </c>
      <c r="BI659" s="191">
        <f>IF(N659="nulová",J659,0)</f>
        <v>0</v>
      </c>
      <c r="BJ659" s="18" t="s">
        <v>85</v>
      </c>
      <c r="BK659" s="191">
        <f>ROUND(I659*H659,2)</f>
        <v>0</v>
      </c>
      <c r="BL659" s="18" t="s">
        <v>254</v>
      </c>
      <c r="BM659" s="190" t="s">
        <v>1139</v>
      </c>
    </row>
    <row r="660" spans="1:65" s="13" customFormat="1" ht="11.25">
      <c r="B660" s="192"/>
      <c r="C660" s="193"/>
      <c r="D660" s="194" t="s">
        <v>180</v>
      </c>
      <c r="E660" s="195" t="s">
        <v>19</v>
      </c>
      <c r="F660" s="196" t="s">
        <v>188</v>
      </c>
      <c r="G660" s="193"/>
      <c r="H660" s="197">
        <v>3</v>
      </c>
      <c r="I660" s="198"/>
      <c r="J660" s="193"/>
      <c r="K660" s="193"/>
      <c r="L660" s="199"/>
      <c r="M660" s="200"/>
      <c r="N660" s="201"/>
      <c r="O660" s="201"/>
      <c r="P660" s="201"/>
      <c r="Q660" s="201"/>
      <c r="R660" s="201"/>
      <c r="S660" s="201"/>
      <c r="T660" s="202"/>
      <c r="AT660" s="203" t="s">
        <v>180</v>
      </c>
      <c r="AU660" s="203" t="s">
        <v>85</v>
      </c>
      <c r="AV660" s="13" t="s">
        <v>85</v>
      </c>
      <c r="AW660" s="13" t="s">
        <v>34</v>
      </c>
      <c r="AX660" s="13" t="s">
        <v>79</v>
      </c>
      <c r="AY660" s="203" t="s">
        <v>171</v>
      </c>
    </row>
    <row r="661" spans="1:65" s="2" customFormat="1" ht="24">
      <c r="A661" s="35"/>
      <c r="B661" s="36"/>
      <c r="C661" s="215" t="s">
        <v>1140</v>
      </c>
      <c r="D661" s="215" t="s">
        <v>285</v>
      </c>
      <c r="E661" s="216" t="s">
        <v>1141</v>
      </c>
      <c r="F661" s="217" t="s">
        <v>1142</v>
      </c>
      <c r="G661" s="218" t="s">
        <v>266</v>
      </c>
      <c r="H661" s="219">
        <v>3</v>
      </c>
      <c r="I661" s="220"/>
      <c r="J661" s="221">
        <f>ROUND(I661*H661,2)</f>
        <v>0</v>
      </c>
      <c r="K661" s="217" t="s">
        <v>177</v>
      </c>
      <c r="L661" s="222"/>
      <c r="M661" s="223" t="s">
        <v>19</v>
      </c>
      <c r="N661" s="224" t="s">
        <v>45</v>
      </c>
      <c r="O661" s="65"/>
      <c r="P661" s="188">
        <f>O661*H661</f>
        <v>0</v>
      </c>
      <c r="Q661" s="188">
        <v>2.5000000000000001E-3</v>
      </c>
      <c r="R661" s="188">
        <f>Q661*H661</f>
        <v>7.4999999999999997E-3</v>
      </c>
      <c r="S661" s="188">
        <v>0</v>
      </c>
      <c r="T661" s="189">
        <f>S661*H661</f>
        <v>0</v>
      </c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R661" s="190" t="s">
        <v>341</v>
      </c>
      <c r="AT661" s="190" t="s">
        <v>285</v>
      </c>
      <c r="AU661" s="190" t="s">
        <v>85</v>
      </c>
      <c r="AY661" s="18" t="s">
        <v>171</v>
      </c>
      <c r="BE661" s="191">
        <f>IF(N661="základní",J661,0)</f>
        <v>0</v>
      </c>
      <c r="BF661" s="191">
        <f>IF(N661="snížená",J661,0)</f>
        <v>0</v>
      </c>
      <c r="BG661" s="191">
        <f>IF(N661="zákl. přenesená",J661,0)</f>
        <v>0</v>
      </c>
      <c r="BH661" s="191">
        <f>IF(N661="sníž. přenesená",J661,0)</f>
        <v>0</v>
      </c>
      <c r="BI661" s="191">
        <f>IF(N661="nulová",J661,0)</f>
        <v>0</v>
      </c>
      <c r="BJ661" s="18" t="s">
        <v>85</v>
      </c>
      <c r="BK661" s="191">
        <f>ROUND(I661*H661,2)</f>
        <v>0</v>
      </c>
      <c r="BL661" s="18" t="s">
        <v>254</v>
      </c>
      <c r="BM661" s="190" t="s">
        <v>1143</v>
      </c>
    </row>
    <row r="662" spans="1:65" s="2" customFormat="1" ht="66.75" customHeight="1">
      <c r="A662" s="35"/>
      <c r="B662" s="36"/>
      <c r="C662" s="179" t="s">
        <v>1144</v>
      </c>
      <c r="D662" s="179" t="s">
        <v>173</v>
      </c>
      <c r="E662" s="180" t="s">
        <v>1145</v>
      </c>
      <c r="F662" s="181" t="s">
        <v>1146</v>
      </c>
      <c r="G662" s="182" t="s">
        <v>215</v>
      </c>
      <c r="H662" s="183">
        <v>18.07</v>
      </c>
      <c r="I662" s="184"/>
      <c r="J662" s="185">
        <f>ROUND(I662*H662,2)</f>
        <v>0</v>
      </c>
      <c r="K662" s="181" t="s">
        <v>177</v>
      </c>
      <c r="L662" s="40"/>
      <c r="M662" s="186" t="s">
        <v>19</v>
      </c>
      <c r="N662" s="187" t="s">
        <v>45</v>
      </c>
      <c r="O662" s="65"/>
      <c r="P662" s="188">
        <f>O662*H662</f>
        <v>0</v>
      </c>
      <c r="Q662" s="188">
        <v>0</v>
      </c>
      <c r="R662" s="188">
        <f>Q662*H662</f>
        <v>0</v>
      </c>
      <c r="S662" s="188">
        <v>0</v>
      </c>
      <c r="T662" s="189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190" t="s">
        <v>254</v>
      </c>
      <c r="AT662" s="190" t="s">
        <v>173</v>
      </c>
      <c r="AU662" s="190" t="s">
        <v>85</v>
      </c>
      <c r="AY662" s="18" t="s">
        <v>171</v>
      </c>
      <c r="BE662" s="191">
        <f>IF(N662="základní",J662,0)</f>
        <v>0</v>
      </c>
      <c r="BF662" s="191">
        <f>IF(N662="snížená",J662,0)</f>
        <v>0</v>
      </c>
      <c r="BG662" s="191">
        <f>IF(N662="zákl. přenesená",J662,0)</f>
        <v>0</v>
      </c>
      <c r="BH662" s="191">
        <f>IF(N662="sníž. přenesená",J662,0)</f>
        <v>0</v>
      </c>
      <c r="BI662" s="191">
        <f>IF(N662="nulová",J662,0)</f>
        <v>0</v>
      </c>
      <c r="BJ662" s="18" t="s">
        <v>85</v>
      </c>
      <c r="BK662" s="191">
        <f>ROUND(I662*H662,2)</f>
        <v>0</v>
      </c>
      <c r="BL662" s="18" t="s">
        <v>254</v>
      </c>
      <c r="BM662" s="190" t="s">
        <v>1147</v>
      </c>
    </row>
    <row r="663" spans="1:65" s="13" customFormat="1" ht="11.25">
      <c r="B663" s="192"/>
      <c r="C663" s="193"/>
      <c r="D663" s="194" t="s">
        <v>180</v>
      </c>
      <c r="E663" s="195" t="s">
        <v>19</v>
      </c>
      <c r="F663" s="196" t="s">
        <v>1148</v>
      </c>
      <c r="G663" s="193"/>
      <c r="H663" s="197">
        <v>18.07</v>
      </c>
      <c r="I663" s="198"/>
      <c r="J663" s="193"/>
      <c r="K663" s="193"/>
      <c r="L663" s="199"/>
      <c r="M663" s="200"/>
      <c r="N663" s="201"/>
      <c r="O663" s="201"/>
      <c r="P663" s="201"/>
      <c r="Q663" s="201"/>
      <c r="R663" s="201"/>
      <c r="S663" s="201"/>
      <c r="T663" s="202"/>
      <c r="AT663" s="203" t="s">
        <v>180</v>
      </c>
      <c r="AU663" s="203" t="s">
        <v>85</v>
      </c>
      <c r="AV663" s="13" t="s">
        <v>85</v>
      </c>
      <c r="AW663" s="13" t="s">
        <v>34</v>
      </c>
      <c r="AX663" s="13" t="s">
        <v>73</v>
      </c>
      <c r="AY663" s="203" t="s">
        <v>171</v>
      </c>
    </row>
    <row r="664" spans="1:65" s="14" customFormat="1" ht="11.25">
      <c r="B664" s="204"/>
      <c r="C664" s="205"/>
      <c r="D664" s="194" t="s">
        <v>180</v>
      </c>
      <c r="E664" s="206" t="s">
        <v>19</v>
      </c>
      <c r="F664" s="207" t="s">
        <v>183</v>
      </c>
      <c r="G664" s="205"/>
      <c r="H664" s="208">
        <v>18.07</v>
      </c>
      <c r="I664" s="209"/>
      <c r="J664" s="205"/>
      <c r="K664" s="205"/>
      <c r="L664" s="210"/>
      <c r="M664" s="211"/>
      <c r="N664" s="212"/>
      <c r="O664" s="212"/>
      <c r="P664" s="212"/>
      <c r="Q664" s="212"/>
      <c r="R664" s="212"/>
      <c r="S664" s="212"/>
      <c r="T664" s="213"/>
      <c r="AT664" s="214" t="s">
        <v>180</v>
      </c>
      <c r="AU664" s="214" t="s">
        <v>85</v>
      </c>
      <c r="AV664" s="14" t="s">
        <v>178</v>
      </c>
      <c r="AW664" s="14" t="s">
        <v>34</v>
      </c>
      <c r="AX664" s="14" t="s">
        <v>79</v>
      </c>
      <c r="AY664" s="214" t="s">
        <v>171</v>
      </c>
    </row>
    <row r="665" spans="1:65" s="12" customFormat="1" ht="22.9" customHeight="1">
      <c r="B665" s="163"/>
      <c r="C665" s="164"/>
      <c r="D665" s="165" t="s">
        <v>72</v>
      </c>
      <c r="E665" s="177" t="s">
        <v>1149</v>
      </c>
      <c r="F665" s="177" t="s">
        <v>1150</v>
      </c>
      <c r="G665" s="164"/>
      <c r="H665" s="164"/>
      <c r="I665" s="167"/>
      <c r="J665" s="178">
        <f>BK665</f>
        <v>0</v>
      </c>
      <c r="K665" s="164"/>
      <c r="L665" s="169"/>
      <c r="M665" s="170"/>
      <c r="N665" s="171"/>
      <c r="O665" s="171"/>
      <c r="P665" s="172">
        <f>SUM(P666:P722)</f>
        <v>0</v>
      </c>
      <c r="Q665" s="171"/>
      <c r="R665" s="172">
        <f>SUM(R666:R722)</f>
        <v>2.2418049999999994</v>
      </c>
      <c r="S665" s="171"/>
      <c r="T665" s="173">
        <f>SUM(T666:T722)</f>
        <v>0.44897999999999993</v>
      </c>
      <c r="AR665" s="174" t="s">
        <v>85</v>
      </c>
      <c r="AT665" s="175" t="s">
        <v>72</v>
      </c>
      <c r="AU665" s="175" t="s">
        <v>79</v>
      </c>
      <c r="AY665" s="174" t="s">
        <v>171</v>
      </c>
      <c r="BK665" s="176">
        <f>SUM(BK666:BK722)</f>
        <v>0</v>
      </c>
    </row>
    <row r="666" spans="1:65" s="2" customFormat="1" ht="24">
      <c r="A666" s="35"/>
      <c r="B666" s="36"/>
      <c r="C666" s="179" t="s">
        <v>1151</v>
      </c>
      <c r="D666" s="179" t="s">
        <v>173</v>
      </c>
      <c r="E666" s="180" t="s">
        <v>1152</v>
      </c>
      <c r="F666" s="181" t="s">
        <v>1153</v>
      </c>
      <c r="G666" s="182" t="s">
        <v>266</v>
      </c>
      <c r="H666" s="183">
        <v>1</v>
      </c>
      <c r="I666" s="184"/>
      <c r="J666" s="185">
        <f>ROUND(I666*H666,2)</f>
        <v>0</v>
      </c>
      <c r="K666" s="181" t="s">
        <v>177</v>
      </c>
      <c r="L666" s="40"/>
      <c r="M666" s="186" t="s">
        <v>19</v>
      </c>
      <c r="N666" s="187" t="s">
        <v>45</v>
      </c>
      <c r="O666" s="65"/>
      <c r="P666" s="188">
        <f>O666*H666</f>
        <v>0</v>
      </c>
      <c r="Q666" s="188">
        <v>0</v>
      </c>
      <c r="R666" s="188">
        <f>Q666*H666</f>
        <v>0</v>
      </c>
      <c r="S666" s="188">
        <v>9.0600000000000003E-3</v>
      </c>
      <c r="T666" s="189">
        <f>S666*H666</f>
        <v>9.0600000000000003E-3</v>
      </c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R666" s="190" t="s">
        <v>254</v>
      </c>
      <c r="AT666" s="190" t="s">
        <v>173</v>
      </c>
      <c r="AU666" s="190" t="s">
        <v>85</v>
      </c>
      <c r="AY666" s="18" t="s">
        <v>171</v>
      </c>
      <c r="BE666" s="191">
        <f>IF(N666="základní",J666,0)</f>
        <v>0</v>
      </c>
      <c r="BF666" s="191">
        <f>IF(N666="snížená",J666,0)</f>
        <v>0</v>
      </c>
      <c r="BG666" s="191">
        <f>IF(N666="zákl. přenesená",J666,0)</f>
        <v>0</v>
      </c>
      <c r="BH666" s="191">
        <f>IF(N666="sníž. přenesená",J666,0)</f>
        <v>0</v>
      </c>
      <c r="BI666" s="191">
        <f>IF(N666="nulová",J666,0)</f>
        <v>0</v>
      </c>
      <c r="BJ666" s="18" t="s">
        <v>85</v>
      </c>
      <c r="BK666" s="191">
        <f>ROUND(I666*H666,2)</f>
        <v>0</v>
      </c>
      <c r="BL666" s="18" t="s">
        <v>254</v>
      </c>
      <c r="BM666" s="190" t="s">
        <v>1154</v>
      </c>
    </row>
    <row r="667" spans="1:65" s="13" customFormat="1" ht="11.25">
      <c r="B667" s="192"/>
      <c r="C667" s="193"/>
      <c r="D667" s="194" t="s">
        <v>180</v>
      </c>
      <c r="E667" s="195" t="s">
        <v>19</v>
      </c>
      <c r="F667" s="196" t="s">
        <v>79</v>
      </c>
      <c r="G667" s="193"/>
      <c r="H667" s="197">
        <v>1</v>
      </c>
      <c r="I667" s="198"/>
      <c r="J667" s="193"/>
      <c r="K667" s="193"/>
      <c r="L667" s="199"/>
      <c r="M667" s="200"/>
      <c r="N667" s="201"/>
      <c r="O667" s="201"/>
      <c r="P667" s="201"/>
      <c r="Q667" s="201"/>
      <c r="R667" s="201"/>
      <c r="S667" s="201"/>
      <c r="T667" s="202"/>
      <c r="AT667" s="203" t="s">
        <v>180</v>
      </c>
      <c r="AU667" s="203" t="s">
        <v>85</v>
      </c>
      <c r="AV667" s="13" t="s">
        <v>85</v>
      </c>
      <c r="AW667" s="13" t="s">
        <v>34</v>
      </c>
      <c r="AX667" s="13" t="s">
        <v>73</v>
      </c>
      <c r="AY667" s="203" t="s">
        <v>171</v>
      </c>
    </row>
    <row r="668" spans="1:65" s="14" customFormat="1" ht="11.25">
      <c r="B668" s="204"/>
      <c r="C668" s="205"/>
      <c r="D668" s="194" t="s">
        <v>180</v>
      </c>
      <c r="E668" s="206" t="s">
        <v>19</v>
      </c>
      <c r="F668" s="207" t="s">
        <v>183</v>
      </c>
      <c r="G668" s="205"/>
      <c r="H668" s="208">
        <v>1</v>
      </c>
      <c r="I668" s="209"/>
      <c r="J668" s="205"/>
      <c r="K668" s="205"/>
      <c r="L668" s="210"/>
      <c r="M668" s="211"/>
      <c r="N668" s="212"/>
      <c r="O668" s="212"/>
      <c r="P668" s="212"/>
      <c r="Q668" s="212"/>
      <c r="R668" s="212"/>
      <c r="S668" s="212"/>
      <c r="T668" s="213"/>
      <c r="AT668" s="214" t="s">
        <v>180</v>
      </c>
      <c r="AU668" s="214" t="s">
        <v>85</v>
      </c>
      <c r="AV668" s="14" t="s">
        <v>178</v>
      </c>
      <c r="AW668" s="14" t="s">
        <v>34</v>
      </c>
      <c r="AX668" s="14" t="s">
        <v>79</v>
      </c>
      <c r="AY668" s="214" t="s">
        <v>171</v>
      </c>
    </row>
    <row r="669" spans="1:65" s="2" customFormat="1" ht="24">
      <c r="A669" s="35"/>
      <c r="B669" s="36"/>
      <c r="C669" s="179" t="s">
        <v>1155</v>
      </c>
      <c r="D669" s="179" t="s">
        <v>173</v>
      </c>
      <c r="E669" s="180" t="s">
        <v>1156</v>
      </c>
      <c r="F669" s="181" t="s">
        <v>1157</v>
      </c>
      <c r="G669" s="182" t="s">
        <v>318</v>
      </c>
      <c r="H669" s="183">
        <v>40</v>
      </c>
      <c r="I669" s="184"/>
      <c r="J669" s="185">
        <f>ROUND(I669*H669,2)</f>
        <v>0</v>
      </c>
      <c r="K669" s="181" t="s">
        <v>177</v>
      </c>
      <c r="L669" s="40"/>
      <c r="M669" s="186" t="s">
        <v>19</v>
      </c>
      <c r="N669" s="187" t="s">
        <v>45</v>
      </c>
      <c r="O669" s="65"/>
      <c r="P669" s="188">
        <f>O669*H669</f>
        <v>0</v>
      </c>
      <c r="Q669" s="188">
        <v>0</v>
      </c>
      <c r="R669" s="188">
        <f>Q669*H669</f>
        <v>0</v>
      </c>
      <c r="S669" s="188">
        <v>1.67E-3</v>
      </c>
      <c r="T669" s="189">
        <f>S669*H669</f>
        <v>6.6799999999999998E-2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90" t="s">
        <v>254</v>
      </c>
      <c r="AT669" s="190" t="s">
        <v>173</v>
      </c>
      <c r="AU669" s="190" t="s">
        <v>85</v>
      </c>
      <c r="AY669" s="18" t="s">
        <v>171</v>
      </c>
      <c r="BE669" s="191">
        <f>IF(N669="základní",J669,0)</f>
        <v>0</v>
      </c>
      <c r="BF669" s="191">
        <f>IF(N669="snížená",J669,0)</f>
        <v>0</v>
      </c>
      <c r="BG669" s="191">
        <f>IF(N669="zákl. přenesená",J669,0)</f>
        <v>0</v>
      </c>
      <c r="BH669" s="191">
        <f>IF(N669="sníž. přenesená",J669,0)</f>
        <v>0</v>
      </c>
      <c r="BI669" s="191">
        <f>IF(N669="nulová",J669,0)</f>
        <v>0</v>
      </c>
      <c r="BJ669" s="18" t="s">
        <v>85</v>
      </c>
      <c r="BK669" s="191">
        <f>ROUND(I669*H669,2)</f>
        <v>0</v>
      </c>
      <c r="BL669" s="18" t="s">
        <v>254</v>
      </c>
      <c r="BM669" s="190" t="s">
        <v>1158</v>
      </c>
    </row>
    <row r="670" spans="1:65" s="13" customFormat="1" ht="11.25">
      <c r="B670" s="192"/>
      <c r="C670" s="193"/>
      <c r="D670" s="194" t="s">
        <v>180</v>
      </c>
      <c r="E670" s="195" t="s">
        <v>19</v>
      </c>
      <c r="F670" s="196" t="s">
        <v>1159</v>
      </c>
      <c r="G670" s="193"/>
      <c r="H670" s="197">
        <v>40</v>
      </c>
      <c r="I670" s="198"/>
      <c r="J670" s="193"/>
      <c r="K670" s="193"/>
      <c r="L670" s="199"/>
      <c r="M670" s="200"/>
      <c r="N670" s="201"/>
      <c r="O670" s="201"/>
      <c r="P670" s="201"/>
      <c r="Q670" s="201"/>
      <c r="R670" s="201"/>
      <c r="S670" s="201"/>
      <c r="T670" s="202"/>
      <c r="AT670" s="203" t="s">
        <v>180</v>
      </c>
      <c r="AU670" s="203" t="s">
        <v>85</v>
      </c>
      <c r="AV670" s="13" t="s">
        <v>85</v>
      </c>
      <c r="AW670" s="13" t="s">
        <v>34</v>
      </c>
      <c r="AX670" s="13" t="s">
        <v>73</v>
      </c>
      <c r="AY670" s="203" t="s">
        <v>171</v>
      </c>
    </row>
    <row r="671" spans="1:65" s="14" customFormat="1" ht="11.25">
      <c r="B671" s="204"/>
      <c r="C671" s="205"/>
      <c r="D671" s="194" t="s">
        <v>180</v>
      </c>
      <c r="E671" s="206" t="s">
        <v>19</v>
      </c>
      <c r="F671" s="207" t="s">
        <v>183</v>
      </c>
      <c r="G671" s="205"/>
      <c r="H671" s="208">
        <v>40</v>
      </c>
      <c r="I671" s="209"/>
      <c r="J671" s="205"/>
      <c r="K671" s="205"/>
      <c r="L671" s="210"/>
      <c r="M671" s="211"/>
      <c r="N671" s="212"/>
      <c r="O671" s="212"/>
      <c r="P671" s="212"/>
      <c r="Q671" s="212"/>
      <c r="R671" s="212"/>
      <c r="S671" s="212"/>
      <c r="T671" s="213"/>
      <c r="AT671" s="214" t="s">
        <v>180</v>
      </c>
      <c r="AU671" s="214" t="s">
        <v>85</v>
      </c>
      <c r="AV671" s="14" t="s">
        <v>178</v>
      </c>
      <c r="AW671" s="14" t="s">
        <v>34</v>
      </c>
      <c r="AX671" s="14" t="s">
        <v>79</v>
      </c>
      <c r="AY671" s="214" t="s">
        <v>171</v>
      </c>
    </row>
    <row r="672" spans="1:65" s="2" customFormat="1" ht="24">
      <c r="A672" s="35"/>
      <c r="B672" s="36"/>
      <c r="C672" s="179" t="s">
        <v>1160</v>
      </c>
      <c r="D672" s="179" t="s">
        <v>173</v>
      </c>
      <c r="E672" s="180" t="s">
        <v>1161</v>
      </c>
      <c r="F672" s="181" t="s">
        <v>1162</v>
      </c>
      <c r="G672" s="182" t="s">
        <v>318</v>
      </c>
      <c r="H672" s="183">
        <v>93.5</v>
      </c>
      <c r="I672" s="184"/>
      <c r="J672" s="185">
        <f>ROUND(I672*H672,2)</f>
        <v>0</v>
      </c>
      <c r="K672" s="181" t="s">
        <v>177</v>
      </c>
      <c r="L672" s="40"/>
      <c r="M672" s="186" t="s">
        <v>19</v>
      </c>
      <c r="N672" s="187" t="s">
        <v>45</v>
      </c>
      <c r="O672" s="65"/>
      <c r="P672" s="188">
        <f>O672*H672</f>
        <v>0</v>
      </c>
      <c r="Q672" s="188">
        <v>0</v>
      </c>
      <c r="R672" s="188">
        <f>Q672*H672</f>
        <v>0</v>
      </c>
      <c r="S672" s="188">
        <v>2.5999999999999999E-3</v>
      </c>
      <c r="T672" s="189">
        <f>S672*H672</f>
        <v>0.24309999999999998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190" t="s">
        <v>254</v>
      </c>
      <c r="AT672" s="190" t="s">
        <v>173</v>
      </c>
      <c r="AU672" s="190" t="s">
        <v>85</v>
      </c>
      <c r="AY672" s="18" t="s">
        <v>171</v>
      </c>
      <c r="BE672" s="191">
        <f>IF(N672="základní",J672,0)</f>
        <v>0</v>
      </c>
      <c r="BF672" s="191">
        <f>IF(N672="snížená",J672,0)</f>
        <v>0</v>
      </c>
      <c r="BG672" s="191">
        <f>IF(N672="zákl. přenesená",J672,0)</f>
        <v>0</v>
      </c>
      <c r="BH672" s="191">
        <f>IF(N672="sníž. přenesená",J672,0)</f>
        <v>0</v>
      </c>
      <c r="BI672" s="191">
        <f>IF(N672="nulová",J672,0)</f>
        <v>0</v>
      </c>
      <c r="BJ672" s="18" t="s">
        <v>85</v>
      </c>
      <c r="BK672" s="191">
        <f>ROUND(I672*H672,2)</f>
        <v>0</v>
      </c>
      <c r="BL672" s="18" t="s">
        <v>254</v>
      </c>
      <c r="BM672" s="190" t="s">
        <v>1163</v>
      </c>
    </row>
    <row r="673" spans="1:65" s="13" customFormat="1" ht="11.25">
      <c r="B673" s="192"/>
      <c r="C673" s="193"/>
      <c r="D673" s="194" t="s">
        <v>180</v>
      </c>
      <c r="E673" s="195" t="s">
        <v>19</v>
      </c>
      <c r="F673" s="196" t="s">
        <v>1164</v>
      </c>
      <c r="G673" s="193"/>
      <c r="H673" s="197">
        <v>93.5</v>
      </c>
      <c r="I673" s="198"/>
      <c r="J673" s="193"/>
      <c r="K673" s="193"/>
      <c r="L673" s="199"/>
      <c r="M673" s="200"/>
      <c r="N673" s="201"/>
      <c r="O673" s="201"/>
      <c r="P673" s="201"/>
      <c r="Q673" s="201"/>
      <c r="R673" s="201"/>
      <c r="S673" s="201"/>
      <c r="T673" s="202"/>
      <c r="AT673" s="203" t="s">
        <v>180</v>
      </c>
      <c r="AU673" s="203" t="s">
        <v>85</v>
      </c>
      <c r="AV673" s="13" t="s">
        <v>85</v>
      </c>
      <c r="AW673" s="13" t="s">
        <v>34</v>
      </c>
      <c r="AX673" s="13" t="s">
        <v>73</v>
      </c>
      <c r="AY673" s="203" t="s">
        <v>171</v>
      </c>
    </row>
    <row r="674" spans="1:65" s="14" customFormat="1" ht="11.25">
      <c r="B674" s="204"/>
      <c r="C674" s="205"/>
      <c r="D674" s="194" t="s">
        <v>180</v>
      </c>
      <c r="E674" s="206" t="s">
        <v>19</v>
      </c>
      <c r="F674" s="207" t="s">
        <v>183</v>
      </c>
      <c r="G674" s="205"/>
      <c r="H674" s="208">
        <v>93.5</v>
      </c>
      <c r="I674" s="209"/>
      <c r="J674" s="205"/>
      <c r="K674" s="205"/>
      <c r="L674" s="210"/>
      <c r="M674" s="211"/>
      <c r="N674" s="212"/>
      <c r="O674" s="212"/>
      <c r="P674" s="212"/>
      <c r="Q674" s="212"/>
      <c r="R674" s="212"/>
      <c r="S674" s="212"/>
      <c r="T674" s="213"/>
      <c r="AT674" s="214" t="s">
        <v>180</v>
      </c>
      <c r="AU674" s="214" t="s">
        <v>85</v>
      </c>
      <c r="AV674" s="14" t="s">
        <v>178</v>
      </c>
      <c r="AW674" s="14" t="s">
        <v>34</v>
      </c>
      <c r="AX674" s="14" t="s">
        <v>79</v>
      </c>
      <c r="AY674" s="214" t="s">
        <v>171</v>
      </c>
    </row>
    <row r="675" spans="1:65" s="2" customFormat="1" ht="16.5" customHeight="1">
      <c r="A675" s="35"/>
      <c r="B675" s="36"/>
      <c r="C675" s="179" t="s">
        <v>1165</v>
      </c>
      <c r="D675" s="179" t="s">
        <v>173</v>
      </c>
      <c r="E675" s="180" t="s">
        <v>1166</v>
      </c>
      <c r="F675" s="181" t="s">
        <v>1167</v>
      </c>
      <c r="G675" s="182" t="s">
        <v>318</v>
      </c>
      <c r="H675" s="183">
        <v>33</v>
      </c>
      <c r="I675" s="184"/>
      <c r="J675" s="185">
        <f>ROUND(I675*H675,2)</f>
        <v>0</v>
      </c>
      <c r="K675" s="181" t="s">
        <v>177</v>
      </c>
      <c r="L675" s="40"/>
      <c r="M675" s="186" t="s">
        <v>19</v>
      </c>
      <c r="N675" s="187" t="s">
        <v>45</v>
      </c>
      <c r="O675" s="65"/>
      <c r="P675" s="188">
        <f>O675*H675</f>
        <v>0</v>
      </c>
      <c r="Q675" s="188">
        <v>0</v>
      </c>
      <c r="R675" s="188">
        <f>Q675*H675</f>
        <v>0</v>
      </c>
      <c r="S675" s="188">
        <v>3.9399999999999999E-3</v>
      </c>
      <c r="T675" s="189">
        <f>S675*H675</f>
        <v>0.13002</v>
      </c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R675" s="190" t="s">
        <v>254</v>
      </c>
      <c r="AT675" s="190" t="s">
        <v>173</v>
      </c>
      <c r="AU675" s="190" t="s">
        <v>85</v>
      </c>
      <c r="AY675" s="18" t="s">
        <v>171</v>
      </c>
      <c r="BE675" s="191">
        <f>IF(N675="základní",J675,0)</f>
        <v>0</v>
      </c>
      <c r="BF675" s="191">
        <f>IF(N675="snížená",J675,0)</f>
        <v>0</v>
      </c>
      <c r="BG675" s="191">
        <f>IF(N675="zákl. přenesená",J675,0)</f>
        <v>0</v>
      </c>
      <c r="BH675" s="191">
        <f>IF(N675="sníž. přenesená",J675,0)</f>
        <v>0</v>
      </c>
      <c r="BI675" s="191">
        <f>IF(N675="nulová",J675,0)</f>
        <v>0</v>
      </c>
      <c r="BJ675" s="18" t="s">
        <v>85</v>
      </c>
      <c r="BK675" s="191">
        <f>ROUND(I675*H675,2)</f>
        <v>0</v>
      </c>
      <c r="BL675" s="18" t="s">
        <v>254</v>
      </c>
      <c r="BM675" s="190" t="s">
        <v>1168</v>
      </c>
    </row>
    <row r="676" spans="1:65" s="13" customFormat="1" ht="11.25">
      <c r="B676" s="192"/>
      <c r="C676" s="193"/>
      <c r="D676" s="194" t="s">
        <v>180</v>
      </c>
      <c r="E676" s="195" t="s">
        <v>19</v>
      </c>
      <c r="F676" s="196" t="s">
        <v>346</v>
      </c>
      <c r="G676" s="193"/>
      <c r="H676" s="197">
        <v>33</v>
      </c>
      <c r="I676" s="198"/>
      <c r="J676" s="193"/>
      <c r="K676" s="193"/>
      <c r="L676" s="199"/>
      <c r="M676" s="200"/>
      <c r="N676" s="201"/>
      <c r="O676" s="201"/>
      <c r="P676" s="201"/>
      <c r="Q676" s="201"/>
      <c r="R676" s="201"/>
      <c r="S676" s="201"/>
      <c r="T676" s="202"/>
      <c r="AT676" s="203" t="s">
        <v>180</v>
      </c>
      <c r="AU676" s="203" t="s">
        <v>85</v>
      </c>
      <c r="AV676" s="13" t="s">
        <v>85</v>
      </c>
      <c r="AW676" s="13" t="s">
        <v>34</v>
      </c>
      <c r="AX676" s="13" t="s">
        <v>73</v>
      </c>
      <c r="AY676" s="203" t="s">
        <v>171</v>
      </c>
    </row>
    <row r="677" spans="1:65" s="14" customFormat="1" ht="11.25">
      <c r="B677" s="204"/>
      <c r="C677" s="205"/>
      <c r="D677" s="194" t="s">
        <v>180</v>
      </c>
      <c r="E677" s="206" t="s">
        <v>19</v>
      </c>
      <c r="F677" s="207" t="s">
        <v>183</v>
      </c>
      <c r="G677" s="205"/>
      <c r="H677" s="208">
        <v>33</v>
      </c>
      <c r="I677" s="209"/>
      <c r="J677" s="205"/>
      <c r="K677" s="205"/>
      <c r="L677" s="210"/>
      <c r="M677" s="211"/>
      <c r="N677" s="212"/>
      <c r="O677" s="212"/>
      <c r="P677" s="212"/>
      <c r="Q677" s="212"/>
      <c r="R677" s="212"/>
      <c r="S677" s="212"/>
      <c r="T677" s="213"/>
      <c r="AT677" s="214" t="s">
        <v>180</v>
      </c>
      <c r="AU677" s="214" t="s">
        <v>85</v>
      </c>
      <c r="AV677" s="14" t="s">
        <v>178</v>
      </c>
      <c r="AW677" s="14" t="s">
        <v>34</v>
      </c>
      <c r="AX677" s="14" t="s">
        <v>79</v>
      </c>
      <c r="AY677" s="214" t="s">
        <v>171</v>
      </c>
    </row>
    <row r="678" spans="1:65" s="2" customFormat="1" ht="36">
      <c r="A678" s="35"/>
      <c r="B678" s="36"/>
      <c r="C678" s="179" t="s">
        <v>1169</v>
      </c>
      <c r="D678" s="179" t="s">
        <v>173</v>
      </c>
      <c r="E678" s="180" t="s">
        <v>1170</v>
      </c>
      <c r="F678" s="181" t="s">
        <v>1171</v>
      </c>
      <c r="G678" s="182" t="s">
        <v>231</v>
      </c>
      <c r="H678" s="183">
        <v>64</v>
      </c>
      <c r="I678" s="184"/>
      <c r="J678" s="185">
        <f>ROUND(I678*H678,2)</f>
        <v>0</v>
      </c>
      <c r="K678" s="181" t="s">
        <v>177</v>
      </c>
      <c r="L678" s="40"/>
      <c r="M678" s="186" t="s">
        <v>19</v>
      </c>
      <c r="N678" s="187" t="s">
        <v>45</v>
      </c>
      <c r="O678" s="65"/>
      <c r="P678" s="188">
        <f>O678*H678</f>
        <v>0</v>
      </c>
      <c r="Q678" s="188">
        <v>2.63E-3</v>
      </c>
      <c r="R678" s="188">
        <f>Q678*H678</f>
        <v>0.16832</v>
      </c>
      <c r="S678" s="188">
        <v>0</v>
      </c>
      <c r="T678" s="189">
        <f>S678*H678</f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90" t="s">
        <v>254</v>
      </c>
      <c r="AT678" s="190" t="s">
        <v>173</v>
      </c>
      <c r="AU678" s="190" t="s">
        <v>85</v>
      </c>
      <c r="AY678" s="18" t="s">
        <v>171</v>
      </c>
      <c r="BE678" s="191">
        <f>IF(N678="základní",J678,0)</f>
        <v>0</v>
      </c>
      <c r="BF678" s="191">
        <f>IF(N678="snížená",J678,0)</f>
        <v>0</v>
      </c>
      <c r="BG678" s="191">
        <f>IF(N678="zákl. přenesená",J678,0)</f>
        <v>0</v>
      </c>
      <c r="BH678" s="191">
        <f>IF(N678="sníž. přenesená",J678,0)</f>
        <v>0</v>
      </c>
      <c r="BI678" s="191">
        <f>IF(N678="nulová",J678,0)</f>
        <v>0</v>
      </c>
      <c r="BJ678" s="18" t="s">
        <v>85</v>
      </c>
      <c r="BK678" s="191">
        <f>ROUND(I678*H678,2)</f>
        <v>0</v>
      </c>
      <c r="BL678" s="18" t="s">
        <v>254</v>
      </c>
      <c r="BM678" s="190" t="s">
        <v>1172</v>
      </c>
    </row>
    <row r="679" spans="1:65" s="13" customFormat="1" ht="11.25">
      <c r="B679" s="192"/>
      <c r="C679" s="193"/>
      <c r="D679" s="194" t="s">
        <v>180</v>
      </c>
      <c r="E679" s="195" t="s">
        <v>19</v>
      </c>
      <c r="F679" s="196" t="s">
        <v>1173</v>
      </c>
      <c r="G679" s="193"/>
      <c r="H679" s="197">
        <v>64</v>
      </c>
      <c r="I679" s="198"/>
      <c r="J679" s="193"/>
      <c r="K679" s="193"/>
      <c r="L679" s="199"/>
      <c r="M679" s="200"/>
      <c r="N679" s="201"/>
      <c r="O679" s="201"/>
      <c r="P679" s="201"/>
      <c r="Q679" s="201"/>
      <c r="R679" s="201"/>
      <c r="S679" s="201"/>
      <c r="T679" s="202"/>
      <c r="AT679" s="203" t="s">
        <v>180</v>
      </c>
      <c r="AU679" s="203" t="s">
        <v>85</v>
      </c>
      <c r="AV679" s="13" t="s">
        <v>85</v>
      </c>
      <c r="AW679" s="13" t="s">
        <v>34</v>
      </c>
      <c r="AX679" s="13" t="s">
        <v>79</v>
      </c>
      <c r="AY679" s="203" t="s">
        <v>171</v>
      </c>
    </row>
    <row r="680" spans="1:65" s="2" customFormat="1" ht="36">
      <c r="A680" s="35"/>
      <c r="B680" s="36"/>
      <c r="C680" s="179" t="s">
        <v>1174</v>
      </c>
      <c r="D680" s="179" t="s">
        <v>173</v>
      </c>
      <c r="E680" s="180" t="s">
        <v>1175</v>
      </c>
      <c r="F680" s="181" t="s">
        <v>1176</v>
      </c>
      <c r="G680" s="182" t="s">
        <v>231</v>
      </c>
      <c r="H680" s="183">
        <v>330</v>
      </c>
      <c r="I680" s="184"/>
      <c r="J680" s="185">
        <f>ROUND(I680*H680,2)</f>
        <v>0</v>
      </c>
      <c r="K680" s="181" t="s">
        <v>177</v>
      </c>
      <c r="L680" s="40"/>
      <c r="M680" s="186" t="s">
        <v>19</v>
      </c>
      <c r="N680" s="187" t="s">
        <v>45</v>
      </c>
      <c r="O680" s="65"/>
      <c r="P680" s="188">
        <f>O680*H680</f>
        <v>0</v>
      </c>
      <c r="Q680" s="188">
        <v>2.99E-3</v>
      </c>
      <c r="R680" s="188">
        <f>Q680*H680</f>
        <v>0.98670000000000002</v>
      </c>
      <c r="S680" s="188">
        <v>0</v>
      </c>
      <c r="T680" s="189">
        <f>S680*H680</f>
        <v>0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R680" s="190" t="s">
        <v>254</v>
      </c>
      <c r="AT680" s="190" t="s">
        <v>173</v>
      </c>
      <c r="AU680" s="190" t="s">
        <v>85</v>
      </c>
      <c r="AY680" s="18" t="s">
        <v>171</v>
      </c>
      <c r="BE680" s="191">
        <f>IF(N680="základní",J680,0)</f>
        <v>0</v>
      </c>
      <c r="BF680" s="191">
        <f>IF(N680="snížená",J680,0)</f>
        <v>0</v>
      </c>
      <c r="BG680" s="191">
        <f>IF(N680="zákl. přenesená",J680,0)</f>
        <v>0</v>
      </c>
      <c r="BH680" s="191">
        <f>IF(N680="sníž. přenesená",J680,0)</f>
        <v>0</v>
      </c>
      <c r="BI680" s="191">
        <f>IF(N680="nulová",J680,0)</f>
        <v>0</v>
      </c>
      <c r="BJ680" s="18" t="s">
        <v>85</v>
      </c>
      <c r="BK680" s="191">
        <f>ROUND(I680*H680,2)</f>
        <v>0</v>
      </c>
      <c r="BL680" s="18" t="s">
        <v>254</v>
      </c>
      <c r="BM680" s="190" t="s">
        <v>1177</v>
      </c>
    </row>
    <row r="681" spans="1:65" s="13" customFormat="1" ht="11.25">
      <c r="B681" s="192"/>
      <c r="C681" s="193"/>
      <c r="D681" s="194" t="s">
        <v>180</v>
      </c>
      <c r="E681" s="195" t="s">
        <v>19</v>
      </c>
      <c r="F681" s="196" t="s">
        <v>813</v>
      </c>
      <c r="G681" s="193"/>
      <c r="H681" s="197">
        <v>330</v>
      </c>
      <c r="I681" s="198"/>
      <c r="J681" s="193"/>
      <c r="K681" s="193"/>
      <c r="L681" s="199"/>
      <c r="M681" s="200"/>
      <c r="N681" s="201"/>
      <c r="O681" s="201"/>
      <c r="P681" s="201"/>
      <c r="Q681" s="201"/>
      <c r="R681" s="201"/>
      <c r="S681" s="201"/>
      <c r="T681" s="202"/>
      <c r="AT681" s="203" t="s">
        <v>180</v>
      </c>
      <c r="AU681" s="203" t="s">
        <v>85</v>
      </c>
      <c r="AV681" s="13" t="s">
        <v>85</v>
      </c>
      <c r="AW681" s="13" t="s">
        <v>34</v>
      </c>
      <c r="AX681" s="13" t="s">
        <v>79</v>
      </c>
      <c r="AY681" s="203" t="s">
        <v>171</v>
      </c>
    </row>
    <row r="682" spans="1:65" s="2" customFormat="1" ht="33" customHeight="1">
      <c r="A682" s="35"/>
      <c r="B682" s="36"/>
      <c r="C682" s="179" t="s">
        <v>1178</v>
      </c>
      <c r="D682" s="179" t="s">
        <v>173</v>
      </c>
      <c r="E682" s="180" t="s">
        <v>1179</v>
      </c>
      <c r="F682" s="181" t="s">
        <v>1180</v>
      </c>
      <c r="G682" s="182" t="s">
        <v>318</v>
      </c>
      <c r="H682" s="183">
        <v>26</v>
      </c>
      <c r="I682" s="184"/>
      <c r="J682" s="185">
        <f>ROUND(I682*H682,2)</f>
        <v>0</v>
      </c>
      <c r="K682" s="181" t="s">
        <v>177</v>
      </c>
      <c r="L682" s="40"/>
      <c r="M682" s="186" t="s">
        <v>19</v>
      </c>
      <c r="N682" s="187" t="s">
        <v>45</v>
      </c>
      <c r="O682" s="65"/>
      <c r="P682" s="188">
        <f>O682*H682</f>
        <v>0</v>
      </c>
      <c r="Q682" s="188">
        <v>1.8699999999999999E-3</v>
      </c>
      <c r="R682" s="188">
        <f>Q682*H682</f>
        <v>4.8619999999999997E-2</v>
      </c>
      <c r="S682" s="188">
        <v>0</v>
      </c>
      <c r="T682" s="189">
        <f>S682*H682</f>
        <v>0</v>
      </c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R682" s="190" t="s">
        <v>254</v>
      </c>
      <c r="AT682" s="190" t="s">
        <v>173</v>
      </c>
      <c r="AU682" s="190" t="s">
        <v>85</v>
      </c>
      <c r="AY682" s="18" t="s">
        <v>171</v>
      </c>
      <c r="BE682" s="191">
        <f>IF(N682="základní",J682,0)</f>
        <v>0</v>
      </c>
      <c r="BF682" s="191">
        <f>IF(N682="snížená",J682,0)</f>
        <v>0</v>
      </c>
      <c r="BG682" s="191">
        <f>IF(N682="zákl. přenesená",J682,0)</f>
        <v>0</v>
      </c>
      <c r="BH682" s="191">
        <f>IF(N682="sníž. přenesená",J682,0)</f>
        <v>0</v>
      </c>
      <c r="BI682" s="191">
        <f>IF(N682="nulová",J682,0)</f>
        <v>0</v>
      </c>
      <c r="BJ682" s="18" t="s">
        <v>85</v>
      </c>
      <c r="BK682" s="191">
        <f>ROUND(I682*H682,2)</f>
        <v>0</v>
      </c>
      <c r="BL682" s="18" t="s">
        <v>254</v>
      </c>
      <c r="BM682" s="190" t="s">
        <v>1181</v>
      </c>
    </row>
    <row r="683" spans="1:65" s="13" customFormat="1" ht="11.25">
      <c r="B683" s="192"/>
      <c r="C683" s="193"/>
      <c r="D683" s="194" t="s">
        <v>180</v>
      </c>
      <c r="E683" s="195" t="s">
        <v>19</v>
      </c>
      <c r="F683" s="196" t="s">
        <v>1182</v>
      </c>
      <c r="G683" s="193"/>
      <c r="H683" s="197">
        <v>26</v>
      </c>
      <c r="I683" s="198"/>
      <c r="J683" s="193"/>
      <c r="K683" s="193"/>
      <c r="L683" s="199"/>
      <c r="M683" s="200"/>
      <c r="N683" s="201"/>
      <c r="O683" s="201"/>
      <c r="P683" s="201"/>
      <c r="Q683" s="201"/>
      <c r="R683" s="201"/>
      <c r="S683" s="201"/>
      <c r="T683" s="202"/>
      <c r="AT683" s="203" t="s">
        <v>180</v>
      </c>
      <c r="AU683" s="203" t="s">
        <v>85</v>
      </c>
      <c r="AV683" s="13" t="s">
        <v>85</v>
      </c>
      <c r="AW683" s="13" t="s">
        <v>34</v>
      </c>
      <c r="AX683" s="13" t="s">
        <v>79</v>
      </c>
      <c r="AY683" s="203" t="s">
        <v>171</v>
      </c>
    </row>
    <row r="684" spans="1:65" s="2" customFormat="1" ht="33" customHeight="1">
      <c r="A684" s="35"/>
      <c r="B684" s="36"/>
      <c r="C684" s="179" t="s">
        <v>1183</v>
      </c>
      <c r="D684" s="179" t="s">
        <v>173</v>
      </c>
      <c r="E684" s="180" t="s">
        <v>1184</v>
      </c>
      <c r="F684" s="181" t="s">
        <v>1185</v>
      </c>
      <c r="G684" s="182" t="s">
        <v>318</v>
      </c>
      <c r="H684" s="183">
        <v>29</v>
      </c>
      <c r="I684" s="184"/>
      <c r="J684" s="185">
        <f>ROUND(I684*H684,2)</f>
        <v>0</v>
      </c>
      <c r="K684" s="181" t="s">
        <v>177</v>
      </c>
      <c r="L684" s="40"/>
      <c r="M684" s="186" t="s">
        <v>19</v>
      </c>
      <c r="N684" s="187" t="s">
        <v>45</v>
      </c>
      <c r="O684" s="65"/>
      <c r="P684" s="188">
        <f>O684*H684</f>
        <v>0</v>
      </c>
      <c r="Q684" s="188">
        <v>1.8699999999999999E-3</v>
      </c>
      <c r="R684" s="188">
        <f>Q684*H684</f>
        <v>5.423E-2</v>
      </c>
      <c r="S684" s="188">
        <v>0</v>
      </c>
      <c r="T684" s="189">
        <f>S684*H684</f>
        <v>0</v>
      </c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R684" s="190" t="s">
        <v>254</v>
      </c>
      <c r="AT684" s="190" t="s">
        <v>173</v>
      </c>
      <c r="AU684" s="190" t="s">
        <v>85</v>
      </c>
      <c r="AY684" s="18" t="s">
        <v>171</v>
      </c>
      <c r="BE684" s="191">
        <f>IF(N684="základní",J684,0)</f>
        <v>0</v>
      </c>
      <c r="BF684" s="191">
        <f>IF(N684="snížená",J684,0)</f>
        <v>0</v>
      </c>
      <c r="BG684" s="191">
        <f>IF(N684="zákl. přenesená",J684,0)</f>
        <v>0</v>
      </c>
      <c r="BH684" s="191">
        <f>IF(N684="sníž. přenesená",J684,0)</f>
        <v>0</v>
      </c>
      <c r="BI684" s="191">
        <f>IF(N684="nulová",J684,0)</f>
        <v>0</v>
      </c>
      <c r="BJ684" s="18" t="s">
        <v>85</v>
      </c>
      <c r="BK684" s="191">
        <f>ROUND(I684*H684,2)</f>
        <v>0</v>
      </c>
      <c r="BL684" s="18" t="s">
        <v>254</v>
      </c>
      <c r="BM684" s="190" t="s">
        <v>1186</v>
      </c>
    </row>
    <row r="685" spans="1:65" s="13" customFormat="1" ht="11.25">
      <c r="B685" s="192"/>
      <c r="C685" s="193"/>
      <c r="D685" s="194" t="s">
        <v>180</v>
      </c>
      <c r="E685" s="195" t="s">
        <v>19</v>
      </c>
      <c r="F685" s="196" t="s">
        <v>1187</v>
      </c>
      <c r="G685" s="193"/>
      <c r="H685" s="197">
        <v>29</v>
      </c>
      <c r="I685" s="198"/>
      <c r="J685" s="193"/>
      <c r="K685" s="193"/>
      <c r="L685" s="199"/>
      <c r="M685" s="200"/>
      <c r="N685" s="201"/>
      <c r="O685" s="201"/>
      <c r="P685" s="201"/>
      <c r="Q685" s="201"/>
      <c r="R685" s="201"/>
      <c r="S685" s="201"/>
      <c r="T685" s="202"/>
      <c r="AT685" s="203" t="s">
        <v>180</v>
      </c>
      <c r="AU685" s="203" t="s">
        <v>85</v>
      </c>
      <c r="AV685" s="13" t="s">
        <v>85</v>
      </c>
      <c r="AW685" s="13" t="s">
        <v>34</v>
      </c>
      <c r="AX685" s="13" t="s">
        <v>79</v>
      </c>
      <c r="AY685" s="203" t="s">
        <v>171</v>
      </c>
    </row>
    <row r="686" spans="1:65" s="2" customFormat="1" ht="24">
      <c r="A686" s="35"/>
      <c r="B686" s="36"/>
      <c r="C686" s="179" t="s">
        <v>1188</v>
      </c>
      <c r="D686" s="179" t="s">
        <v>173</v>
      </c>
      <c r="E686" s="180" t="s">
        <v>1189</v>
      </c>
      <c r="F686" s="181" t="s">
        <v>1190</v>
      </c>
      <c r="G686" s="182" t="s">
        <v>318</v>
      </c>
      <c r="H686" s="183">
        <v>16</v>
      </c>
      <c r="I686" s="184"/>
      <c r="J686" s="185">
        <f>ROUND(I686*H686,2)</f>
        <v>0</v>
      </c>
      <c r="K686" s="181" t="s">
        <v>177</v>
      </c>
      <c r="L686" s="40"/>
      <c r="M686" s="186" t="s">
        <v>19</v>
      </c>
      <c r="N686" s="187" t="s">
        <v>45</v>
      </c>
      <c r="O686" s="65"/>
      <c r="P686" s="188">
        <f>O686*H686</f>
        <v>0</v>
      </c>
      <c r="Q686" s="188">
        <v>1.1100000000000001E-3</v>
      </c>
      <c r="R686" s="188">
        <f>Q686*H686</f>
        <v>1.7760000000000001E-2</v>
      </c>
      <c r="S686" s="188">
        <v>0</v>
      </c>
      <c r="T686" s="189">
        <f>S686*H686</f>
        <v>0</v>
      </c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R686" s="190" t="s">
        <v>254</v>
      </c>
      <c r="AT686" s="190" t="s">
        <v>173</v>
      </c>
      <c r="AU686" s="190" t="s">
        <v>85</v>
      </c>
      <c r="AY686" s="18" t="s">
        <v>171</v>
      </c>
      <c r="BE686" s="191">
        <f>IF(N686="základní",J686,0)</f>
        <v>0</v>
      </c>
      <c r="BF686" s="191">
        <f>IF(N686="snížená",J686,0)</f>
        <v>0</v>
      </c>
      <c r="BG686" s="191">
        <f>IF(N686="zákl. přenesená",J686,0)</f>
        <v>0</v>
      </c>
      <c r="BH686" s="191">
        <f>IF(N686="sníž. přenesená",J686,0)</f>
        <v>0</v>
      </c>
      <c r="BI686" s="191">
        <f>IF(N686="nulová",J686,0)</f>
        <v>0</v>
      </c>
      <c r="BJ686" s="18" t="s">
        <v>85</v>
      </c>
      <c r="BK686" s="191">
        <f>ROUND(I686*H686,2)</f>
        <v>0</v>
      </c>
      <c r="BL686" s="18" t="s">
        <v>254</v>
      </c>
      <c r="BM686" s="190" t="s">
        <v>1191</v>
      </c>
    </row>
    <row r="687" spans="1:65" s="13" customFormat="1" ht="11.25">
      <c r="B687" s="192"/>
      <c r="C687" s="193"/>
      <c r="D687" s="194" t="s">
        <v>180</v>
      </c>
      <c r="E687" s="195" t="s">
        <v>19</v>
      </c>
      <c r="F687" s="196" t="s">
        <v>1192</v>
      </c>
      <c r="G687" s="193"/>
      <c r="H687" s="197">
        <v>16</v>
      </c>
      <c r="I687" s="198"/>
      <c r="J687" s="193"/>
      <c r="K687" s="193"/>
      <c r="L687" s="199"/>
      <c r="M687" s="200"/>
      <c r="N687" s="201"/>
      <c r="O687" s="201"/>
      <c r="P687" s="201"/>
      <c r="Q687" s="201"/>
      <c r="R687" s="201"/>
      <c r="S687" s="201"/>
      <c r="T687" s="202"/>
      <c r="AT687" s="203" t="s">
        <v>180</v>
      </c>
      <c r="AU687" s="203" t="s">
        <v>85</v>
      </c>
      <c r="AV687" s="13" t="s">
        <v>85</v>
      </c>
      <c r="AW687" s="13" t="s">
        <v>34</v>
      </c>
      <c r="AX687" s="13" t="s">
        <v>79</v>
      </c>
      <c r="AY687" s="203" t="s">
        <v>171</v>
      </c>
    </row>
    <row r="688" spans="1:65" s="2" customFormat="1" ht="36">
      <c r="A688" s="35"/>
      <c r="B688" s="36"/>
      <c r="C688" s="179" t="s">
        <v>1193</v>
      </c>
      <c r="D688" s="179" t="s">
        <v>173</v>
      </c>
      <c r="E688" s="180" t="s">
        <v>1194</v>
      </c>
      <c r="F688" s="181" t="s">
        <v>1195</v>
      </c>
      <c r="G688" s="182" t="s">
        <v>318</v>
      </c>
      <c r="H688" s="183">
        <v>16</v>
      </c>
      <c r="I688" s="184"/>
      <c r="J688" s="185">
        <f>ROUND(I688*H688,2)</f>
        <v>0</v>
      </c>
      <c r="K688" s="181" t="s">
        <v>177</v>
      </c>
      <c r="L688" s="40"/>
      <c r="M688" s="186" t="s">
        <v>19</v>
      </c>
      <c r="N688" s="187" t="s">
        <v>45</v>
      </c>
      <c r="O688" s="65"/>
      <c r="P688" s="188">
        <f>O688*H688</f>
        <v>0</v>
      </c>
      <c r="Q688" s="188">
        <v>2.2000000000000001E-4</v>
      </c>
      <c r="R688" s="188">
        <f>Q688*H688</f>
        <v>3.5200000000000001E-3</v>
      </c>
      <c r="S688" s="188">
        <v>0</v>
      </c>
      <c r="T688" s="189">
        <f>S688*H688</f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190" t="s">
        <v>254</v>
      </c>
      <c r="AT688" s="190" t="s">
        <v>173</v>
      </c>
      <c r="AU688" s="190" t="s">
        <v>85</v>
      </c>
      <c r="AY688" s="18" t="s">
        <v>171</v>
      </c>
      <c r="BE688" s="191">
        <f>IF(N688="základní",J688,0)</f>
        <v>0</v>
      </c>
      <c r="BF688" s="191">
        <f>IF(N688="snížená",J688,0)</f>
        <v>0</v>
      </c>
      <c r="BG688" s="191">
        <f>IF(N688="zákl. přenesená",J688,0)</f>
        <v>0</v>
      </c>
      <c r="BH688" s="191">
        <f>IF(N688="sníž. přenesená",J688,0)</f>
        <v>0</v>
      </c>
      <c r="BI688" s="191">
        <f>IF(N688="nulová",J688,0)</f>
        <v>0</v>
      </c>
      <c r="BJ688" s="18" t="s">
        <v>85</v>
      </c>
      <c r="BK688" s="191">
        <f>ROUND(I688*H688,2)</f>
        <v>0</v>
      </c>
      <c r="BL688" s="18" t="s">
        <v>254</v>
      </c>
      <c r="BM688" s="190" t="s">
        <v>1196</v>
      </c>
    </row>
    <row r="689" spans="1:65" s="13" customFormat="1" ht="11.25">
      <c r="B689" s="192"/>
      <c r="C689" s="193"/>
      <c r="D689" s="194" t="s">
        <v>180</v>
      </c>
      <c r="E689" s="195" t="s">
        <v>19</v>
      </c>
      <c r="F689" s="196" t="s">
        <v>254</v>
      </c>
      <c r="G689" s="193"/>
      <c r="H689" s="197">
        <v>16</v>
      </c>
      <c r="I689" s="198"/>
      <c r="J689" s="193"/>
      <c r="K689" s="193"/>
      <c r="L689" s="199"/>
      <c r="M689" s="200"/>
      <c r="N689" s="201"/>
      <c r="O689" s="201"/>
      <c r="P689" s="201"/>
      <c r="Q689" s="201"/>
      <c r="R689" s="201"/>
      <c r="S689" s="201"/>
      <c r="T689" s="202"/>
      <c r="AT689" s="203" t="s">
        <v>180</v>
      </c>
      <c r="AU689" s="203" t="s">
        <v>85</v>
      </c>
      <c r="AV689" s="13" t="s">
        <v>85</v>
      </c>
      <c r="AW689" s="13" t="s">
        <v>34</v>
      </c>
      <c r="AX689" s="13" t="s">
        <v>79</v>
      </c>
      <c r="AY689" s="203" t="s">
        <v>171</v>
      </c>
    </row>
    <row r="690" spans="1:65" s="2" customFormat="1" ht="24">
      <c r="A690" s="35"/>
      <c r="B690" s="36"/>
      <c r="C690" s="179" t="s">
        <v>1197</v>
      </c>
      <c r="D690" s="179" t="s">
        <v>173</v>
      </c>
      <c r="E690" s="180" t="s">
        <v>1198</v>
      </c>
      <c r="F690" s="181" t="s">
        <v>1199</v>
      </c>
      <c r="G690" s="182" t="s">
        <v>318</v>
      </c>
      <c r="H690" s="183">
        <v>41.6</v>
      </c>
      <c r="I690" s="184"/>
      <c r="J690" s="185">
        <f>ROUND(I690*H690,2)</f>
        <v>0</v>
      </c>
      <c r="K690" s="181" t="s">
        <v>177</v>
      </c>
      <c r="L690" s="40"/>
      <c r="M690" s="186" t="s">
        <v>19</v>
      </c>
      <c r="N690" s="187" t="s">
        <v>45</v>
      </c>
      <c r="O690" s="65"/>
      <c r="P690" s="188">
        <f>O690*H690</f>
        <v>0</v>
      </c>
      <c r="Q690" s="188">
        <v>7.3999999999999999E-4</v>
      </c>
      <c r="R690" s="188">
        <f>Q690*H690</f>
        <v>3.0784000000000002E-2</v>
      </c>
      <c r="S690" s="188">
        <v>0</v>
      </c>
      <c r="T690" s="189">
        <f>S690*H690</f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190" t="s">
        <v>254</v>
      </c>
      <c r="AT690" s="190" t="s">
        <v>173</v>
      </c>
      <c r="AU690" s="190" t="s">
        <v>85</v>
      </c>
      <c r="AY690" s="18" t="s">
        <v>171</v>
      </c>
      <c r="BE690" s="191">
        <f>IF(N690="základní",J690,0)</f>
        <v>0</v>
      </c>
      <c r="BF690" s="191">
        <f>IF(N690="snížená",J690,0)</f>
        <v>0</v>
      </c>
      <c r="BG690" s="191">
        <f>IF(N690="zákl. přenesená",J690,0)</f>
        <v>0</v>
      </c>
      <c r="BH690" s="191">
        <f>IF(N690="sníž. přenesená",J690,0)</f>
        <v>0</v>
      </c>
      <c r="BI690" s="191">
        <f>IF(N690="nulová",J690,0)</f>
        <v>0</v>
      </c>
      <c r="BJ690" s="18" t="s">
        <v>85</v>
      </c>
      <c r="BK690" s="191">
        <f>ROUND(I690*H690,2)</f>
        <v>0</v>
      </c>
      <c r="BL690" s="18" t="s">
        <v>254</v>
      </c>
      <c r="BM690" s="190" t="s">
        <v>1200</v>
      </c>
    </row>
    <row r="691" spans="1:65" s="13" customFormat="1" ht="11.25">
      <c r="B691" s="192"/>
      <c r="C691" s="193"/>
      <c r="D691" s="194" t="s">
        <v>180</v>
      </c>
      <c r="E691" s="195" t="s">
        <v>19</v>
      </c>
      <c r="F691" s="196" t="s">
        <v>1201</v>
      </c>
      <c r="G691" s="193"/>
      <c r="H691" s="197">
        <v>41.6</v>
      </c>
      <c r="I691" s="198"/>
      <c r="J691" s="193"/>
      <c r="K691" s="193"/>
      <c r="L691" s="199"/>
      <c r="M691" s="200"/>
      <c r="N691" s="201"/>
      <c r="O691" s="201"/>
      <c r="P691" s="201"/>
      <c r="Q691" s="201"/>
      <c r="R691" s="201"/>
      <c r="S691" s="201"/>
      <c r="T691" s="202"/>
      <c r="AT691" s="203" t="s">
        <v>180</v>
      </c>
      <c r="AU691" s="203" t="s">
        <v>85</v>
      </c>
      <c r="AV691" s="13" t="s">
        <v>85</v>
      </c>
      <c r="AW691" s="13" t="s">
        <v>34</v>
      </c>
      <c r="AX691" s="13" t="s">
        <v>79</v>
      </c>
      <c r="AY691" s="203" t="s">
        <v>171</v>
      </c>
    </row>
    <row r="692" spans="1:65" s="2" customFormat="1" ht="33" customHeight="1">
      <c r="A692" s="35"/>
      <c r="B692" s="36"/>
      <c r="C692" s="179" t="s">
        <v>576</v>
      </c>
      <c r="D692" s="179" t="s">
        <v>173</v>
      </c>
      <c r="E692" s="180" t="s">
        <v>1202</v>
      </c>
      <c r="F692" s="181" t="s">
        <v>1203</v>
      </c>
      <c r="G692" s="182" t="s">
        <v>318</v>
      </c>
      <c r="H692" s="183">
        <v>93.5</v>
      </c>
      <c r="I692" s="184"/>
      <c r="J692" s="185">
        <f>ROUND(I692*H692,2)</f>
        <v>0</v>
      </c>
      <c r="K692" s="181" t="s">
        <v>177</v>
      </c>
      <c r="L692" s="40"/>
      <c r="M692" s="186" t="s">
        <v>19</v>
      </c>
      <c r="N692" s="187" t="s">
        <v>45</v>
      </c>
      <c r="O692" s="65"/>
      <c r="P692" s="188">
        <f>O692*H692</f>
        <v>0</v>
      </c>
      <c r="Q692" s="188">
        <v>7.2999999999999996E-4</v>
      </c>
      <c r="R692" s="188">
        <f>Q692*H692</f>
        <v>6.8254999999999996E-2</v>
      </c>
      <c r="S692" s="188">
        <v>0</v>
      </c>
      <c r="T692" s="189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90" t="s">
        <v>254</v>
      </c>
      <c r="AT692" s="190" t="s">
        <v>173</v>
      </c>
      <c r="AU692" s="190" t="s">
        <v>85</v>
      </c>
      <c r="AY692" s="18" t="s">
        <v>171</v>
      </c>
      <c r="BE692" s="191">
        <f>IF(N692="základní",J692,0)</f>
        <v>0</v>
      </c>
      <c r="BF692" s="191">
        <f>IF(N692="snížená",J692,0)</f>
        <v>0</v>
      </c>
      <c r="BG692" s="191">
        <f>IF(N692="zákl. přenesená",J692,0)</f>
        <v>0</v>
      </c>
      <c r="BH692" s="191">
        <f>IF(N692="sníž. přenesená",J692,0)</f>
        <v>0</v>
      </c>
      <c r="BI692" s="191">
        <f>IF(N692="nulová",J692,0)</f>
        <v>0</v>
      </c>
      <c r="BJ692" s="18" t="s">
        <v>85</v>
      </c>
      <c r="BK692" s="191">
        <f>ROUND(I692*H692,2)</f>
        <v>0</v>
      </c>
      <c r="BL692" s="18" t="s">
        <v>254</v>
      </c>
      <c r="BM692" s="190" t="s">
        <v>1204</v>
      </c>
    </row>
    <row r="693" spans="1:65" s="13" customFormat="1" ht="11.25">
      <c r="B693" s="192"/>
      <c r="C693" s="193"/>
      <c r="D693" s="194" t="s">
        <v>180</v>
      </c>
      <c r="E693" s="195" t="s">
        <v>19</v>
      </c>
      <c r="F693" s="196" t="s">
        <v>1164</v>
      </c>
      <c r="G693" s="193"/>
      <c r="H693" s="197">
        <v>93.5</v>
      </c>
      <c r="I693" s="198"/>
      <c r="J693" s="193"/>
      <c r="K693" s="193"/>
      <c r="L693" s="199"/>
      <c r="M693" s="200"/>
      <c r="N693" s="201"/>
      <c r="O693" s="201"/>
      <c r="P693" s="201"/>
      <c r="Q693" s="201"/>
      <c r="R693" s="201"/>
      <c r="S693" s="201"/>
      <c r="T693" s="202"/>
      <c r="AT693" s="203" t="s">
        <v>180</v>
      </c>
      <c r="AU693" s="203" t="s">
        <v>85</v>
      </c>
      <c r="AV693" s="13" t="s">
        <v>85</v>
      </c>
      <c r="AW693" s="13" t="s">
        <v>34</v>
      </c>
      <c r="AX693" s="13" t="s">
        <v>79</v>
      </c>
      <c r="AY693" s="203" t="s">
        <v>171</v>
      </c>
    </row>
    <row r="694" spans="1:65" s="2" customFormat="1" ht="36">
      <c r="A694" s="35"/>
      <c r="B694" s="36"/>
      <c r="C694" s="179" t="s">
        <v>1205</v>
      </c>
      <c r="D694" s="179" t="s">
        <v>173</v>
      </c>
      <c r="E694" s="180" t="s">
        <v>1206</v>
      </c>
      <c r="F694" s="181" t="s">
        <v>1207</v>
      </c>
      <c r="G694" s="182" t="s">
        <v>266</v>
      </c>
      <c r="H694" s="183">
        <v>1</v>
      </c>
      <c r="I694" s="184"/>
      <c r="J694" s="185">
        <f>ROUND(I694*H694,2)</f>
        <v>0</v>
      </c>
      <c r="K694" s="181" t="s">
        <v>177</v>
      </c>
      <c r="L694" s="40"/>
      <c r="M694" s="186" t="s">
        <v>19</v>
      </c>
      <c r="N694" s="187" t="s">
        <v>45</v>
      </c>
      <c r="O694" s="65"/>
      <c r="P694" s="188">
        <f>O694*H694</f>
        <v>0</v>
      </c>
      <c r="Q694" s="188">
        <v>8.7100000000000007E-3</v>
      </c>
      <c r="R694" s="188">
        <f>Q694*H694</f>
        <v>8.7100000000000007E-3</v>
      </c>
      <c r="S694" s="188">
        <v>0</v>
      </c>
      <c r="T694" s="189">
        <f>S694*H694</f>
        <v>0</v>
      </c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R694" s="190" t="s">
        <v>254</v>
      </c>
      <c r="AT694" s="190" t="s">
        <v>173</v>
      </c>
      <c r="AU694" s="190" t="s">
        <v>85</v>
      </c>
      <c r="AY694" s="18" t="s">
        <v>171</v>
      </c>
      <c r="BE694" s="191">
        <f>IF(N694="základní",J694,0)</f>
        <v>0</v>
      </c>
      <c r="BF694" s="191">
        <f>IF(N694="snížená",J694,0)</f>
        <v>0</v>
      </c>
      <c r="BG694" s="191">
        <f>IF(N694="zákl. přenesená",J694,0)</f>
        <v>0</v>
      </c>
      <c r="BH694" s="191">
        <f>IF(N694="sníž. přenesená",J694,0)</f>
        <v>0</v>
      </c>
      <c r="BI694" s="191">
        <f>IF(N694="nulová",J694,0)</f>
        <v>0</v>
      </c>
      <c r="BJ694" s="18" t="s">
        <v>85</v>
      </c>
      <c r="BK694" s="191">
        <f>ROUND(I694*H694,2)</f>
        <v>0</v>
      </c>
      <c r="BL694" s="18" t="s">
        <v>254</v>
      </c>
      <c r="BM694" s="190" t="s">
        <v>1208</v>
      </c>
    </row>
    <row r="695" spans="1:65" s="2" customFormat="1" ht="24">
      <c r="A695" s="35"/>
      <c r="B695" s="36"/>
      <c r="C695" s="179" t="s">
        <v>580</v>
      </c>
      <c r="D695" s="179" t="s">
        <v>173</v>
      </c>
      <c r="E695" s="180" t="s">
        <v>1209</v>
      </c>
      <c r="F695" s="181" t="s">
        <v>1210</v>
      </c>
      <c r="G695" s="182" t="s">
        <v>318</v>
      </c>
      <c r="H695" s="183">
        <v>94</v>
      </c>
      <c r="I695" s="184"/>
      <c r="J695" s="185">
        <f>ROUND(I695*H695,2)</f>
        <v>0</v>
      </c>
      <c r="K695" s="181" t="s">
        <v>177</v>
      </c>
      <c r="L695" s="40"/>
      <c r="M695" s="186" t="s">
        <v>19</v>
      </c>
      <c r="N695" s="187" t="s">
        <v>45</v>
      </c>
      <c r="O695" s="65"/>
      <c r="P695" s="188">
        <f>O695*H695</f>
        <v>0</v>
      </c>
      <c r="Q695" s="188">
        <v>2.8300000000000001E-3</v>
      </c>
      <c r="R695" s="188">
        <f>Q695*H695</f>
        <v>0.26601999999999998</v>
      </c>
      <c r="S695" s="188">
        <v>0</v>
      </c>
      <c r="T695" s="189">
        <f>S695*H695</f>
        <v>0</v>
      </c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R695" s="190" t="s">
        <v>254</v>
      </c>
      <c r="AT695" s="190" t="s">
        <v>173</v>
      </c>
      <c r="AU695" s="190" t="s">
        <v>85</v>
      </c>
      <c r="AY695" s="18" t="s">
        <v>171</v>
      </c>
      <c r="BE695" s="191">
        <f>IF(N695="základní",J695,0)</f>
        <v>0</v>
      </c>
      <c r="BF695" s="191">
        <f>IF(N695="snížená",J695,0)</f>
        <v>0</v>
      </c>
      <c r="BG695" s="191">
        <f>IF(N695="zákl. přenesená",J695,0)</f>
        <v>0</v>
      </c>
      <c r="BH695" s="191">
        <f>IF(N695="sníž. přenesená",J695,0)</f>
        <v>0</v>
      </c>
      <c r="BI695" s="191">
        <f>IF(N695="nulová",J695,0)</f>
        <v>0</v>
      </c>
      <c r="BJ695" s="18" t="s">
        <v>85</v>
      </c>
      <c r="BK695" s="191">
        <f>ROUND(I695*H695,2)</f>
        <v>0</v>
      </c>
      <c r="BL695" s="18" t="s">
        <v>254</v>
      </c>
      <c r="BM695" s="190" t="s">
        <v>1211</v>
      </c>
    </row>
    <row r="696" spans="1:65" s="13" customFormat="1" ht="11.25">
      <c r="B696" s="192"/>
      <c r="C696" s="193"/>
      <c r="D696" s="194" t="s">
        <v>180</v>
      </c>
      <c r="E696" s="195" t="s">
        <v>19</v>
      </c>
      <c r="F696" s="196" t="s">
        <v>664</v>
      </c>
      <c r="G696" s="193"/>
      <c r="H696" s="197">
        <v>94</v>
      </c>
      <c r="I696" s="198"/>
      <c r="J696" s="193"/>
      <c r="K696" s="193"/>
      <c r="L696" s="199"/>
      <c r="M696" s="200"/>
      <c r="N696" s="201"/>
      <c r="O696" s="201"/>
      <c r="P696" s="201"/>
      <c r="Q696" s="201"/>
      <c r="R696" s="201"/>
      <c r="S696" s="201"/>
      <c r="T696" s="202"/>
      <c r="AT696" s="203" t="s">
        <v>180</v>
      </c>
      <c r="AU696" s="203" t="s">
        <v>85</v>
      </c>
      <c r="AV696" s="13" t="s">
        <v>85</v>
      </c>
      <c r="AW696" s="13" t="s">
        <v>34</v>
      </c>
      <c r="AX696" s="13" t="s">
        <v>79</v>
      </c>
      <c r="AY696" s="203" t="s">
        <v>171</v>
      </c>
    </row>
    <row r="697" spans="1:65" s="2" customFormat="1" ht="33" customHeight="1">
      <c r="A697" s="35"/>
      <c r="B697" s="36"/>
      <c r="C697" s="179" t="s">
        <v>1212</v>
      </c>
      <c r="D697" s="179" t="s">
        <v>173</v>
      </c>
      <c r="E697" s="180" t="s">
        <v>1213</v>
      </c>
      <c r="F697" s="181" t="s">
        <v>1214</v>
      </c>
      <c r="G697" s="182" t="s">
        <v>318</v>
      </c>
      <c r="H697" s="183">
        <v>28</v>
      </c>
      <c r="I697" s="184"/>
      <c r="J697" s="185">
        <f>ROUND(I697*H697,2)</f>
        <v>0</v>
      </c>
      <c r="K697" s="181" t="s">
        <v>177</v>
      </c>
      <c r="L697" s="40"/>
      <c r="M697" s="186" t="s">
        <v>19</v>
      </c>
      <c r="N697" s="187" t="s">
        <v>45</v>
      </c>
      <c r="O697" s="65"/>
      <c r="P697" s="188">
        <f>O697*H697</f>
        <v>0</v>
      </c>
      <c r="Q697" s="188">
        <v>1.15E-3</v>
      </c>
      <c r="R697" s="188">
        <f>Q697*H697</f>
        <v>3.2199999999999999E-2</v>
      </c>
      <c r="S697" s="188">
        <v>0</v>
      </c>
      <c r="T697" s="189">
        <f>S697*H697</f>
        <v>0</v>
      </c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R697" s="190" t="s">
        <v>254</v>
      </c>
      <c r="AT697" s="190" t="s">
        <v>173</v>
      </c>
      <c r="AU697" s="190" t="s">
        <v>85</v>
      </c>
      <c r="AY697" s="18" t="s">
        <v>171</v>
      </c>
      <c r="BE697" s="191">
        <f>IF(N697="základní",J697,0)</f>
        <v>0</v>
      </c>
      <c r="BF697" s="191">
        <f>IF(N697="snížená",J697,0)</f>
        <v>0</v>
      </c>
      <c r="BG697" s="191">
        <f>IF(N697="zákl. přenesená",J697,0)</f>
        <v>0</v>
      </c>
      <c r="BH697" s="191">
        <f>IF(N697="sníž. přenesená",J697,0)</f>
        <v>0</v>
      </c>
      <c r="BI697" s="191">
        <f>IF(N697="nulová",J697,0)</f>
        <v>0</v>
      </c>
      <c r="BJ697" s="18" t="s">
        <v>85</v>
      </c>
      <c r="BK697" s="191">
        <f>ROUND(I697*H697,2)</f>
        <v>0</v>
      </c>
      <c r="BL697" s="18" t="s">
        <v>254</v>
      </c>
      <c r="BM697" s="190" t="s">
        <v>1215</v>
      </c>
    </row>
    <row r="698" spans="1:65" s="13" customFormat="1" ht="11.25">
      <c r="B698" s="192"/>
      <c r="C698" s="193"/>
      <c r="D698" s="194" t="s">
        <v>180</v>
      </c>
      <c r="E698" s="195" t="s">
        <v>19</v>
      </c>
      <c r="F698" s="196" t="s">
        <v>1216</v>
      </c>
      <c r="G698" s="193"/>
      <c r="H698" s="197">
        <v>28</v>
      </c>
      <c r="I698" s="198"/>
      <c r="J698" s="193"/>
      <c r="K698" s="193"/>
      <c r="L698" s="199"/>
      <c r="M698" s="200"/>
      <c r="N698" s="201"/>
      <c r="O698" s="201"/>
      <c r="P698" s="201"/>
      <c r="Q698" s="201"/>
      <c r="R698" s="201"/>
      <c r="S698" s="201"/>
      <c r="T698" s="202"/>
      <c r="AT698" s="203" t="s">
        <v>180</v>
      </c>
      <c r="AU698" s="203" t="s">
        <v>85</v>
      </c>
      <c r="AV698" s="13" t="s">
        <v>85</v>
      </c>
      <c r="AW698" s="13" t="s">
        <v>34</v>
      </c>
      <c r="AX698" s="13" t="s">
        <v>79</v>
      </c>
      <c r="AY698" s="203" t="s">
        <v>171</v>
      </c>
    </row>
    <row r="699" spans="1:65" s="2" customFormat="1" ht="33" customHeight="1">
      <c r="A699" s="35"/>
      <c r="B699" s="36"/>
      <c r="C699" s="179" t="s">
        <v>584</v>
      </c>
      <c r="D699" s="179" t="s">
        <v>173</v>
      </c>
      <c r="E699" s="180" t="s">
        <v>1217</v>
      </c>
      <c r="F699" s="181" t="s">
        <v>1218</v>
      </c>
      <c r="G699" s="182" t="s">
        <v>318</v>
      </c>
      <c r="H699" s="183">
        <v>43.4</v>
      </c>
      <c r="I699" s="184"/>
      <c r="J699" s="185">
        <f>ROUND(I699*H699,2)</f>
        <v>0</v>
      </c>
      <c r="K699" s="181" t="s">
        <v>177</v>
      </c>
      <c r="L699" s="40"/>
      <c r="M699" s="186" t="s">
        <v>19</v>
      </c>
      <c r="N699" s="187" t="s">
        <v>45</v>
      </c>
      <c r="O699" s="65"/>
      <c r="P699" s="188">
        <f>O699*H699</f>
        <v>0</v>
      </c>
      <c r="Q699" s="188">
        <v>2.5899999999999999E-3</v>
      </c>
      <c r="R699" s="188">
        <f>Q699*H699</f>
        <v>0.11240599999999999</v>
      </c>
      <c r="S699" s="188">
        <v>0</v>
      </c>
      <c r="T699" s="189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90" t="s">
        <v>254</v>
      </c>
      <c r="AT699" s="190" t="s">
        <v>173</v>
      </c>
      <c r="AU699" s="190" t="s">
        <v>85</v>
      </c>
      <c r="AY699" s="18" t="s">
        <v>171</v>
      </c>
      <c r="BE699" s="191">
        <f>IF(N699="základní",J699,0)</f>
        <v>0</v>
      </c>
      <c r="BF699" s="191">
        <f>IF(N699="snížená",J699,0)</f>
        <v>0</v>
      </c>
      <c r="BG699" s="191">
        <f>IF(N699="zákl. přenesená",J699,0)</f>
        <v>0</v>
      </c>
      <c r="BH699" s="191">
        <f>IF(N699="sníž. přenesená",J699,0)</f>
        <v>0</v>
      </c>
      <c r="BI699" s="191">
        <f>IF(N699="nulová",J699,0)</f>
        <v>0</v>
      </c>
      <c r="BJ699" s="18" t="s">
        <v>85</v>
      </c>
      <c r="BK699" s="191">
        <f>ROUND(I699*H699,2)</f>
        <v>0</v>
      </c>
      <c r="BL699" s="18" t="s">
        <v>254</v>
      </c>
      <c r="BM699" s="190" t="s">
        <v>1219</v>
      </c>
    </row>
    <row r="700" spans="1:65" s="13" customFormat="1" ht="11.25">
      <c r="B700" s="192"/>
      <c r="C700" s="193"/>
      <c r="D700" s="194" t="s">
        <v>180</v>
      </c>
      <c r="E700" s="195" t="s">
        <v>19</v>
      </c>
      <c r="F700" s="196" t="s">
        <v>1220</v>
      </c>
      <c r="G700" s="193"/>
      <c r="H700" s="197">
        <v>4.8</v>
      </c>
      <c r="I700" s="198"/>
      <c r="J700" s="193"/>
      <c r="K700" s="193"/>
      <c r="L700" s="199"/>
      <c r="M700" s="200"/>
      <c r="N700" s="201"/>
      <c r="O700" s="201"/>
      <c r="P700" s="201"/>
      <c r="Q700" s="201"/>
      <c r="R700" s="201"/>
      <c r="S700" s="201"/>
      <c r="T700" s="202"/>
      <c r="AT700" s="203" t="s">
        <v>180</v>
      </c>
      <c r="AU700" s="203" t="s">
        <v>85</v>
      </c>
      <c r="AV700" s="13" t="s">
        <v>85</v>
      </c>
      <c r="AW700" s="13" t="s">
        <v>34</v>
      </c>
      <c r="AX700" s="13" t="s">
        <v>73</v>
      </c>
      <c r="AY700" s="203" t="s">
        <v>171</v>
      </c>
    </row>
    <row r="701" spans="1:65" s="13" customFormat="1" ht="11.25">
      <c r="B701" s="192"/>
      <c r="C701" s="193"/>
      <c r="D701" s="194" t="s">
        <v>180</v>
      </c>
      <c r="E701" s="195" t="s">
        <v>19</v>
      </c>
      <c r="F701" s="196" t="s">
        <v>1221</v>
      </c>
      <c r="G701" s="193"/>
      <c r="H701" s="197">
        <v>25.2</v>
      </c>
      <c r="I701" s="198"/>
      <c r="J701" s="193"/>
      <c r="K701" s="193"/>
      <c r="L701" s="199"/>
      <c r="M701" s="200"/>
      <c r="N701" s="201"/>
      <c r="O701" s="201"/>
      <c r="P701" s="201"/>
      <c r="Q701" s="201"/>
      <c r="R701" s="201"/>
      <c r="S701" s="201"/>
      <c r="T701" s="202"/>
      <c r="AT701" s="203" t="s">
        <v>180</v>
      </c>
      <c r="AU701" s="203" t="s">
        <v>85</v>
      </c>
      <c r="AV701" s="13" t="s">
        <v>85</v>
      </c>
      <c r="AW701" s="13" t="s">
        <v>34</v>
      </c>
      <c r="AX701" s="13" t="s">
        <v>73</v>
      </c>
      <c r="AY701" s="203" t="s">
        <v>171</v>
      </c>
    </row>
    <row r="702" spans="1:65" s="13" customFormat="1" ht="11.25">
      <c r="B702" s="192"/>
      <c r="C702" s="193"/>
      <c r="D702" s="194" t="s">
        <v>180</v>
      </c>
      <c r="E702" s="195" t="s">
        <v>19</v>
      </c>
      <c r="F702" s="196" t="s">
        <v>1222</v>
      </c>
      <c r="G702" s="193"/>
      <c r="H702" s="197">
        <v>8</v>
      </c>
      <c r="I702" s="198"/>
      <c r="J702" s="193"/>
      <c r="K702" s="193"/>
      <c r="L702" s="199"/>
      <c r="M702" s="200"/>
      <c r="N702" s="201"/>
      <c r="O702" s="201"/>
      <c r="P702" s="201"/>
      <c r="Q702" s="201"/>
      <c r="R702" s="201"/>
      <c r="S702" s="201"/>
      <c r="T702" s="202"/>
      <c r="AT702" s="203" t="s">
        <v>180</v>
      </c>
      <c r="AU702" s="203" t="s">
        <v>85</v>
      </c>
      <c r="AV702" s="13" t="s">
        <v>85</v>
      </c>
      <c r="AW702" s="13" t="s">
        <v>34</v>
      </c>
      <c r="AX702" s="13" t="s">
        <v>73</v>
      </c>
      <c r="AY702" s="203" t="s">
        <v>171</v>
      </c>
    </row>
    <row r="703" spans="1:65" s="13" customFormat="1" ht="11.25">
      <c r="B703" s="192"/>
      <c r="C703" s="193"/>
      <c r="D703" s="194" t="s">
        <v>180</v>
      </c>
      <c r="E703" s="195" t="s">
        <v>19</v>
      </c>
      <c r="F703" s="196" t="s">
        <v>1223</v>
      </c>
      <c r="G703" s="193"/>
      <c r="H703" s="197">
        <v>5.4</v>
      </c>
      <c r="I703" s="198"/>
      <c r="J703" s="193"/>
      <c r="K703" s="193"/>
      <c r="L703" s="199"/>
      <c r="M703" s="200"/>
      <c r="N703" s="201"/>
      <c r="O703" s="201"/>
      <c r="P703" s="201"/>
      <c r="Q703" s="201"/>
      <c r="R703" s="201"/>
      <c r="S703" s="201"/>
      <c r="T703" s="202"/>
      <c r="AT703" s="203" t="s">
        <v>180</v>
      </c>
      <c r="AU703" s="203" t="s">
        <v>85</v>
      </c>
      <c r="AV703" s="13" t="s">
        <v>85</v>
      </c>
      <c r="AW703" s="13" t="s">
        <v>34</v>
      </c>
      <c r="AX703" s="13" t="s">
        <v>73</v>
      </c>
      <c r="AY703" s="203" t="s">
        <v>171</v>
      </c>
    </row>
    <row r="704" spans="1:65" s="14" customFormat="1" ht="11.25">
      <c r="B704" s="204"/>
      <c r="C704" s="205"/>
      <c r="D704" s="194" t="s">
        <v>180</v>
      </c>
      <c r="E704" s="206" t="s">
        <v>19</v>
      </c>
      <c r="F704" s="207" t="s">
        <v>183</v>
      </c>
      <c r="G704" s="205"/>
      <c r="H704" s="208">
        <v>43.4</v>
      </c>
      <c r="I704" s="209"/>
      <c r="J704" s="205"/>
      <c r="K704" s="205"/>
      <c r="L704" s="210"/>
      <c r="M704" s="211"/>
      <c r="N704" s="212"/>
      <c r="O704" s="212"/>
      <c r="P704" s="212"/>
      <c r="Q704" s="212"/>
      <c r="R704" s="212"/>
      <c r="S704" s="212"/>
      <c r="T704" s="213"/>
      <c r="AT704" s="214" t="s">
        <v>180</v>
      </c>
      <c r="AU704" s="214" t="s">
        <v>85</v>
      </c>
      <c r="AV704" s="14" t="s">
        <v>178</v>
      </c>
      <c r="AW704" s="14" t="s">
        <v>34</v>
      </c>
      <c r="AX704" s="14" t="s">
        <v>79</v>
      </c>
      <c r="AY704" s="214" t="s">
        <v>171</v>
      </c>
    </row>
    <row r="705" spans="1:65" s="2" customFormat="1" ht="48">
      <c r="A705" s="35"/>
      <c r="B705" s="36"/>
      <c r="C705" s="179" t="s">
        <v>1224</v>
      </c>
      <c r="D705" s="179" t="s">
        <v>173</v>
      </c>
      <c r="E705" s="180" t="s">
        <v>1225</v>
      </c>
      <c r="F705" s="181" t="s">
        <v>1226</v>
      </c>
      <c r="G705" s="182" t="s">
        <v>266</v>
      </c>
      <c r="H705" s="183">
        <v>37</v>
      </c>
      <c r="I705" s="184"/>
      <c r="J705" s="185">
        <f>ROUND(I705*H705,2)</f>
        <v>0</v>
      </c>
      <c r="K705" s="181" t="s">
        <v>177</v>
      </c>
      <c r="L705" s="40"/>
      <c r="M705" s="186" t="s">
        <v>19</v>
      </c>
      <c r="N705" s="187" t="s">
        <v>45</v>
      </c>
      <c r="O705" s="65"/>
      <c r="P705" s="188">
        <f>O705*H705</f>
        <v>0</v>
      </c>
      <c r="Q705" s="188">
        <v>0</v>
      </c>
      <c r="R705" s="188">
        <f>Q705*H705</f>
        <v>0</v>
      </c>
      <c r="S705" s="188">
        <v>0</v>
      </c>
      <c r="T705" s="189">
        <f>S705*H705</f>
        <v>0</v>
      </c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R705" s="190" t="s">
        <v>254</v>
      </c>
      <c r="AT705" s="190" t="s">
        <v>173</v>
      </c>
      <c r="AU705" s="190" t="s">
        <v>85</v>
      </c>
      <c r="AY705" s="18" t="s">
        <v>171</v>
      </c>
      <c r="BE705" s="191">
        <f>IF(N705="základní",J705,0)</f>
        <v>0</v>
      </c>
      <c r="BF705" s="191">
        <f>IF(N705="snížená",J705,0)</f>
        <v>0</v>
      </c>
      <c r="BG705" s="191">
        <f>IF(N705="zákl. přenesená",J705,0)</f>
        <v>0</v>
      </c>
      <c r="BH705" s="191">
        <f>IF(N705="sníž. přenesená",J705,0)</f>
        <v>0</v>
      </c>
      <c r="BI705" s="191">
        <f>IF(N705="nulová",J705,0)</f>
        <v>0</v>
      </c>
      <c r="BJ705" s="18" t="s">
        <v>85</v>
      </c>
      <c r="BK705" s="191">
        <f>ROUND(I705*H705,2)</f>
        <v>0</v>
      </c>
      <c r="BL705" s="18" t="s">
        <v>254</v>
      </c>
      <c r="BM705" s="190" t="s">
        <v>1227</v>
      </c>
    </row>
    <row r="706" spans="1:65" s="13" customFormat="1" ht="11.25">
      <c r="B706" s="192"/>
      <c r="C706" s="193"/>
      <c r="D706" s="194" t="s">
        <v>180</v>
      </c>
      <c r="E706" s="195" t="s">
        <v>19</v>
      </c>
      <c r="F706" s="196" t="s">
        <v>1228</v>
      </c>
      <c r="G706" s="193"/>
      <c r="H706" s="197">
        <v>37</v>
      </c>
      <c r="I706" s="198"/>
      <c r="J706" s="193"/>
      <c r="K706" s="193"/>
      <c r="L706" s="199"/>
      <c r="M706" s="200"/>
      <c r="N706" s="201"/>
      <c r="O706" s="201"/>
      <c r="P706" s="201"/>
      <c r="Q706" s="201"/>
      <c r="R706" s="201"/>
      <c r="S706" s="201"/>
      <c r="T706" s="202"/>
      <c r="AT706" s="203" t="s">
        <v>180</v>
      </c>
      <c r="AU706" s="203" t="s">
        <v>85</v>
      </c>
      <c r="AV706" s="13" t="s">
        <v>85</v>
      </c>
      <c r="AW706" s="13" t="s">
        <v>34</v>
      </c>
      <c r="AX706" s="13" t="s">
        <v>79</v>
      </c>
      <c r="AY706" s="203" t="s">
        <v>171</v>
      </c>
    </row>
    <row r="707" spans="1:65" s="2" customFormat="1" ht="24">
      <c r="A707" s="35"/>
      <c r="B707" s="36"/>
      <c r="C707" s="179" t="s">
        <v>589</v>
      </c>
      <c r="D707" s="179" t="s">
        <v>173</v>
      </c>
      <c r="E707" s="180" t="s">
        <v>1229</v>
      </c>
      <c r="F707" s="181" t="s">
        <v>1230</v>
      </c>
      <c r="G707" s="182" t="s">
        <v>231</v>
      </c>
      <c r="H707" s="183">
        <v>5</v>
      </c>
      <c r="I707" s="184"/>
      <c r="J707" s="185">
        <f>ROUND(I707*H707,2)</f>
        <v>0</v>
      </c>
      <c r="K707" s="181" t="s">
        <v>177</v>
      </c>
      <c r="L707" s="40"/>
      <c r="M707" s="186" t="s">
        <v>19</v>
      </c>
      <c r="N707" s="187" t="s">
        <v>45</v>
      </c>
      <c r="O707" s="65"/>
      <c r="P707" s="188">
        <f>O707*H707</f>
        <v>0</v>
      </c>
      <c r="Q707" s="188">
        <v>2.2899999999999999E-3</v>
      </c>
      <c r="R707" s="188">
        <f>Q707*H707</f>
        <v>1.145E-2</v>
      </c>
      <c r="S707" s="188">
        <v>0</v>
      </c>
      <c r="T707" s="189">
        <f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90" t="s">
        <v>254</v>
      </c>
      <c r="AT707" s="190" t="s">
        <v>173</v>
      </c>
      <c r="AU707" s="190" t="s">
        <v>85</v>
      </c>
      <c r="AY707" s="18" t="s">
        <v>171</v>
      </c>
      <c r="BE707" s="191">
        <f>IF(N707="základní",J707,0)</f>
        <v>0</v>
      </c>
      <c r="BF707" s="191">
        <f>IF(N707="snížená",J707,0)</f>
        <v>0</v>
      </c>
      <c r="BG707" s="191">
        <f>IF(N707="zákl. přenesená",J707,0)</f>
        <v>0</v>
      </c>
      <c r="BH707" s="191">
        <f>IF(N707="sníž. přenesená",J707,0)</f>
        <v>0</v>
      </c>
      <c r="BI707" s="191">
        <f>IF(N707="nulová",J707,0)</f>
        <v>0</v>
      </c>
      <c r="BJ707" s="18" t="s">
        <v>85</v>
      </c>
      <c r="BK707" s="191">
        <f>ROUND(I707*H707,2)</f>
        <v>0</v>
      </c>
      <c r="BL707" s="18" t="s">
        <v>254</v>
      </c>
      <c r="BM707" s="190" t="s">
        <v>1231</v>
      </c>
    </row>
    <row r="708" spans="1:65" s="13" customFormat="1" ht="11.25">
      <c r="B708" s="192"/>
      <c r="C708" s="193"/>
      <c r="D708" s="194" t="s">
        <v>180</v>
      </c>
      <c r="E708" s="195" t="s">
        <v>19</v>
      </c>
      <c r="F708" s="196" t="s">
        <v>1232</v>
      </c>
      <c r="G708" s="193"/>
      <c r="H708" s="197">
        <v>5</v>
      </c>
      <c r="I708" s="198"/>
      <c r="J708" s="193"/>
      <c r="K708" s="193"/>
      <c r="L708" s="199"/>
      <c r="M708" s="200"/>
      <c r="N708" s="201"/>
      <c r="O708" s="201"/>
      <c r="P708" s="201"/>
      <c r="Q708" s="201"/>
      <c r="R708" s="201"/>
      <c r="S708" s="201"/>
      <c r="T708" s="202"/>
      <c r="AT708" s="203" t="s">
        <v>180</v>
      </c>
      <c r="AU708" s="203" t="s">
        <v>85</v>
      </c>
      <c r="AV708" s="13" t="s">
        <v>85</v>
      </c>
      <c r="AW708" s="13" t="s">
        <v>34</v>
      </c>
      <c r="AX708" s="13" t="s">
        <v>79</v>
      </c>
      <c r="AY708" s="203" t="s">
        <v>171</v>
      </c>
    </row>
    <row r="709" spans="1:65" s="2" customFormat="1" ht="48">
      <c r="A709" s="35"/>
      <c r="B709" s="36"/>
      <c r="C709" s="179" t="s">
        <v>1233</v>
      </c>
      <c r="D709" s="179" t="s">
        <v>173</v>
      </c>
      <c r="E709" s="180" t="s">
        <v>1234</v>
      </c>
      <c r="F709" s="181" t="s">
        <v>1235</v>
      </c>
      <c r="G709" s="182" t="s">
        <v>266</v>
      </c>
      <c r="H709" s="183">
        <v>10</v>
      </c>
      <c r="I709" s="184"/>
      <c r="J709" s="185">
        <f>ROUND(I709*H709,2)</f>
        <v>0</v>
      </c>
      <c r="K709" s="181" t="s">
        <v>177</v>
      </c>
      <c r="L709" s="40"/>
      <c r="M709" s="186" t="s">
        <v>19</v>
      </c>
      <c r="N709" s="187" t="s">
        <v>45</v>
      </c>
      <c r="O709" s="65"/>
      <c r="P709" s="188">
        <f>O709*H709</f>
        <v>0</v>
      </c>
      <c r="Q709" s="188">
        <v>2.2899999999999999E-3</v>
      </c>
      <c r="R709" s="188">
        <f>Q709*H709</f>
        <v>2.29E-2</v>
      </c>
      <c r="S709" s="188">
        <v>0</v>
      </c>
      <c r="T709" s="189">
        <f>S709*H709</f>
        <v>0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190" t="s">
        <v>254</v>
      </c>
      <c r="AT709" s="190" t="s">
        <v>173</v>
      </c>
      <c r="AU709" s="190" t="s">
        <v>85</v>
      </c>
      <c r="AY709" s="18" t="s">
        <v>171</v>
      </c>
      <c r="BE709" s="191">
        <f>IF(N709="základní",J709,0)</f>
        <v>0</v>
      </c>
      <c r="BF709" s="191">
        <f>IF(N709="snížená",J709,0)</f>
        <v>0</v>
      </c>
      <c r="BG709" s="191">
        <f>IF(N709="zákl. přenesená",J709,0)</f>
        <v>0</v>
      </c>
      <c r="BH709" s="191">
        <f>IF(N709="sníž. přenesená",J709,0)</f>
        <v>0</v>
      </c>
      <c r="BI709" s="191">
        <f>IF(N709="nulová",J709,0)</f>
        <v>0</v>
      </c>
      <c r="BJ709" s="18" t="s">
        <v>85</v>
      </c>
      <c r="BK709" s="191">
        <f>ROUND(I709*H709,2)</f>
        <v>0</v>
      </c>
      <c r="BL709" s="18" t="s">
        <v>254</v>
      </c>
      <c r="BM709" s="190" t="s">
        <v>1236</v>
      </c>
    </row>
    <row r="710" spans="1:65" s="13" customFormat="1" ht="11.25">
      <c r="B710" s="192"/>
      <c r="C710" s="193"/>
      <c r="D710" s="194" t="s">
        <v>180</v>
      </c>
      <c r="E710" s="195" t="s">
        <v>19</v>
      </c>
      <c r="F710" s="196" t="s">
        <v>223</v>
      </c>
      <c r="G710" s="193"/>
      <c r="H710" s="197">
        <v>10</v>
      </c>
      <c r="I710" s="198"/>
      <c r="J710" s="193"/>
      <c r="K710" s="193"/>
      <c r="L710" s="199"/>
      <c r="M710" s="200"/>
      <c r="N710" s="201"/>
      <c r="O710" s="201"/>
      <c r="P710" s="201"/>
      <c r="Q710" s="201"/>
      <c r="R710" s="201"/>
      <c r="S710" s="201"/>
      <c r="T710" s="202"/>
      <c r="AT710" s="203" t="s">
        <v>180</v>
      </c>
      <c r="AU710" s="203" t="s">
        <v>85</v>
      </c>
      <c r="AV710" s="13" t="s">
        <v>85</v>
      </c>
      <c r="AW710" s="13" t="s">
        <v>34</v>
      </c>
      <c r="AX710" s="13" t="s">
        <v>79</v>
      </c>
      <c r="AY710" s="203" t="s">
        <v>171</v>
      </c>
    </row>
    <row r="711" spans="1:65" s="2" customFormat="1" ht="24">
      <c r="A711" s="35"/>
      <c r="B711" s="36"/>
      <c r="C711" s="179" t="s">
        <v>594</v>
      </c>
      <c r="D711" s="179" t="s">
        <v>173</v>
      </c>
      <c r="E711" s="180" t="s">
        <v>1237</v>
      </c>
      <c r="F711" s="181" t="s">
        <v>1238</v>
      </c>
      <c r="G711" s="182" t="s">
        <v>318</v>
      </c>
      <c r="H711" s="183">
        <v>94</v>
      </c>
      <c r="I711" s="184"/>
      <c r="J711" s="185">
        <f>ROUND(I711*H711,2)</f>
        <v>0</v>
      </c>
      <c r="K711" s="181" t="s">
        <v>177</v>
      </c>
      <c r="L711" s="40"/>
      <c r="M711" s="186" t="s">
        <v>19</v>
      </c>
      <c r="N711" s="187" t="s">
        <v>45</v>
      </c>
      <c r="O711" s="65"/>
      <c r="P711" s="188">
        <f>O711*H711</f>
        <v>0</v>
      </c>
      <c r="Q711" s="188">
        <v>2.5899999999999999E-3</v>
      </c>
      <c r="R711" s="188">
        <f>Q711*H711</f>
        <v>0.24345999999999998</v>
      </c>
      <c r="S711" s="188">
        <v>0</v>
      </c>
      <c r="T711" s="189">
        <f>S711*H711</f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190" t="s">
        <v>254</v>
      </c>
      <c r="AT711" s="190" t="s">
        <v>173</v>
      </c>
      <c r="AU711" s="190" t="s">
        <v>85</v>
      </c>
      <c r="AY711" s="18" t="s">
        <v>171</v>
      </c>
      <c r="BE711" s="191">
        <f>IF(N711="základní",J711,0)</f>
        <v>0</v>
      </c>
      <c r="BF711" s="191">
        <f>IF(N711="snížená",J711,0)</f>
        <v>0</v>
      </c>
      <c r="BG711" s="191">
        <f>IF(N711="zákl. přenesená",J711,0)</f>
        <v>0</v>
      </c>
      <c r="BH711" s="191">
        <f>IF(N711="sníž. přenesená",J711,0)</f>
        <v>0</v>
      </c>
      <c r="BI711" s="191">
        <f>IF(N711="nulová",J711,0)</f>
        <v>0</v>
      </c>
      <c r="BJ711" s="18" t="s">
        <v>85</v>
      </c>
      <c r="BK711" s="191">
        <f>ROUND(I711*H711,2)</f>
        <v>0</v>
      </c>
      <c r="BL711" s="18" t="s">
        <v>254</v>
      </c>
      <c r="BM711" s="190" t="s">
        <v>1239</v>
      </c>
    </row>
    <row r="712" spans="1:65" s="13" customFormat="1" ht="11.25">
      <c r="B712" s="192"/>
      <c r="C712" s="193"/>
      <c r="D712" s="194" t="s">
        <v>180</v>
      </c>
      <c r="E712" s="195" t="s">
        <v>19</v>
      </c>
      <c r="F712" s="196" t="s">
        <v>664</v>
      </c>
      <c r="G712" s="193"/>
      <c r="H712" s="197">
        <v>94</v>
      </c>
      <c r="I712" s="198"/>
      <c r="J712" s="193"/>
      <c r="K712" s="193"/>
      <c r="L712" s="199"/>
      <c r="M712" s="200"/>
      <c r="N712" s="201"/>
      <c r="O712" s="201"/>
      <c r="P712" s="201"/>
      <c r="Q712" s="201"/>
      <c r="R712" s="201"/>
      <c r="S712" s="201"/>
      <c r="T712" s="202"/>
      <c r="AT712" s="203" t="s">
        <v>180</v>
      </c>
      <c r="AU712" s="203" t="s">
        <v>85</v>
      </c>
      <c r="AV712" s="13" t="s">
        <v>85</v>
      </c>
      <c r="AW712" s="13" t="s">
        <v>34</v>
      </c>
      <c r="AX712" s="13" t="s">
        <v>79</v>
      </c>
      <c r="AY712" s="203" t="s">
        <v>171</v>
      </c>
    </row>
    <row r="713" spans="1:65" s="2" customFormat="1" ht="33" customHeight="1">
      <c r="A713" s="35"/>
      <c r="B713" s="36"/>
      <c r="C713" s="179" t="s">
        <v>1240</v>
      </c>
      <c r="D713" s="179" t="s">
        <v>173</v>
      </c>
      <c r="E713" s="180" t="s">
        <v>1241</v>
      </c>
      <c r="F713" s="181" t="s">
        <v>1242</v>
      </c>
      <c r="G713" s="182" t="s">
        <v>266</v>
      </c>
      <c r="H713" s="183">
        <v>12</v>
      </c>
      <c r="I713" s="184"/>
      <c r="J713" s="185">
        <f>ROUND(I713*H713,2)</f>
        <v>0</v>
      </c>
      <c r="K713" s="181" t="s">
        <v>177</v>
      </c>
      <c r="L713" s="40"/>
      <c r="M713" s="186" t="s">
        <v>19</v>
      </c>
      <c r="N713" s="187" t="s">
        <v>45</v>
      </c>
      <c r="O713" s="65"/>
      <c r="P713" s="188">
        <f>O713*H713</f>
        <v>0</v>
      </c>
      <c r="Q713" s="188">
        <v>2.0400000000000001E-3</v>
      </c>
      <c r="R713" s="188">
        <f>Q713*H713</f>
        <v>2.4480000000000002E-2</v>
      </c>
      <c r="S713" s="188">
        <v>0</v>
      </c>
      <c r="T713" s="189">
        <f>S713*H713</f>
        <v>0</v>
      </c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R713" s="190" t="s">
        <v>254</v>
      </c>
      <c r="AT713" s="190" t="s">
        <v>173</v>
      </c>
      <c r="AU713" s="190" t="s">
        <v>85</v>
      </c>
      <c r="AY713" s="18" t="s">
        <v>171</v>
      </c>
      <c r="BE713" s="191">
        <f>IF(N713="základní",J713,0)</f>
        <v>0</v>
      </c>
      <c r="BF713" s="191">
        <f>IF(N713="snížená",J713,0)</f>
        <v>0</v>
      </c>
      <c r="BG713" s="191">
        <f>IF(N713="zákl. přenesená",J713,0)</f>
        <v>0</v>
      </c>
      <c r="BH713" s="191">
        <f>IF(N713="sníž. přenesená",J713,0)</f>
        <v>0</v>
      </c>
      <c r="BI713" s="191">
        <f>IF(N713="nulová",J713,0)</f>
        <v>0</v>
      </c>
      <c r="BJ713" s="18" t="s">
        <v>85</v>
      </c>
      <c r="BK713" s="191">
        <f>ROUND(I713*H713,2)</f>
        <v>0</v>
      </c>
      <c r="BL713" s="18" t="s">
        <v>254</v>
      </c>
      <c r="BM713" s="190" t="s">
        <v>1243</v>
      </c>
    </row>
    <row r="714" spans="1:65" s="13" customFormat="1" ht="11.25">
      <c r="B714" s="192"/>
      <c r="C714" s="193"/>
      <c r="D714" s="194" t="s">
        <v>180</v>
      </c>
      <c r="E714" s="195" t="s">
        <v>19</v>
      </c>
      <c r="F714" s="196" t="s">
        <v>235</v>
      </c>
      <c r="G714" s="193"/>
      <c r="H714" s="197">
        <v>12</v>
      </c>
      <c r="I714" s="198"/>
      <c r="J714" s="193"/>
      <c r="K714" s="193"/>
      <c r="L714" s="199"/>
      <c r="M714" s="200"/>
      <c r="N714" s="201"/>
      <c r="O714" s="201"/>
      <c r="P714" s="201"/>
      <c r="Q714" s="201"/>
      <c r="R714" s="201"/>
      <c r="S714" s="201"/>
      <c r="T714" s="202"/>
      <c r="AT714" s="203" t="s">
        <v>180</v>
      </c>
      <c r="AU714" s="203" t="s">
        <v>85</v>
      </c>
      <c r="AV714" s="13" t="s">
        <v>85</v>
      </c>
      <c r="AW714" s="13" t="s">
        <v>34</v>
      </c>
      <c r="AX714" s="13" t="s">
        <v>79</v>
      </c>
      <c r="AY714" s="203" t="s">
        <v>171</v>
      </c>
    </row>
    <row r="715" spans="1:65" s="2" customFormat="1" ht="36">
      <c r="A715" s="35"/>
      <c r="B715" s="36"/>
      <c r="C715" s="179" t="s">
        <v>597</v>
      </c>
      <c r="D715" s="179" t="s">
        <v>173</v>
      </c>
      <c r="E715" s="180" t="s">
        <v>1244</v>
      </c>
      <c r="F715" s="181" t="s">
        <v>1245</v>
      </c>
      <c r="G715" s="182" t="s">
        <v>266</v>
      </c>
      <c r="H715" s="183">
        <v>12</v>
      </c>
      <c r="I715" s="184"/>
      <c r="J715" s="185">
        <f>ROUND(I715*H715,2)</f>
        <v>0</v>
      </c>
      <c r="K715" s="181" t="s">
        <v>177</v>
      </c>
      <c r="L715" s="40"/>
      <c r="M715" s="186" t="s">
        <v>19</v>
      </c>
      <c r="N715" s="187" t="s">
        <v>45</v>
      </c>
      <c r="O715" s="65"/>
      <c r="P715" s="188">
        <f>O715*H715</f>
        <v>0</v>
      </c>
      <c r="Q715" s="188">
        <v>3.3899999999999998E-3</v>
      </c>
      <c r="R715" s="188">
        <f>Q715*H715</f>
        <v>4.0679999999999994E-2</v>
      </c>
      <c r="S715" s="188">
        <v>0</v>
      </c>
      <c r="T715" s="189">
        <f>S715*H715</f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190" t="s">
        <v>254</v>
      </c>
      <c r="AT715" s="190" t="s">
        <v>173</v>
      </c>
      <c r="AU715" s="190" t="s">
        <v>85</v>
      </c>
      <c r="AY715" s="18" t="s">
        <v>171</v>
      </c>
      <c r="BE715" s="191">
        <f>IF(N715="základní",J715,0)</f>
        <v>0</v>
      </c>
      <c r="BF715" s="191">
        <f>IF(N715="snížená",J715,0)</f>
        <v>0</v>
      </c>
      <c r="BG715" s="191">
        <f>IF(N715="zákl. přenesená",J715,0)</f>
        <v>0</v>
      </c>
      <c r="BH715" s="191">
        <f>IF(N715="sníž. přenesená",J715,0)</f>
        <v>0</v>
      </c>
      <c r="BI715" s="191">
        <f>IF(N715="nulová",J715,0)</f>
        <v>0</v>
      </c>
      <c r="BJ715" s="18" t="s">
        <v>85</v>
      </c>
      <c r="BK715" s="191">
        <f>ROUND(I715*H715,2)</f>
        <v>0</v>
      </c>
      <c r="BL715" s="18" t="s">
        <v>254</v>
      </c>
      <c r="BM715" s="190" t="s">
        <v>1246</v>
      </c>
    </row>
    <row r="716" spans="1:65" s="13" customFormat="1" ht="11.25">
      <c r="B716" s="192"/>
      <c r="C716" s="193"/>
      <c r="D716" s="194" t="s">
        <v>180</v>
      </c>
      <c r="E716" s="195" t="s">
        <v>19</v>
      </c>
      <c r="F716" s="196" t="s">
        <v>235</v>
      </c>
      <c r="G716" s="193"/>
      <c r="H716" s="197">
        <v>12</v>
      </c>
      <c r="I716" s="198"/>
      <c r="J716" s="193"/>
      <c r="K716" s="193"/>
      <c r="L716" s="199"/>
      <c r="M716" s="200"/>
      <c r="N716" s="201"/>
      <c r="O716" s="201"/>
      <c r="P716" s="201"/>
      <c r="Q716" s="201"/>
      <c r="R716" s="201"/>
      <c r="S716" s="201"/>
      <c r="T716" s="202"/>
      <c r="AT716" s="203" t="s">
        <v>180</v>
      </c>
      <c r="AU716" s="203" t="s">
        <v>85</v>
      </c>
      <c r="AV716" s="13" t="s">
        <v>85</v>
      </c>
      <c r="AW716" s="13" t="s">
        <v>34</v>
      </c>
      <c r="AX716" s="13" t="s">
        <v>79</v>
      </c>
      <c r="AY716" s="203" t="s">
        <v>171</v>
      </c>
    </row>
    <row r="717" spans="1:65" s="2" customFormat="1" ht="24">
      <c r="A717" s="35"/>
      <c r="B717" s="36"/>
      <c r="C717" s="179" t="s">
        <v>1247</v>
      </c>
      <c r="D717" s="179" t="s">
        <v>173</v>
      </c>
      <c r="E717" s="180" t="s">
        <v>1248</v>
      </c>
      <c r="F717" s="181" t="s">
        <v>1249</v>
      </c>
      <c r="G717" s="182" t="s">
        <v>318</v>
      </c>
      <c r="H717" s="183">
        <v>33</v>
      </c>
      <c r="I717" s="184"/>
      <c r="J717" s="185">
        <f>ROUND(I717*H717,2)</f>
        <v>0</v>
      </c>
      <c r="K717" s="181" t="s">
        <v>177</v>
      </c>
      <c r="L717" s="40"/>
      <c r="M717" s="186" t="s">
        <v>19</v>
      </c>
      <c r="N717" s="187" t="s">
        <v>45</v>
      </c>
      <c r="O717" s="65"/>
      <c r="P717" s="188">
        <f>O717*H717</f>
        <v>0</v>
      </c>
      <c r="Q717" s="188">
        <v>3.0699999999999998E-3</v>
      </c>
      <c r="R717" s="188">
        <f>Q717*H717</f>
        <v>0.10131</v>
      </c>
      <c r="S717" s="188">
        <v>0</v>
      </c>
      <c r="T717" s="189">
        <f>S717*H717</f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90" t="s">
        <v>254</v>
      </c>
      <c r="AT717" s="190" t="s">
        <v>173</v>
      </c>
      <c r="AU717" s="190" t="s">
        <v>85</v>
      </c>
      <c r="AY717" s="18" t="s">
        <v>171</v>
      </c>
      <c r="BE717" s="191">
        <f>IF(N717="základní",J717,0)</f>
        <v>0</v>
      </c>
      <c r="BF717" s="191">
        <f>IF(N717="snížená",J717,0)</f>
        <v>0</v>
      </c>
      <c r="BG717" s="191">
        <f>IF(N717="zákl. přenesená",J717,0)</f>
        <v>0</v>
      </c>
      <c r="BH717" s="191">
        <f>IF(N717="sníž. přenesená",J717,0)</f>
        <v>0</v>
      </c>
      <c r="BI717" s="191">
        <f>IF(N717="nulová",J717,0)</f>
        <v>0</v>
      </c>
      <c r="BJ717" s="18" t="s">
        <v>85</v>
      </c>
      <c r="BK717" s="191">
        <f>ROUND(I717*H717,2)</f>
        <v>0</v>
      </c>
      <c r="BL717" s="18" t="s">
        <v>254</v>
      </c>
      <c r="BM717" s="190" t="s">
        <v>1250</v>
      </c>
    </row>
    <row r="718" spans="1:65" s="13" customFormat="1" ht="11.25">
      <c r="B718" s="192"/>
      <c r="C718" s="193"/>
      <c r="D718" s="194" t="s">
        <v>180</v>
      </c>
      <c r="E718" s="195" t="s">
        <v>19</v>
      </c>
      <c r="F718" s="196" t="s">
        <v>346</v>
      </c>
      <c r="G718" s="193"/>
      <c r="H718" s="197">
        <v>33</v>
      </c>
      <c r="I718" s="198"/>
      <c r="J718" s="193"/>
      <c r="K718" s="193"/>
      <c r="L718" s="199"/>
      <c r="M718" s="200"/>
      <c r="N718" s="201"/>
      <c r="O718" s="201"/>
      <c r="P718" s="201"/>
      <c r="Q718" s="201"/>
      <c r="R718" s="201"/>
      <c r="S718" s="201"/>
      <c r="T718" s="202"/>
      <c r="AT718" s="203" t="s">
        <v>180</v>
      </c>
      <c r="AU718" s="203" t="s">
        <v>85</v>
      </c>
      <c r="AV718" s="13" t="s">
        <v>85</v>
      </c>
      <c r="AW718" s="13" t="s">
        <v>34</v>
      </c>
      <c r="AX718" s="13" t="s">
        <v>79</v>
      </c>
      <c r="AY718" s="203" t="s">
        <v>171</v>
      </c>
    </row>
    <row r="719" spans="1:65" s="2" customFormat="1" ht="48">
      <c r="A719" s="35"/>
      <c r="B719" s="36"/>
      <c r="C719" s="179" t="s">
        <v>601</v>
      </c>
      <c r="D719" s="179" t="s">
        <v>173</v>
      </c>
      <c r="E719" s="180" t="s">
        <v>1251</v>
      </c>
      <c r="F719" s="181" t="s">
        <v>1252</v>
      </c>
      <c r="G719" s="182" t="s">
        <v>215</v>
      </c>
      <c r="H719" s="183">
        <v>2.242</v>
      </c>
      <c r="I719" s="184"/>
      <c r="J719" s="185">
        <f>ROUND(I719*H719,2)</f>
        <v>0</v>
      </c>
      <c r="K719" s="181" t="s">
        <v>177</v>
      </c>
      <c r="L719" s="40"/>
      <c r="M719" s="186" t="s">
        <v>19</v>
      </c>
      <c r="N719" s="187" t="s">
        <v>45</v>
      </c>
      <c r="O719" s="65"/>
      <c r="P719" s="188">
        <f>O719*H719</f>
        <v>0</v>
      </c>
      <c r="Q719" s="188">
        <v>0</v>
      </c>
      <c r="R719" s="188">
        <f>Q719*H719</f>
        <v>0</v>
      </c>
      <c r="S719" s="188">
        <v>0</v>
      </c>
      <c r="T719" s="189">
        <f>S719*H719</f>
        <v>0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190" t="s">
        <v>254</v>
      </c>
      <c r="AT719" s="190" t="s">
        <v>173</v>
      </c>
      <c r="AU719" s="190" t="s">
        <v>85</v>
      </c>
      <c r="AY719" s="18" t="s">
        <v>171</v>
      </c>
      <c r="BE719" s="191">
        <f>IF(N719="základní",J719,0)</f>
        <v>0</v>
      </c>
      <c r="BF719" s="191">
        <f>IF(N719="snížená",J719,0)</f>
        <v>0</v>
      </c>
      <c r="BG719" s="191">
        <f>IF(N719="zákl. přenesená",J719,0)</f>
        <v>0</v>
      </c>
      <c r="BH719" s="191">
        <f>IF(N719="sníž. přenesená",J719,0)</f>
        <v>0</v>
      </c>
      <c r="BI719" s="191">
        <f>IF(N719="nulová",J719,0)</f>
        <v>0</v>
      </c>
      <c r="BJ719" s="18" t="s">
        <v>85</v>
      </c>
      <c r="BK719" s="191">
        <f>ROUND(I719*H719,2)</f>
        <v>0</v>
      </c>
      <c r="BL719" s="18" t="s">
        <v>254</v>
      </c>
      <c r="BM719" s="190" t="s">
        <v>1253</v>
      </c>
    </row>
    <row r="720" spans="1:65" s="13" customFormat="1" ht="11.25">
      <c r="B720" s="192"/>
      <c r="C720" s="193"/>
      <c r="D720" s="194" t="s">
        <v>180</v>
      </c>
      <c r="E720" s="195" t="s">
        <v>19</v>
      </c>
      <c r="F720" s="196" t="s">
        <v>1254</v>
      </c>
      <c r="G720" s="193"/>
      <c r="H720" s="197">
        <v>2.242</v>
      </c>
      <c r="I720" s="198"/>
      <c r="J720" s="193"/>
      <c r="K720" s="193"/>
      <c r="L720" s="199"/>
      <c r="M720" s="200"/>
      <c r="N720" s="201"/>
      <c r="O720" s="201"/>
      <c r="P720" s="201"/>
      <c r="Q720" s="201"/>
      <c r="R720" s="201"/>
      <c r="S720" s="201"/>
      <c r="T720" s="202"/>
      <c r="AT720" s="203" t="s">
        <v>180</v>
      </c>
      <c r="AU720" s="203" t="s">
        <v>85</v>
      </c>
      <c r="AV720" s="13" t="s">
        <v>85</v>
      </c>
      <c r="AW720" s="13" t="s">
        <v>34</v>
      </c>
      <c r="AX720" s="13" t="s">
        <v>73</v>
      </c>
      <c r="AY720" s="203" t="s">
        <v>171</v>
      </c>
    </row>
    <row r="721" spans="1:65" s="14" customFormat="1" ht="11.25">
      <c r="B721" s="204"/>
      <c r="C721" s="205"/>
      <c r="D721" s="194" t="s">
        <v>180</v>
      </c>
      <c r="E721" s="206" t="s">
        <v>19</v>
      </c>
      <c r="F721" s="207" t="s">
        <v>183</v>
      </c>
      <c r="G721" s="205"/>
      <c r="H721" s="208">
        <v>2.242</v>
      </c>
      <c r="I721" s="209"/>
      <c r="J721" s="205"/>
      <c r="K721" s="205"/>
      <c r="L721" s="210"/>
      <c r="M721" s="211"/>
      <c r="N721" s="212"/>
      <c r="O721" s="212"/>
      <c r="P721" s="212"/>
      <c r="Q721" s="212"/>
      <c r="R721" s="212"/>
      <c r="S721" s="212"/>
      <c r="T721" s="213"/>
      <c r="AT721" s="214" t="s">
        <v>180</v>
      </c>
      <c r="AU721" s="214" t="s">
        <v>85</v>
      </c>
      <c r="AV721" s="14" t="s">
        <v>178</v>
      </c>
      <c r="AW721" s="14" t="s">
        <v>34</v>
      </c>
      <c r="AX721" s="14" t="s">
        <v>79</v>
      </c>
      <c r="AY721" s="214" t="s">
        <v>171</v>
      </c>
    </row>
    <row r="722" spans="1:65" s="2" customFormat="1" ht="48">
      <c r="A722" s="35"/>
      <c r="B722" s="36"/>
      <c r="C722" s="179" t="s">
        <v>1255</v>
      </c>
      <c r="D722" s="179" t="s">
        <v>173</v>
      </c>
      <c r="E722" s="180" t="s">
        <v>1256</v>
      </c>
      <c r="F722" s="181" t="s">
        <v>1257</v>
      </c>
      <c r="G722" s="182" t="s">
        <v>215</v>
      </c>
      <c r="H722" s="183">
        <v>2.242</v>
      </c>
      <c r="I722" s="184"/>
      <c r="J722" s="185">
        <f>ROUND(I722*H722,2)</f>
        <v>0</v>
      </c>
      <c r="K722" s="181" t="s">
        <v>177</v>
      </c>
      <c r="L722" s="40"/>
      <c r="M722" s="186" t="s">
        <v>19</v>
      </c>
      <c r="N722" s="187" t="s">
        <v>45</v>
      </c>
      <c r="O722" s="65"/>
      <c r="P722" s="188">
        <f>O722*H722</f>
        <v>0</v>
      </c>
      <c r="Q722" s="188">
        <v>0</v>
      </c>
      <c r="R722" s="188">
        <f>Q722*H722</f>
        <v>0</v>
      </c>
      <c r="S722" s="188">
        <v>0</v>
      </c>
      <c r="T722" s="189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190" t="s">
        <v>254</v>
      </c>
      <c r="AT722" s="190" t="s">
        <v>173</v>
      </c>
      <c r="AU722" s="190" t="s">
        <v>85</v>
      </c>
      <c r="AY722" s="18" t="s">
        <v>171</v>
      </c>
      <c r="BE722" s="191">
        <f>IF(N722="základní",J722,0)</f>
        <v>0</v>
      </c>
      <c r="BF722" s="191">
        <f>IF(N722="snížená",J722,0)</f>
        <v>0</v>
      </c>
      <c r="BG722" s="191">
        <f>IF(N722="zákl. přenesená",J722,0)</f>
        <v>0</v>
      </c>
      <c r="BH722" s="191">
        <f>IF(N722="sníž. přenesená",J722,0)</f>
        <v>0</v>
      </c>
      <c r="BI722" s="191">
        <f>IF(N722="nulová",J722,0)</f>
        <v>0</v>
      </c>
      <c r="BJ722" s="18" t="s">
        <v>85</v>
      </c>
      <c r="BK722" s="191">
        <f>ROUND(I722*H722,2)</f>
        <v>0</v>
      </c>
      <c r="BL722" s="18" t="s">
        <v>254</v>
      </c>
      <c r="BM722" s="190" t="s">
        <v>1258</v>
      </c>
    </row>
    <row r="723" spans="1:65" s="12" customFormat="1" ht="22.9" customHeight="1">
      <c r="B723" s="163"/>
      <c r="C723" s="164"/>
      <c r="D723" s="165" t="s">
        <v>72</v>
      </c>
      <c r="E723" s="177" t="s">
        <v>1259</v>
      </c>
      <c r="F723" s="177" t="s">
        <v>1260</v>
      </c>
      <c r="G723" s="164"/>
      <c r="H723" s="164"/>
      <c r="I723" s="167"/>
      <c r="J723" s="178">
        <f>BK723</f>
        <v>0</v>
      </c>
      <c r="K723" s="164"/>
      <c r="L723" s="169"/>
      <c r="M723" s="170"/>
      <c r="N723" s="171"/>
      <c r="O723" s="171"/>
      <c r="P723" s="172">
        <f>SUM(P724:P752)</f>
        <v>0</v>
      </c>
      <c r="Q723" s="171"/>
      <c r="R723" s="172">
        <f>SUM(R724:R752)</f>
        <v>0.19352250000000001</v>
      </c>
      <c r="S723" s="171"/>
      <c r="T723" s="173">
        <f>SUM(T724:T752)</f>
        <v>17.185399999999998</v>
      </c>
      <c r="AR723" s="174" t="s">
        <v>85</v>
      </c>
      <c r="AT723" s="175" t="s">
        <v>72</v>
      </c>
      <c r="AU723" s="175" t="s">
        <v>79</v>
      </c>
      <c r="AY723" s="174" t="s">
        <v>171</v>
      </c>
      <c r="BK723" s="176">
        <f>SUM(BK724:BK752)</f>
        <v>0</v>
      </c>
    </row>
    <row r="724" spans="1:65" s="2" customFormat="1" ht="24">
      <c r="A724" s="35"/>
      <c r="B724" s="36"/>
      <c r="C724" s="179" t="s">
        <v>605</v>
      </c>
      <c r="D724" s="179" t="s">
        <v>173</v>
      </c>
      <c r="E724" s="180" t="s">
        <v>1261</v>
      </c>
      <c r="F724" s="181" t="s">
        <v>1262</v>
      </c>
      <c r="G724" s="182" t="s">
        <v>231</v>
      </c>
      <c r="H724" s="183">
        <v>257</v>
      </c>
      <c r="I724" s="184"/>
      <c r="J724" s="185">
        <f>ROUND(I724*H724,2)</f>
        <v>0</v>
      </c>
      <c r="K724" s="181" t="s">
        <v>177</v>
      </c>
      <c r="L724" s="40"/>
      <c r="M724" s="186" t="s">
        <v>19</v>
      </c>
      <c r="N724" s="187" t="s">
        <v>45</v>
      </c>
      <c r="O724" s="65"/>
      <c r="P724" s="188">
        <f>O724*H724</f>
        <v>0</v>
      </c>
      <c r="Q724" s="188">
        <v>0</v>
      </c>
      <c r="R724" s="188">
        <f>Q724*H724</f>
        <v>0</v>
      </c>
      <c r="S724" s="188">
        <v>6.3E-2</v>
      </c>
      <c r="T724" s="189">
        <f>S724*H724</f>
        <v>16.190999999999999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90" t="s">
        <v>254</v>
      </c>
      <c r="AT724" s="190" t="s">
        <v>173</v>
      </c>
      <c r="AU724" s="190" t="s">
        <v>85</v>
      </c>
      <c r="AY724" s="18" t="s">
        <v>171</v>
      </c>
      <c r="BE724" s="191">
        <f>IF(N724="základní",J724,0)</f>
        <v>0</v>
      </c>
      <c r="BF724" s="191">
        <f>IF(N724="snížená",J724,0)</f>
        <v>0</v>
      </c>
      <c r="BG724" s="191">
        <f>IF(N724="zákl. přenesená",J724,0)</f>
        <v>0</v>
      </c>
      <c r="BH724" s="191">
        <f>IF(N724="sníž. přenesená",J724,0)</f>
        <v>0</v>
      </c>
      <c r="BI724" s="191">
        <f>IF(N724="nulová",J724,0)</f>
        <v>0</v>
      </c>
      <c r="BJ724" s="18" t="s">
        <v>85</v>
      </c>
      <c r="BK724" s="191">
        <f>ROUND(I724*H724,2)</f>
        <v>0</v>
      </c>
      <c r="BL724" s="18" t="s">
        <v>254</v>
      </c>
      <c r="BM724" s="190" t="s">
        <v>1263</v>
      </c>
    </row>
    <row r="725" spans="1:65" s="13" customFormat="1" ht="11.25">
      <c r="B725" s="192"/>
      <c r="C725" s="193"/>
      <c r="D725" s="194" t="s">
        <v>180</v>
      </c>
      <c r="E725" s="195" t="s">
        <v>19</v>
      </c>
      <c r="F725" s="196" t="s">
        <v>1264</v>
      </c>
      <c r="G725" s="193"/>
      <c r="H725" s="197">
        <v>257</v>
      </c>
      <c r="I725" s="198"/>
      <c r="J725" s="193"/>
      <c r="K725" s="193"/>
      <c r="L725" s="199"/>
      <c r="M725" s="200"/>
      <c r="N725" s="201"/>
      <c r="O725" s="201"/>
      <c r="P725" s="201"/>
      <c r="Q725" s="201"/>
      <c r="R725" s="201"/>
      <c r="S725" s="201"/>
      <c r="T725" s="202"/>
      <c r="AT725" s="203" t="s">
        <v>180</v>
      </c>
      <c r="AU725" s="203" t="s">
        <v>85</v>
      </c>
      <c r="AV725" s="13" t="s">
        <v>85</v>
      </c>
      <c r="AW725" s="13" t="s">
        <v>34</v>
      </c>
      <c r="AX725" s="13" t="s">
        <v>79</v>
      </c>
      <c r="AY725" s="203" t="s">
        <v>171</v>
      </c>
    </row>
    <row r="726" spans="1:65" s="2" customFormat="1" ht="24">
      <c r="A726" s="35"/>
      <c r="B726" s="36"/>
      <c r="C726" s="179" t="s">
        <v>1265</v>
      </c>
      <c r="D726" s="179" t="s">
        <v>173</v>
      </c>
      <c r="E726" s="180" t="s">
        <v>1266</v>
      </c>
      <c r="F726" s="181" t="s">
        <v>1267</v>
      </c>
      <c r="G726" s="182" t="s">
        <v>231</v>
      </c>
      <c r="H726" s="183">
        <v>257</v>
      </c>
      <c r="I726" s="184"/>
      <c r="J726" s="185">
        <f>ROUND(I726*H726,2)</f>
        <v>0</v>
      </c>
      <c r="K726" s="181" t="s">
        <v>177</v>
      </c>
      <c r="L726" s="40"/>
      <c r="M726" s="186" t="s">
        <v>19</v>
      </c>
      <c r="N726" s="187" t="s">
        <v>45</v>
      </c>
      <c r="O726" s="65"/>
      <c r="P726" s="188">
        <f>O726*H726</f>
        <v>0</v>
      </c>
      <c r="Q726" s="188">
        <v>0</v>
      </c>
      <c r="R726" s="188">
        <f>Q726*H726</f>
        <v>0</v>
      </c>
      <c r="S726" s="188">
        <v>0</v>
      </c>
      <c r="T726" s="189">
        <f>S726*H726</f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190" t="s">
        <v>254</v>
      </c>
      <c r="AT726" s="190" t="s">
        <v>173</v>
      </c>
      <c r="AU726" s="190" t="s">
        <v>85</v>
      </c>
      <c r="AY726" s="18" t="s">
        <v>171</v>
      </c>
      <c r="BE726" s="191">
        <f>IF(N726="základní",J726,0)</f>
        <v>0</v>
      </c>
      <c r="BF726" s="191">
        <f>IF(N726="snížená",J726,0)</f>
        <v>0</v>
      </c>
      <c r="BG726" s="191">
        <f>IF(N726="zákl. přenesená",J726,0)</f>
        <v>0</v>
      </c>
      <c r="BH726" s="191">
        <f>IF(N726="sníž. přenesená",J726,0)</f>
        <v>0</v>
      </c>
      <c r="BI726" s="191">
        <f>IF(N726="nulová",J726,0)</f>
        <v>0</v>
      </c>
      <c r="BJ726" s="18" t="s">
        <v>85</v>
      </c>
      <c r="BK726" s="191">
        <f>ROUND(I726*H726,2)</f>
        <v>0</v>
      </c>
      <c r="BL726" s="18" t="s">
        <v>254</v>
      </c>
      <c r="BM726" s="190" t="s">
        <v>1268</v>
      </c>
    </row>
    <row r="727" spans="1:65" s="13" customFormat="1" ht="11.25">
      <c r="B727" s="192"/>
      <c r="C727" s="193"/>
      <c r="D727" s="194" t="s">
        <v>180</v>
      </c>
      <c r="E727" s="195" t="s">
        <v>19</v>
      </c>
      <c r="F727" s="196" t="s">
        <v>1264</v>
      </c>
      <c r="G727" s="193"/>
      <c r="H727" s="197">
        <v>257</v>
      </c>
      <c r="I727" s="198"/>
      <c r="J727" s="193"/>
      <c r="K727" s="193"/>
      <c r="L727" s="199"/>
      <c r="M727" s="200"/>
      <c r="N727" s="201"/>
      <c r="O727" s="201"/>
      <c r="P727" s="201"/>
      <c r="Q727" s="201"/>
      <c r="R727" s="201"/>
      <c r="S727" s="201"/>
      <c r="T727" s="202"/>
      <c r="AT727" s="203" t="s">
        <v>180</v>
      </c>
      <c r="AU727" s="203" t="s">
        <v>85</v>
      </c>
      <c r="AV727" s="13" t="s">
        <v>85</v>
      </c>
      <c r="AW727" s="13" t="s">
        <v>34</v>
      </c>
      <c r="AX727" s="13" t="s">
        <v>79</v>
      </c>
      <c r="AY727" s="203" t="s">
        <v>171</v>
      </c>
    </row>
    <row r="728" spans="1:65" s="2" customFormat="1" ht="33" customHeight="1">
      <c r="A728" s="35"/>
      <c r="B728" s="36"/>
      <c r="C728" s="179" t="s">
        <v>609</v>
      </c>
      <c r="D728" s="179" t="s">
        <v>173</v>
      </c>
      <c r="E728" s="180" t="s">
        <v>1269</v>
      </c>
      <c r="F728" s="181" t="s">
        <v>1270</v>
      </c>
      <c r="G728" s="182" t="s">
        <v>318</v>
      </c>
      <c r="H728" s="183">
        <v>55</v>
      </c>
      <c r="I728" s="184"/>
      <c r="J728" s="185">
        <f>ROUND(I728*H728,2)</f>
        <v>0</v>
      </c>
      <c r="K728" s="181" t="s">
        <v>177</v>
      </c>
      <c r="L728" s="40"/>
      <c r="M728" s="186" t="s">
        <v>19</v>
      </c>
      <c r="N728" s="187" t="s">
        <v>45</v>
      </c>
      <c r="O728" s="65"/>
      <c r="P728" s="188">
        <f>O728*H728</f>
        <v>0</v>
      </c>
      <c r="Q728" s="188">
        <v>0</v>
      </c>
      <c r="R728" s="188">
        <f>Q728*H728</f>
        <v>0</v>
      </c>
      <c r="S728" s="188">
        <v>1.8079999999999999E-2</v>
      </c>
      <c r="T728" s="189">
        <f>S728*H728</f>
        <v>0.99439999999999995</v>
      </c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R728" s="190" t="s">
        <v>254</v>
      </c>
      <c r="AT728" s="190" t="s">
        <v>173</v>
      </c>
      <c r="AU728" s="190" t="s">
        <v>85</v>
      </c>
      <c r="AY728" s="18" t="s">
        <v>171</v>
      </c>
      <c r="BE728" s="191">
        <f>IF(N728="základní",J728,0)</f>
        <v>0</v>
      </c>
      <c r="BF728" s="191">
        <f>IF(N728="snížená",J728,0)</f>
        <v>0</v>
      </c>
      <c r="BG728" s="191">
        <f>IF(N728="zákl. přenesená",J728,0)</f>
        <v>0</v>
      </c>
      <c r="BH728" s="191">
        <f>IF(N728="sníž. přenesená",J728,0)</f>
        <v>0</v>
      </c>
      <c r="BI728" s="191">
        <f>IF(N728="nulová",J728,0)</f>
        <v>0</v>
      </c>
      <c r="BJ728" s="18" t="s">
        <v>85</v>
      </c>
      <c r="BK728" s="191">
        <f>ROUND(I728*H728,2)</f>
        <v>0</v>
      </c>
      <c r="BL728" s="18" t="s">
        <v>254</v>
      </c>
      <c r="BM728" s="190" t="s">
        <v>1271</v>
      </c>
    </row>
    <row r="729" spans="1:65" s="13" customFormat="1" ht="11.25">
      <c r="B729" s="192"/>
      <c r="C729" s="193"/>
      <c r="D729" s="194" t="s">
        <v>180</v>
      </c>
      <c r="E729" s="195" t="s">
        <v>19</v>
      </c>
      <c r="F729" s="196" t="s">
        <v>1272</v>
      </c>
      <c r="G729" s="193"/>
      <c r="H729" s="197">
        <v>55</v>
      </c>
      <c r="I729" s="198"/>
      <c r="J729" s="193"/>
      <c r="K729" s="193"/>
      <c r="L729" s="199"/>
      <c r="M729" s="200"/>
      <c r="N729" s="201"/>
      <c r="O729" s="201"/>
      <c r="P729" s="201"/>
      <c r="Q729" s="201"/>
      <c r="R729" s="201"/>
      <c r="S729" s="201"/>
      <c r="T729" s="202"/>
      <c r="AT729" s="203" t="s">
        <v>180</v>
      </c>
      <c r="AU729" s="203" t="s">
        <v>85</v>
      </c>
      <c r="AV729" s="13" t="s">
        <v>85</v>
      </c>
      <c r="AW729" s="13" t="s">
        <v>34</v>
      </c>
      <c r="AX729" s="13" t="s">
        <v>79</v>
      </c>
      <c r="AY729" s="203" t="s">
        <v>171</v>
      </c>
    </row>
    <row r="730" spans="1:65" s="2" customFormat="1" ht="24">
      <c r="A730" s="35"/>
      <c r="B730" s="36"/>
      <c r="C730" s="179" t="s">
        <v>1273</v>
      </c>
      <c r="D730" s="179" t="s">
        <v>173</v>
      </c>
      <c r="E730" s="180" t="s">
        <v>1274</v>
      </c>
      <c r="F730" s="181" t="s">
        <v>1267</v>
      </c>
      <c r="G730" s="182" t="s">
        <v>318</v>
      </c>
      <c r="H730" s="183">
        <v>55</v>
      </c>
      <c r="I730" s="184"/>
      <c r="J730" s="185">
        <f>ROUND(I730*H730,2)</f>
        <v>0</v>
      </c>
      <c r="K730" s="181" t="s">
        <v>177</v>
      </c>
      <c r="L730" s="40"/>
      <c r="M730" s="186" t="s">
        <v>19</v>
      </c>
      <c r="N730" s="187" t="s">
        <v>45</v>
      </c>
      <c r="O730" s="65"/>
      <c r="P730" s="188">
        <f>O730*H730</f>
        <v>0</v>
      </c>
      <c r="Q730" s="188">
        <v>0</v>
      </c>
      <c r="R730" s="188">
        <f>Q730*H730</f>
        <v>0</v>
      </c>
      <c r="S730" s="188">
        <v>0</v>
      </c>
      <c r="T730" s="189">
        <f>S730*H730</f>
        <v>0</v>
      </c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R730" s="190" t="s">
        <v>254</v>
      </c>
      <c r="AT730" s="190" t="s">
        <v>173</v>
      </c>
      <c r="AU730" s="190" t="s">
        <v>85</v>
      </c>
      <c r="AY730" s="18" t="s">
        <v>171</v>
      </c>
      <c r="BE730" s="191">
        <f>IF(N730="základní",J730,0)</f>
        <v>0</v>
      </c>
      <c r="BF730" s="191">
        <f>IF(N730="snížená",J730,0)</f>
        <v>0</v>
      </c>
      <c r="BG730" s="191">
        <f>IF(N730="zákl. přenesená",J730,0)</f>
        <v>0</v>
      </c>
      <c r="BH730" s="191">
        <f>IF(N730="sníž. přenesená",J730,0)</f>
        <v>0</v>
      </c>
      <c r="BI730" s="191">
        <f>IF(N730="nulová",J730,0)</f>
        <v>0</v>
      </c>
      <c r="BJ730" s="18" t="s">
        <v>85</v>
      </c>
      <c r="BK730" s="191">
        <f>ROUND(I730*H730,2)</f>
        <v>0</v>
      </c>
      <c r="BL730" s="18" t="s">
        <v>254</v>
      </c>
      <c r="BM730" s="190" t="s">
        <v>1275</v>
      </c>
    </row>
    <row r="731" spans="1:65" s="13" customFormat="1" ht="11.25">
      <c r="B731" s="192"/>
      <c r="C731" s="193"/>
      <c r="D731" s="194" t="s">
        <v>180</v>
      </c>
      <c r="E731" s="195" t="s">
        <v>19</v>
      </c>
      <c r="F731" s="196" t="s">
        <v>467</v>
      </c>
      <c r="G731" s="193"/>
      <c r="H731" s="197">
        <v>55</v>
      </c>
      <c r="I731" s="198"/>
      <c r="J731" s="193"/>
      <c r="K731" s="193"/>
      <c r="L731" s="199"/>
      <c r="M731" s="200"/>
      <c r="N731" s="201"/>
      <c r="O731" s="201"/>
      <c r="P731" s="201"/>
      <c r="Q731" s="201"/>
      <c r="R731" s="201"/>
      <c r="S731" s="201"/>
      <c r="T731" s="202"/>
      <c r="AT731" s="203" t="s">
        <v>180</v>
      </c>
      <c r="AU731" s="203" t="s">
        <v>85</v>
      </c>
      <c r="AV731" s="13" t="s">
        <v>85</v>
      </c>
      <c r="AW731" s="13" t="s">
        <v>34</v>
      </c>
      <c r="AX731" s="13" t="s">
        <v>79</v>
      </c>
      <c r="AY731" s="203" t="s">
        <v>171</v>
      </c>
    </row>
    <row r="732" spans="1:65" s="2" customFormat="1" ht="44.25" customHeight="1">
      <c r="A732" s="35"/>
      <c r="B732" s="36"/>
      <c r="C732" s="179" t="s">
        <v>614</v>
      </c>
      <c r="D732" s="179" t="s">
        <v>173</v>
      </c>
      <c r="E732" s="180" t="s">
        <v>1276</v>
      </c>
      <c r="F732" s="181" t="s">
        <v>1277</v>
      </c>
      <c r="G732" s="182" t="s">
        <v>231</v>
      </c>
      <c r="H732" s="183">
        <v>380</v>
      </c>
      <c r="I732" s="184"/>
      <c r="J732" s="185">
        <f>ROUND(I732*H732,2)</f>
        <v>0</v>
      </c>
      <c r="K732" s="181" t="s">
        <v>177</v>
      </c>
      <c r="L732" s="40"/>
      <c r="M732" s="186" t="s">
        <v>19</v>
      </c>
      <c r="N732" s="187" t="s">
        <v>45</v>
      </c>
      <c r="O732" s="65"/>
      <c r="P732" s="188">
        <f>O732*H732</f>
        <v>0</v>
      </c>
      <c r="Q732" s="188">
        <v>1.0000000000000001E-5</v>
      </c>
      <c r="R732" s="188">
        <f>Q732*H732</f>
        <v>3.8000000000000004E-3</v>
      </c>
      <c r="S732" s="188">
        <v>0</v>
      </c>
      <c r="T732" s="189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90" t="s">
        <v>254</v>
      </c>
      <c r="AT732" s="190" t="s">
        <v>173</v>
      </c>
      <c r="AU732" s="190" t="s">
        <v>85</v>
      </c>
      <c r="AY732" s="18" t="s">
        <v>171</v>
      </c>
      <c r="BE732" s="191">
        <f>IF(N732="základní",J732,0)</f>
        <v>0</v>
      </c>
      <c r="BF732" s="191">
        <f>IF(N732="snížená",J732,0)</f>
        <v>0</v>
      </c>
      <c r="BG732" s="191">
        <f>IF(N732="zákl. přenesená",J732,0)</f>
        <v>0</v>
      </c>
      <c r="BH732" s="191">
        <f>IF(N732="sníž. přenesená",J732,0)</f>
        <v>0</v>
      </c>
      <c r="BI732" s="191">
        <f>IF(N732="nulová",J732,0)</f>
        <v>0</v>
      </c>
      <c r="BJ732" s="18" t="s">
        <v>85</v>
      </c>
      <c r="BK732" s="191">
        <f>ROUND(I732*H732,2)</f>
        <v>0</v>
      </c>
      <c r="BL732" s="18" t="s">
        <v>254</v>
      </c>
      <c r="BM732" s="190" t="s">
        <v>1278</v>
      </c>
    </row>
    <row r="733" spans="1:65" s="13" customFormat="1" ht="11.25">
      <c r="B733" s="192"/>
      <c r="C733" s="193"/>
      <c r="D733" s="194" t="s">
        <v>180</v>
      </c>
      <c r="E733" s="195" t="s">
        <v>19</v>
      </c>
      <c r="F733" s="196" t="s">
        <v>1279</v>
      </c>
      <c r="G733" s="193"/>
      <c r="H733" s="197">
        <v>380</v>
      </c>
      <c r="I733" s="198"/>
      <c r="J733" s="193"/>
      <c r="K733" s="193"/>
      <c r="L733" s="199"/>
      <c r="M733" s="200"/>
      <c r="N733" s="201"/>
      <c r="O733" s="201"/>
      <c r="P733" s="201"/>
      <c r="Q733" s="201"/>
      <c r="R733" s="201"/>
      <c r="S733" s="201"/>
      <c r="T733" s="202"/>
      <c r="AT733" s="203" t="s">
        <v>180</v>
      </c>
      <c r="AU733" s="203" t="s">
        <v>85</v>
      </c>
      <c r="AV733" s="13" t="s">
        <v>85</v>
      </c>
      <c r="AW733" s="13" t="s">
        <v>34</v>
      </c>
      <c r="AX733" s="13" t="s">
        <v>79</v>
      </c>
      <c r="AY733" s="203" t="s">
        <v>171</v>
      </c>
    </row>
    <row r="734" spans="1:65" s="2" customFormat="1" ht="44.25" customHeight="1">
      <c r="A734" s="35"/>
      <c r="B734" s="36"/>
      <c r="C734" s="215" t="s">
        <v>1280</v>
      </c>
      <c r="D734" s="215" t="s">
        <v>285</v>
      </c>
      <c r="E734" s="216" t="s">
        <v>1281</v>
      </c>
      <c r="F734" s="217" t="s">
        <v>1282</v>
      </c>
      <c r="G734" s="218" t="s">
        <v>231</v>
      </c>
      <c r="H734" s="219">
        <v>418</v>
      </c>
      <c r="I734" s="220"/>
      <c r="J734" s="221">
        <f>ROUND(I734*H734,2)</f>
        <v>0</v>
      </c>
      <c r="K734" s="217" t="s">
        <v>177</v>
      </c>
      <c r="L734" s="222"/>
      <c r="M734" s="223" t="s">
        <v>19</v>
      </c>
      <c r="N734" s="224" t="s">
        <v>45</v>
      </c>
      <c r="O734" s="65"/>
      <c r="P734" s="188">
        <f>O734*H734</f>
        <v>0</v>
      </c>
      <c r="Q734" s="188">
        <v>4.0000000000000002E-4</v>
      </c>
      <c r="R734" s="188">
        <f>Q734*H734</f>
        <v>0.16720000000000002</v>
      </c>
      <c r="S734" s="188">
        <v>0</v>
      </c>
      <c r="T734" s="189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190" t="s">
        <v>341</v>
      </c>
      <c r="AT734" s="190" t="s">
        <v>285</v>
      </c>
      <c r="AU734" s="190" t="s">
        <v>85</v>
      </c>
      <c r="AY734" s="18" t="s">
        <v>171</v>
      </c>
      <c r="BE734" s="191">
        <f>IF(N734="základní",J734,0)</f>
        <v>0</v>
      </c>
      <c r="BF734" s="191">
        <f>IF(N734="snížená",J734,0)</f>
        <v>0</v>
      </c>
      <c r="BG734" s="191">
        <f>IF(N734="zákl. přenesená",J734,0)</f>
        <v>0</v>
      </c>
      <c r="BH734" s="191">
        <f>IF(N734="sníž. přenesená",J734,0)</f>
        <v>0</v>
      </c>
      <c r="BI734" s="191">
        <f>IF(N734="nulová",J734,0)</f>
        <v>0</v>
      </c>
      <c r="BJ734" s="18" t="s">
        <v>85</v>
      </c>
      <c r="BK734" s="191">
        <f>ROUND(I734*H734,2)</f>
        <v>0</v>
      </c>
      <c r="BL734" s="18" t="s">
        <v>254</v>
      </c>
      <c r="BM734" s="190" t="s">
        <v>1283</v>
      </c>
    </row>
    <row r="735" spans="1:65" s="13" customFormat="1" ht="11.25">
      <c r="B735" s="192"/>
      <c r="C735" s="193"/>
      <c r="D735" s="194" t="s">
        <v>180</v>
      </c>
      <c r="E735" s="195" t="s">
        <v>19</v>
      </c>
      <c r="F735" s="196" t="s">
        <v>1284</v>
      </c>
      <c r="G735" s="193"/>
      <c r="H735" s="197">
        <v>380</v>
      </c>
      <c r="I735" s="198"/>
      <c r="J735" s="193"/>
      <c r="K735" s="193"/>
      <c r="L735" s="199"/>
      <c r="M735" s="200"/>
      <c r="N735" s="201"/>
      <c r="O735" s="201"/>
      <c r="P735" s="201"/>
      <c r="Q735" s="201"/>
      <c r="R735" s="201"/>
      <c r="S735" s="201"/>
      <c r="T735" s="202"/>
      <c r="AT735" s="203" t="s">
        <v>180</v>
      </c>
      <c r="AU735" s="203" t="s">
        <v>85</v>
      </c>
      <c r="AV735" s="13" t="s">
        <v>85</v>
      </c>
      <c r="AW735" s="13" t="s">
        <v>34</v>
      </c>
      <c r="AX735" s="13" t="s">
        <v>79</v>
      </c>
      <c r="AY735" s="203" t="s">
        <v>171</v>
      </c>
    </row>
    <row r="736" spans="1:65" s="13" customFormat="1" ht="11.25">
      <c r="B736" s="192"/>
      <c r="C736" s="193"/>
      <c r="D736" s="194" t="s">
        <v>180</v>
      </c>
      <c r="E736" s="193"/>
      <c r="F736" s="196" t="s">
        <v>1285</v>
      </c>
      <c r="G736" s="193"/>
      <c r="H736" s="197">
        <v>418</v>
      </c>
      <c r="I736" s="198"/>
      <c r="J736" s="193"/>
      <c r="K736" s="193"/>
      <c r="L736" s="199"/>
      <c r="M736" s="200"/>
      <c r="N736" s="201"/>
      <c r="O736" s="201"/>
      <c r="P736" s="201"/>
      <c r="Q736" s="201"/>
      <c r="R736" s="201"/>
      <c r="S736" s="201"/>
      <c r="T736" s="202"/>
      <c r="AT736" s="203" t="s">
        <v>180</v>
      </c>
      <c r="AU736" s="203" t="s">
        <v>85</v>
      </c>
      <c r="AV736" s="13" t="s">
        <v>85</v>
      </c>
      <c r="AW736" s="13" t="s">
        <v>4</v>
      </c>
      <c r="AX736" s="13" t="s">
        <v>79</v>
      </c>
      <c r="AY736" s="203" t="s">
        <v>171</v>
      </c>
    </row>
    <row r="737" spans="1:65" s="2" customFormat="1" ht="36">
      <c r="A737" s="35"/>
      <c r="B737" s="36"/>
      <c r="C737" s="179" t="s">
        <v>619</v>
      </c>
      <c r="D737" s="179" t="s">
        <v>173</v>
      </c>
      <c r="E737" s="180" t="s">
        <v>1286</v>
      </c>
      <c r="F737" s="181" t="s">
        <v>1287</v>
      </c>
      <c r="G737" s="182" t="s">
        <v>231</v>
      </c>
      <c r="H737" s="183">
        <v>50</v>
      </c>
      <c r="I737" s="184"/>
      <c r="J737" s="185">
        <f>ROUND(I737*H737,2)</f>
        <v>0</v>
      </c>
      <c r="K737" s="181" t="s">
        <v>177</v>
      </c>
      <c r="L737" s="40"/>
      <c r="M737" s="186" t="s">
        <v>19</v>
      </c>
      <c r="N737" s="187" t="s">
        <v>45</v>
      </c>
      <c r="O737" s="65"/>
      <c r="P737" s="188">
        <f>O737*H737</f>
        <v>0</v>
      </c>
      <c r="Q737" s="188">
        <v>0</v>
      </c>
      <c r="R737" s="188">
        <f>Q737*H737</f>
        <v>0</v>
      </c>
      <c r="S737" s="188">
        <v>0</v>
      </c>
      <c r="T737" s="189">
        <f>S737*H737</f>
        <v>0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R737" s="190" t="s">
        <v>254</v>
      </c>
      <c r="AT737" s="190" t="s">
        <v>173</v>
      </c>
      <c r="AU737" s="190" t="s">
        <v>85</v>
      </c>
      <c r="AY737" s="18" t="s">
        <v>171</v>
      </c>
      <c r="BE737" s="191">
        <f>IF(N737="základní",J737,0)</f>
        <v>0</v>
      </c>
      <c r="BF737" s="191">
        <f>IF(N737="snížená",J737,0)</f>
        <v>0</v>
      </c>
      <c r="BG737" s="191">
        <f>IF(N737="zákl. přenesená",J737,0)</f>
        <v>0</v>
      </c>
      <c r="BH737" s="191">
        <f>IF(N737="sníž. přenesená",J737,0)</f>
        <v>0</v>
      </c>
      <c r="BI737" s="191">
        <f>IF(N737="nulová",J737,0)</f>
        <v>0</v>
      </c>
      <c r="BJ737" s="18" t="s">
        <v>85</v>
      </c>
      <c r="BK737" s="191">
        <f>ROUND(I737*H737,2)</f>
        <v>0</v>
      </c>
      <c r="BL737" s="18" t="s">
        <v>254</v>
      </c>
      <c r="BM737" s="190" t="s">
        <v>1288</v>
      </c>
    </row>
    <row r="738" spans="1:65" s="13" customFormat="1" ht="11.25">
      <c r="B738" s="192"/>
      <c r="C738" s="193"/>
      <c r="D738" s="194" t="s">
        <v>180</v>
      </c>
      <c r="E738" s="195" t="s">
        <v>19</v>
      </c>
      <c r="F738" s="196" t="s">
        <v>1289</v>
      </c>
      <c r="G738" s="193"/>
      <c r="H738" s="197">
        <v>50</v>
      </c>
      <c r="I738" s="198"/>
      <c r="J738" s="193"/>
      <c r="K738" s="193"/>
      <c r="L738" s="199"/>
      <c r="M738" s="200"/>
      <c r="N738" s="201"/>
      <c r="O738" s="201"/>
      <c r="P738" s="201"/>
      <c r="Q738" s="201"/>
      <c r="R738" s="201"/>
      <c r="S738" s="201"/>
      <c r="T738" s="202"/>
      <c r="AT738" s="203" t="s">
        <v>180</v>
      </c>
      <c r="AU738" s="203" t="s">
        <v>85</v>
      </c>
      <c r="AV738" s="13" t="s">
        <v>85</v>
      </c>
      <c r="AW738" s="13" t="s">
        <v>34</v>
      </c>
      <c r="AX738" s="13" t="s">
        <v>73</v>
      </c>
      <c r="AY738" s="203" t="s">
        <v>171</v>
      </c>
    </row>
    <row r="739" spans="1:65" s="14" customFormat="1" ht="11.25">
      <c r="B739" s="204"/>
      <c r="C739" s="205"/>
      <c r="D739" s="194" t="s">
        <v>180</v>
      </c>
      <c r="E739" s="206" t="s">
        <v>19</v>
      </c>
      <c r="F739" s="207" t="s">
        <v>183</v>
      </c>
      <c r="G739" s="205"/>
      <c r="H739" s="208">
        <v>50</v>
      </c>
      <c r="I739" s="209"/>
      <c r="J739" s="205"/>
      <c r="K739" s="205"/>
      <c r="L739" s="210"/>
      <c r="M739" s="211"/>
      <c r="N739" s="212"/>
      <c r="O739" s="212"/>
      <c r="P739" s="212"/>
      <c r="Q739" s="212"/>
      <c r="R739" s="212"/>
      <c r="S739" s="212"/>
      <c r="T739" s="213"/>
      <c r="AT739" s="214" t="s">
        <v>180</v>
      </c>
      <c r="AU739" s="214" t="s">
        <v>85</v>
      </c>
      <c r="AV739" s="14" t="s">
        <v>178</v>
      </c>
      <c r="AW739" s="14" t="s">
        <v>34</v>
      </c>
      <c r="AX739" s="14" t="s">
        <v>79</v>
      </c>
      <c r="AY739" s="214" t="s">
        <v>171</v>
      </c>
    </row>
    <row r="740" spans="1:65" s="2" customFormat="1" ht="36">
      <c r="A740" s="35"/>
      <c r="B740" s="36"/>
      <c r="C740" s="215" t="s">
        <v>1290</v>
      </c>
      <c r="D740" s="215" t="s">
        <v>285</v>
      </c>
      <c r="E740" s="216" t="s">
        <v>1291</v>
      </c>
      <c r="F740" s="217" t="s">
        <v>1292</v>
      </c>
      <c r="G740" s="218" t="s">
        <v>231</v>
      </c>
      <c r="H740" s="219">
        <v>55</v>
      </c>
      <c r="I740" s="220"/>
      <c r="J740" s="221">
        <f>ROUND(I740*H740,2)</f>
        <v>0</v>
      </c>
      <c r="K740" s="217" t="s">
        <v>177</v>
      </c>
      <c r="L740" s="222"/>
      <c r="M740" s="223" t="s">
        <v>19</v>
      </c>
      <c r="N740" s="224" t="s">
        <v>45</v>
      </c>
      <c r="O740" s="65"/>
      <c r="P740" s="188">
        <f>O740*H740</f>
        <v>0</v>
      </c>
      <c r="Q740" s="188">
        <v>1.2999999999999999E-4</v>
      </c>
      <c r="R740" s="188">
        <f>Q740*H740</f>
        <v>7.1499999999999992E-3</v>
      </c>
      <c r="S740" s="188">
        <v>0</v>
      </c>
      <c r="T740" s="189">
        <f>S740*H740</f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90" t="s">
        <v>341</v>
      </c>
      <c r="AT740" s="190" t="s">
        <v>285</v>
      </c>
      <c r="AU740" s="190" t="s">
        <v>85</v>
      </c>
      <c r="AY740" s="18" t="s">
        <v>171</v>
      </c>
      <c r="BE740" s="191">
        <f>IF(N740="základní",J740,0)</f>
        <v>0</v>
      </c>
      <c r="BF740" s="191">
        <f>IF(N740="snížená",J740,0)</f>
        <v>0</v>
      </c>
      <c r="BG740" s="191">
        <f>IF(N740="zákl. přenesená",J740,0)</f>
        <v>0</v>
      </c>
      <c r="BH740" s="191">
        <f>IF(N740="sníž. přenesená",J740,0)</f>
        <v>0</v>
      </c>
      <c r="BI740" s="191">
        <f>IF(N740="nulová",J740,0)</f>
        <v>0</v>
      </c>
      <c r="BJ740" s="18" t="s">
        <v>85</v>
      </c>
      <c r="BK740" s="191">
        <f>ROUND(I740*H740,2)</f>
        <v>0</v>
      </c>
      <c r="BL740" s="18" t="s">
        <v>254</v>
      </c>
      <c r="BM740" s="190" t="s">
        <v>1293</v>
      </c>
    </row>
    <row r="741" spans="1:65" s="13" customFormat="1" ht="11.25">
      <c r="B741" s="192"/>
      <c r="C741" s="193"/>
      <c r="D741" s="194" t="s">
        <v>180</v>
      </c>
      <c r="E741" s="195" t="s">
        <v>19</v>
      </c>
      <c r="F741" s="196" t="s">
        <v>1294</v>
      </c>
      <c r="G741" s="193"/>
      <c r="H741" s="197">
        <v>55</v>
      </c>
      <c r="I741" s="198"/>
      <c r="J741" s="193"/>
      <c r="K741" s="193"/>
      <c r="L741" s="199"/>
      <c r="M741" s="200"/>
      <c r="N741" s="201"/>
      <c r="O741" s="201"/>
      <c r="P741" s="201"/>
      <c r="Q741" s="201"/>
      <c r="R741" s="201"/>
      <c r="S741" s="201"/>
      <c r="T741" s="202"/>
      <c r="AT741" s="203" t="s">
        <v>180</v>
      </c>
      <c r="AU741" s="203" t="s">
        <v>85</v>
      </c>
      <c r="AV741" s="13" t="s">
        <v>85</v>
      </c>
      <c r="AW741" s="13" t="s">
        <v>34</v>
      </c>
      <c r="AX741" s="13" t="s">
        <v>73</v>
      </c>
      <c r="AY741" s="203" t="s">
        <v>171</v>
      </c>
    </row>
    <row r="742" spans="1:65" s="14" customFormat="1" ht="11.25">
      <c r="B742" s="204"/>
      <c r="C742" s="205"/>
      <c r="D742" s="194" t="s">
        <v>180</v>
      </c>
      <c r="E742" s="206" t="s">
        <v>19</v>
      </c>
      <c r="F742" s="207" t="s">
        <v>183</v>
      </c>
      <c r="G742" s="205"/>
      <c r="H742" s="208">
        <v>55</v>
      </c>
      <c r="I742" s="209"/>
      <c r="J742" s="205"/>
      <c r="K742" s="205"/>
      <c r="L742" s="210"/>
      <c r="M742" s="211"/>
      <c r="N742" s="212"/>
      <c r="O742" s="212"/>
      <c r="P742" s="212"/>
      <c r="Q742" s="212"/>
      <c r="R742" s="212"/>
      <c r="S742" s="212"/>
      <c r="T742" s="213"/>
      <c r="AT742" s="214" t="s">
        <v>180</v>
      </c>
      <c r="AU742" s="214" t="s">
        <v>85</v>
      </c>
      <c r="AV742" s="14" t="s">
        <v>178</v>
      </c>
      <c r="AW742" s="14" t="s">
        <v>34</v>
      </c>
      <c r="AX742" s="14" t="s">
        <v>79</v>
      </c>
      <c r="AY742" s="214" t="s">
        <v>171</v>
      </c>
    </row>
    <row r="743" spans="1:65" s="2" customFormat="1" ht="36">
      <c r="A743" s="35"/>
      <c r="B743" s="36"/>
      <c r="C743" s="179" t="s">
        <v>623</v>
      </c>
      <c r="D743" s="179" t="s">
        <v>173</v>
      </c>
      <c r="E743" s="180" t="s">
        <v>1286</v>
      </c>
      <c r="F743" s="181" t="s">
        <v>1287</v>
      </c>
      <c r="G743" s="182" t="s">
        <v>231</v>
      </c>
      <c r="H743" s="183">
        <v>107.5</v>
      </c>
      <c r="I743" s="184"/>
      <c r="J743" s="185">
        <f>ROUND(I743*H743,2)</f>
        <v>0</v>
      </c>
      <c r="K743" s="181" t="s">
        <v>177</v>
      </c>
      <c r="L743" s="40"/>
      <c r="M743" s="186" t="s">
        <v>19</v>
      </c>
      <c r="N743" s="187" t="s">
        <v>45</v>
      </c>
      <c r="O743" s="65"/>
      <c r="P743" s="188">
        <f>O743*H743</f>
        <v>0</v>
      </c>
      <c r="Q743" s="188">
        <v>0</v>
      </c>
      <c r="R743" s="188">
        <f>Q743*H743</f>
        <v>0</v>
      </c>
      <c r="S743" s="188">
        <v>0</v>
      </c>
      <c r="T743" s="189">
        <f>S743*H743</f>
        <v>0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190" t="s">
        <v>254</v>
      </c>
      <c r="AT743" s="190" t="s">
        <v>173</v>
      </c>
      <c r="AU743" s="190" t="s">
        <v>85</v>
      </c>
      <c r="AY743" s="18" t="s">
        <v>171</v>
      </c>
      <c r="BE743" s="191">
        <f>IF(N743="základní",J743,0)</f>
        <v>0</v>
      </c>
      <c r="BF743" s="191">
        <f>IF(N743="snížená",J743,0)</f>
        <v>0</v>
      </c>
      <c r="BG743" s="191">
        <f>IF(N743="zákl. přenesená",J743,0)</f>
        <v>0</v>
      </c>
      <c r="BH743" s="191">
        <f>IF(N743="sníž. přenesená",J743,0)</f>
        <v>0</v>
      </c>
      <c r="BI743" s="191">
        <f>IF(N743="nulová",J743,0)</f>
        <v>0</v>
      </c>
      <c r="BJ743" s="18" t="s">
        <v>85</v>
      </c>
      <c r="BK743" s="191">
        <f>ROUND(I743*H743,2)</f>
        <v>0</v>
      </c>
      <c r="BL743" s="18" t="s">
        <v>254</v>
      </c>
      <c r="BM743" s="190" t="s">
        <v>1295</v>
      </c>
    </row>
    <row r="744" spans="1:65" s="13" customFormat="1" ht="11.25">
      <c r="B744" s="192"/>
      <c r="C744" s="193"/>
      <c r="D744" s="194" t="s">
        <v>180</v>
      </c>
      <c r="E744" s="195" t="s">
        <v>19</v>
      </c>
      <c r="F744" s="196" t="s">
        <v>1296</v>
      </c>
      <c r="G744" s="193"/>
      <c r="H744" s="197">
        <v>107.5</v>
      </c>
      <c r="I744" s="198"/>
      <c r="J744" s="193"/>
      <c r="K744" s="193"/>
      <c r="L744" s="199"/>
      <c r="M744" s="200"/>
      <c r="N744" s="201"/>
      <c r="O744" s="201"/>
      <c r="P744" s="201"/>
      <c r="Q744" s="201"/>
      <c r="R744" s="201"/>
      <c r="S744" s="201"/>
      <c r="T744" s="202"/>
      <c r="AT744" s="203" t="s">
        <v>180</v>
      </c>
      <c r="AU744" s="203" t="s">
        <v>85</v>
      </c>
      <c r="AV744" s="13" t="s">
        <v>85</v>
      </c>
      <c r="AW744" s="13" t="s">
        <v>34</v>
      </c>
      <c r="AX744" s="13" t="s">
        <v>79</v>
      </c>
      <c r="AY744" s="203" t="s">
        <v>171</v>
      </c>
    </row>
    <row r="745" spans="1:65" s="2" customFormat="1" ht="48">
      <c r="A745" s="35"/>
      <c r="B745" s="36"/>
      <c r="C745" s="215" t="s">
        <v>1297</v>
      </c>
      <c r="D745" s="215" t="s">
        <v>285</v>
      </c>
      <c r="E745" s="216" t="s">
        <v>1298</v>
      </c>
      <c r="F745" s="217" t="s">
        <v>1299</v>
      </c>
      <c r="G745" s="218" t="s">
        <v>231</v>
      </c>
      <c r="H745" s="219">
        <v>118.25</v>
      </c>
      <c r="I745" s="220"/>
      <c r="J745" s="221">
        <f>ROUND(I745*H745,2)</f>
        <v>0</v>
      </c>
      <c r="K745" s="217" t="s">
        <v>177</v>
      </c>
      <c r="L745" s="222"/>
      <c r="M745" s="223" t="s">
        <v>19</v>
      </c>
      <c r="N745" s="224" t="s">
        <v>45</v>
      </c>
      <c r="O745" s="65"/>
      <c r="P745" s="188">
        <f>O745*H745</f>
        <v>0</v>
      </c>
      <c r="Q745" s="188">
        <v>1.2999999999999999E-4</v>
      </c>
      <c r="R745" s="188">
        <f>Q745*H745</f>
        <v>1.5372499999999999E-2</v>
      </c>
      <c r="S745" s="188">
        <v>0</v>
      </c>
      <c r="T745" s="189">
        <f>S745*H745</f>
        <v>0</v>
      </c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R745" s="190" t="s">
        <v>341</v>
      </c>
      <c r="AT745" s="190" t="s">
        <v>285</v>
      </c>
      <c r="AU745" s="190" t="s">
        <v>85</v>
      </c>
      <c r="AY745" s="18" t="s">
        <v>171</v>
      </c>
      <c r="BE745" s="191">
        <f>IF(N745="základní",J745,0)</f>
        <v>0</v>
      </c>
      <c r="BF745" s="191">
        <f>IF(N745="snížená",J745,0)</f>
        <v>0</v>
      </c>
      <c r="BG745" s="191">
        <f>IF(N745="zákl. přenesená",J745,0)</f>
        <v>0</v>
      </c>
      <c r="BH745" s="191">
        <f>IF(N745="sníž. přenesená",J745,0)</f>
        <v>0</v>
      </c>
      <c r="BI745" s="191">
        <f>IF(N745="nulová",J745,0)</f>
        <v>0</v>
      </c>
      <c r="BJ745" s="18" t="s">
        <v>85</v>
      </c>
      <c r="BK745" s="191">
        <f>ROUND(I745*H745,2)</f>
        <v>0</v>
      </c>
      <c r="BL745" s="18" t="s">
        <v>254</v>
      </c>
      <c r="BM745" s="190" t="s">
        <v>1300</v>
      </c>
    </row>
    <row r="746" spans="1:65" s="13" customFormat="1" ht="11.25">
      <c r="B746" s="192"/>
      <c r="C746" s="193"/>
      <c r="D746" s="194" t="s">
        <v>180</v>
      </c>
      <c r="E746" s="195" t="s">
        <v>19</v>
      </c>
      <c r="F746" s="196" t="s">
        <v>1301</v>
      </c>
      <c r="G746" s="193"/>
      <c r="H746" s="197">
        <v>118.25</v>
      </c>
      <c r="I746" s="198"/>
      <c r="J746" s="193"/>
      <c r="K746" s="193"/>
      <c r="L746" s="199"/>
      <c r="M746" s="200"/>
      <c r="N746" s="201"/>
      <c r="O746" s="201"/>
      <c r="P746" s="201"/>
      <c r="Q746" s="201"/>
      <c r="R746" s="201"/>
      <c r="S746" s="201"/>
      <c r="T746" s="202"/>
      <c r="AT746" s="203" t="s">
        <v>180</v>
      </c>
      <c r="AU746" s="203" t="s">
        <v>85</v>
      </c>
      <c r="AV746" s="13" t="s">
        <v>85</v>
      </c>
      <c r="AW746" s="13" t="s">
        <v>34</v>
      </c>
      <c r="AX746" s="13" t="s">
        <v>79</v>
      </c>
      <c r="AY746" s="203" t="s">
        <v>171</v>
      </c>
    </row>
    <row r="747" spans="1:65" s="2" customFormat="1" ht="48">
      <c r="A747" s="35"/>
      <c r="B747" s="36"/>
      <c r="C747" s="179" t="s">
        <v>642</v>
      </c>
      <c r="D747" s="179" t="s">
        <v>173</v>
      </c>
      <c r="E747" s="180" t="s">
        <v>1302</v>
      </c>
      <c r="F747" s="181" t="s">
        <v>1303</v>
      </c>
      <c r="G747" s="182" t="s">
        <v>215</v>
      </c>
      <c r="H747" s="183">
        <v>0.19400000000000001</v>
      </c>
      <c r="I747" s="184"/>
      <c r="J747" s="185">
        <f>ROUND(I747*H747,2)</f>
        <v>0</v>
      </c>
      <c r="K747" s="181" t="s">
        <v>177</v>
      </c>
      <c r="L747" s="40"/>
      <c r="M747" s="186" t="s">
        <v>19</v>
      </c>
      <c r="N747" s="187" t="s">
        <v>45</v>
      </c>
      <c r="O747" s="65"/>
      <c r="P747" s="188">
        <f>O747*H747</f>
        <v>0</v>
      </c>
      <c r="Q747" s="188">
        <v>0</v>
      </c>
      <c r="R747" s="188">
        <f>Q747*H747</f>
        <v>0</v>
      </c>
      <c r="S747" s="188">
        <v>0</v>
      </c>
      <c r="T747" s="189">
        <f>S747*H747</f>
        <v>0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190" t="s">
        <v>254</v>
      </c>
      <c r="AT747" s="190" t="s">
        <v>173</v>
      </c>
      <c r="AU747" s="190" t="s">
        <v>85</v>
      </c>
      <c r="AY747" s="18" t="s">
        <v>171</v>
      </c>
      <c r="BE747" s="191">
        <f>IF(N747="základní",J747,0)</f>
        <v>0</v>
      </c>
      <c r="BF747" s="191">
        <f>IF(N747="snížená",J747,0)</f>
        <v>0</v>
      </c>
      <c r="BG747" s="191">
        <f>IF(N747="zákl. přenesená",J747,0)</f>
        <v>0</v>
      </c>
      <c r="BH747" s="191">
        <f>IF(N747="sníž. přenesená",J747,0)</f>
        <v>0</v>
      </c>
      <c r="BI747" s="191">
        <f>IF(N747="nulová",J747,0)</f>
        <v>0</v>
      </c>
      <c r="BJ747" s="18" t="s">
        <v>85</v>
      </c>
      <c r="BK747" s="191">
        <f>ROUND(I747*H747,2)</f>
        <v>0</v>
      </c>
      <c r="BL747" s="18" t="s">
        <v>254</v>
      </c>
      <c r="BM747" s="190" t="s">
        <v>1304</v>
      </c>
    </row>
    <row r="748" spans="1:65" s="13" customFormat="1" ht="11.25">
      <c r="B748" s="192"/>
      <c r="C748" s="193"/>
      <c r="D748" s="194" t="s">
        <v>180</v>
      </c>
      <c r="E748" s="195" t="s">
        <v>19</v>
      </c>
      <c r="F748" s="196" t="s">
        <v>1305</v>
      </c>
      <c r="G748" s="193"/>
      <c r="H748" s="197">
        <v>0.19400000000000001</v>
      </c>
      <c r="I748" s="198"/>
      <c r="J748" s="193"/>
      <c r="K748" s="193"/>
      <c r="L748" s="199"/>
      <c r="M748" s="200"/>
      <c r="N748" s="201"/>
      <c r="O748" s="201"/>
      <c r="P748" s="201"/>
      <c r="Q748" s="201"/>
      <c r="R748" s="201"/>
      <c r="S748" s="201"/>
      <c r="T748" s="202"/>
      <c r="AT748" s="203" t="s">
        <v>180</v>
      </c>
      <c r="AU748" s="203" t="s">
        <v>85</v>
      </c>
      <c r="AV748" s="13" t="s">
        <v>85</v>
      </c>
      <c r="AW748" s="13" t="s">
        <v>34</v>
      </c>
      <c r="AX748" s="13" t="s">
        <v>73</v>
      </c>
      <c r="AY748" s="203" t="s">
        <v>171</v>
      </c>
    </row>
    <row r="749" spans="1:65" s="14" customFormat="1" ht="11.25">
      <c r="B749" s="204"/>
      <c r="C749" s="205"/>
      <c r="D749" s="194" t="s">
        <v>180</v>
      </c>
      <c r="E749" s="206" t="s">
        <v>19</v>
      </c>
      <c r="F749" s="207" t="s">
        <v>183</v>
      </c>
      <c r="G749" s="205"/>
      <c r="H749" s="208">
        <v>0.19400000000000001</v>
      </c>
      <c r="I749" s="209"/>
      <c r="J749" s="205"/>
      <c r="K749" s="205"/>
      <c r="L749" s="210"/>
      <c r="M749" s="211"/>
      <c r="N749" s="212"/>
      <c r="O749" s="212"/>
      <c r="P749" s="212"/>
      <c r="Q749" s="212"/>
      <c r="R749" s="212"/>
      <c r="S749" s="212"/>
      <c r="T749" s="213"/>
      <c r="AT749" s="214" t="s">
        <v>180</v>
      </c>
      <c r="AU749" s="214" t="s">
        <v>85</v>
      </c>
      <c r="AV749" s="14" t="s">
        <v>178</v>
      </c>
      <c r="AW749" s="14" t="s">
        <v>34</v>
      </c>
      <c r="AX749" s="14" t="s">
        <v>79</v>
      </c>
      <c r="AY749" s="214" t="s">
        <v>171</v>
      </c>
    </row>
    <row r="750" spans="1:65" s="2" customFormat="1" ht="48">
      <c r="A750" s="35"/>
      <c r="B750" s="36"/>
      <c r="C750" s="179" t="s">
        <v>1306</v>
      </c>
      <c r="D750" s="179" t="s">
        <v>173</v>
      </c>
      <c r="E750" s="180" t="s">
        <v>1307</v>
      </c>
      <c r="F750" s="181" t="s">
        <v>1308</v>
      </c>
      <c r="G750" s="182" t="s">
        <v>215</v>
      </c>
      <c r="H750" s="183">
        <v>0.19400000000000001</v>
      </c>
      <c r="I750" s="184"/>
      <c r="J750" s="185">
        <f>ROUND(I750*H750,2)</f>
        <v>0</v>
      </c>
      <c r="K750" s="181" t="s">
        <v>177</v>
      </c>
      <c r="L750" s="40"/>
      <c r="M750" s="186" t="s">
        <v>19</v>
      </c>
      <c r="N750" s="187" t="s">
        <v>45</v>
      </c>
      <c r="O750" s="65"/>
      <c r="P750" s="188">
        <f>O750*H750</f>
        <v>0</v>
      </c>
      <c r="Q750" s="188">
        <v>0</v>
      </c>
      <c r="R750" s="188">
        <f>Q750*H750</f>
        <v>0</v>
      </c>
      <c r="S750" s="188">
        <v>0</v>
      </c>
      <c r="T750" s="189">
        <f>S750*H750</f>
        <v>0</v>
      </c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R750" s="190" t="s">
        <v>254</v>
      </c>
      <c r="AT750" s="190" t="s">
        <v>173</v>
      </c>
      <c r="AU750" s="190" t="s">
        <v>85</v>
      </c>
      <c r="AY750" s="18" t="s">
        <v>171</v>
      </c>
      <c r="BE750" s="191">
        <f>IF(N750="základní",J750,0)</f>
        <v>0</v>
      </c>
      <c r="BF750" s="191">
        <f>IF(N750="snížená",J750,0)</f>
        <v>0</v>
      </c>
      <c r="BG750" s="191">
        <f>IF(N750="zákl. přenesená",J750,0)</f>
        <v>0</v>
      </c>
      <c r="BH750" s="191">
        <f>IF(N750="sníž. přenesená",J750,0)</f>
        <v>0</v>
      </c>
      <c r="BI750" s="191">
        <f>IF(N750="nulová",J750,0)</f>
        <v>0</v>
      </c>
      <c r="BJ750" s="18" t="s">
        <v>85</v>
      </c>
      <c r="BK750" s="191">
        <f>ROUND(I750*H750,2)</f>
        <v>0</v>
      </c>
      <c r="BL750" s="18" t="s">
        <v>254</v>
      </c>
      <c r="BM750" s="190" t="s">
        <v>1309</v>
      </c>
    </row>
    <row r="751" spans="1:65" s="13" customFormat="1" ht="11.25">
      <c r="B751" s="192"/>
      <c r="C751" s="193"/>
      <c r="D751" s="194" t="s">
        <v>180</v>
      </c>
      <c r="E751" s="195" t="s">
        <v>19</v>
      </c>
      <c r="F751" s="196" t="s">
        <v>1305</v>
      </c>
      <c r="G751" s="193"/>
      <c r="H751" s="197">
        <v>0.19400000000000001</v>
      </c>
      <c r="I751" s="198"/>
      <c r="J751" s="193"/>
      <c r="K751" s="193"/>
      <c r="L751" s="199"/>
      <c r="M751" s="200"/>
      <c r="N751" s="201"/>
      <c r="O751" s="201"/>
      <c r="P751" s="201"/>
      <c r="Q751" s="201"/>
      <c r="R751" s="201"/>
      <c r="S751" s="201"/>
      <c r="T751" s="202"/>
      <c r="AT751" s="203" t="s">
        <v>180</v>
      </c>
      <c r="AU751" s="203" t="s">
        <v>85</v>
      </c>
      <c r="AV751" s="13" t="s">
        <v>85</v>
      </c>
      <c r="AW751" s="13" t="s">
        <v>34</v>
      </c>
      <c r="AX751" s="13" t="s">
        <v>73</v>
      </c>
      <c r="AY751" s="203" t="s">
        <v>171</v>
      </c>
    </row>
    <row r="752" spans="1:65" s="14" customFormat="1" ht="11.25">
      <c r="B752" s="204"/>
      <c r="C752" s="205"/>
      <c r="D752" s="194" t="s">
        <v>180</v>
      </c>
      <c r="E752" s="206" t="s">
        <v>19</v>
      </c>
      <c r="F752" s="207" t="s">
        <v>183</v>
      </c>
      <c r="G752" s="205"/>
      <c r="H752" s="208">
        <v>0.19400000000000001</v>
      </c>
      <c r="I752" s="209"/>
      <c r="J752" s="205"/>
      <c r="K752" s="205"/>
      <c r="L752" s="210"/>
      <c r="M752" s="211"/>
      <c r="N752" s="212"/>
      <c r="O752" s="212"/>
      <c r="P752" s="212"/>
      <c r="Q752" s="212"/>
      <c r="R752" s="212"/>
      <c r="S752" s="212"/>
      <c r="T752" s="213"/>
      <c r="AT752" s="214" t="s">
        <v>180</v>
      </c>
      <c r="AU752" s="214" t="s">
        <v>85</v>
      </c>
      <c r="AV752" s="14" t="s">
        <v>178</v>
      </c>
      <c r="AW752" s="14" t="s">
        <v>34</v>
      </c>
      <c r="AX752" s="14" t="s">
        <v>79</v>
      </c>
      <c r="AY752" s="214" t="s">
        <v>171</v>
      </c>
    </row>
    <row r="753" spans="1:65" s="12" customFormat="1" ht="22.9" customHeight="1">
      <c r="B753" s="163"/>
      <c r="C753" s="164"/>
      <c r="D753" s="165" t="s">
        <v>72</v>
      </c>
      <c r="E753" s="177" t="s">
        <v>1310</v>
      </c>
      <c r="F753" s="177" t="s">
        <v>1311</v>
      </c>
      <c r="G753" s="164"/>
      <c r="H753" s="164"/>
      <c r="I753" s="167"/>
      <c r="J753" s="178">
        <f>BK753</f>
        <v>0</v>
      </c>
      <c r="K753" s="164"/>
      <c r="L753" s="169"/>
      <c r="M753" s="170"/>
      <c r="N753" s="171"/>
      <c r="O753" s="171"/>
      <c r="P753" s="172">
        <f>SUM(P754:P860)</f>
        <v>0</v>
      </c>
      <c r="Q753" s="171"/>
      <c r="R753" s="172">
        <f>SUM(R754:R860)</f>
        <v>4.7711961625599981</v>
      </c>
      <c r="S753" s="171"/>
      <c r="T753" s="173">
        <f>SUM(T754:T860)</f>
        <v>0.157</v>
      </c>
      <c r="AR753" s="174" t="s">
        <v>85</v>
      </c>
      <c r="AT753" s="175" t="s">
        <v>72</v>
      </c>
      <c r="AU753" s="175" t="s">
        <v>79</v>
      </c>
      <c r="AY753" s="174" t="s">
        <v>171</v>
      </c>
      <c r="BK753" s="176">
        <f>SUM(BK754:BK860)</f>
        <v>0</v>
      </c>
    </row>
    <row r="754" spans="1:65" s="2" customFormat="1" ht="24">
      <c r="A754" s="35"/>
      <c r="B754" s="36"/>
      <c r="C754" s="179" t="s">
        <v>1312</v>
      </c>
      <c r="D754" s="179" t="s">
        <v>173</v>
      </c>
      <c r="E754" s="180" t="s">
        <v>1313</v>
      </c>
      <c r="F754" s="181" t="s">
        <v>1314</v>
      </c>
      <c r="G754" s="182" t="s">
        <v>266</v>
      </c>
      <c r="H754" s="183">
        <v>1</v>
      </c>
      <c r="I754" s="184"/>
      <c r="J754" s="185">
        <f>ROUND(I754*H754,2)</f>
        <v>0</v>
      </c>
      <c r="K754" s="181" t="s">
        <v>177</v>
      </c>
      <c r="L754" s="40"/>
      <c r="M754" s="186" t="s">
        <v>19</v>
      </c>
      <c r="N754" s="187" t="s">
        <v>45</v>
      </c>
      <c r="O754" s="65"/>
      <c r="P754" s="188">
        <f>O754*H754</f>
        <v>0</v>
      </c>
      <c r="Q754" s="188">
        <v>4.4000000000000002E-4</v>
      </c>
      <c r="R754" s="188">
        <f>Q754*H754</f>
        <v>4.4000000000000002E-4</v>
      </c>
      <c r="S754" s="188">
        <v>0</v>
      </c>
      <c r="T754" s="189">
        <f>S754*H754</f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190" t="s">
        <v>254</v>
      </c>
      <c r="AT754" s="190" t="s">
        <v>173</v>
      </c>
      <c r="AU754" s="190" t="s">
        <v>85</v>
      </c>
      <c r="AY754" s="18" t="s">
        <v>171</v>
      </c>
      <c r="BE754" s="191">
        <f>IF(N754="základní",J754,0)</f>
        <v>0</v>
      </c>
      <c r="BF754" s="191">
        <f>IF(N754="snížená",J754,0)</f>
        <v>0</v>
      </c>
      <c r="BG754" s="191">
        <f>IF(N754="zákl. přenesená",J754,0)</f>
        <v>0</v>
      </c>
      <c r="BH754" s="191">
        <f>IF(N754="sníž. přenesená",J754,0)</f>
        <v>0</v>
      </c>
      <c r="BI754" s="191">
        <f>IF(N754="nulová",J754,0)</f>
        <v>0</v>
      </c>
      <c r="BJ754" s="18" t="s">
        <v>85</v>
      </c>
      <c r="BK754" s="191">
        <f>ROUND(I754*H754,2)</f>
        <v>0</v>
      </c>
      <c r="BL754" s="18" t="s">
        <v>254</v>
      </c>
      <c r="BM754" s="190" t="s">
        <v>1315</v>
      </c>
    </row>
    <row r="755" spans="1:65" s="2" customFormat="1" ht="24">
      <c r="A755" s="35"/>
      <c r="B755" s="36"/>
      <c r="C755" s="215" t="s">
        <v>1316</v>
      </c>
      <c r="D755" s="215" t="s">
        <v>285</v>
      </c>
      <c r="E755" s="216" t="s">
        <v>1317</v>
      </c>
      <c r="F755" s="217" t="s">
        <v>1318</v>
      </c>
      <c r="G755" s="218" t="s">
        <v>266</v>
      </c>
      <c r="H755" s="219">
        <v>1</v>
      </c>
      <c r="I755" s="220"/>
      <c r="J755" s="221">
        <f>ROUND(I755*H755,2)</f>
        <v>0</v>
      </c>
      <c r="K755" s="217" t="s">
        <v>177</v>
      </c>
      <c r="L755" s="222"/>
      <c r="M755" s="223" t="s">
        <v>19</v>
      </c>
      <c r="N755" s="224" t="s">
        <v>45</v>
      </c>
      <c r="O755" s="65"/>
      <c r="P755" s="188">
        <f>O755*H755</f>
        <v>0</v>
      </c>
      <c r="Q755" s="188">
        <v>8.0000000000000002E-3</v>
      </c>
      <c r="R755" s="188">
        <f>Q755*H755</f>
        <v>8.0000000000000002E-3</v>
      </c>
      <c r="S755" s="188">
        <v>0</v>
      </c>
      <c r="T755" s="189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90" t="s">
        <v>341</v>
      </c>
      <c r="AT755" s="190" t="s">
        <v>285</v>
      </c>
      <c r="AU755" s="190" t="s">
        <v>85</v>
      </c>
      <c r="AY755" s="18" t="s">
        <v>171</v>
      </c>
      <c r="BE755" s="191">
        <f>IF(N755="základní",J755,0)</f>
        <v>0</v>
      </c>
      <c r="BF755" s="191">
        <f>IF(N755="snížená",J755,0)</f>
        <v>0</v>
      </c>
      <c r="BG755" s="191">
        <f>IF(N755="zákl. přenesená",J755,0)</f>
        <v>0</v>
      </c>
      <c r="BH755" s="191">
        <f>IF(N755="sníž. přenesená",J755,0)</f>
        <v>0</v>
      </c>
      <c r="BI755" s="191">
        <f>IF(N755="nulová",J755,0)</f>
        <v>0</v>
      </c>
      <c r="BJ755" s="18" t="s">
        <v>85</v>
      </c>
      <c r="BK755" s="191">
        <f>ROUND(I755*H755,2)</f>
        <v>0</v>
      </c>
      <c r="BL755" s="18" t="s">
        <v>254</v>
      </c>
      <c r="BM755" s="190" t="s">
        <v>1319</v>
      </c>
    </row>
    <row r="756" spans="1:65" s="2" customFormat="1" ht="33" customHeight="1">
      <c r="A756" s="35"/>
      <c r="B756" s="36"/>
      <c r="C756" s="215" t="s">
        <v>1320</v>
      </c>
      <c r="D756" s="215" t="s">
        <v>285</v>
      </c>
      <c r="E756" s="216" t="s">
        <v>1321</v>
      </c>
      <c r="F756" s="217" t="s">
        <v>1322</v>
      </c>
      <c r="G756" s="218" t="s">
        <v>266</v>
      </c>
      <c r="H756" s="219">
        <v>1</v>
      </c>
      <c r="I756" s="220"/>
      <c r="J756" s="221">
        <f>ROUND(I756*H756,2)</f>
        <v>0</v>
      </c>
      <c r="K756" s="217" t="s">
        <v>177</v>
      </c>
      <c r="L756" s="222"/>
      <c r="M756" s="223" t="s">
        <v>19</v>
      </c>
      <c r="N756" s="224" t="s">
        <v>45</v>
      </c>
      <c r="O756" s="65"/>
      <c r="P756" s="188">
        <f>O756*H756</f>
        <v>0</v>
      </c>
      <c r="Q756" s="188">
        <v>4.7E-2</v>
      </c>
      <c r="R756" s="188">
        <f>Q756*H756</f>
        <v>4.7E-2</v>
      </c>
      <c r="S756" s="188">
        <v>0</v>
      </c>
      <c r="T756" s="189">
        <f>S756*H756</f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190" t="s">
        <v>341</v>
      </c>
      <c r="AT756" s="190" t="s">
        <v>285</v>
      </c>
      <c r="AU756" s="190" t="s">
        <v>85</v>
      </c>
      <c r="AY756" s="18" t="s">
        <v>171</v>
      </c>
      <c r="BE756" s="191">
        <f>IF(N756="základní",J756,0)</f>
        <v>0</v>
      </c>
      <c r="BF756" s="191">
        <f>IF(N756="snížená",J756,0)</f>
        <v>0</v>
      </c>
      <c r="BG756" s="191">
        <f>IF(N756="zákl. přenesená",J756,0)</f>
        <v>0</v>
      </c>
      <c r="BH756" s="191">
        <f>IF(N756="sníž. přenesená",J756,0)</f>
        <v>0</v>
      </c>
      <c r="BI756" s="191">
        <f>IF(N756="nulová",J756,0)</f>
        <v>0</v>
      </c>
      <c r="BJ756" s="18" t="s">
        <v>85</v>
      </c>
      <c r="BK756" s="191">
        <f>ROUND(I756*H756,2)</f>
        <v>0</v>
      </c>
      <c r="BL756" s="18" t="s">
        <v>254</v>
      </c>
      <c r="BM756" s="190" t="s">
        <v>1323</v>
      </c>
    </row>
    <row r="757" spans="1:65" s="2" customFormat="1" ht="36">
      <c r="A757" s="35"/>
      <c r="B757" s="36"/>
      <c r="C757" s="179" t="s">
        <v>1324</v>
      </c>
      <c r="D757" s="179" t="s">
        <v>173</v>
      </c>
      <c r="E757" s="180" t="s">
        <v>1325</v>
      </c>
      <c r="F757" s="181" t="s">
        <v>1326</v>
      </c>
      <c r="G757" s="182" t="s">
        <v>231</v>
      </c>
      <c r="H757" s="183">
        <v>14.976000000000001</v>
      </c>
      <c r="I757" s="184"/>
      <c r="J757" s="185">
        <f>ROUND(I757*H757,2)</f>
        <v>0</v>
      </c>
      <c r="K757" s="181" t="s">
        <v>177</v>
      </c>
      <c r="L757" s="40"/>
      <c r="M757" s="186" t="s">
        <v>19</v>
      </c>
      <c r="N757" s="187" t="s">
        <v>45</v>
      </c>
      <c r="O757" s="65"/>
      <c r="P757" s="188">
        <f>O757*H757</f>
        <v>0</v>
      </c>
      <c r="Q757" s="188">
        <v>0</v>
      </c>
      <c r="R757" s="188">
        <f>Q757*H757</f>
        <v>0</v>
      </c>
      <c r="S757" s="188">
        <v>0</v>
      </c>
      <c r="T757" s="189">
        <f>S757*H757</f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90" t="s">
        <v>254</v>
      </c>
      <c r="AT757" s="190" t="s">
        <v>173</v>
      </c>
      <c r="AU757" s="190" t="s">
        <v>85</v>
      </c>
      <c r="AY757" s="18" t="s">
        <v>171</v>
      </c>
      <c r="BE757" s="191">
        <f>IF(N757="základní",J757,0)</f>
        <v>0</v>
      </c>
      <c r="BF757" s="191">
        <f>IF(N757="snížená",J757,0)</f>
        <v>0</v>
      </c>
      <c r="BG757" s="191">
        <f>IF(N757="zákl. přenesená",J757,0)</f>
        <v>0</v>
      </c>
      <c r="BH757" s="191">
        <f>IF(N757="sníž. přenesená",J757,0)</f>
        <v>0</v>
      </c>
      <c r="BI757" s="191">
        <f>IF(N757="nulová",J757,0)</f>
        <v>0</v>
      </c>
      <c r="BJ757" s="18" t="s">
        <v>85</v>
      </c>
      <c r="BK757" s="191">
        <f>ROUND(I757*H757,2)</f>
        <v>0</v>
      </c>
      <c r="BL757" s="18" t="s">
        <v>254</v>
      </c>
      <c r="BM757" s="190" t="s">
        <v>1327</v>
      </c>
    </row>
    <row r="758" spans="1:65" s="13" customFormat="1" ht="11.25">
      <c r="B758" s="192"/>
      <c r="C758" s="193"/>
      <c r="D758" s="194" t="s">
        <v>180</v>
      </c>
      <c r="E758" s="195" t="s">
        <v>19</v>
      </c>
      <c r="F758" s="196" t="s">
        <v>1328</v>
      </c>
      <c r="G758" s="193"/>
      <c r="H758" s="197">
        <v>14.976000000000001</v>
      </c>
      <c r="I758" s="198"/>
      <c r="J758" s="193"/>
      <c r="K758" s="193"/>
      <c r="L758" s="199"/>
      <c r="M758" s="200"/>
      <c r="N758" s="201"/>
      <c r="O758" s="201"/>
      <c r="P758" s="201"/>
      <c r="Q758" s="201"/>
      <c r="R758" s="201"/>
      <c r="S758" s="201"/>
      <c r="T758" s="202"/>
      <c r="AT758" s="203" t="s">
        <v>180</v>
      </c>
      <c r="AU758" s="203" t="s">
        <v>85</v>
      </c>
      <c r="AV758" s="13" t="s">
        <v>85</v>
      </c>
      <c r="AW758" s="13" t="s">
        <v>34</v>
      </c>
      <c r="AX758" s="13" t="s">
        <v>79</v>
      </c>
      <c r="AY758" s="203" t="s">
        <v>171</v>
      </c>
    </row>
    <row r="759" spans="1:65" s="2" customFormat="1" ht="16.5" customHeight="1">
      <c r="A759" s="35"/>
      <c r="B759" s="36"/>
      <c r="C759" s="215" t="s">
        <v>1329</v>
      </c>
      <c r="D759" s="215" t="s">
        <v>285</v>
      </c>
      <c r="E759" s="216" t="s">
        <v>1035</v>
      </c>
      <c r="F759" s="217" t="s">
        <v>1036</v>
      </c>
      <c r="G759" s="218" t="s">
        <v>176</v>
      </c>
      <c r="H759" s="219">
        <v>0.82399999999999995</v>
      </c>
      <c r="I759" s="220"/>
      <c r="J759" s="221">
        <f>ROUND(I759*H759,2)</f>
        <v>0</v>
      </c>
      <c r="K759" s="217" t="s">
        <v>177</v>
      </c>
      <c r="L759" s="222"/>
      <c r="M759" s="223" t="s">
        <v>19</v>
      </c>
      <c r="N759" s="224" t="s">
        <v>45</v>
      </c>
      <c r="O759" s="65"/>
      <c r="P759" s="188">
        <f>O759*H759</f>
        <v>0</v>
      </c>
      <c r="Q759" s="188">
        <v>0.5</v>
      </c>
      <c r="R759" s="188">
        <f>Q759*H759</f>
        <v>0.41199999999999998</v>
      </c>
      <c r="S759" s="188">
        <v>0</v>
      </c>
      <c r="T759" s="189">
        <f>S759*H759</f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90" t="s">
        <v>341</v>
      </c>
      <c r="AT759" s="190" t="s">
        <v>285</v>
      </c>
      <c r="AU759" s="190" t="s">
        <v>85</v>
      </c>
      <c r="AY759" s="18" t="s">
        <v>171</v>
      </c>
      <c r="BE759" s="191">
        <f>IF(N759="základní",J759,0)</f>
        <v>0</v>
      </c>
      <c r="BF759" s="191">
        <f>IF(N759="snížená",J759,0)</f>
        <v>0</v>
      </c>
      <c r="BG759" s="191">
        <f>IF(N759="zákl. přenesená",J759,0)</f>
        <v>0</v>
      </c>
      <c r="BH759" s="191">
        <f>IF(N759="sníž. přenesená",J759,0)</f>
        <v>0</v>
      </c>
      <c r="BI759" s="191">
        <f>IF(N759="nulová",J759,0)</f>
        <v>0</v>
      </c>
      <c r="BJ759" s="18" t="s">
        <v>85</v>
      </c>
      <c r="BK759" s="191">
        <f>ROUND(I759*H759,2)</f>
        <v>0</v>
      </c>
      <c r="BL759" s="18" t="s">
        <v>254</v>
      </c>
      <c r="BM759" s="190" t="s">
        <v>1330</v>
      </c>
    </row>
    <row r="760" spans="1:65" s="13" customFormat="1" ht="11.25">
      <c r="B760" s="192"/>
      <c r="C760" s="193"/>
      <c r="D760" s="194" t="s">
        <v>180</v>
      </c>
      <c r="E760" s="195" t="s">
        <v>19</v>
      </c>
      <c r="F760" s="196" t="s">
        <v>1331</v>
      </c>
      <c r="G760" s="193"/>
      <c r="H760" s="197">
        <v>0.749</v>
      </c>
      <c r="I760" s="198"/>
      <c r="J760" s="193"/>
      <c r="K760" s="193"/>
      <c r="L760" s="199"/>
      <c r="M760" s="200"/>
      <c r="N760" s="201"/>
      <c r="O760" s="201"/>
      <c r="P760" s="201"/>
      <c r="Q760" s="201"/>
      <c r="R760" s="201"/>
      <c r="S760" s="201"/>
      <c r="T760" s="202"/>
      <c r="AT760" s="203" t="s">
        <v>180</v>
      </c>
      <c r="AU760" s="203" t="s">
        <v>85</v>
      </c>
      <c r="AV760" s="13" t="s">
        <v>85</v>
      </c>
      <c r="AW760" s="13" t="s">
        <v>34</v>
      </c>
      <c r="AX760" s="13" t="s">
        <v>79</v>
      </c>
      <c r="AY760" s="203" t="s">
        <v>171</v>
      </c>
    </row>
    <row r="761" spans="1:65" s="13" customFormat="1" ht="11.25">
      <c r="B761" s="192"/>
      <c r="C761" s="193"/>
      <c r="D761" s="194" t="s">
        <v>180</v>
      </c>
      <c r="E761" s="193"/>
      <c r="F761" s="196" t="s">
        <v>1332</v>
      </c>
      <c r="G761" s="193"/>
      <c r="H761" s="197">
        <v>0.82399999999999995</v>
      </c>
      <c r="I761" s="198"/>
      <c r="J761" s="193"/>
      <c r="K761" s="193"/>
      <c r="L761" s="199"/>
      <c r="M761" s="200"/>
      <c r="N761" s="201"/>
      <c r="O761" s="201"/>
      <c r="P761" s="201"/>
      <c r="Q761" s="201"/>
      <c r="R761" s="201"/>
      <c r="S761" s="201"/>
      <c r="T761" s="202"/>
      <c r="AT761" s="203" t="s">
        <v>180</v>
      </c>
      <c r="AU761" s="203" t="s">
        <v>85</v>
      </c>
      <c r="AV761" s="13" t="s">
        <v>85</v>
      </c>
      <c r="AW761" s="13" t="s">
        <v>4</v>
      </c>
      <c r="AX761" s="13" t="s">
        <v>79</v>
      </c>
      <c r="AY761" s="203" t="s">
        <v>171</v>
      </c>
    </row>
    <row r="762" spans="1:65" s="2" customFormat="1" ht="24">
      <c r="A762" s="35"/>
      <c r="B762" s="36"/>
      <c r="C762" s="179" t="s">
        <v>1333</v>
      </c>
      <c r="D762" s="179" t="s">
        <v>173</v>
      </c>
      <c r="E762" s="180" t="s">
        <v>1334</v>
      </c>
      <c r="F762" s="181" t="s">
        <v>1335</v>
      </c>
      <c r="G762" s="182" t="s">
        <v>318</v>
      </c>
      <c r="H762" s="183">
        <v>67.2</v>
      </c>
      <c r="I762" s="184"/>
      <c r="J762" s="185">
        <f>ROUND(I762*H762,2)</f>
        <v>0</v>
      </c>
      <c r="K762" s="181" t="s">
        <v>177</v>
      </c>
      <c r="L762" s="40"/>
      <c r="M762" s="186" t="s">
        <v>19</v>
      </c>
      <c r="N762" s="187" t="s">
        <v>45</v>
      </c>
      <c r="O762" s="65"/>
      <c r="P762" s="188">
        <f>O762*H762</f>
        <v>0</v>
      </c>
      <c r="Q762" s="188">
        <v>9.3000000000000005E-4</v>
      </c>
      <c r="R762" s="188">
        <f>Q762*H762</f>
        <v>6.2496000000000003E-2</v>
      </c>
      <c r="S762" s="188">
        <v>0</v>
      </c>
      <c r="T762" s="189">
        <f>S762*H762</f>
        <v>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190" t="s">
        <v>254</v>
      </c>
      <c r="AT762" s="190" t="s">
        <v>173</v>
      </c>
      <c r="AU762" s="190" t="s">
        <v>85</v>
      </c>
      <c r="AY762" s="18" t="s">
        <v>171</v>
      </c>
      <c r="BE762" s="191">
        <f>IF(N762="základní",J762,0)</f>
        <v>0</v>
      </c>
      <c r="BF762" s="191">
        <f>IF(N762="snížená",J762,0)</f>
        <v>0</v>
      </c>
      <c r="BG762" s="191">
        <f>IF(N762="zákl. přenesená",J762,0)</f>
        <v>0</v>
      </c>
      <c r="BH762" s="191">
        <f>IF(N762="sníž. přenesená",J762,0)</f>
        <v>0</v>
      </c>
      <c r="BI762" s="191">
        <f>IF(N762="nulová",J762,0)</f>
        <v>0</v>
      </c>
      <c r="BJ762" s="18" t="s">
        <v>85</v>
      </c>
      <c r="BK762" s="191">
        <f>ROUND(I762*H762,2)</f>
        <v>0</v>
      </c>
      <c r="BL762" s="18" t="s">
        <v>254</v>
      </c>
      <c r="BM762" s="190" t="s">
        <v>1336</v>
      </c>
    </row>
    <row r="763" spans="1:65" s="13" customFormat="1" ht="11.25">
      <c r="B763" s="192"/>
      <c r="C763" s="193"/>
      <c r="D763" s="194" t="s">
        <v>180</v>
      </c>
      <c r="E763" s="195" t="s">
        <v>19</v>
      </c>
      <c r="F763" s="196" t="s">
        <v>1337</v>
      </c>
      <c r="G763" s="193"/>
      <c r="H763" s="197">
        <v>67.2</v>
      </c>
      <c r="I763" s="198"/>
      <c r="J763" s="193"/>
      <c r="K763" s="193"/>
      <c r="L763" s="199"/>
      <c r="M763" s="200"/>
      <c r="N763" s="201"/>
      <c r="O763" s="201"/>
      <c r="P763" s="201"/>
      <c r="Q763" s="201"/>
      <c r="R763" s="201"/>
      <c r="S763" s="201"/>
      <c r="T763" s="202"/>
      <c r="AT763" s="203" t="s">
        <v>180</v>
      </c>
      <c r="AU763" s="203" t="s">
        <v>85</v>
      </c>
      <c r="AV763" s="13" t="s">
        <v>85</v>
      </c>
      <c r="AW763" s="13" t="s">
        <v>34</v>
      </c>
      <c r="AX763" s="13" t="s">
        <v>79</v>
      </c>
      <c r="AY763" s="203" t="s">
        <v>171</v>
      </c>
    </row>
    <row r="764" spans="1:65" s="2" customFormat="1" ht="16.5" customHeight="1">
      <c r="A764" s="35"/>
      <c r="B764" s="36"/>
      <c r="C764" s="215" t="s">
        <v>1338</v>
      </c>
      <c r="D764" s="215" t="s">
        <v>285</v>
      </c>
      <c r="E764" s="216" t="s">
        <v>1339</v>
      </c>
      <c r="F764" s="217" t="s">
        <v>1340</v>
      </c>
      <c r="G764" s="218" t="s">
        <v>231</v>
      </c>
      <c r="H764" s="219">
        <v>17.186</v>
      </c>
      <c r="I764" s="220"/>
      <c r="J764" s="221">
        <f>ROUND(I764*H764,2)</f>
        <v>0</v>
      </c>
      <c r="K764" s="217" t="s">
        <v>177</v>
      </c>
      <c r="L764" s="222"/>
      <c r="M764" s="223" t="s">
        <v>19</v>
      </c>
      <c r="N764" s="224" t="s">
        <v>45</v>
      </c>
      <c r="O764" s="65"/>
      <c r="P764" s="188">
        <f>O764*H764</f>
        <v>0</v>
      </c>
      <c r="Q764" s="188">
        <v>7.7000000000000002E-3</v>
      </c>
      <c r="R764" s="188">
        <f>Q764*H764</f>
        <v>0.13233220000000001</v>
      </c>
      <c r="S764" s="188">
        <v>0</v>
      </c>
      <c r="T764" s="189">
        <f>S764*H764</f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90" t="s">
        <v>341</v>
      </c>
      <c r="AT764" s="190" t="s">
        <v>285</v>
      </c>
      <c r="AU764" s="190" t="s">
        <v>85</v>
      </c>
      <c r="AY764" s="18" t="s">
        <v>171</v>
      </c>
      <c r="BE764" s="191">
        <f>IF(N764="základní",J764,0)</f>
        <v>0</v>
      </c>
      <c r="BF764" s="191">
        <f>IF(N764="snížená",J764,0)</f>
        <v>0</v>
      </c>
      <c r="BG764" s="191">
        <f>IF(N764="zákl. přenesená",J764,0)</f>
        <v>0</v>
      </c>
      <c r="BH764" s="191">
        <f>IF(N764="sníž. přenesená",J764,0)</f>
        <v>0</v>
      </c>
      <c r="BI764" s="191">
        <f>IF(N764="nulová",J764,0)</f>
        <v>0</v>
      </c>
      <c r="BJ764" s="18" t="s">
        <v>85</v>
      </c>
      <c r="BK764" s="191">
        <f>ROUND(I764*H764,2)</f>
        <v>0</v>
      </c>
      <c r="BL764" s="18" t="s">
        <v>254</v>
      </c>
      <c r="BM764" s="190" t="s">
        <v>1341</v>
      </c>
    </row>
    <row r="765" spans="1:65" s="13" customFormat="1" ht="22.5">
      <c r="B765" s="192"/>
      <c r="C765" s="193"/>
      <c r="D765" s="194" t="s">
        <v>180</v>
      </c>
      <c r="E765" s="195" t="s">
        <v>19</v>
      </c>
      <c r="F765" s="196" t="s">
        <v>1342</v>
      </c>
      <c r="G765" s="193"/>
      <c r="H765" s="197">
        <v>15.624000000000001</v>
      </c>
      <c r="I765" s="198"/>
      <c r="J765" s="193"/>
      <c r="K765" s="193"/>
      <c r="L765" s="199"/>
      <c r="M765" s="200"/>
      <c r="N765" s="201"/>
      <c r="O765" s="201"/>
      <c r="P765" s="201"/>
      <c r="Q765" s="201"/>
      <c r="R765" s="201"/>
      <c r="S765" s="201"/>
      <c r="T765" s="202"/>
      <c r="AT765" s="203" t="s">
        <v>180</v>
      </c>
      <c r="AU765" s="203" t="s">
        <v>85</v>
      </c>
      <c r="AV765" s="13" t="s">
        <v>85</v>
      </c>
      <c r="AW765" s="13" t="s">
        <v>34</v>
      </c>
      <c r="AX765" s="13" t="s">
        <v>79</v>
      </c>
      <c r="AY765" s="203" t="s">
        <v>171</v>
      </c>
    </row>
    <row r="766" spans="1:65" s="13" customFormat="1" ht="11.25">
      <c r="B766" s="192"/>
      <c r="C766" s="193"/>
      <c r="D766" s="194" t="s">
        <v>180</v>
      </c>
      <c r="E766" s="193"/>
      <c r="F766" s="196" t="s">
        <v>1343</v>
      </c>
      <c r="G766" s="193"/>
      <c r="H766" s="197">
        <v>17.186</v>
      </c>
      <c r="I766" s="198"/>
      <c r="J766" s="193"/>
      <c r="K766" s="193"/>
      <c r="L766" s="199"/>
      <c r="M766" s="200"/>
      <c r="N766" s="201"/>
      <c r="O766" s="201"/>
      <c r="P766" s="201"/>
      <c r="Q766" s="201"/>
      <c r="R766" s="201"/>
      <c r="S766" s="201"/>
      <c r="T766" s="202"/>
      <c r="AT766" s="203" t="s">
        <v>180</v>
      </c>
      <c r="AU766" s="203" t="s">
        <v>85</v>
      </c>
      <c r="AV766" s="13" t="s">
        <v>85</v>
      </c>
      <c r="AW766" s="13" t="s">
        <v>4</v>
      </c>
      <c r="AX766" s="13" t="s">
        <v>79</v>
      </c>
      <c r="AY766" s="203" t="s">
        <v>171</v>
      </c>
    </row>
    <row r="767" spans="1:65" s="2" customFormat="1" ht="24">
      <c r="A767" s="35"/>
      <c r="B767" s="36"/>
      <c r="C767" s="179" t="s">
        <v>1344</v>
      </c>
      <c r="D767" s="179" t="s">
        <v>173</v>
      </c>
      <c r="E767" s="180" t="s">
        <v>1345</v>
      </c>
      <c r="F767" s="181" t="s">
        <v>1346</v>
      </c>
      <c r="G767" s="182" t="s">
        <v>266</v>
      </c>
      <c r="H767" s="183">
        <v>4</v>
      </c>
      <c r="I767" s="184"/>
      <c r="J767" s="185">
        <f>ROUND(I767*H767,2)</f>
        <v>0</v>
      </c>
      <c r="K767" s="181" t="s">
        <v>177</v>
      </c>
      <c r="L767" s="40"/>
      <c r="M767" s="186" t="s">
        <v>19</v>
      </c>
      <c r="N767" s="187" t="s">
        <v>45</v>
      </c>
      <c r="O767" s="65"/>
      <c r="P767" s="188">
        <f>O767*H767</f>
        <v>0</v>
      </c>
      <c r="Q767" s="188">
        <v>0</v>
      </c>
      <c r="R767" s="188">
        <f>Q767*H767</f>
        <v>0</v>
      </c>
      <c r="S767" s="188">
        <v>3.0000000000000001E-3</v>
      </c>
      <c r="T767" s="189">
        <f>S767*H767</f>
        <v>1.2E-2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190" t="s">
        <v>254</v>
      </c>
      <c r="AT767" s="190" t="s">
        <v>173</v>
      </c>
      <c r="AU767" s="190" t="s">
        <v>85</v>
      </c>
      <c r="AY767" s="18" t="s">
        <v>171</v>
      </c>
      <c r="BE767" s="191">
        <f>IF(N767="základní",J767,0)</f>
        <v>0</v>
      </c>
      <c r="BF767" s="191">
        <f>IF(N767="snížená",J767,0)</f>
        <v>0</v>
      </c>
      <c r="BG767" s="191">
        <f>IF(N767="zákl. přenesená",J767,0)</f>
        <v>0</v>
      </c>
      <c r="BH767" s="191">
        <f>IF(N767="sníž. přenesená",J767,0)</f>
        <v>0</v>
      </c>
      <c r="BI767" s="191">
        <f>IF(N767="nulová",J767,0)</f>
        <v>0</v>
      </c>
      <c r="BJ767" s="18" t="s">
        <v>85</v>
      </c>
      <c r="BK767" s="191">
        <f>ROUND(I767*H767,2)</f>
        <v>0</v>
      </c>
      <c r="BL767" s="18" t="s">
        <v>254</v>
      </c>
      <c r="BM767" s="190" t="s">
        <v>1347</v>
      </c>
    </row>
    <row r="768" spans="1:65" s="13" customFormat="1" ht="11.25">
      <c r="B768" s="192"/>
      <c r="C768" s="193"/>
      <c r="D768" s="194" t="s">
        <v>180</v>
      </c>
      <c r="E768" s="195" t="s">
        <v>19</v>
      </c>
      <c r="F768" s="196" t="s">
        <v>178</v>
      </c>
      <c r="G768" s="193"/>
      <c r="H768" s="197">
        <v>4</v>
      </c>
      <c r="I768" s="198"/>
      <c r="J768" s="193"/>
      <c r="K768" s="193"/>
      <c r="L768" s="199"/>
      <c r="M768" s="200"/>
      <c r="N768" s="201"/>
      <c r="O768" s="201"/>
      <c r="P768" s="201"/>
      <c r="Q768" s="201"/>
      <c r="R768" s="201"/>
      <c r="S768" s="201"/>
      <c r="T768" s="202"/>
      <c r="AT768" s="203" t="s">
        <v>180</v>
      </c>
      <c r="AU768" s="203" t="s">
        <v>85</v>
      </c>
      <c r="AV768" s="13" t="s">
        <v>85</v>
      </c>
      <c r="AW768" s="13" t="s">
        <v>34</v>
      </c>
      <c r="AX768" s="13" t="s">
        <v>73</v>
      </c>
      <c r="AY768" s="203" t="s">
        <v>171</v>
      </c>
    </row>
    <row r="769" spans="1:65" s="14" customFormat="1" ht="11.25">
      <c r="B769" s="204"/>
      <c r="C769" s="205"/>
      <c r="D769" s="194" t="s">
        <v>180</v>
      </c>
      <c r="E769" s="206" t="s">
        <v>19</v>
      </c>
      <c r="F769" s="207" t="s">
        <v>183</v>
      </c>
      <c r="G769" s="205"/>
      <c r="H769" s="208">
        <v>4</v>
      </c>
      <c r="I769" s="209"/>
      <c r="J769" s="205"/>
      <c r="K769" s="205"/>
      <c r="L769" s="210"/>
      <c r="M769" s="211"/>
      <c r="N769" s="212"/>
      <c r="O769" s="212"/>
      <c r="P769" s="212"/>
      <c r="Q769" s="212"/>
      <c r="R769" s="212"/>
      <c r="S769" s="212"/>
      <c r="T769" s="213"/>
      <c r="AT769" s="214" t="s">
        <v>180</v>
      </c>
      <c r="AU769" s="214" t="s">
        <v>85</v>
      </c>
      <c r="AV769" s="14" t="s">
        <v>178</v>
      </c>
      <c r="AW769" s="14" t="s">
        <v>34</v>
      </c>
      <c r="AX769" s="14" t="s">
        <v>79</v>
      </c>
      <c r="AY769" s="214" t="s">
        <v>171</v>
      </c>
    </row>
    <row r="770" spans="1:65" s="2" customFormat="1" ht="24">
      <c r="A770" s="35"/>
      <c r="B770" s="36"/>
      <c r="C770" s="179" t="s">
        <v>1348</v>
      </c>
      <c r="D770" s="179" t="s">
        <v>173</v>
      </c>
      <c r="E770" s="180" t="s">
        <v>1349</v>
      </c>
      <c r="F770" s="181" t="s">
        <v>1350</v>
      </c>
      <c r="G770" s="182" t="s">
        <v>266</v>
      </c>
      <c r="H770" s="183">
        <v>29</v>
      </c>
      <c r="I770" s="184"/>
      <c r="J770" s="185">
        <f>ROUND(I770*H770,2)</f>
        <v>0</v>
      </c>
      <c r="K770" s="181" t="s">
        <v>177</v>
      </c>
      <c r="L770" s="40"/>
      <c r="M770" s="186" t="s">
        <v>19</v>
      </c>
      <c r="N770" s="187" t="s">
        <v>45</v>
      </c>
      <c r="O770" s="65"/>
      <c r="P770" s="188">
        <f>O770*H770</f>
        <v>0</v>
      </c>
      <c r="Q770" s="188">
        <v>0</v>
      </c>
      <c r="R770" s="188">
        <f>Q770*H770</f>
        <v>0</v>
      </c>
      <c r="S770" s="188">
        <v>5.0000000000000001E-3</v>
      </c>
      <c r="T770" s="189">
        <f>S770*H770</f>
        <v>0.14499999999999999</v>
      </c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R770" s="190" t="s">
        <v>254</v>
      </c>
      <c r="AT770" s="190" t="s">
        <v>173</v>
      </c>
      <c r="AU770" s="190" t="s">
        <v>85</v>
      </c>
      <c r="AY770" s="18" t="s">
        <v>171</v>
      </c>
      <c r="BE770" s="191">
        <f>IF(N770="základní",J770,0)</f>
        <v>0</v>
      </c>
      <c r="BF770" s="191">
        <f>IF(N770="snížená",J770,0)</f>
        <v>0</v>
      </c>
      <c r="BG770" s="191">
        <f>IF(N770="zákl. přenesená",J770,0)</f>
        <v>0</v>
      </c>
      <c r="BH770" s="191">
        <f>IF(N770="sníž. přenesená",J770,0)</f>
        <v>0</v>
      </c>
      <c r="BI770" s="191">
        <f>IF(N770="nulová",J770,0)</f>
        <v>0</v>
      </c>
      <c r="BJ770" s="18" t="s">
        <v>85</v>
      </c>
      <c r="BK770" s="191">
        <f>ROUND(I770*H770,2)</f>
        <v>0</v>
      </c>
      <c r="BL770" s="18" t="s">
        <v>254</v>
      </c>
      <c r="BM770" s="190" t="s">
        <v>1351</v>
      </c>
    </row>
    <row r="771" spans="1:65" s="13" customFormat="1" ht="11.25">
      <c r="B771" s="192"/>
      <c r="C771" s="193"/>
      <c r="D771" s="194" t="s">
        <v>180</v>
      </c>
      <c r="E771" s="195" t="s">
        <v>19</v>
      </c>
      <c r="F771" s="196" t="s">
        <v>1352</v>
      </c>
      <c r="G771" s="193"/>
      <c r="H771" s="197">
        <v>29</v>
      </c>
      <c r="I771" s="198"/>
      <c r="J771" s="193"/>
      <c r="K771" s="193"/>
      <c r="L771" s="199"/>
      <c r="M771" s="200"/>
      <c r="N771" s="201"/>
      <c r="O771" s="201"/>
      <c r="P771" s="201"/>
      <c r="Q771" s="201"/>
      <c r="R771" s="201"/>
      <c r="S771" s="201"/>
      <c r="T771" s="202"/>
      <c r="AT771" s="203" t="s">
        <v>180</v>
      </c>
      <c r="AU771" s="203" t="s">
        <v>85</v>
      </c>
      <c r="AV771" s="13" t="s">
        <v>85</v>
      </c>
      <c r="AW771" s="13" t="s">
        <v>34</v>
      </c>
      <c r="AX771" s="13" t="s">
        <v>73</v>
      </c>
      <c r="AY771" s="203" t="s">
        <v>171</v>
      </c>
    </row>
    <row r="772" spans="1:65" s="14" customFormat="1" ht="11.25">
      <c r="B772" s="204"/>
      <c r="C772" s="205"/>
      <c r="D772" s="194" t="s">
        <v>180</v>
      </c>
      <c r="E772" s="206" t="s">
        <v>19</v>
      </c>
      <c r="F772" s="207" t="s">
        <v>183</v>
      </c>
      <c r="G772" s="205"/>
      <c r="H772" s="208">
        <v>29</v>
      </c>
      <c r="I772" s="209"/>
      <c r="J772" s="205"/>
      <c r="K772" s="205"/>
      <c r="L772" s="210"/>
      <c r="M772" s="211"/>
      <c r="N772" s="212"/>
      <c r="O772" s="212"/>
      <c r="P772" s="212"/>
      <c r="Q772" s="212"/>
      <c r="R772" s="212"/>
      <c r="S772" s="212"/>
      <c r="T772" s="213"/>
      <c r="AT772" s="214" t="s">
        <v>180</v>
      </c>
      <c r="AU772" s="214" t="s">
        <v>85</v>
      </c>
      <c r="AV772" s="14" t="s">
        <v>178</v>
      </c>
      <c r="AW772" s="14" t="s">
        <v>34</v>
      </c>
      <c r="AX772" s="14" t="s">
        <v>79</v>
      </c>
      <c r="AY772" s="214" t="s">
        <v>171</v>
      </c>
    </row>
    <row r="773" spans="1:65" s="2" customFormat="1" ht="36">
      <c r="A773" s="35"/>
      <c r="B773" s="36"/>
      <c r="C773" s="179" t="s">
        <v>1353</v>
      </c>
      <c r="D773" s="179" t="s">
        <v>173</v>
      </c>
      <c r="E773" s="180" t="s">
        <v>1354</v>
      </c>
      <c r="F773" s="181" t="s">
        <v>1355</v>
      </c>
      <c r="G773" s="182" t="s">
        <v>231</v>
      </c>
      <c r="H773" s="183">
        <v>9.6</v>
      </c>
      <c r="I773" s="184"/>
      <c r="J773" s="185">
        <f>ROUND(I773*H773,2)</f>
        <v>0</v>
      </c>
      <c r="K773" s="181" t="s">
        <v>177</v>
      </c>
      <c r="L773" s="40"/>
      <c r="M773" s="186" t="s">
        <v>19</v>
      </c>
      <c r="N773" s="187" t="s">
        <v>45</v>
      </c>
      <c r="O773" s="65"/>
      <c r="P773" s="188">
        <f>O773*H773</f>
        <v>0</v>
      </c>
      <c r="Q773" s="188">
        <v>2.7E-4</v>
      </c>
      <c r="R773" s="188">
        <f>Q773*H773</f>
        <v>2.5920000000000001E-3</v>
      </c>
      <c r="S773" s="188">
        <v>0</v>
      </c>
      <c r="T773" s="189">
        <f>S773*H773</f>
        <v>0</v>
      </c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R773" s="190" t="s">
        <v>254</v>
      </c>
      <c r="AT773" s="190" t="s">
        <v>173</v>
      </c>
      <c r="AU773" s="190" t="s">
        <v>85</v>
      </c>
      <c r="AY773" s="18" t="s">
        <v>171</v>
      </c>
      <c r="BE773" s="191">
        <f>IF(N773="základní",J773,0)</f>
        <v>0</v>
      </c>
      <c r="BF773" s="191">
        <f>IF(N773="snížená",J773,0)</f>
        <v>0</v>
      </c>
      <c r="BG773" s="191">
        <f>IF(N773="zákl. přenesená",J773,0)</f>
        <v>0</v>
      </c>
      <c r="BH773" s="191">
        <f>IF(N773="sníž. přenesená",J773,0)</f>
        <v>0</v>
      </c>
      <c r="BI773" s="191">
        <f>IF(N773="nulová",J773,0)</f>
        <v>0</v>
      </c>
      <c r="BJ773" s="18" t="s">
        <v>85</v>
      </c>
      <c r="BK773" s="191">
        <f>ROUND(I773*H773,2)</f>
        <v>0</v>
      </c>
      <c r="BL773" s="18" t="s">
        <v>254</v>
      </c>
      <c r="BM773" s="190" t="s">
        <v>1356</v>
      </c>
    </row>
    <row r="774" spans="1:65" s="13" customFormat="1" ht="11.25">
      <c r="B774" s="192"/>
      <c r="C774" s="193"/>
      <c r="D774" s="194" t="s">
        <v>180</v>
      </c>
      <c r="E774" s="195" t="s">
        <v>19</v>
      </c>
      <c r="F774" s="196" t="s">
        <v>1357</v>
      </c>
      <c r="G774" s="193"/>
      <c r="H774" s="197">
        <v>9.6</v>
      </c>
      <c r="I774" s="198"/>
      <c r="J774" s="193"/>
      <c r="K774" s="193"/>
      <c r="L774" s="199"/>
      <c r="M774" s="200"/>
      <c r="N774" s="201"/>
      <c r="O774" s="201"/>
      <c r="P774" s="201"/>
      <c r="Q774" s="201"/>
      <c r="R774" s="201"/>
      <c r="S774" s="201"/>
      <c r="T774" s="202"/>
      <c r="AT774" s="203" t="s">
        <v>180</v>
      </c>
      <c r="AU774" s="203" t="s">
        <v>85</v>
      </c>
      <c r="AV774" s="13" t="s">
        <v>85</v>
      </c>
      <c r="AW774" s="13" t="s">
        <v>34</v>
      </c>
      <c r="AX774" s="13" t="s">
        <v>79</v>
      </c>
      <c r="AY774" s="203" t="s">
        <v>171</v>
      </c>
    </row>
    <row r="775" spans="1:65" s="2" customFormat="1" ht="24">
      <c r="A775" s="35"/>
      <c r="B775" s="36"/>
      <c r="C775" s="215" t="s">
        <v>1358</v>
      </c>
      <c r="D775" s="215" t="s">
        <v>285</v>
      </c>
      <c r="E775" s="216" t="s">
        <v>1359</v>
      </c>
      <c r="F775" s="217" t="s">
        <v>1360</v>
      </c>
      <c r="G775" s="218" t="s">
        <v>231</v>
      </c>
      <c r="H775" s="219">
        <v>9.6</v>
      </c>
      <c r="I775" s="220"/>
      <c r="J775" s="221">
        <f>ROUND(I775*H775,2)</f>
        <v>0</v>
      </c>
      <c r="K775" s="217" t="s">
        <v>177</v>
      </c>
      <c r="L775" s="222"/>
      <c r="M775" s="223" t="s">
        <v>19</v>
      </c>
      <c r="N775" s="224" t="s">
        <v>45</v>
      </c>
      <c r="O775" s="65"/>
      <c r="P775" s="188">
        <f>O775*H775</f>
        <v>0</v>
      </c>
      <c r="Q775" s="188">
        <v>3.9579999999999997E-2</v>
      </c>
      <c r="R775" s="188">
        <f>Q775*H775</f>
        <v>0.37996799999999997</v>
      </c>
      <c r="S775" s="188">
        <v>0</v>
      </c>
      <c r="T775" s="189">
        <f>S775*H775</f>
        <v>0</v>
      </c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R775" s="190" t="s">
        <v>341</v>
      </c>
      <c r="AT775" s="190" t="s">
        <v>285</v>
      </c>
      <c r="AU775" s="190" t="s">
        <v>85</v>
      </c>
      <c r="AY775" s="18" t="s">
        <v>171</v>
      </c>
      <c r="BE775" s="191">
        <f>IF(N775="základní",J775,0)</f>
        <v>0</v>
      </c>
      <c r="BF775" s="191">
        <f>IF(N775="snížená",J775,0)</f>
        <v>0</v>
      </c>
      <c r="BG775" s="191">
        <f>IF(N775="zákl. přenesená",J775,0)</f>
        <v>0</v>
      </c>
      <c r="BH775" s="191">
        <f>IF(N775="sníž. přenesená",J775,0)</f>
        <v>0</v>
      </c>
      <c r="BI775" s="191">
        <f>IF(N775="nulová",J775,0)</f>
        <v>0</v>
      </c>
      <c r="BJ775" s="18" t="s">
        <v>85</v>
      </c>
      <c r="BK775" s="191">
        <f>ROUND(I775*H775,2)</f>
        <v>0</v>
      </c>
      <c r="BL775" s="18" t="s">
        <v>254</v>
      </c>
      <c r="BM775" s="190" t="s">
        <v>1361</v>
      </c>
    </row>
    <row r="776" spans="1:65" s="13" customFormat="1" ht="11.25">
      <c r="B776" s="192"/>
      <c r="C776" s="193"/>
      <c r="D776" s="194" t="s">
        <v>180</v>
      </c>
      <c r="E776" s="195" t="s">
        <v>19</v>
      </c>
      <c r="F776" s="196" t="s">
        <v>1362</v>
      </c>
      <c r="G776" s="193"/>
      <c r="H776" s="197">
        <v>9.6</v>
      </c>
      <c r="I776" s="198"/>
      <c r="J776" s="193"/>
      <c r="K776" s="193"/>
      <c r="L776" s="199"/>
      <c r="M776" s="200"/>
      <c r="N776" s="201"/>
      <c r="O776" s="201"/>
      <c r="P776" s="201"/>
      <c r="Q776" s="201"/>
      <c r="R776" s="201"/>
      <c r="S776" s="201"/>
      <c r="T776" s="202"/>
      <c r="AT776" s="203" t="s">
        <v>180</v>
      </c>
      <c r="AU776" s="203" t="s">
        <v>85</v>
      </c>
      <c r="AV776" s="13" t="s">
        <v>85</v>
      </c>
      <c r="AW776" s="13" t="s">
        <v>34</v>
      </c>
      <c r="AX776" s="13" t="s">
        <v>79</v>
      </c>
      <c r="AY776" s="203" t="s">
        <v>171</v>
      </c>
    </row>
    <row r="777" spans="1:65" s="2" customFormat="1" ht="33" customHeight="1">
      <c r="A777" s="35"/>
      <c r="B777" s="36"/>
      <c r="C777" s="179" t="s">
        <v>1363</v>
      </c>
      <c r="D777" s="179" t="s">
        <v>173</v>
      </c>
      <c r="E777" s="180" t="s">
        <v>1364</v>
      </c>
      <c r="F777" s="181" t="s">
        <v>1365</v>
      </c>
      <c r="G777" s="182" t="s">
        <v>231</v>
      </c>
      <c r="H777" s="183">
        <v>38.159999999999997</v>
      </c>
      <c r="I777" s="184"/>
      <c r="J777" s="185">
        <f>ROUND(I777*H777,2)</f>
        <v>0</v>
      </c>
      <c r="K777" s="181" t="s">
        <v>177</v>
      </c>
      <c r="L777" s="40"/>
      <c r="M777" s="186" t="s">
        <v>19</v>
      </c>
      <c r="N777" s="187" t="s">
        <v>45</v>
      </c>
      <c r="O777" s="65"/>
      <c r="P777" s="188">
        <f>O777*H777</f>
        <v>0</v>
      </c>
      <c r="Q777" s="188">
        <v>2.7E-4</v>
      </c>
      <c r="R777" s="188">
        <f>Q777*H777</f>
        <v>1.0303199999999998E-2</v>
      </c>
      <c r="S777" s="188">
        <v>0</v>
      </c>
      <c r="T777" s="189">
        <f>S777*H777</f>
        <v>0</v>
      </c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R777" s="190" t="s">
        <v>254</v>
      </c>
      <c r="AT777" s="190" t="s">
        <v>173</v>
      </c>
      <c r="AU777" s="190" t="s">
        <v>85</v>
      </c>
      <c r="AY777" s="18" t="s">
        <v>171</v>
      </c>
      <c r="BE777" s="191">
        <f>IF(N777="základní",J777,0)</f>
        <v>0</v>
      </c>
      <c r="BF777" s="191">
        <f>IF(N777="snížená",J777,0)</f>
        <v>0</v>
      </c>
      <c r="BG777" s="191">
        <f>IF(N777="zákl. přenesená",J777,0)</f>
        <v>0</v>
      </c>
      <c r="BH777" s="191">
        <f>IF(N777="sníž. přenesená",J777,0)</f>
        <v>0</v>
      </c>
      <c r="BI777" s="191">
        <f>IF(N777="nulová",J777,0)</f>
        <v>0</v>
      </c>
      <c r="BJ777" s="18" t="s">
        <v>85</v>
      </c>
      <c r="BK777" s="191">
        <f>ROUND(I777*H777,2)</f>
        <v>0</v>
      </c>
      <c r="BL777" s="18" t="s">
        <v>254</v>
      </c>
      <c r="BM777" s="190" t="s">
        <v>1366</v>
      </c>
    </row>
    <row r="778" spans="1:65" s="13" customFormat="1" ht="11.25">
      <c r="B778" s="192"/>
      <c r="C778" s="193"/>
      <c r="D778" s="194" t="s">
        <v>180</v>
      </c>
      <c r="E778" s="195" t="s">
        <v>19</v>
      </c>
      <c r="F778" s="196" t="s">
        <v>1367</v>
      </c>
      <c r="G778" s="193"/>
      <c r="H778" s="197">
        <v>2.88</v>
      </c>
      <c r="I778" s="198"/>
      <c r="J778" s="193"/>
      <c r="K778" s="193"/>
      <c r="L778" s="199"/>
      <c r="M778" s="200"/>
      <c r="N778" s="201"/>
      <c r="O778" s="201"/>
      <c r="P778" s="201"/>
      <c r="Q778" s="201"/>
      <c r="R778" s="201"/>
      <c r="S778" s="201"/>
      <c r="T778" s="202"/>
      <c r="AT778" s="203" t="s">
        <v>180</v>
      </c>
      <c r="AU778" s="203" t="s">
        <v>85</v>
      </c>
      <c r="AV778" s="13" t="s">
        <v>85</v>
      </c>
      <c r="AW778" s="13" t="s">
        <v>34</v>
      </c>
      <c r="AX778" s="13" t="s">
        <v>73</v>
      </c>
      <c r="AY778" s="203" t="s">
        <v>171</v>
      </c>
    </row>
    <row r="779" spans="1:65" s="13" customFormat="1" ht="11.25">
      <c r="B779" s="192"/>
      <c r="C779" s="193"/>
      <c r="D779" s="194" t="s">
        <v>180</v>
      </c>
      <c r="E779" s="195" t="s">
        <v>19</v>
      </c>
      <c r="F779" s="196" t="s">
        <v>1368</v>
      </c>
      <c r="G779" s="193"/>
      <c r="H779" s="197">
        <v>35.28</v>
      </c>
      <c r="I779" s="198"/>
      <c r="J779" s="193"/>
      <c r="K779" s="193"/>
      <c r="L779" s="199"/>
      <c r="M779" s="200"/>
      <c r="N779" s="201"/>
      <c r="O779" s="201"/>
      <c r="P779" s="201"/>
      <c r="Q779" s="201"/>
      <c r="R779" s="201"/>
      <c r="S779" s="201"/>
      <c r="T779" s="202"/>
      <c r="AT779" s="203" t="s">
        <v>180</v>
      </c>
      <c r="AU779" s="203" t="s">
        <v>85</v>
      </c>
      <c r="AV779" s="13" t="s">
        <v>85</v>
      </c>
      <c r="AW779" s="13" t="s">
        <v>34</v>
      </c>
      <c r="AX779" s="13" t="s">
        <v>73</v>
      </c>
      <c r="AY779" s="203" t="s">
        <v>171</v>
      </c>
    </row>
    <row r="780" spans="1:65" s="14" customFormat="1" ht="11.25">
      <c r="B780" s="204"/>
      <c r="C780" s="205"/>
      <c r="D780" s="194" t="s">
        <v>180</v>
      </c>
      <c r="E780" s="206" t="s">
        <v>19</v>
      </c>
      <c r="F780" s="207" t="s">
        <v>183</v>
      </c>
      <c r="G780" s="205"/>
      <c r="H780" s="208">
        <v>38.160000000000004</v>
      </c>
      <c r="I780" s="209"/>
      <c r="J780" s="205"/>
      <c r="K780" s="205"/>
      <c r="L780" s="210"/>
      <c r="M780" s="211"/>
      <c r="N780" s="212"/>
      <c r="O780" s="212"/>
      <c r="P780" s="212"/>
      <c r="Q780" s="212"/>
      <c r="R780" s="212"/>
      <c r="S780" s="212"/>
      <c r="T780" s="213"/>
      <c r="AT780" s="214" t="s">
        <v>180</v>
      </c>
      <c r="AU780" s="214" t="s">
        <v>85</v>
      </c>
      <c r="AV780" s="14" t="s">
        <v>178</v>
      </c>
      <c r="AW780" s="14" t="s">
        <v>34</v>
      </c>
      <c r="AX780" s="14" t="s">
        <v>79</v>
      </c>
      <c r="AY780" s="214" t="s">
        <v>171</v>
      </c>
    </row>
    <row r="781" spans="1:65" s="2" customFormat="1" ht="24">
      <c r="A781" s="35"/>
      <c r="B781" s="36"/>
      <c r="C781" s="215" t="s">
        <v>652</v>
      </c>
      <c r="D781" s="215" t="s">
        <v>285</v>
      </c>
      <c r="E781" s="216" t="s">
        <v>1359</v>
      </c>
      <c r="F781" s="217" t="s">
        <v>1360</v>
      </c>
      <c r="G781" s="218" t="s">
        <v>231</v>
      </c>
      <c r="H781" s="219">
        <v>38.159999999999997</v>
      </c>
      <c r="I781" s="220"/>
      <c r="J781" s="221">
        <f>ROUND(I781*H781,2)</f>
        <v>0</v>
      </c>
      <c r="K781" s="217" t="s">
        <v>177</v>
      </c>
      <c r="L781" s="222"/>
      <c r="M781" s="223" t="s">
        <v>19</v>
      </c>
      <c r="N781" s="224" t="s">
        <v>45</v>
      </c>
      <c r="O781" s="65"/>
      <c r="P781" s="188">
        <f>O781*H781</f>
        <v>0</v>
      </c>
      <c r="Q781" s="188">
        <v>3.9579999999999997E-2</v>
      </c>
      <c r="R781" s="188">
        <f>Q781*H781</f>
        <v>1.5103727999999998</v>
      </c>
      <c r="S781" s="188">
        <v>0</v>
      </c>
      <c r="T781" s="189">
        <f>S781*H781</f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190" t="s">
        <v>341</v>
      </c>
      <c r="AT781" s="190" t="s">
        <v>285</v>
      </c>
      <c r="AU781" s="190" t="s">
        <v>85</v>
      </c>
      <c r="AY781" s="18" t="s">
        <v>171</v>
      </c>
      <c r="BE781" s="191">
        <f>IF(N781="základní",J781,0)</f>
        <v>0</v>
      </c>
      <c r="BF781" s="191">
        <f>IF(N781="snížená",J781,0)</f>
        <v>0</v>
      </c>
      <c r="BG781" s="191">
        <f>IF(N781="zákl. přenesená",J781,0)</f>
        <v>0</v>
      </c>
      <c r="BH781" s="191">
        <f>IF(N781="sníž. přenesená",J781,0)</f>
        <v>0</v>
      </c>
      <c r="BI781" s="191">
        <f>IF(N781="nulová",J781,0)</f>
        <v>0</v>
      </c>
      <c r="BJ781" s="18" t="s">
        <v>85</v>
      </c>
      <c r="BK781" s="191">
        <f>ROUND(I781*H781,2)</f>
        <v>0</v>
      </c>
      <c r="BL781" s="18" t="s">
        <v>254</v>
      </c>
      <c r="BM781" s="190" t="s">
        <v>1369</v>
      </c>
    </row>
    <row r="782" spans="1:65" s="13" customFormat="1" ht="11.25">
      <c r="B782" s="192"/>
      <c r="C782" s="193"/>
      <c r="D782" s="194" t="s">
        <v>180</v>
      </c>
      <c r="E782" s="195" t="s">
        <v>19</v>
      </c>
      <c r="F782" s="196" t="s">
        <v>1370</v>
      </c>
      <c r="G782" s="193"/>
      <c r="H782" s="197">
        <v>38.159999999999997</v>
      </c>
      <c r="I782" s="198"/>
      <c r="J782" s="193"/>
      <c r="K782" s="193"/>
      <c r="L782" s="199"/>
      <c r="M782" s="200"/>
      <c r="N782" s="201"/>
      <c r="O782" s="201"/>
      <c r="P782" s="201"/>
      <c r="Q782" s="201"/>
      <c r="R782" s="201"/>
      <c r="S782" s="201"/>
      <c r="T782" s="202"/>
      <c r="AT782" s="203" t="s">
        <v>180</v>
      </c>
      <c r="AU782" s="203" t="s">
        <v>85</v>
      </c>
      <c r="AV782" s="13" t="s">
        <v>85</v>
      </c>
      <c r="AW782" s="13" t="s">
        <v>34</v>
      </c>
      <c r="AX782" s="13" t="s">
        <v>79</v>
      </c>
      <c r="AY782" s="203" t="s">
        <v>171</v>
      </c>
    </row>
    <row r="783" spans="1:65" s="2" customFormat="1" ht="33" customHeight="1">
      <c r="A783" s="35"/>
      <c r="B783" s="36"/>
      <c r="C783" s="179" t="s">
        <v>1371</v>
      </c>
      <c r="D783" s="179" t="s">
        <v>173</v>
      </c>
      <c r="E783" s="180" t="s">
        <v>1372</v>
      </c>
      <c r="F783" s="181" t="s">
        <v>1373</v>
      </c>
      <c r="G783" s="182" t="s">
        <v>231</v>
      </c>
      <c r="H783" s="183">
        <v>11.88</v>
      </c>
      <c r="I783" s="184"/>
      <c r="J783" s="185">
        <f>ROUND(I783*H783,2)</f>
        <v>0</v>
      </c>
      <c r="K783" s="181" t="s">
        <v>177</v>
      </c>
      <c r="L783" s="40"/>
      <c r="M783" s="186" t="s">
        <v>19</v>
      </c>
      <c r="N783" s="187" t="s">
        <v>45</v>
      </c>
      <c r="O783" s="65"/>
      <c r="P783" s="188">
        <f>O783*H783</f>
        <v>0</v>
      </c>
      <c r="Q783" s="188">
        <v>2.5999999999999998E-4</v>
      </c>
      <c r="R783" s="188">
        <f>Q783*H783</f>
        <v>3.0888000000000001E-3</v>
      </c>
      <c r="S783" s="188">
        <v>0</v>
      </c>
      <c r="T783" s="189">
        <f>S783*H783</f>
        <v>0</v>
      </c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R783" s="190" t="s">
        <v>254</v>
      </c>
      <c r="AT783" s="190" t="s">
        <v>173</v>
      </c>
      <c r="AU783" s="190" t="s">
        <v>85</v>
      </c>
      <c r="AY783" s="18" t="s">
        <v>171</v>
      </c>
      <c r="BE783" s="191">
        <f>IF(N783="základní",J783,0)</f>
        <v>0</v>
      </c>
      <c r="BF783" s="191">
        <f>IF(N783="snížená",J783,0)</f>
        <v>0</v>
      </c>
      <c r="BG783" s="191">
        <f>IF(N783="zákl. přenesená",J783,0)</f>
        <v>0</v>
      </c>
      <c r="BH783" s="191">
        <f>IF(N783="sníž. přenesená",J783,0)</f>
        <v>0</v>
      </c>
      <c r="BI783" s="191">
        <f>IF(N783="nulová",J783,0)</f>
        <v>0</v>
      </c>
      <c r="BJ783" s="18" t="s">
        <v>85</v>
      </c>
      <c r="BK783" s="191">
        <f>ROUND(I783*H783,2)</f>
        <v>0</v>
      </c>
      <c r="BL783" s="18" t="s">
        <v>254</v>
      </c>
      <c r="BM783" s="190" t="s">
        <v>1374</v>
      </c>
    </row>
    <row r="784" spans="1:65" s="13" customFormat="1" ht="11.25">
      <c r="B784" s="192"/>
      <c r="C784" s="193"/>
      <c r="D784" s="194" t="s">
        <v>180</v>
      </c>
      <c r="E784" s="195" t="s">
        <v>19</v>
      </c>
      <c r="F784" s="196" t="s">
        <v>1375</v>
      </c>
      <c r="G784" s="193"/>
      <c r="H784" s="197">
        <v>11.88</v>
      </c>
      <c r="I784" s="198"/>
      <c r="J784" s="193"/>
      <c r="K784" s="193"/>
      <c r="L784" s="199"/>
      <c r="M784" s="200"/>
      <c r="N784" s="201"/>
      <c r="O784" s="201"/>
      <c r="P784" s="201"/>
      <c r="Q784" s="201"/>
      <c r="R784" s="201"/>
      <c r="S784" s="201"/>
      <c r="T784" s="202"/>
      <c r="AT784" s="203" t="s">
        <v>180</v>
      </c>
      <c r="AU784" s="203" t="s">
        <v>85</v>
      </c>
      <c r="AV784" s="13" t="s">
        <v>85</v>
      </c>
      <c r="AW784" s="13" t="s">
        <v>34</v>
      </c>
      <c r="AX784" s="13" t="s">
        <v>79</v>
      </c>
      <c r="AY784" s="203" t="s">
        <v>171</v>
      </c>
    </row>
    <row r="785" spans="1:65" s="2" customFormat="1" ht="24">
      <c r="A785" s="35"/>
      <c r="B785" s="36"/>
      <c r="C785" s="215" t="s">
        <v>657</v>
      </c>
      <c r="D785" s="215" t="s">
        <v>285</v>
      </c>
      <c r="E785" s="216" t="s">
        <v>1376</v>
      </c>
      <c r="F785" s="217" t="s">
        <v>1377</v>
      </c>
      <c r="G785" s="218" t="s">
        <v>231</v>
      </c>
      <c r="H785" s="219">
        <v>11.88</v>
      </c>
      <c r="I785" s="220"/>
      <c r="J785" s="221">
        <f>ROUND(I785*H785,2)</f>
        <v>0</v>
      </c>
      <c r="K785" s="217" t="s">
        <v>177</v>
      </c>
      <c r="L785" s="222"/>
      <c r="M785" s="223" t="s">
        <v>19</v>
      </c>
      <c r="N785" s="224" t="s">
        <v>45</v>
      </c>
      <c r="O785" s="65"/>
      <c r="P785" s="188">
        <f>O785*H785</f>
        <v>0</v>
      </c>
      <c r="Q785" s="188">
        <v>3.7960000000000001E-2</v>
      </c>
      <c r="R785" s="188">
        <f>Q785*H785</f>
        <v>0.45096480000000005</v>
      </c>
      <c r="S785" s="188">
        <v>0</v>
      </c>
      <c r="T785" s="189">
        <f>S785*H785</f>
        <v>0</v>
      </c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R785" s="190" t="s">
        <v>341</v>
      </c>
      <c r="AT785" s="190" t="s">
        <v>285</v>
      </c>
      <c r="AU785" s="190" t="s">
        <v>85</v>
      </c>
      <c r="AY785" s="18" t="s">
        <v>171</v>
      </c>
      <c r="BE785" s="191">
        <f>IF(N785="základní",J785,0)</f>
        <v>0</v>
      </c>
      <c r="BF785" s="191">
        <f>IF(N785="snížená",J785,0)</f>
        <v>0</v>
      </c>
      <c r="BG785" s="191">
        <f>IF(N785="zákl. přenesená",J785,0)</f>
        <v>0</v>
      </c>
      <c r="BH785" s="191">
        <f>IF(N785="sníž. přenesená",J785,0)</f>
        <v>0</v>
      </c>
      <c r="BI785" s="191">
        <f>IF(N785="nulová",J785,0)</f>
        <v>0</v>
      </c>
      <c r="BJ785" s="18" t="s">
        <v>85</v>
      </c>
      <c r="BK785" s="191">
        <f>ROUND(I785*H785,2)</f>
        <v>0</v>
      </c>
      <c r="BL785" s="18" t="s">
        <v>254</v>
      </c>
      <c r="BM785" s="190" t="s">
        <v>1378</v>
      </c>
    </row>
    <row r="786" spans="1:65" s="13" customFormat="1" ht="11.25">
      <c r="B786" s="192"/>
      <c r="C786" s="193"/>
      <c r="D786" s="194" t="s">
        <v>180</v>
      </c>
      <c r="E786" s="195" t="s">
        <v>19</v>
      </c>
      <c r="F786" s="196" t="s">
        <v>1379</v>
      </c>
      <c r="G786" s="193"/>
      <c r="H786" s="197">
        <v>11.88</v>
      </c>
      <c r="I786" s="198"/>
      <c r="J786" s="193"/>
      <c r="K786" s="193"/>
      <c r="L786" s="199"/>
      <c r="M786" s="200"/>
      <c r="N786" s="201"/>
      <c r="O786" s="201"/>
      <c r="P786" s="201"/>
      <c r="Q786" s="201"/>
      <c r="R786" s="201"/>
      <c r="S786" s="201"/>
      <c r="T786" s="202"/>
      <c r="AT786" s="203" t="s">
        <v>180</v>
      </c>
      <c r="AU786" s="203" t="s">
        <v>85</v>
      </c>
      <c r="AV786" s="13" t="s">
        <v>85</v>
      </c>
      <c r="AW786" s="13" t="s">
        <v>34</v>
      </c>
      <c r="AX786" s="13" t="s">
        <v>79</v>
      </c>
      <c r="AY786" s="203" t="s">
        <v>171</v>
      </c>
    </row>
    <row r="787" spans="1:65" s="2" customFormat="1" ht="44.25" customHeight="1">
      <c r="A787" s="35"/>
      <c r="B787" s="36"/>
      <c r="C787" s="179" t="s">
        <v>1380</v>
      </c>
      <c r="D787" s="179" t="s">
        <v>173</v>
      </c>
      <c r="E787" s="180" t="s">
        <v>1381</v>
      </c>
      <c r="F787" s="181" t="s">
        <v>1382</v>
      </c>
      <c r="G787" s="182" t="s">
        <v>318</v>
      </c>
      <c r="H787" s="183">
        <v>143.80000000000001</v>
      </c>
      <c r="I787" s="184"/>
      <c r="J787" s="185">
        <f>ROUND(I787*H787,2)</f>
        <v>0</v>
      </c>
      <c r="K787" s="181" t="s">
        <v>177</v>
      </c>
      <c r="L787" s="40"/>
      <c r="M787" s="186" t="s">
        <v>19</v>
      </c>
      <c r="N787" s="187" t="s">
        <v>45</v>
      </c>
      <c r="O787" s="65"/>
      <c r="P787" s="188">
        <f>O787*H787</f>
        <v>0</v>
      </c>
      <c r="Q787" s="188">
        <v>2.7786370000000001E-4</v>
      </c>
      <c r="R787" s="188">
        <f>Q787*H787</f>
        <v>3.9956800060000006E-2</v>
      </c>
      <c r="S787" s="188">
        <v>0</v>
      </c>
      <c r="T787" s="189">
        <f>S787*H787</f>
        <v>0</v>
      </c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R787" s="190" t="s">
        <v>254</v>
      </c>
      <c r="AT787" s="190" t="s">
        <v>173</v>
      </c>
      <c r="AU787" s="190" t="s">
        <v>85</v>
      </c>
      <c r="AY787" s="18" t="s">
        <v>171</v>
      </c>
      <c r="BE787" s="191">
        <f>IF(N787="základní",J787,0)</f>
        <v>0</v>
      </c>
      <c r="BF787" s="191">
        <f>IF(N787="snížená",J787,0)</f>
        <v>0</v>
      </c>
      <c r="BG787" s="191">
        <f>IF(N787="zákl. přenesená",J787,0)</f>
        <v>0</v>
      </c>
      <c r="BH787" s="191">
        <f>IF(N787="sníž. přenesená",J787,0)</f>
        <v>0</v>
      </c>
      <c r="BI787" s="191">
        <f>IF(N787="nulová",J787,0)</f>
        <v>0</v>
      </c>
      <c r="BJ787" s="18" t="s">
        <v>85</v>
      </c>
      <c r="BK787" s="191">
        <f>ROUND(I787*H787,2)</f>
        <v>0</v>
      </c>
      <c r="BL787" s="18" t="s">
        <v>254</v>
      </c>
      <c r="BM787" s="190" t="s">
        <v>1383</v>
      </c>
    </row>
    <row r="788" spans="1:65" s="13" customFormat="1" ht="22.5">
      <c r="B788" s="192"/>
      <c r="C788" s="193"/>
      <c r="D788" s="194" t="s">
        <v>180</v>
      </c>
      <c r="E788" s="195" t="s">
        <v>19</v>
      </c>
      <c r="F788" s="196" t="s">
        <v>1384</v>
      </c>
      <c r="G788" s="193"/>
      <c r="H788" s="197">
        <v>143.80000000000001</v>
      </c>
      <c r="I788" s="198"/>
      <c r="J788" s="193"/>
      <c r="K788" s="193"/>
      <c r="L788" s="199"/>
      <c r="M788" s="200"/>
      <c r="N788" s="201"/>
      <c r="O788" s="201"/>
      <c r="P788" s="201"/>
      <c r="Q788" s="201"/>
      <c r="R788" s="201"/>
      <c r="S788" s="201"/>
      <c r="T788" s="202"/>
      <c r="AT788" s="203" t="s">
        <v>180</v>
      </c>
      <c r="AU788" s="203" t="s">
        <v>85</v>
      </c>
      <c r="AV788" s="13" t="s">
        <v>85</v>
      </c>
      <c r="AW788" s="13" t="s">
        <v>34</v>
      </c>
      <c r="AX788" s="13" t="s">
        <v>73</v>
      </c>
      <c r="AY788" s="203" t="s">
        <v>171</v>
      </c>
    </row>
    <row r="789" spans="1:65" s="14" customFormat="1" ht="11.25">
      <c r="B789" s="204"/>
      <c r="C789" s="205"/>
      <c r="D789" s="194" t="s">
        <v>180</v>
      </c>
      <c r="E789" s="206" t="s">
        <v>19</v>
      </c>
      <c r="F789" s="207" t="s">
        <v>183</v>
      </c>
      <c r="G789" s="205"/>
      <c r="H789" s="208">
        <v>143.80000000000001</v>
      </c>
      <c r="I789" s="209"/>
      <c r="J789" s="205"/>
      <c r="K789" s="205"/>
      <c r="L789" s="210"/>
      <c r="M789" s="211"/>
      <c r="N789" s="212"/>
      <c r="O789" s="212"/>
      <c r="P789" s="212"/>
      <c r="Q789" s="212"/>
      <c r="R789" s="212"/>
      <c r="S789" s="212"/>
      <c r="T789" s="213"/>
      <c r="AT789" s="214" t="s">
        <v>180</v>
      </c>
      <c r="AU789" s="214" t="s">
        <v>85</v>
      </c>
      <c r="AV789" s="14" t="s">
        <v>178</v>
      </c>
      <c r="AW789" s="14" t="s">
        <v>34</v>
      </c>
      <c r="AX789" s="14" t="s">
        <v>79</v>
      </c>
      <c r="AY789" s="214" t="s">
        <v>171</v>
      </c>
    </row>
    <row r="790" spans="1:65" s="2" customFormat="1" ht="36">
      <c r="A790" s="35"/>
      <c r="B790" s="36"/>
      <c r="C790" s="179" t="s">
        <v>672</v>
      </c>
      <c r="D790" s="179" t="s">
        <v>173</v>
      </c>
      <c r="E790" s="180" t="s">
        <v>1385</v>
      </c>
      <c r="F790" s="181" t="s">
        <v>1386</v>
      </c>
      <c r="G790" s="182" t="s">
        <v>266</v>
      </c>
      <c r="H790" s="183">
        <v>9</v>
      </c>
      <c r="I790" s="184"/>
      <c r="J790" s="185">
        <f>ROUND(I790*H790,2)</f>
        <v>0</v>
      </c>
      <c r="K790" s="181" t="s">
        <v>177</v>
      </c>
      <c r="L790" s="40"/>
      <c r="M790" s="186" t="s">
        <v>19</v>
      </c>
      <c r="N790" s="187" t="s">
        <v>45</v>
      </c>
      <c r="O790" s="65"/>
      <c r="P790" s="188">
        <f>O790*H790</f>
        <v>0</v>
      </c>
      <c r="Q790" s="188">
        <v>0</v>
      </c>
      <c r="R790" s="188">
        <f>Q790*H790</f>
        <v>0</v>
      </c>
      <c r="S790" s="188">
        <v>0</v>
      </c>
      <c r="T790" s="189">
        <f>S790*H790</f>
        <v>0</v>
      </c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R790" s="190" t="s">
        <v>254</v>
      </c>
      <c r="AT790" s="190" t="s">
        <v>173</v>
      </c>
      <c r="AU790" s="190" t="s">
        <v>85</v>
      </c>
      <c r="AY790" s="18" t="s">
        <v>171</v>
      </c>
      <c r="BE790" s="191">
        <f>IF(N790="základní",J790,0)</f>
        <v>0</v>
      </c>
      <c r="BF790" s="191">
        <f>IF(N790="snížená",J790,0)</f>
        <v>0</v>
      </c>
      <c r="BG790" s="191">
        <f>IF(N790="zákl. přenesená",J790,0)</f>
        <v>0</v>
      </c>
      <c r="BH790" s="191">
        <f>IF(N790="sníž. přenesená",J790,0)</f>
        <v>0</v>
      </c>
      <c r="BI790" s="191">
        <f>IF(N790="nulová",J790,0)</f>
        <v>0</v>
      </c>
      <c r="BJ790" s="18" t="s">
        <v>85</v>
      </c>
      <c r="BK790" s="191">
        <f>ROUND(I790*H790,2)</f>
        <v>0</v>
      </c>
      <c r="BL790" s="18" t="s">
        <v>254</v>
      </c>
      <c r="BM790" s="190" t="s">
        <v>1387</v>
      </c>
    </row>
    <row r="791" spans="1:65" s="13" customFormat="1" ht="11.25">
      <c r="B791" s="192"/>
      <c r="C791" s="193"/>
      <c r="D791" s="194" t="s">
        <v>180</v>
      </c>
      <c r="E791" s="195" t="s">
        <v>19</v>
      </c>
      <c r="F791" s="196" t="s">
        <v>1388</v>
      </c>
      <c r="G791" s="193"/>
      <c r="H791" s="197">
        <v>9</v>
      </c>
      <c r="I791" s="198"/>
      <c r="J791" s="193"/>
      <c r="K791" s="193"/>
      <c r="L791" s="199"/>
      <c r="M791" s="200"/>
      <c r="N791" s="201"/>
      <c r="O791" s="201"/>
      <c r="P791" s="201"/>
      <c r="Q791" s="201"/>
      <c r="R791" s="201"/>
      <c r="S791" s="201"/>
      <c r="T791" s="202"/>
      <c r="AT791" s="203" t="s">
        <v>180</v>
      </c>
      <c r="AU791" s="203" t="s">
        <v>85</v>
      </c>
      <c r="AV791" s="13" t="s">
        <v>85</v>
      </c>
      <c r="AW791" s="13" t="s">
        <v>34</v>
      </c>
      <c r="AX791" s="13" t="s">
        <v>79</v>
      </c>
      <c r="AY791" s="203" t="s">
        <v>171</v>
      </c>
    </row>
    <row r="792" spans="1:65" s="2" customFormat="1" ht="33" customHeight="1">
      <c r="A792" s="35"/>
      <c r="B792" s="36"/>
      <c r="C792" s="215" t="s">
        <v>1389</v>
      </c>
      <c r="D792" s="215" t="s">
        <v>285</v>
      </c>
      <c r="E792" s="216" t="s">
        <v>1390</v>
      </c>
      <c r="F792" s="217" t="s">
        <v>1391</v>
      </c>
      <c r="G792" s="218" t="s">
        <v>266</v>
      </c>
      <c r="H792" s="219">
        <v>8</v>
      </c>
      <c r="I792" s="220"/>
      <c r="J792" s="221">
        <f>ROUND(I792*H792,2)</f>
        <v>0</v>
      </c>
      <c r="K792" s="217" t="s">
        <v>177</v>
      </c>
      <c r="L792" s="222"/>
      <c r="M792" s="223" t="s">
        <v>19</v>
      </c>
      <c r="N792" s="224" t="s">
        <v>45</v>
      </c>
      <c r="O792" s="65"/>
      <c r="P792" s="188">
        <f>O792*H792</f>
        <v>0</v>
      </c>
      <c r="Q792" s="188">
        <v>1.95E-2</v>
      </c>
      <c r="R792" s="188">
        <f>Q792*H792</f>
        <v>0.156</v>
      </c>
      <c r="S792" s="188">
        <v>0</v>
      </c>
      <c r="T792" s="189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90" t="s">
        <v>341</v>
      </c>
      <c r="AT792" s="190" t="s">
        <v>285</v>
      </c>
      <c r="AU792" s="190" t="s">
        <v>85</v>
      </c>
      <c r="AY792" s="18" t="s">
        <v>171</v>
      </c>
      <c r="BE792" s="191">
        <f>IF(N792="základní",J792,0)</f>
        <v>0</v>
      </c>
      <c r="BF792" s="191">
        <f>IF(N792="snížená",J792,0)</f>
        <v>0</v>
      </c>
      <c r="BG792" s="191">
        <f>IF(N792="zákl. přenesená",J792,0)</f>
        <v>0</v>
      </c>
      <c r="BH792" s="191">
        <f>IF(N792="sníž. přenesená",J792,0)</f>
        <v>0</v>
      </c>
      <c r="BI792" s="191">
        <f>IF(N792="nulová",J792,0)</f>
        <v>0</v>
      </c>
      <c r="BJ792" s="18" t="s">
        <v>85</v>
      </c>
      <c r="BK792" s="191">
        <f>ROUND(I792*H792,2)</f>
        <v>0</v>
      </c>
      <c r="BL792" s="18" t="s">
        <v>254</v>
      </c>
      <c r="BM792" s="190" t="s">
        <v>1392</v>
      </c>
    </row>
    <row r="793" spans="1:65" s="13" customFormat="1" ht="11.25">
      <c r="B793" s="192"/>
      <c r="C793" s="193"/>
      <c r="D793" s="194" t="s">
        <v>180</v>
      </c>
      <c r="E793" s="195" t="s">
        <v>19</v>
      </c>
      <c r="F793" s="196" t="s">
        <v>186</v>
      </c>
      <c r="G793" s="193"/>
      <c r="H793" s="197">
        <v>8</v>
      </c>
      <c r="I793" s="198"/>
      <c r="J793" s="193"/>
      <c r="K793" s="193"/>
      <c r="L793" s="199"/>
      <c r="M793" s="200"/>
      <c r="N793" s="201"/>
      <c r="O793" s="201"/>
      <c r="P793" s="201"/>
      <c r="Q793" s="201"/>
      <c r="R793" s="201"/>
      <c r="S793" s="201"/>
      <c r="T793" s="202"/>
      <c r="AT793" s="203" t="s">
        <v>180</v>
      </c>
      <c r="AU793" s="203" t="s">
        <v>85</v>
      </c>
      <c r="AV793" s="13" t="s">
        <v>85</v>
      </c>
      <c r="AW793" s="13" t="s">
        <v>34</v>
      </c>
      <c r="AX793" s="13" t="s">
        <v>79</v>
      </c>
      <c r="AY793" s="203" t="s">
        <v>171</v>
      </c>
    </row>
    <row r="794" spans="1:65" s="2" customFormat="1" ht="33" customHeight="1">
      <c r="A794" s="35"/>
      <c r="B794" s="36"/>
      <c r="C794" s="215" t="s">
        <v>1393</v>
      </c>
      <c r="D794" s="215" t="s">
        <v>285</v>
      </c>
      <c r="E794" s="216" t="s">
        <v>1394</v>
      </c>
      <c r="F794" s="217" t="s">
        <v>1395</v>
      </c>
      <c r="G794" s="218" t="s">
        <v>266</v>
      </c>
      <c r="H794" s="219">
        <v>1</v>
      </c>
      <c r="I794" s="220"/>
      <c r="J794" s="221">
        <f>ROUND(I794*H794,2)</f>
        <v>0</v>
      </c>
      <c r="K794" s="217" t="s">
        <v>177</v>
      </c>
      <c r="L794" s="222"/>
      <c r="M794" s="223" t="s">
        <v>19</v>
      </c>
      <c r="N794" s="224" t="s">
        <v>45</v>
      </c>
      <c r="O794" s="65"/>
      <c r="P794" s="188">
        <f>O794*H794</f>
        <v>0</v>
      </c>
      <c r="Q794" s="188">
        <v>1.7500000000000002E-2</v>
      </c>
      <c r="R794" s="188">
        <f>Q794*H794</f>
        <v>1.7500000000000002E-2</v>
      </c>
      <c r="S794" s="188">
        <v>0</v>
      </c>
      <c r="T794" s="189">
        <f>S794*H794</f>
        <v>0</v>
      </c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R794" s="190" t="s">
        <v>341</v>
      </c>
      <c r="AT794" s="190" t="s">
        <v>285</v>
      </c>
      <c r="AU794" s="190" t="s">
        <v>85</v>
      </c>
      <c r="AY794" s="18" t="s">
        <v>171</v>
      </c>
      <c r="BE794" s="191">
        <f>IF(N794="základní",J794,0)</f>
        <v>0</v>
      </c>
      <c r="BF794" s="191">
        <f>IF(N794="snížená",J794,0)</f>
        <v>0</v>
      </c>
      <c r="BG794" s="191">
        <f>IF(N794="zákl. přenesená",J794,0)</f>
        <v>0</v>
      </c>
      <c r="BH794" s="191">
        <f>IF(N794="sníž. přenesená",J794,0)</f>
        <v>0</v>
      </c>
      <c r="BI794" s="191">
        <f>IF(N794="nulová",J794,0)</f>
        <v>0</v>
      </c>
      <c r="BJ794" s="18" t="s">
        <v>85</v>
      </c>
      <c r="BK794" s="191">
        <f>ROUND(I794*H794,2)</f>
        <v>0</v>
      </c>
      <c r="BL794" s="18" t="s">
        <v>254</v>
      </c>
      <c r="BM794" s="190" t="s">
        <v>1396</v>
      </c>
    </row>
    <row r="795" spans="1:65" s="2" customFormat="1" ht="36">
      <c r="A795" s="35"/>
      <c r="B795" s="36"/>
      <c r="C795" s="179" t="s">
        <v>1397</v>
      </c>
      <c r="D795" s="179" t="s">
        <v>173</v>
      </c>
      <c r="E795" s="180" t="s">
        <v>1398</v>
      </c>
      <c r="F795" s="181" t="s">
        <v>1399</v>
      </c>
      <c r="G795" s="182" t="s">
        <v>266</v>
      </c>
      <c r="H795" s="183">
        <v>29</v>
      </c>
      <c r="I795" s="184"/>
      <c r="J795" s="185">
        <f>ROUND(I795*H795,2)</f>
        <v>0</v>
      </c>
      <c r="K795" s="181" t="s">
        <v>177</v>
      </c>
      <c r="L795" s="40"/>
      <c r="M795" s="186" t="s">
        <v>19</v>
      </c>
      <c r="N795" s="187" t="s">
        <v>45</v>
      </c>
      <c r="O795" s="65"/>
      <c r="P795" s="188">
        <f>O795*H795</f>
        <v>0</v>
      </c>
      <c r="Q795" s="188">
        <v>0</v>
      </c>
      <c r="R795" s="188">
        <f>Q795*H795</f>
        <v>0</v>
      </c>
      <c r="S795" s="188">
        <v>0</v>
      </c>
      <c r="T795" s="189">
        <f>S795*H795</f>
        <v>0</v>
      </c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R795" s="190" t="s">
        <v>254</v>
      </c>
      <c r="AT795" s="190" t="s">
        <v>173</v>
      </c>
      <c r="AU795" s="190" t="s">
        <v>85</v>
      </c>
      <c r="AY795" s="18" t="s">
        <v>171</v>
      </c>
      <c r="BE795" s="191">
        <f>IF(N795="základní",J795,0)</f>
        <v>0</v>
      </c>
      <c r="BF795" s="191">
        <f>IF(N795="snížená",J795,0)</f>
        <v>0</v>
      </c>
      <c r="BG795" s="191">
        <f>IF(N795="zákl. přenesená",J795,0)</f>
        <v>0</v>
      </c>
      <c r="BH795" s="191">
        <f>IF(N795="sníž. přenesená",J795,0)</f>
        <v>0</v>
      </c>
      <c r="BI795" s="191">
        <f>IF(N795="nulová",J795,0)</f>
        <v>0</v>
      </c>
      <c r="BJ795" s="18" t="s">
        <v>85</v>
      </c>
      <c r="BK795" s="191">
        <f>ROUND(I795*H795,2)</f>
        <v>0</v>
      </c>
      <c r="BL795" s="18" t="s">
        <v>254</v>
      </c>
      <c r="BM795" s="190" t="s">
        <v>1400</v>
      </c>
    </row>
    <row r="796" spans="1:65" s="13" customFormat="1" ht="11.25">
      <c r="B796" s="192"/>
      <c r="C796" s="193"/>
      <c r="D796" s="194" t="s">
        <v>180</v>
      </c>
      <c r="E796" s="195" t="s">
        <v>19</v>
      </c>
      <c r="F796" s="196" t="s">
        <v>1401</v>
      </c>
      <c r="G796" s="193"/>
      <c r="H796" s="197">
        <v>29</v>
      </c>
      <c r="I796" s="198"/>
      <c r="J796" s="193"/>
      <c r="K796" s="193"/>
      <c r="L796" s="199"/>
      <c r="M796" s="200"/>
      <c r="N796" s="201"/>
      <c r="O796" s="201"/>
      <c r="P796" s="201"/>
      <c r="Q796" s="201"/>
      <c r="R796" s="201"/>
      <c r="S796" s="201"/>
      <c r="T796" s="202"/>
      <c r="AT796" s="203" t="s">
        <v>180</v>
      </c>
      <c r="AU796" s="203" t="s">
        <v>85</v>
      </c>
      <c r="AV796" s="13" t="s">
        <v>85</v>
      </c>
      <c r="AW796" s="13" t="s">
        <v>34</v>
      </c>
      <c r="AX796" s="13" t="s">
        <v>79</v>
      </c>
      <c r="AY796" s="203" t="s">
        <v>171</v>
      </c>
    </row>
    <row r="797" spans="1:65" s="2" customFormat="1" ht="24">
      <c r="A797" s="35"/>
      <c r="B797" s="36"/>
      <c r="C797" s="215" t="s">
        <v>585</v>
      </c>
      <c r="D797" s="215" t="s">
        <v>285</v>
      </c>
      <c r="E797" s="216" t="s">
        <v>1402</v>
      </c>
      <c r="F797" s="217" t="s">
        <v>1403</v>
      </c>
      <c r="G797" s="218" t="s">
        <v>266</v>
      </c>
      <c r="H797" s="219">
        <v>3</v>
      </c>
      <c r="I797" s="220"/>
      <c r="J797" s="221">
        <f>ROUND(I797*H797,2)</f>
        <v>0</v>
      </c>
      <c r="K797" s="217" t="s">
        <v>177</v>
      </c>
      <c r="L797" s="222"/>
      <c r="M797" s="223" t="s">
        <v>19</v>
      </c>
      <c r="N797" s="224" t="s">
        <v>45</v>
      </c>
      <c r="O797" s="65"/>
      <c r="P797" s="188">
        <f>O797*H797</f>
        <v>0</v>
      </c>
      <c r="Q797" s="188">
        <v>1.2999999999999999E-2</v>
      </c>
      <c r="R797" s="188">
        <f>Q797*H797</f>
        <v>3.9E-2</v>
      </c>
      <c r="S797" s="188">
        <v>0</v>
      </c>
      <c r="T797" s="189">
        <f>S797*H797</f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190" t="s">
        <v>341</v>
      </c>
      <c r="AT797" s="190" t="s">
        <v>285</v>
      </c>
      <c r="AU797" s="190" t="s">
        <v>85</v>
      </c>
      <c r="AY797" s="18" t="s">
        <v>171</v>
      </c>
      <c r="BE797" s="191">
        <f>IF(N797="základní",J797,0)</f>
        <v>0</v>
      </c>
      <c r="BF797" s="191">
        <f>IF(N797="snížená",J797,0)</f>
        <v>0</v>
      </c>
      <c r="BG797" s="191">
        <f>IF(N797="zákl. přenesená",J797,0)</f>
        <v>0</v>
      </c>
      <c r="BH797" s="191">
        <f>IF(N797="sníž. přenesená",J797,0)</f>
        <v>0</v>
      </c>
      <c r="BI797" s="191">
        <f>IF(N797="nulová",J797,0)</f>
        <v>0</v>
      </c>
      <c r="BJ797" s="18" t="s">
        <v>85</v>
      </c>
      <c r="BK797" s="191">
        <f>ROUND(I797*H797,2)</f>
        <v>0</v>
      </c>
      <c r="BL797" s="18" t="s">
        <v>254</v>
      </c>
      <c r="BM797" s="190" t="s">
        <v>1404</v>
      </c>
    </row>
    <row r="798" spans="1:65" s="13" customFormat="1" ht="11.25">
      <c r="B798" s="192"/>
      <c r="C798" s="193"/>
      <c r="D798" s="194" t="s">
        <v>180</v>
      </c>
      <c r="E798" s="195" t="s">
        <v>19</v>
      </c>
      <c r="F798" s="196" t="s">
        <v>1405</v>
      </c>
      <c r="G798" s="193"/>
      <c r="H798" s="197">
        <v>3</v>
      </c>
      <c r="I798" s="198"/>
      <c r="J798" s="193"/>
      <c r="K798" s="193"/>
      <c r="L798" s="199"/>
      <c r="M798" s="200"/>
      <c r="N798" s="201"/>
      <c r="O798" s="201"/>
      <c r="P798" s="201"/>
      <c r="Q798" s="201"/>
      <c r="R798" s="201"/>
      <c r="S798" s="201"/>
      <c r="T798" s="202"/>
      <c r="AT798" s="203" t="s">
        <v>180</v>
      </c>
      <c r="AU798" s="203" t="s">
        <v>85</v>
      </c>
      <c r="AV798" s="13" t="s">
        <v>85</v>
      </c>
      <c r="AW798" s="13" t="s">
        <v>34</v>
      </c>
      <c r="AX798" s="13" t="s">
        <v>79</v>
      </c>
      <c r="AY798" s="203" t="s">
        <v>171</v>
      </c>
    </row>
    <row r="799" spans="1:65" s="2" customFormat="1" ht="24">
      <c r="A799" s="35"/>
      <c r="B799" s="36"/>
      <c r="C799" s="215" t="s">
        <v>1406</v>
      </c>
      <c r="D799" s="215" t="s">
        <v>285</v>
      </c>
      <c r="E799" s="216" t="s">
        <v>1407</v>
      </c>
      <c r="F799" s="217" t="s">
        <v>1408</v>
      </c>
      <c r="G799" s="218" t="s">
        <v>266</v>
      </c>
      <c r="H799" s="219">
        <v>10</v>
      </c>
      <c r="I799" s="220"/>
      <c r="J799" s="221">
        <f>ROUND(I799*H799,2)</f>
        <v>0</v>
      </c>
      <c r="K799" s="217" t="s">
        <v>177</v>
      </c>
      <c r="L799" s="222"/>
      <c r="M799" s="223" t="s">
        <v>19</v>
      </c>
      <c r="N799" s="224" t="s">
        <v>45</v>
      </c>
      <c r="O799" s="65"/>
      <c r="P799" s="188">
        <f>O799*H799</f>
        <v>0</v>
      </c>
      <c r="Q799" s="188">
        <v>1.4500000000000001E-2</v>
      </c>
      <c r="R799" s="188">
        <f>Q799*H799</f>
        <v>0.14500000000000002</v>
      </c>
      <c r="S799" s="188">
        <v>0</v>
      </c>
      <c r="T799" s="189">
        <f>S799*H799</f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190" t="s">
        <v>341</v>
      </c>
      <c r="AT799" s="190" t="s">
        <v>285</v>
      </c>
      <c r="AU799" s="190" t="s">
        <v>85</v>
      </c>
      <c r="AY799" s="18" t="s">
        <v>171</v>
      </c>
      <c r="BE799" s="191">
        <f>IF(N799="základní",J799,0)</f>
        <v>0</v>
      </c>
      <c r="BF799" s="191">
        <f>IF(N799="snížená",J799,0)</f>
        <v>0</v>
      </c>
      <c r="BG799" s="191">
        <f>IF(N799="zákl. přenesená",J799,0)</f>
        <v>0</v>
      </c>
      <c r="BH799" s="191">
        <f>IF(N799="sníž. přenesená",J799,0)</f>
        <v>0</v>
      </c>
      <c r="BI799" s="191">
        <f>IF(N799="nulová",J799,0)</f>
        <v>0</v>
      </c>
      <c r="BJ799" s="18" t="s">
        <v>85</v>
      </c>
      <c r="BK799" s="191">
        <f>ROUND(I799*H799,2)</f>
        <v>0</v>
      </c>
      <c r="BL799" s="18" t="s">
        <v>254</v>
      </c>
      <c r="BM799" s="190" t="s">
        <v>1409</v>
      </c>
    </row>
    <row r="800" spans="1:65" s="13" customFormat="1" ht="11.25">
      <c r="B800" s="192"/>
      <c r="C800" s="193"/>
      <c r="D800" s="194" t="s">
        <v>180</v>
      </c>
      <c r="E800" s="195" t="s">
        <v>19</v>
      </c>
      <c r="F800" s="196" t="s">
        <v>1410</v>
      </c>
      <c r="G800" s="193"/>
      <c r="H800" s="197">
        <v>10</v>
      </c>
      <c r="I800" s="198"/>
      <c r="J800" s="193"/>
      <c r="K800" s="193"/>
      <c r="L800" s="199"/>
      <c r="M800" s="200"/>
      <c r="N800" s="201"/>
      <c r="O800" s="201"/>
      <c r="P800" s="201"/>
      <c r="Q800" s="201"/>
      <c r="R800" s="201"/>
      <c r="S800" s="201"/>
      <c r="T800" s="202"/>
      <c r="AT800" s="203" t="s">
        <v>180</v>
      </c>
      <c r="AU800" s="203" t="s">
        <v>85</v>
      </c>
      <c r="AV800" s="13" t="s">
        <v>85</v>
      </c>
      <c r="AW800" s="13" t="s">
        <v>34</v>
      </c>
      <c r="AX800" s="13" t="s">
        <v>79</v>
      </c>
      <c r="AY800" s="203" t="s">
        <v>171</v>
      </c>
    </row>
    <row r="801" spans="1:65" s="2" customFormat="1" ht="24">
      <c r="A801" s="35"/>
      <c r="B801" s="36"/>
      <c r="C801" s="215" t="s">
        <v>1411</v>
      </c>
      <c r="D801" s="215" t="s">
        <v>285</v>
      </c>
      <c r="E801" s="216" t="s">
        <v>1412</v>
      </c>
      <c r="F801" s="217" t="s">
        <v>1413</v>
      </c>
      <c r="G801" s="218" t="s">
        <v>266</v>
      </c>
      <c r="H801" s="219">
        <v>16</v>
      </c>
      <c r="I801" s="220"/>
      <c r="J801" s="221">
        <f>ROUND(I801*H801,2)</f>
        <v>0</v>
      </c>
      <c r="K801" s="217" t="s">
        <v>177</v>
      </c>
      <c r="L801" s="222"/>
      <c r="M801" s="223" t="s">
        <v>19</v>
      </c>
      <c r="N801" s="224" t="s">
        <v>45</v>
      </c>
      <c r="O801" s="65"/>
      <c r="P801" s="188">
        <f>O801*H801</f>
        <v>0</v>
      </c>
      <c r="Q801" s="188">
        <v>1.6E-2</v>
      </c>
      <c r="R801" s="188">
        <f>Q801*H801</f>
        <v>0.25600000000000001</v>
      </c>
      <c r="S801" s="188">
        <v>0</v>
      </c>
      <c r="T801" s="189">
        <f>S801*H801</f>
        <v>0</v>
      </c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R801" s="190" t="s">
        <v>341</v>
      </c>
      <c r="AT801" s="190" t="s">
        <v>285</v>
      </c>
      <c r="AU801" s="190" t="s">
        <v>85</v>
      </c>
      <c r="AY801" s="18" t="s">
        <v>171</v>
      </c>
      <c r="BE801" s="191">
        <f>IF(N801="základní",J801,0)</f>
        <v>0</v>
      </c>
      <c r="BF801" s="191">
        <f>IF(N801="snížená",J801,0)</f>
        <v>0</v>
      </c>
      <c r="BG801" s="191">
        <f>IF(N801="zákl. přenesená",J801,0)</f>
        <v>0</v>
      </c>
      <c r="BH801" s="191">
        <f>IF(N801="sníž. přenesená",J801,0)</f>
        <v>0</v>
      </c>
      <c r="BI801" s="191">
        <f>IF(N801="nulová",J801,0)</f>
        <v>0</v>
      </c>
      <c r="BJ801" s="18" t="s">
        <v>85</v>
      </c>
      <c r="BK801" s="191">
        <f>ROUND(I801*H801,2)</f>
        <v>0</v>
      </c>
      <c r="BL801" s="18" t="s">
        <v>254</v>
      </c>
      <c r="BM801" s="190" t="s">
        <v>1414</v>
      </c>
    </row>
    <row r="802" spans="1:65" s="13" customFormat="1" ht="11.25">
      <c r="B802" s="192"/>
      <c r="C802" s="193"/>
      <c r="D802" s="194" t="s">
        <v>180</v>
      </c>
      <c r="E802" s="195" t="s">
        <v>19</v>
      </c>
      <c r="F802" s="196" t="s">
        <v>1415</v>
      </c>
      <c r="G802" s="193"/>
      <c r="H802" s="197">
        <v>16</v>
      </c>
      <c r="I802" s="198"/>
      <c r="J802" s="193"/>
      <c r="K802" s="193"/>
      <c r="L802" s="199"/>
      <c r="M802" s="200"/>
      <c r="N802" s="201"/>
      <c r="O802" s="201"/>
      <c r="P802" s="201"/>
      <c r="Q802" s="201"/>
      <c r="R802" s="201"/>
      <c r="S802" s="201"/>
      <c r="T802" s="202"/>
      <c r="AT802" s="203" t="s">
        <v>180</v>
      </c>
      <c r="AU802" s="203" t="s">
        <v>85</v>
      </c>
      <c r="AV802" s="13" t="s">
        <v>85</v>
      </c>
      <c r="AW802" s="13" t="s">
        <v>34</v>
      </c>
      <c r="AX802" s="13" t="s">
        <v>79</v>
      </c>
      <c r="AY802" s="203" t="s">
        <v>171</v>
      </c>
    </row>
    <row r="803" spans="1:65" s="2" customFormat="1" ht="36">
      <c r="A803" s="35"/>
      <c r="B803" s="36"/>
      <c r="C803" s="179" t="s">
        <v>1416</v>
      </c>
      <c r="D803" s="179" t="s">
        <v>173</v>
      </c>
      <c r="E803" s="180" t="s">
        <v>1417</v>
      </c>
      <c r="F803" s="181" t="s">
        <v>1418</v>
      </c>
      <c r="G803" s="182" t="s">
        <v>266</v>
      </c>
      <c r="H803" s="183">
        <v>29</v>
      </c>
      <c r="I803" s="184"/>
      <c r="J803" s="185">
        <f>ROUND(I803*H803,2)</f>
        <v>0</v>
      </c>
      <c r="K803" s="181" t="s">
        <v>177</v>
      </c>
      <c r="L803" s="40"/>
      <c r="M803" s="186" t="s">
        <v>19</v>
      </c>
      <c r="N803" s="187" t="s">
        <v>45</v>
      </c>
      <c r="O803" s="65"/>
      <c r="P803" s="188">
        <f>O803*H803</f>
        <v>0</v>
      </c>
      <c r="Q803" s="188">
        <v>4.7281249999999998E-4</v>
      </c>
      <c r="R803" s="188">
        <f>Q803*H803</f>
        <v>1.37115625E-2</v>
      </c>
      <c r="S803" s="188">
        <v>0</v>
      </c>
      <c r="T803" s="189">
        <f>S803*H803</f>
        <v>0</v>
      </c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R803" s="190" t="s">
        <v>254</v>
      </c>
      <c r="AT803" s="190" t="s">
        <v>173</v>
      </c>
      <c r="AU803" s="190" t="s">
        <v>85</v>
      </c>
      <c r="AY803" s="18" t="s">
        <v>171</v>
      </c>
      <c r="BE803" s="191">
        <f>IF(N803="základní",J803,0)</f>
        <v>0</v>
      </c>
      <c r="BF803" s="191">
        <f>IF(N803="snížená",J803,0)</f>
        <v>0</v>
      </c>
      <c r="BG803" s="191">
        <f>IF(N803="zákl. přenesená",J803,0)</f>
        <v>0</v>
      </c>
      <c r="BH803" s="191">
        <f>IF(N803="sníž. přenesená",J803,0)</f>
        <v>0</v>
      </c>
      <c r="BI803" s="191">
        <f>IF(N803="nulová",J803,0)</f>
        <v>0</v>
      </c>
      <c r="BJ803" s="18" t="s">
        <v>85</v>
      </c>
      <c r="BK803" s="191">
        <f>ROUND(I803*H803,2)</f>
        <v>0</v>
      </c>
      <c r="BL803" s="18" t="s">
        <v>254</v>
      </c>
      <c r="BM803" s="190" t="s">
        <v>1419</v>
      </c>
    </row>
    <row r="804" spans="1:65" s="13" customFormat="1" ht="11.25">
      <c r="B804" s="192"/>
      <c r="C804" s="193"/>
      <c r="D804" s="194" t="s">
        <v>180</v>
      </c>
      <c r="E804" s="195" t="s">
        <v>19</v>
      </c>
      <c r="F804" s="196" t="s">
        <v>326</v>
      </c>
      <c r="G804" s="193"/>
      <c r="H804" s="197">
        <v>29</v>
      </c>
      <c r="I804" s="198"/>
      <c r="J804" s="193"/>
      <c r="K804" s="193"/>
      <c r="L804" s="199"/>
      <c r="M804" s="200"/>
      <c r="N804" s="201"/>
      <c r="O804" s="201"/>
      <c r="P804" s="201"/>
      <c r="Q804" s="201"/>
      <c r="R804" s="201"/>
      <c r="S804" s="201"/>
      <c r="T804" s="202"/>
      <c r="AT804" s="203" t="s">
        <v>180</v>
      </c>
      <c r="AU804" s="203" t="s">
        <v>85</v>
      </c>
      <c r="AV804" s="13" t="s">
        <v>85</v>
      </c>
      <c r="AW804" s="13" t="s">
        <v>34</v>
      </c>
      <c r="AX804" s="13" t="s">
        <v>79</v>
      </c>
      <c r="AY804" s="203" t="s">
        <v>171</v>
      </c>
    </row>
    <row r="805" spans="1:65" s="2" customFormat="1" ht="36">
      <c r="A805" s="35"/>
      <c r="B805" s="36"/>
      <c r="C805" s="215" t="s">
        <v>1420</v>
      </c>
      <c r="D805" s="215" t="s">
        <v>285</v>
      </c>
      <c r="E805" s="216" t="s">
        <v>1421</v>
      </c>
      <c r="F805" s="217" t="s">
        <v>1422</v>
      </c>
      <c r="G805" s="218" t="s">
        <v>266</v>
      </c>
      <c r="H805" s="219">
        <v>29</v>
      </c>
      <c r="I805" s="220"/>
      <c r="J805" s="221">
        <f>ROUND(I805*H805,2)</f>
        <v>0</v>
      </c>
      <c r="K805" s="217" t="s">
        <v>177</v>
      </c>
      <c r="L805" s="222"/>
      <c r="M805" s="223" t="s">
        <v>19</v>
      </c>
      <c r="N805" s="224" t="s">
        <v>45</v>
      </c>
      <c r="O805" s="65"/>
      <c r="P805" s="188">
        <f>O805*H805</f>
        <v>0</v>
      </c>
      <c r="Q805" s="188">
        <v>1.6E-2</v>
      </c>
      <c r="R805" s="188">
        <f>Q805*H805</f>
        <v>0.46400000000000002</v>
      </c>
      <c r="S805" s="188">
        <v>0</v>
      </c>
      <c r="T805" s="189">
        <f>S805*H805</f>
        <v>0</v>
      </c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R805" s="190" t="s">
        <v>341</v>
      </c>
      <c r="AT805" s="190" t="s">
        <v>285</v>
      </c>
      <c r="AU805" s="190" t="s">
        <v>85</v>
      </c>
      <c r="AY805" s="18" t="s">
        <v>171</v>
      </c>
      <c r="BE805" s="191">
        <f>IF(N805="základní",J805,0)</f>
        <v>0</v>
      </c>
      <c r="BF805" s="191">
        <f>IF(N805="snížená",J805,0)</f>
        <v>0</v>
      </c>
      <c r="BG805" s="191">
        <f>IF(N805="zákl. přenesená",J805,0)</f>
        <v>0</v>
      </c>
      <c r="BH805" s="191">
        <f>IF(N805="sníž. přenesená",J805,0)</f>
        <v>0</v>
      </c>
      <c r="BI805" s="191">
        <f>IF(N805="nulová",J805,0)</f>
        <v>0</v>
      </c>
      <c r="BJ805" s="18" t="s">
        <v>85</v>
      </c>
      <c r="BK805" s="191">
        <f>ROUND(I805*H805,2)</f>
        <v>0</v>
      </c>
      <c r="BL805" s="18" t="s">
        <v>254</v>
      </c>
      <c r="BM805" s="190" t="s">
        <v>1423</v>
      </c>
    </row>
    <row r="806" spans="1:65" s="13" customFormat="1" ht="11.25">
      <c r="B806" s="192"/>
      <c r="C806" s="193"/>
      <c r="D806" s="194" t="s">
        <v>180</v>
      </c>
      <c r="E806" s="195" t="s">
        <v>19</v>
      </c>
      <c r="F806" s="196" t="s">
        <v>326</v>
      </c>
      <c r="G806" s="193"/>
      <c r="H806" s="197">
        <v>29</v>
      </c>
      <c r="I806" s="198"/>
      <c r="J806" s="193"/>
      <c r="K806" s="193"/>
      <c r="L806" s="199"/>
      <c r="M806" s="200"/>
      <c r="N806" s="201"/>
      <c r="O806" s="201"/>
      <c r="P806" s="201"/>
      <c r="Q806" s="201"/>
      <c r="R806" s="201"/>
      <c r="S806" s="201"/>
      <c r="T806" s="202"/>
      <c r="AT806" s="203" t="s">
        <v>180</v>
      </c>
      <c r="AU806" s="203" t="s">
        <v>85</v>
      </c>
      <c r="AV806" s="13" t="s">
        <v>85</v>
      </c>
      <c r="AW806" s="13" t="s">
        <v>34</v>
      </c>
      <c r="AX806" s="13" t="s">
        <v>79</v>
      </c>
      <c r="AY806" s="203" t="s">
        <v>171</v>
      </c>
    </row>
    <row r="807" spans="1:65" s="2" customFormat="1" ht="36">
      <c r="A807" s="35"/>
      <c r="B807" s="36"/>
      <c r="C807" s="179" t="s">
        <v>1424</v>
      </c>
      <c r="D807" s="179" t="s">
        <v>173</v>
      </c>
      <c r="E807" s="180" t="s">
        <v>1425</v>
      </c>
      <c r="F807" s="181" t="s">
        <v>1426</v>
      </c>
      <c r="G807" s="182" t="s">
        <v>266</v>
      </c>
      <c r="H807" s="183">
        <v>9</v>
      </c>
      <c r="I807" s="184"/>
      <c r="J807" s="185">
        <f>ROUND(I807*H807,2)</f>
        <v>0</v>
      </c>
      <c r="K807" s="181" t="s">
        <v>177</v>
      </c>
      <c r="L807" s="40"/>
      <c r="M807" s="186" t="s">
        <v>19</v>
      </c>
      <c r="N807" s="187" t="s">
        <v>45</v>
      </c>
      <c r="O807" s="65"/>
      <c r="P807" s="188">
        <f>O807*H807</f>
        <v>0</v>
      </c>
      <c r="Q807" s="188">
        <v>4.0000000000000002E-4</v>
      </c>
      <c r="R807" s="188">
        <f>Q807*H807</f>
        <v>3.6000000000000003E-3</v>
      </c>
      <c r="S807" s="188">
        <v>0</v>
      </c>
      <c r="T807" s="189">
        <f>S807*H807</f>
        <v>0</v>
      </c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R807" s="190" t="s">
        <v>254</v>
      </c>
      <c r="AT807" s="190" t="s">
        <v>173</v>
      </c>
      <c r="AU807" s="190" t="s">
        <v>85</v>
      </c>
      <c r="AY807" s="18" t="s">
        <v>171</v>
      </c>
      <c r="BE807" s="191">
        <f>IF(N807="základní",J807,0)</f>
        <v>0</v>
      </c>
      <c r="BF807" s="191">
        <f>IF(N807="snížená",J807,0)</f>
        <v>0</v>
      </c>
      <c r="BG807" s="191">
        <f>IF(N807="zákl. přenesená",J807,0)</f>
        <v>0</v>
      </c>
      <c r="BH807" s="191">
        <f>IF(N807="sníž. přenesená",J807,0)</f>
        <v>0</v>
      </c>
      <c r="BI807" s="191">
        <f>IF(N807="nulová",J807,0)</f>
        <v>0</v>
      </c>
      <c r="BJ807" s="18" t="s">
        <v>85</v>
      </c>
      <c r="BK807" s="191">
        <f>ROUND(I807*H807,2)</f>
        <v>0</v>
      </c>
      <c r="BL807" s="18" t="s">
        <v>254</v>
      </c>
      <c r="BM807" s="190" t="s">
        <v>1427</v>
      </c>
    </row>
    <row r="808" spans="1:65" s="13" customFormat="1" ht="11.25">
      <c r="B808" s="192"/>
      <c r="C808" s="193"/>
      <c r="D808" s="194" t="s">
        <v>180</v>
      </c>
      <c r="E808" s="195" t="s">
        <v>19</v>
      </c>
      <c r="F808" s="196" t="s">
        <v>218</v>
      </c>
      <c r="G808" s="193"/>
      <c r="H808" s="197">
        <v>9</v>
      </c>
      <c r="I808" s="198"/>
      <c r="J808" s="193"/>
      <c r="K808" s="193"/>
      <c r="L808" s="199"/>
      <c r="M808" s="200"/>
      <c r="N808" s="201"/>
      <c r="O808" s="201"/>
      <c r="P808" s="201"/>
      <c r="Q808" s="201"/>
      <c r="R808" s="201"/>
      <c r="S808" s="201"/>
      <c r="T808" s="202"/>
      <c r="AT808" s="203" t="s">
        <v>180</v>
      </c>
      <c r="AU808" s="203" t="s">
        <v>85</v>
      </c>
      <c r="AV808" s="13" t="s">
        <v>85</v>
      </c>
      <c r="AW808" s="13" t="s">
        <v>34</v>
      </c>
      <c r="AX808" s="13" t="s">
        <v>79</v>
      </c>
      <c r="AY808" s="203" t="s">
        <v>171</v>
      </c>
    </row>
    <row r="809" spans="1:65" s="2" customFormat="1" ht="36">
      <c r="A809" s="35"/>
      <c r="B809" s="36"/>
      <c r="C809" s="215" t="s">
        <v>1428</v>
      </c>
      <c r="D809" s="215" t="s">
        <v>285</v>
      </c>
      <c r="E809" s="216" t="s">
        <v>1429</v>
      </c>
      <c r="F809" s="217" t="s">
        <v>1430</v>
      </c>
      <c r="G809" s="218" t="s">
        <v>266</v>
      </c>
      <c r="H809" s="219">
        <v>9</v>
      </c>
      <c r="I809" s="220"/>
      <c r="J809" s="221">
        <f>ROUND(I809*H809,2)</f>
        <v>0</v>
      </c>
      <c r="K809" s="217" t="s">
        <v>177</v>
      </c>
      <c r="L809" s="222"/>
      <c r="M809" s="223" t="s">
        <v>19</v>
      </c>
      <c r="N809" s="224" t="s">
        <v>45</v>
      </c>
      <c r="O809" s="65"/>
      <c r="P809" s="188">
        <f>O809*H809</f>
        <v>0</v>
      </c>
      <c r="Q809" s="188">
        <v>1.6E-2</v>
      </c>
      <c r="R809" s="188">
        <f>Q809*H809</f>
        <v>0.14400000000000002</v>
      </c>
      <c r="S809" s="188">
        <v>0</v>
      </c>
      <c r="T809" s="189">
        <f>S809*H809</f>
        <v>0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190" t="s">
        <v>341</v>
      </c>
      <c r="AT809" s="190" t="s">
        <v>285</v>
      </c>
      <c r="AU809" s="190" t="s">
        <v>85</v>
      </c>
      <c r="AY809" s="18" t="s">
        <v>171</v>
      </c>
      <c r="BE809" s="191">
        <f>IF(N809="základní",J809,0)</f>
        <v>0</v>
      </c>
      <c r="BF809" s="191">
        <f>IF(N809="snížená",J809,0)</f>
        <v>0</v>
      </c>
      <c r="BG809" s="191">
        <f>IF(N809="zákl. přenesená",J809,0)</f>
        <v>0</v>
      </c>
      <c r="BH809" s="191">
        <f>IF(N809="sníž. přenesená",J809,0)</f>
        <v>0</v>
      </c>
      <c r="BI809" s="191">
        <f>IF(N809="nulová",J809,0)</f>
        <v>0</v>
      </c>
      <c r="BJ809" s="18" t="s">
        <v>85</v>
      </c>
      <c r="BK809" s="191">
        <f>ROUND(I809*H809,2)</f>
        <v>0</v>
      </c>
      <c r="BL809" s="18" t="s">
        <v>254</v>
      </c>
      <c r="BM809" s="190" t="s">
        <v>1431</v>
      </c>
    </row>
    <row r="810" spans="1:65" s="13" customFormat="1" ht="11.25">
      <c r="B810" s="192"/>
      <c r="C810" s="193"/>
      <c r="D810" s="194" t="s">
        <v>180</v>
      </c>
      <c r="E810" s="195" t="s">
        <v>19</v>
      </c>
      <c r="F810" s="196" t="s">
        <v>218</v>
      </c>
      <c r="G810" s="193"/>
      <c r="H810" s="197">
        <v>9</v>
      </c>
      <c r="I810" s="198"/>
      <c r="J810" s="193"/>
      <c r="K810" s="193"/>
      <c r="L810" s="199"/>
      <c r="M810" s="200"/>
      <c r="N810" s="201"/>
      <c r="O810" s="201"/>
      <c r="P810" s="201"/>
      <c r="Q810" s="201"/>
      <c r="R810" s="201"/>
      <c r="S810" s="201"/>
      <c r="T810" s="202"/>
      <c r="AT810" s="203" t="s">
        <v>180</v>
      </c>
      <c r="AU810" s="203" t="s">
        <v>85</v>
      </c>
      <c r="AV810" s="13" t="s">
        <v>85</v>
      </c>
      <c r="AW810" s="13" t="s">
        <v>34</v>
      </c>
      <c r="AX810" s="13" t="s">
        <v>79</v>
      </c>
      <c r="AY810" s="203" t="s">
        <v>171</v>
      </c>
    </row>
    <row r="811" spans="1:65" s="2" customFormat="1" ht="36">
      <c r="A811" s="35"/>
      <c r="B811" s="36"/>
      <c r="C811" s="179" t="s">
        <v>1432</v>
      </c>
      <c r="D811" s="179" t="s">
        <v>173</v>
      </c>
      <c r="E811" s="180" t="s">
        <v>1433</v>
      </c>
      <c r="F811" s="181" t="s">
        <v>1434</v>
      </c>
      <c r="G811" s="182" t="s">
        <v>266</v>
      </c>
      <c r="H811" s="183">
        <v>2</v>
      </c>
      <c r="I811" s="184"/>
      <c r="J811" s="185">
        <f>ROUND(I811*H811,2)</f>
        <v>0</v>
      </c>
      <c r="K811" s="181" t="s">
        <v>177</v>
      </c>
      <c r="L811" s="40"/>
      <c r="M811" s="186" t="s">
        <v>19</v>
      </c>
      <c r="N811" s="187" t="s">
        <v>45</v>
      </c>
      <c r="O811" s="65"/>
      <c r="P811" s="188">
        <f>O811*H811</f>
        <v>0</v>
      </c>
      <c r="Q811" s="188">
        <v>9.2000000000000003E-4</v>
      </c>
      <c r="R811" s="188">
        <f>Q811*H811</f>
        <v>1.8400000000000001E-3</v>
      </c>
      <c r="S811" s="188">
        <v>0</v>
      </c>
      <c r="T811" s="189">
        <f>S811*H811</f>
        <v>0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190" t="s">
        <v>254</v>
      </c>
      <c r="AT811" s="190" t="s">
        <v>173</v>
      </c>
      <c r="AU811" s="190" t="s">
        <v>85</v>
      </c>
      <c r="AY811" s="18" t="s">
        <v>171</v>
      </c>
      <c r="BE811" s="191">
        <f>IF(N811="základní",J811,0)</f>
        <v>0</v>
      </c>
      <c r="BF811" s="191">
        <f>IF(N811="snížená",J811,0)</f>
        <v>0</v>
      </c>
      <c r="BG811" s="191">
        <f>IF(N811="zákl. přenesená",J811,0)</f>
        <v>0</v>
      </c>
      <c r="BH811" s="191">
        <f>IF(N811="sníž. přenesená",J811,0)</f>
        <v>0</v>
      </c>
      <c r="BI811" s="191">
        <f>IF(N811="nulová",J811,0)</f>
        <v>0</v>
      </c>
      <c r="BJ811" s="18" t="s">
        <v>85</v>
      </c>
      <c r="BK811" s="191">
        <f>ROUND(I811*H811,2)</f>
        <v>0</v>
      </c>
      <c r="BL811" s="18" t="s">
        <v>254</v>
      </c>
      <c r="BM811" s="190" t="s">
        <v>1435</v>
      </c>
    </row>
    <row r="812" spans="1:65" s="13" customFormat="1" ht="11.25">
      <c r="B812" s="192"/>
      <c r="C812" s="193"/>
      <c r="D812" s="194" t="s">
        <v>180</v>
      </c>
      <c r="E812" s="195" t="s">
        <v>19</v>
      </c>
      <c r="F812" s="196" t="s">
        <v>85</v>
      </c>
      <c r="G812" s="193"/>
      <c r="H812" s="197">
        <v>2</v>
      </c>
      <c r="I812" s="198"/>
      <c r="J812" s="193"/>
      <c r="K812" s="193"/>
      <c r="L812" s="199"/>
      <c r="M812" s="200"/>
      <c r="N812" s="201"/>
      <c r="O812" s="201"/>
      <c r="P812" s="201"/>
      <c r="Q812" s="201"/>
      <c r="R812" s="201"/>
      <c r="S812" s="201"/>
      <c r="T812" s="202"/>
      <c r="AT812" s="203" t="s">
        <v>180</v>
      </c>
      <c r="AU812" s="203" t="s">
        <v>85</v>
      </c>
      <c r="AV812" s="13" t="s">
        <v>85</v>
      </c>
      <c r="AW812" s="13" t="s">
        <v>34</v>
      </c>
      <c r="AX812" s="13" t="s">
        <v>79</v>
      </c>
      <c r="AY812" s="203" t="s">
        <v>171</v>
      </c>
    </row>
    <row r="813" spans="1:65" s="2" customFormat="1" ht="36">
      <c r="A813" s="35"/>
      <c r="B813" s="36"/>
      <c r="C813" s="179" t="s">
        <v>1436</v>
      </c>
      <c r="D813" s="179" t="s">
        <v>173</v>
      </c>
      <c r="E813" s="180" t="s">
        <v>1437</v>
      </c>
      <c r="F813" s="181" t="s">
        <v>1438</v>
      </c>
      <c r="G813" s="182" t="s">
        <v>266</v>
      </c>
      <c r="H813" s="183">
        <v>1</v>
      </c>
      <c r="I813" s="184"/>
      <c r="J813" s="185">
        <f>ROUND(I813*H813,2)</f>
        <v>0</v>
      </c>
      <c r="K813" s="181" t="s">
        <v>177</v>
      </c>
      <c r="L813" s="40"/>
      <c r="M813" s="186" t="s">
        <v>19</v>
      </c>
      <c r="N813" s="187" t="s">
        <v>45</v>
      </c>
      <c r="O813" s="65"/>
      <c r="P813" s="188">
        <f>O813*H813</f>
        <v>0</v>
      </c>
      <c r="Q813" s="188">
        <v>8.9999999999999998E-4</v>
      </c>
      <c r="R813" s="188">
        <f>Q813*H813</f>
        <v>8.9999999999999998E-4</v>
      </c>
      <c r="S813" s="188">
        <v>0</v>
      </c>
      <c r="T813" s="189">
        <f>S813*H813</f>
        <v>0</v>
      </c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R813" s="190" t="s">
        <v>254</v>
      </c>
      <c r="AT813" s="190" t="s">
        <v>173</v>
      </c>
      <c r="AU813" s="190" t="s">
        <v>85</v>
      </c>
      <c r="AY813" s="18" t="s">
        <v>171</v>
      </c>
      <c r="BE813" s="191">
        <f>IF(N813="základní",J813,0)</f>
        <v>0</v>
      </c>
      <c r="BF813" s="191">
        <f>IF(N813="snížená",J813,0)</f>
        <v>0</v>
      </c>
      <c r="BG813" s="191">
        <f>IF(N813="zákl. přenesená",J813,0)</f>
        <v>0</v>
      </c>
      <c r="BH813" s="191">
        <f>IF(N813="sníž. přenesená",J813,0)</f>
        <v>0</v>
      </c>
      <c r="BI813" s="191">
        <f>IF(N813="nulová",J813,0)</f>
        <v>0</v>
      </c>
      <c r="BJ813" s="18" t="s">
        <v>85</v>
      </c>
      <c r="BK813" s="191">
        <f>ROUND(I813*H813,2)</f>
        <v>0</v>
      </c>
      <c r="BL813" s="18" t="s">
        <v>254</v>
      </c>
      <c r="BM813" s="190" t="s">
        <v>1439</v>
      </c>
    </row>
    <row r="814" spans="1:65" s="13" customFormat="1" ht="11.25">
      <c r="B814" s="192"/>
      <c r="C814" s="193"/>
      <c r="D814" s="194" t="s">
        <v>180</v>
      </c>
      <c r="E814" s="195" t="s">
        <v>19</v>
      </c>
      <c r="F814" s="196" t="s">
        <v>79</v>
      </c>
      <c r="G814" s="193"/>
      <c r="H814" s="197">
        <v>1</v>
      </c>
      <c r="I814" s="198"/>
      <c r="J814" s="193"/>
      <c r="K814" s="193"/>
      <c r="L814" s="199"/>
      <c r="M814" s="200"/>
      <c r="N814" s="201"/>
      <c r="O814" s="201"/>
      <c r="P814" s="201"/>
      <c r="Q814" s="201"/>
      <c r="R814" s="201"/>
      <c r="S814" s="201"/>
      <c r="T814" s="202"/>
      <c r="AT814" s="203" t="s">
        <v>180</v>
      </c>
      <c r="AU814" s="203" t="s">
        <v>85</v>
      </c>
      <c r="AV814" s="13" t="s">
        <v>85</v>
      </c>
      <c r="AW814" s="13" t="s">
        <v>34</v>
      </c>
      <c r="AX814" s="13" t="s">
        <v>79</v>
      </c>
      <c r="AY814" s="203" t="s">
        <v>171</v>
      </c>
    </row>
    <row r="815" spans="1:65" s="2" customFormat="1" ht="24">
      <c r="A815" s="35"/>
      <c r="B815" s="36"/>
      <c r="C815" s="215" t="s">
        <v>1264</v>
      </c>
      <c r="D815" s="215" t="s">
        <v>285</v>
      </c>
      <c r="E815" s="216" t="s">
        <v>1440</v>
      </c>
      <c r="F815" s="217" t="s">
        <v>1441</v>
      </c>
      <c r="G815" s="218" t="s">
        <v>231</v>
      </c>
      <c r="H815" s="219">
        <v>3</v>
      </c>
      <c r="I815" s="220"/>
      <c r="J815" s="221">
        <f>ROUND(I815*H815,2)</f>
        <v>0</v>
      </c>
      <c r="K815" s="217" t="s">
        <v>177</v>
      </c>
      <c r="L815" s="222"/>
      <c r="M815" s="223" t="s">
        <v>19</v>
      </c>
      <c r="N815" s="224" t="s">
        <v>45</v>
      </c>
      <c r="O815" s="65"/>
      <c r="P815" s="188">
        <f>O815*H815</f>
        <v>0</v>
      </c>
      <c r="Q815" s="188">
        <v>3.8289999999999998E-2</v>
      </c>
      <c r="R815" s="188">
        <f>Q815*H815</f>
        <v>0.11487</v>
      </c>
      <c r="S815" s="188">
        <v>0</v>
      </c>
      <c r="T815" s="189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190" t="s">
        <v>341</v>
      </c>
      <c r="AT815" s="190" t="s">
        <v>285</v>
      </c>
      <c r="AU815" s="190" t="s">
        <v>85</v>
      </c>
      <c r="AY815" s="18" t="s">
        <v>171</v>
      </c>
      <c r="BE815" s="191">
        <f>IF(N815="základní",J815,0)</f>
        <v>0</v>
      </c>
      <c r="BF815" s="191">
        <f>IF(N815="snížená",J815,0)</f>
        <v>0</v>
      </c>
      <c r="BG815" s="191">
        <f>IF(N815="zákl. přenesená",J815,0)</f>
        <v>0</v>
      </c>
      <c r="BH815" s="191">
        <f>IF(N815="sníž. přenesená",J815,0)</f>
        <v>0</v>
      </c>
      <c r="BI815" s="191">
        <f>IF(N815="nulová",J815,0)</f>
        <v>0</v>
      </c>
      <c r="BJ815" s="18" t="s">
        <v>85</v>
      </c>
      <c r="BK815" s="191">
        <f>ROUND(I815*H815,2)</f>
        <v>0</v>
      </c>
      <c r="BL815" s="18" t="s">
        <v>254</v>
      </c>
      <c r="BM815" s="190" t="s">
        <v>1442</v>
      </c>
    </row>
    <row r="816" spans="1:65" s="13" customFormat="1" ht="11.25">
      <c r="B816" s="192"/>
      <c r="C816" s="193"/>
      <c r="D816" s="194" t="s">
        <v>180</v>
      </c>
      <c r="E816" s="195" t="s">
        <v>19</v>
      </c>
      <c r="F816" s="196" t="s">
        <v>1443</v>
      </c>
      <c r="G816" s="193"/>
      <c r="H816" s="197">
        <v>1</v>
      </c>
      <c r="I816" s="198"/>
      <c r="J816" s="193"/>
      <c r="K816" s="193"/>
      <c r="L816" s="199"/>
      <c r="M816" s="200"/>
      <c r="N816" s="201"/>
      <c r="O816" s="201"/>
      <c r="P816" s="201"/>
      <c r="Q816" s="201"/>
      <c r="R816" s="201"/>
      <c r="S816" s="201"/>
      <c r="T816" s="202"/>
      <c r="AT816" s="203" t="s">
        <v>180</v>
      </c>
      <c r="AU816" s="203" t="s">
        <v>85</v>
      </c>
      <c r="AV816" s="13" t="s">
        <v>85</v>
      </c>
      <c r="AW816" s="13" t="s">
        <v>34</v>
      </c>
      <c r="AX816" s="13" t="s">
        <v>73</v>
      </c>
      <c r="AY816" s="203" t="s">
        <v>171</v>
      </c>
    </row>
    <row r="817" spans="1:65" s="13" customFormat="1" ht="11.25">
      <c r="B817" s="192"/>
      <c r="C817" s="193"/>
      <c r="D817" s="194" t="s">
        <v>180</v>
      </c>
      <c r="E817" s="195" t="s">
        <v>19</v>
      </c>
      <c r="F817" s="196" t="s">
        <v>1444</v>
      </c>
      <c r="G817" s="193"/>
      <c r="H817" s="197">
        <v>2</v>
      </c>
      <c r="I817" s="198"/>
      <c r="J817" s="193"/>
      <c r="K817" s="193"/>
      <c r="L817" s="199"/>
      <c r="M817" s="200"/>
      <c r="N817" s="201"/>
      <c r="O817" s="201"/>
      <c r="P817" s="201"/>
      <c r="Q817" s="201"/>
      <c r="R817" s="201"/>
      <c r="S817" s="201"/>
      <c r="T817" s="202"/>
      <c r="AT817" s="203" t="s">
        <v>180</v>
      </c>
      <c r="AU817" s="203" t="s">
        <v>85</v>
      </c>
      <c r="AV817" s="13" t="s">
        <v>85</v>
      </c>
      <c r="AW817" s="13" t="s">
        <v>34</v>
      </c>
      <c r="AX817" s="13" t="s">
        <v>73</v>
      </c>
      <c r="AY817" s="203" t="s">
        <v>171</v>
      </c>
    </row>
    <row r="818" spans="1:65" s="14" customFormat="1" ht="11.25">
      <c r="B818" s="204"/>
      <c r="C818" s="205"/>
      <c r="D818" s="194" t="s">
        <v>180</v>
      </c>
      <c r="E818" s="206" t="s">
        <v>19</v>
      </c>
      <c r="F818" s="207" t="s">
        <v>183</v>
      </c>
      <c r="G818" s="205"/>
      <c r="H818" s="208">
        <v>3</v>
      </c>
      <c r="I818" s="209"/>
      <c r="J818" s="205"/>
      <c r="K818" s="205"/>
      <c r="L818" s="210"/>
      <c r="M818" s="211"/>
      <c r="N818" s="212"/>
      <c r="O818" s="212"/>
      <c r="P818" s="212"/>
      <c r="Q818" s="212"/>
      <c r="R818" s="212"/>
      <c r="S818" s="212"/>
      <c r="T818" s="213"/>
      <c r="AT818" s="214" t="s">
        <v>180</v>
      </c>
      <c r="AU818" s="214" t="s">
        <v>85</v>
      </c>
      <c r="AV818" s="14" t="s">
        <v>178</v>
      </c>
      <c r="AW818" s="14" t="s">
        <v>34</v>
      </c>
      <c r="AX818" s="14" t="s">
        <v>79</v>
      </c>
      <c r="AY818" s="214" t="s">
        <v>171</v>
      </c>
    </row>
    <row r="819" spans="1:65" s="2" customFormat="1" ht="24">
      <c r="A819" s="35"/>
      <c r="B819" s="36"/>
      <c r="C819" s="179" t="s">
        <v>1445</v>
      </c>
      <c r="D819" s="179" t="s">
        <v>173</v>
      </c>
      <c r="E819" s="180" t="s">
        <v>1446</v>
      </c>
      <c r="F819" s="181" t="s">
        <v>1447</v>
      </c>
      <c r="G819" s="182" t="s">
        <v>266</v>
      </c>
      <c r="H819" s="183">
        <v>37</v>
      </c>
      <c r="I819" s="184"/>
      <c r="J819" s="185">
        <f>ROUND(I819*H819,2)</f>
        <v>0</v>
      </c>
      <c r="K819" s="181" t="s">
        <v>177</v>
      </c>
      <c r="L819" s="40"/>
      <c r="M819" s="186" t="s">
        <v>19</v>
      </c>
      <c r="N819" s="187" t="s">
        <v>45</v>
      </c>
      <c r="O819" s="65"/>
      <c r="P819" s="188">
        <f>O819*H819</f>
        <v>0</v>
      </c>
      <c r="Q819" s="188">
        <v>0</v>
      </c>
      <c r="R819" s="188">
        <f>Q819*H819</f>
        <v>0</v>
      </c>
      <c r="S819" s="188">
        <v>0</v>
      </c>
      <c r="T819" s="189">
        <f>S819*H819</f>
        <v>0</v>
      </c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R819" s="190" t="s">
        <v>254</v>
      </c>
      <c r="AT819" s="190" t="s">
        <v>173</v>
      </c>
      <c r="AU819" s="190" t="s">
        <v>85</v>
      </c>
      <c r="AY819" s="18" t="s">
        <v>171</v>
      </c>
      <c r="BE819" s="191">
        <f>IF(N819="základní",J819,0)</f>
        <v>0</v>
      </c>
      <c r="BF819" s="191">
        <f>IF(N819="snížená",J819,0)</f>
        <v>0</v>
      </c>
      <c r="BG819" s="191">
        <f>IF(N819="zákl. přenesená",J819,0)</f>
        <v>0</v>
      </c>
      <c r="BH819" s="191">
        <f>IF(N819="sníž. přenesená",J819,0)</f>
        <v>0</v>
      </c>
      <c r="BI819" s="191">
        <f>IF(N819="nulová",J819,0)</f>
        <v>0</v>
      </c>
      <c r="BJ819" s="18" t="s">
        <v>85</v>
      </c>
      <c r="BK819" s="191">
        <f>ROUND(I819*H819,2)</f>
        <v>0</v>
      </c>
      <c r="BL819" s="18" t="s">
        <v>254</v>
      </c>
      <c r="BM819" s="190" t="s">
        <v>1448</v>
      </c>
    </row>
    <row r="820" spans="1:65" s="13" customFormat="1" ht="11.25">
      <c r="B820" s="192"/>
      <c r="C820" s="193"/>
      <c r="D820" s="194" t="s">
        <v>180</v>
      </c>
      <c r="E820" s="195" t="s">
        <v>19</v>
      </c>
      <c r="F820" s="196" t="s">
        <v>376</v>
      </c>
      <c r="G820" s="193"/>
      <c r="H820" s="197">
        <v>37</v>
      </c>
      <c r="I820" s="198"/>
      <c r="J820" s="193"/>
      <c r="K820" s="193"/>
      <c r="L820" s="199"/>
      <c r="M820" s="200"/>
      <c r="N820" s="201"/>
      <c r="O820" s="201"/>
      <c r="P820" s="201"/>
      <c r="Q820" s="201"/>
      <c r="R820" s="201"/>
      <c r="S820" s="201"/>
      <c r="T820" s="202"/>
      <c r="AT820" s="203" t="s">
        <v>180</v>
      </c>
      <c r="AU820" s="203" t="s">
        <v>85</v>
      </c>
      <c r="AV820" s="13" t="s">
        <v>85</v>
      </c>
      <c r="AW820" s="13" t="s">
        <v>34</v>
      </c>
      <c r="AX820" s="13" t="s">
        <v>73</v>
      </c>
      <c r="AY820" s="203" t="s">
        <v>171</v>
      </c>
    </row>
    <row r="821" spans="1:65" s="14" customFormat="1" ht="11.25">
      <c r="B821" s="204"/>
      <c r="C821" s="205"/>
      <c r="D821" s="194" t="s">
        <v>180</v>
      </c>
      <c r="E821" s="206" t="s">
        <v>19</v>
      </c>
      <c r="F821" s="207" t="s">
        <v>183</v>
      </c>
      <c r="G821" s="205"/>
      <c r="H821" s="208">
        <v>37</v>
      </c>
      <c r="I821" s="209"/>
      <c r="J821" s="205"/>
      <c r="K821" s="205"/>
      <c r="L821" s="210"/>
      <c r="M821" s="211"/>
      <c r="N821" s="212"/>
      <c r="O821" s="212"/>
      <c r="P821" s="212"/>
      <c r="Q821" s="212"/>
      <c r="R821" s="212"/>
      <c r="S821" s="212"/>
      <c r="T821" s="213"/>
      <c r="AT821" s="214" t="s">
        <v>180</v>
      </c>
      <c r="AU821" s="214" t="s">
        <v>85</v>
      </c>
      <c r="AV821" s="14" t="s">
        <v>178</v>
      </c>
      <c r="AW821" s="14" t="s">
        <v>34</v>
      </c>
      <c r="AX821" s="14" t="s">
        <v>79</v>
      </c>
      <c r="AY821" s="214" t="s">
        <v>171</v>
      </c>
    </row>
    <row r="822" spans="1:65" s="2" customFormat="1" ht="24">
      <c r="A822" s="35"/>
      <c r="B822" s="36"/>
      <c r="C822" s="215" t="s">
        <v>897</v>
      </c>
      <c r="D822" s="215" t="s">
        <v>285</v>
      </c>
      <c r="E822" s="216" t="s">
        <v>1449</v>
      </c>
      <c r="F822" s="217" t="s">
        <v>1450</v>
      </c>
      <c r="G822" s="218" t="s">
        <v>266</v>
      </c>
      <c r="H822" s="219">
        <v>37</v>
      </c>
      <c r="I822" s="220"/>
      <c r="J822" s="221">
        <f>ROUND(I822*H822,2)</f>
        <v>0</v>
      </c>
      <c r="K822" s="217" t="s">
        <v>177</v>
      </c>
      <c r="L822" s="222"/>
      <c r="M822" s="223" t="s">
        <v>19</v>
      </c>
      <c r="N822" s="224" t="s">
        <v>45</v>
      </c>
      <c r="O822" s="65"/>
      <c r="P822" s="188">
        <f>O822*H822</f>
        <v>0</v>
      </c>
      <c r="Q822" s="188">
        <v>1.1999999999999999E-3</v>
      </c>
      <c r="R822" s="188">
        <f>Q822*H822</f>
        <v>4.4399999999999995E-2</v>
      </c>
      <c r="S822" s="188">
        <v>0</v>
      </c>
      <c r="T822" s="189">
        <f>S822*H822</f>
        <v>0</v>
      </c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R822" s="190" t="s">
        <v>341</v>
      </c>
      <c r="AT822" s="190" t="s">
        <v>285</v>
      </c>
      <c r="AU822" s="190" t="s">
        <v>85</v>
      </c>
      <c r="AY822" s="18" t="s">
        <v>171</v>
      </c>
      <c r="BE822" s="191">
        <f>IF(N822="základní",J822,0)</f>
        <v>0</v>
      </c>
      <c r="BF822" s="191">
        <f>IF(N822="snížená",J822,0)</f>
        <v>0</v>
      </c>
      <c r="BG822" s="191">
        <f>IF(N822="zákl. přenesená",J822,0)</f>
        <v>0</v>
      </c>
      <c r="BH822" s="191">
        <f>IF(N822="sníž. přenesená",J822,0)</f>
        <v>0</v>
      </c>
      <c r="BI822" s="191">
        <f>IF(N822="nulová",J822,0)</f>
        <v>0</v>
      </c>
      <c r="BJ822" s="18" t="s">
        <v>85</v>
      </c>
      <c r="BK822" s="191">
        <f>ROUND(I822*H822,2)</f>
        <v>0</v>
      </c>
      <c r="BL822" s="18" t="s">
        <v>254</v>
      </c>
      <c r="BM822" s="190" t="s">
        <v>1451</v>
      </c>
    </row>
    <row r="823" spans="1:65" s="2" customFormat="1" ht="29.25">
      <c r="A823" s="35"/>
      <c r="B823" s="36"/>
      <c r="C823" s="37"/>
      <c r="D823" s="194" t="s">
        <v>702</v>
      </c>
      <c r="E823" s="37"/>
      <c r="F823" s="235" t="s">
        <v>1452</v>
      </c>
      <c r="G823" s="37"/>
      <c r="H823" s="37"/>
      <c r="I823" s="236"/>
      <c r="J823" s="37"/>
      <c r="K823" s="37"/>
      <c r="L823" s="40"/>
      <c r="M823" s="237"/>
      <c r="N823" s="238"/>
      <c r="O823" s="65"/>
      <c r="P823" s="65"/>
      <c r="Q823" s="65"/>
      <c r="R823" s="65"/>
      <c r="S823" s="65"/>
      <c r="T823" s="66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T823" s="18" t="s">
        <v>702</v>
      </c>
      <c r="AU823" s="18" t="s">
        <v>85</v>
      </c>
    </row>
    <row r="824" spans="1:65" s="13" customFormat="1" ht="11.25">
      <c r="B824" s="192"/>
      <c r="C824" s="193"/>
      <c r="D824" s="194" t="s">
        <v>180</v>
      </c>
      <c r="E824" s="195" t="s">
        <v>19</v>
      </c>
      <c r="F824" s="196" t="s">
        <v>1453</v>
      </c>
      <c r="G824" s="193"/>
      <c r="H824" s="197">
        <v>37</v>
      </c>
      <c r="I824" s="198"/>
      <c r="J824" s="193"/>
      <c r="K824" s="193"/>
      <c r="L824" s="199"/>
      <c r="M824" s="200"/>
      <c r="N824" s="201"/>
      <c r="O824" s="201"/>
      <c r="P824" s="201"/>
      <c r="Q824" s="201"/>
      <c r="R824" s="201"/>
      <c r="S824" s="201"/>
      <c r="T824" s="202"/>
      <c r="AT824" s="203" t="s">
        <v>180</v>
      </c>
      <c r="AU824" s="203" t="s">
        <v>85</v>
      </c>
      <c r="AV824" s="13" t="s">
        <v>85</v>
      </c>
      <c r="AW824" s="13" t="s">
        <v>34</v>
      </c>
      <c r="AX824" s="13" t="s">
        <v>73</v>
      </c>
      <c r="AY824" s="203" t="s">
        <v>171</v>
      </c>
    </row>
    <row r="825" spans="1:65" s="14" customFormat="1" ht="11.25">
      <c r="B825" s="204"/>
      <c r="C825" s="205"/>
      <c r="D825" s="194" t="s">
        <v>180</v>
      </c>
      <c r="E825" s="206" t="s">
        <v>19</v>
      </c>
      <c r="F825" s="207" t="s">
        <v>183</v>
      </c>
      <c r="G825" s="205"/>
      <c r="H825" s="208">
        <v>37</v>
      </c>
      <c r="I825" s="209"/>
      <c r="J825" s="205"/>
      <c r="K825" s="205"/>
      <c r="L825" s="210"/>
      <c r="M825" s="211"/>
      <c r="N825" s="212"/>
      <c r="O825" s="212"/>
      <c r="P825" s="212"/>
      <c r="Q825" s="212"/>
      <c r="R825" s="212"/>
      <c r="S825" s="212"/>
      <c r="T825" s="213"/>
      <c r="AT825" s="214" t="s">
        <v>180</v>
      </c>
      <c r="AU825" s="214" t="s">
        <v>85</v>
      </c>
      <c r="AV825" s="14" t="s">
        <v>178</v>
      </c>
      <c r="AW825" s="14" t="s">
        <v>34</v>
      </c>
      <c r="AX825" s="14" t="s">
        <v>79</v>
      </c>
      <c r="AY825" s="214" t="s">
        <v>171</v>
      </c>
    </row>
    <row r="826" spans="1:65" s="2" customFormat="1" ht="24">
      <c r="A826" s="35"/>
      <c r="B826" s="36"/>
      <c r="C826" s="179" t="s">
        <v>1454</v>
      </c>
      <c r="D826" s="179" t="s">
        <v>173</v>
      </c>
      <c r="E826" s="180" t="s">
        <v>1455</v>
      </c>
      <c r="F826" s="181" t="s">
        <v>1456</v>
      </c>
      <c r="G826" s="182" t="s">
        <v>266</v>
      </c>
      <c r="H826" s="183">
        <v>3</v>
      </c>
      <c r="I826" s="184"/>
      <c r="J826" s="185">
        <f>ROUND(I826*H826,2)</f>
        <v>0</v>
      </c>
      <c r="K826" s="181" t="s">
        <v>177</v>
      </c>
      <c r="L826" s="40"/>
      <c r="M826" s="186" t="s">
        <v>19</v>
      </c>
      <c r="N826" s="187" t="s">
        <v>45</v>
      </c>
      <c r="O826" s="65"/>
      <c r="P826" s="188">
        <f>O826*H826</f>
        <v>0</v>
      </c>
      <c r="Q826" s="188">
        <v>0</v>
      </c>
      <c r="R826" s="188">
        <f>Q826*H826</f>
        <v>0</v>
      </c>
      <c r="S826" s="188">
        <v>0</v>
      </c>
      <c r="T826" s="189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190" t="s">
        <v>254</v>
      </c>
      <c r="AT826" s="190" t="s">
        <v>173</v>
      </c>
      <c r="AU826" s="190" t="s">
        <v>85</v>
      </c>
      <c r="AY826" s="18" t="s">
        <v>171</v>
      </c>
      <c r="BE826" s="191">
        <f>IF(N826="základní",J826,0)</f>
        <v>0</v>
      </c>
      <c r="BF826" s="191">
        <f>IF(N826="snížená",J826,0)</f>
        <v>0</v>
      </c>
      <c r="BG826" s="191">
        <f>IF(N826="zákl. přenesená",J826,0)</f>
        <v>0</v>
      </c>
      <c r="BH826" s="191">
        <f>IF(N826="sníž. přenesená",J826,0)</f>
        <v>0</v>
      </c>
      <c r="BI826" s="191">
        <f>IF(N826="nulová",J826,0)</f>
        <v>0</v>
      </c>
      <c r="BJ826" s="18" t="s">
        <v>85</v>
      </c>
      <c r="BK826" s="191">
        <f>ROUND(I826*H826,2)</f>
        <v>0</v>
      </c>
      <c r="BL826" s="18" t="s">
        <v>254</v>
      </c>
      <c r="BM826" s="190" t="s">
        <v>1457</v>
      </c>
    </row>
    <row r="827" spans="1:65" s="13" customFormat="1" ht="11.25">
      <c r="B827" s="192"/>
      <c r="C827" s="193"/>
      <c r="D827" s="194" t="s">
        <v>180</v>
      </c>
      <c r="E827" s="195" t="s">
        <v>19</v>
      </c>
      <c r="F827" s="196" t="s">
        <v>188</v>
      </c>
      <c r="G827" s="193"/>
      <c r="H827" s="197">
        <v>3</v>
      </c>
      <c r="I827" s="198"/>
      <c r="J827" s="193"/>
      <c r="K827" s="193"/>
      <c r="L827" s="199"/>
      <c r="M827" s="200"/>
      <c r="N827" s="201"/>
      <c r="O827" s="201"/>
      <c r="P827" s="201"/>
      <c r="Q827" s="201"/>
      <c r="R827" s="201"/>
      <c r="S827" s="201"/>
      <c r="T827" s="202"/>
      <c r="AT827" s="203" t="s">
        <v>180</v>
      </c>
      <c r="AU827" s="203" t="s">
        <v>85</v>
      </c>
      <c r="AV827" s="13" t="s">
        <v>85</v>
      </c>
      <c r="AW827" s="13" t="s">
        <v>34</v>
      </c>
      <c r="AX827" s="13" t="s">
        <v>79</v>
      </c>
      <c r="AY827" s="203" t="s">
        <v>171</v>
      </c>
    </row>
    <row r="828" spans="1:65" s="2" customFormat="1" ht="16.5" customHeight="1">
      <c r="A828" s="35"/>
      <c r="B828" s="36"/>
      <c r="C828" s="215" t="s">
        <v>1458</v>
      </c>
      <c r="D828" s="215" t="s">
        <v>285</v>
      </c>
      <c r="E828" s="216" t="s">
        <v>1459</v>
      </c>
      <c r="F828" s="217" t="s">
        <v>1460</v>
      </c>
      <c r="G828" s="218" t="s">
        <v>266</v>
      </c>
      <c r="H828" s="219">
        <v>3</v>
      </c>
      <c r="I828" s="220"/>
      <c r="J828" s="221">
        <f>ROUND(I828*H828,2)</f>
        <v>0</v>
      </c>
      <c r="K828" s="217" t="s">
        <v>177</v>
      </c>
      <c r="L828" s="222"/>
      <c r="M828" s="223" t="s">
        <v>19</v>
      </c>
      <c r="N828" s="224" t="s">
        <v>45</v>
      </c>
      <c r="O828" s="65"/>
      <c r="P828" s="188">
        <f>O828*H828</f>
        <v>0</v>
      </c>
      <c r="Q828" s="188">
        <v>2.2000000000000001E-3</v>
      </c>
      <c r="R828" s="188">
        <f>Q828*H828</f>
        <v>6.6E-3</v>
      </c>
      <c r="S828" s="188">
        <v>0</v>
      </c>
      <c r="T828" s="189">
        <f>S828*H828</f>
        <v>0</v>
      </c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R828" s="190" t="s">
        <v>341</v>
      </c>
      <c r="AT828" s="190" t="s">
        <v>285</v>
      </c>
      <c r="AU828" s="190" t="s">
        <v>85</v>
      </c>
      <c r="AY828" s="18" t="s">
        <v>171</v>
      </c>
      <c r="BE828" s="191">
        <f>IF(N828="základní",J828,0)</f>
        <v>0</v>
      </c>
      <c r="BF828" s="191">
        <f>IF(N828="snížená",J828,0)</f>
        <v>0</v>
      </c>
      <c r="BG828" s="191">
        <f>IF(N828="zákl. přenesená",J828,0)</f>
        <v>0</v>
      </c>
      <c r="BH828" s="191">
        <f>IF(N828="sníž. přenesená",J828,0)</f>
        <v>0</v>
      </c>
      <c r="BI828" s="191">
        <f>IF(N828="nulová",J828,0)</f>
        <v>0</v>
      </c>
      <c r="BJ828" s="18" t="s">
        <v>85</v>
      </c>
      <c r="BK828" s="191">
        <f>ROUND(I828*H828,2)</f>
        <v>0</v>
      </c>
      <c r="BL828" s="18" t="s">
        <v>254</v>
      </c>
      <c r="BM828" s="190" t="s">
        <v>1461</v>
      </c>
    </row>
    <row r="829" spans="1:65" s="13" customFormat="1" ht="11.25">
      <c r="B829" s="192"/>
      <c r="C829" s="193"/>
      <c r="D829" s="194" t="s">
        <v>180</v>
      </c>
      <c r="E829" s="195" t="s">
        <v>19</v>
      </c>
      <c r="F829" s="196" t="s">
        <v>188</v>
      </c>
      <c r="G829" s="193"/>
      <c r="H829" s="197">
        <v>3</v>
      </c>
      <c r="I829" s="198"/>
      <c r="J829" s="193"/>
      <c r="K829" s="193"/>
      <c r="L829" s="199"/>
      <c r="M829" s="200"/>
      <c r="N829" s="201"/>
      <c r="O829" s="201"/>
      <c r="P829" s="201"/>
      <c r="Q829" s="201"/>
      <c r="R829" s="201"/>
      <c r="S829" s="201"/>
      <c r="T829" s="202"/>
      <c r="AT829" s="203" t="s">
        <v>180</v>
      </c>
      <c r="AU829" s="203" t="s">
        <v>85</v>
      </c>
      <c r="AV829" s="13" t="s">
        <v>85</v>
      </c>
      <c r="AW829" s="13" t="s">
        <v>34</v>
      </c>
      <c r="AX829" s="13" t="s">
        <v>73</v>
      </c>
      <c r="AY829" s="203" t="s">
        <v>171</v>
      </c>
    </row>
    <row r="830" spans="1:65" s="14" customFormat="1" ht="11.25">
      <c r="B830" s="204"/>
      <c r="C830" s="205"/>
      <c r="D830" s="194" t="s">
        <v>180</v>
      </c>
      <c r="E830" s="206" t="s">
        <v>19</v>
      </c>
      <c r="F830" s="207" t="s">
        <v>183</v>
      </c>
      <c r="G830" s="205"/>
      <c r="H830" s="208">
        <v>3</v>
      </c>
      <c r="I830" s="209"/>
      <c r="J830" s="205"/>
      <c r="K830" s="205"/>
      <c r="L830" s="210"/>
      <c r="M830" s="211"/>
      <c r="N830" s="212"/>
      <c r="O830" s="212"/>
      <c r="P830" s="212"/>
      <c r="Q830" s="212"/>
      <c r="R830" s="212"/>
      <c r="S830" s="212"/>
      <c r="T830" s="213"/>
      <c r="AT830" s="214" t="s">
        <v>180</v>
      </c>
      <c r="AU830" s="214" t="s">
        <v>85</v>
      </c>
      <c r="AV830" s="14" t="s">
        <v>178</v>
      </c>
      <c r="AW830" s="14" t="s">
        <v>34</v>
      </c>
      <c r="AX830" s="14" t="s">
        <v>79</v>
      </c>
      <c r="AY830" s="214" t="s">
        <v>171</v>
      </c>
    </row>
    <row r="831" spans="1:65" s="2" customFormat="1" ht="33" customHeight="1">
      <c r="A831" s="35"/>
      <c r="B831" s="36"/>
      <c r="C831" s="179" t="s">
        <v>1462</v>
      </c>
      <c r="D831" s="179" t="s">
        <v>173</v>
      </c>
      <c r="E831" s="180" t="s">
        <v>1463</v>
      </c>
      <c r="F831" s="181" t="s">
        <v>1464</v>
      </c>
      <c r="G831" s="182" t="s">
        <v>266</v>
      </c>
      <c r="H831" s="183">
        <v>3</v>
      </c>
      <c r="I831" s="184"/>
      <c r="J831" s="185">
        <f>ROUND(I831*H831,2)</f>
        <v>0</v>
      </c>
      <c r="K831" s="181" t="s">
        <v>177</v>
      </c>
      <c r="L831" s="40"/>
      <c r="M831" s="186" t="s">
        <v>19</v>
      </c>
      <c r="N831" s="187" t="s">
        <v>45</v>
      </c>
      <c r="O831" s="65"/>
      <c r="P831" s="188">
        <f>O831*H831</f>
        <v>0</v>
      </c>
      <c r="Q831" s="188">
        <v>4.6999999999999999E-4</v>
      </c>
      <c r="R831" s="188">
        <f>Q831*H831</f>
        <v>1.41E-3</v>
      </c>
      <c r="S831" s="188">
        <v>0</v>
      </c>
      <c r="T831" s="189">
        <f>S831*H831</f>
        <v>0</v>
      </c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R831" s="190" t="s">
        <v>254</v>
      </c>
      <c r="AT831" s="190" t="s">
        <v>173</v>
      </c>
      <c r="AU831" s="190" t="s">
        <v>85</v>
      </c>
      <c r="AY831" s="18" t="s">
        <v>171</v>
      </c>
      <c r="BE831" s="191">
        <f>IF(N831="základní",J831,0)</f>
        <v>0</v>
      </c>
      <c r="BF831" s="191">
        <f>IF(N831="snížená",J831,0)</f>
        <v>0</v>
      </c>
      <c r="BG831" s="191">
        <f>IF(N831="zákl. přenesená",J831,0)</f>
        <v>0</v>
      </c>
      <c r="BH831" s="191">
        <f>IF(N831="sníž. přenesená",J831,0)</f>
        <v>0</v>
      </c>
      <c r="BI831" s="191">
        <f>IF(N831="nulová",J831,0)</f>
        <v>0</v>
      </c>
      <c r="BJ831" s="18" t="s">
        <v>85</v>
      </c>
      <c r="BK831" s="191">
        <f>ROUND(I831*H831,2)</f>
        <v>0</v>
      </c>
      <c r="BL831" s="18" t="s">
        <v>254</v>
      </c>
      <c r="BM831" s="190" t="s">
        <v>1465</v>
      </c>
    </row>
    <row r="832" spans="1:65" s="13" customFormat="1" ht="11.25">
      <c r="B832" s="192"/>
      <c r="C832" s="193"/>
      <c r="D832" s="194" t="s">
        <v>180</v>
      </c>
      <c r="E832" s="195" t="s">
        <v>19</v>
      </c>
      <c r="F832" s="196" t="s">
        <v>188</v>
      </c>
      <c r="G832" s="193"/>
      <c r="H832" s="197">
        <v>3</v>
      </c>
      <c r="I832" s="198"/>
      <c r="J832" s="193"/>
      <c r="K832" s="193"/>
      <c r="L832" s="199"/>
      <c r="M832" s="200"/>
      <c r="N832" s="201"/>
      <c r="O832" s="201"/>
      <c r="P832" s="201"/>
      <c r="Q832" s="201"/>
      <c r="R832" s="201"/>
      <c r="S832" s="201"/>
      <c r="T832" s="202"/>
      <c r="AT832" s="203" t="s">
        <v>180</v>
      </c>
      <c r="AU832" s="203" t="s">
        <v>85</v>
      </c>
      <c r="AV832" s="13" t="s">
        <v>85</v>
      </c>
      <c r="AW832" s="13" t="s">
        <v>34</v>
      </c>
      <c r="AX832" s="13" t="s">
        <v>79</v>
      </c>
      <c r="AY832" s="203" t="s">
        <v>171</v>
      </c>
    </row>
    <row r="833" spans="1:65" s="2" customFormat="1" ht="24">
      <c r="A833" s="35"/>
      <c r="B833" s="36"/>
      <c r="C833" s="215" t="s">
        <v>1466</v>
      </c>
      <c r="D833" s="215" t="s">
        <v>285</v>
      </c>
      <c r="E833" s="216" t="s">
        <v>1467</v>
      </c>
      <c r="F833" s="217" t="s">
        <v>1468</v>
      </c>
      <c r="G833" s="218" t="s">
        <v>266</v>
      </c>
      <c r="H833" s="219">
        <v>1</v>
      </c>
      <c r="I833" s="220"/>
      <c r="J833" s="221">
        <f>ROUND(I833*H833,2)</f>
        <v>0</v>
      </c>
      <c r="K833" s="217" t="s">
        <v>177</v>
      </c>
      <c r="L833" s="222"/>
      <c r="M833" s="223" t="s">
        <v>19</v>
      </c>
      <c r="N833" s="224" t="s">
        <v>45</v>
      </c>
      <c r="O833" s="65"/>
      <c r="P833" s="188">
        <f>O833*H833</f>
        <v>0</v>
      </c>
      <c r="Q833" s="188">
        <v>0.01</v>
      </c>
      <c r="R833" s="188">
        <f>Q833*H833</f>
        <v>0.01</v>
      </c>
      <c r="S833" s="188">
        <v>0</v>
      </c>
      <c r="T833" s="189">
        <f>S833*H833</f>
        <v>0</v>
      </c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R833" s="190" t="s">
        <v>341</v>
      </c>
      <c r="AT833" s="190" t="s">
        <v>285</v>
      </c>
      <c r="AU833" s="190" t="s">
        <v>85</v>
      </c>
      <c r="AY833" s="18" t="s">
        <v>171</v>
      </c>
      <c r="BE833" s="191">
        <f>IF(N833="základní",J833,0)</f>
        <v>0</v>
      </c>
      <c r="BF833" s="191">
        <f>IF(N833="snížená",J833,0)</f>
        <v>0</v>
      </c>
      <c r="BG833" s="191">
        <f>IF(N833="zákl. přenesená",J833,0)</f>
        <v>0</v>
      </c>
      <c r="BH833" s="191">
        <f>IF(N833="sníž. přenesená",J833,0)</f>
        <v>0</v>
      </c>
      <c r="BI833" s="191">
        <f>IF(N833="nulová",J833,0)</f>
        <v>0</v>
      </c>
      <c r="BJ833" s="18" t="s">
        <v>85</v>
      </c>
      <c r="BK833" s="191">
        <f>ROUND(I833*H833,2)</f>
        <v>0</v>
      </c>
      <c r="BL833" s="18" t="s">
        <v>254</v>
      </c>
      <c r="BM833" s="190" t="s">
        <v>1469</v>
      </c>
    </row>
    <row r="834" spans="1:65" s="2" customFormat="1" ht="24">
      <c r="A834" s="35"/>
      <c r="B834" s="36"/>
      <c r="C834" s="215" t="s">
        <v>688</v>
      </c>
      <c r="D834" s="215" t="s">
        <v>285</v>
      </c>
      <c r="E834" s="216" t="s">
        <v>1470</v>
      </c>
      <c r="F834" s="217" t="s">
        <v>1471</v>
      </c>
      <c r="G834" s="218" t="s">
        <v>266</v>
      </c>
      <c r="H834" s="219">
        <v>2</v>
      </c>
      <c r="I834" s="220"/>
      <c r="J834" s="221">
        <f>ROUND(I834*H834,2)</f>
        <v>0</v>
      </c>
      <c r="K834" s="217" t="s">
        <v>177</v>
      </c>
      <c r="L834" s="222"/>
      <c r="M834" s="223" t="s">
        <v>19</v>
      </c>
      <c r="N834" s="224" t="s">
        <v>45</v>
      </c>
      <c r="O834" s="65"/>
      <c r="P834" s="188">
        <f>O834*H834</f>
        <v>0</v>
      </c>
      <c r="Q834" s="188">
        <v>1.0999999999999999E-2</v>
      </c>
      <c r="R834" s="188">
        <f>Q834*H834</f>
        <v>2.1999999999999999E-2</v>
      </c>
      <c r="S834" s="188">
        <v>0</v>
      </c>
      <c r="T834" s="189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190" t="s">
        <v>341</v>
      </c>
      <c r="AT834" s="190" t="s">
        <v>285</v>
      </c>
      <c r="AU834" s="190" t="s">
        <v>85</v>
      </c>
      <c r="AY834" s="18" t="s">
        <v>171</v>
      </c>
      <c r="BE834" s="191">
        <f>IF(N834="základní",J834,0)</f>
        <v>0</v>
      </c>
      <c r="BF834" s="191">
        <f>IF(N834="snížená",J834,0)</f>
        <v>0</v>
      </c>
      <c r="BG834" s="191">
        <f>IF(N834="zákl. přenesená",J834,0)</f>
        <v>0</v>
      </c>
      <c r="BH834" s="191">
        <f>IF(N834="sníž. přenesená",J834,0)</f>
        <v>0</v>
      </c>
      <c r="BI834" s="191">
        <f>IF(N834="nulová",J834,0)</f>
        <v>0</v>
      </c>
      <c r="BJ834" s="18" t="s">
        <v>85</v>
      </c>
      <c r="BK834" s="191">
        <f>ROUND(I834*H834,2)</f>
        <v>0</v>
      </c>
      <c r="BL834" s="18" t="s">
        <v>254</v>
      </c>
      <c r="BM834" s="190" t="s">
        <v>1472</v>
      </c>
    </row>
    <row r="835" spans="1:65" s="13" customFormat="1" ht="11.25">
      <c r="B835" s="192"/>
      <c r="C835" s="193"/>
      <c r="D835" s="194" t="s">
        <v>180</v>
      </c>
      <c r="E835" s="195" t="s">
        <v>19</v>
      </c>
      <c r="F835" s="196" t="s">
        <v>85</v>
      </c>
      <c r="G835" s="193"/>
      <c r="H835" s="197">
        <v>2</v>
      </c>
      <c r="I835" s="198"/>
      <c r="J835" s="193"/>
      <c r="K835" s="193"/>
      <c r="L835" s="199"/>
      <c r="M835" s="200"/>
      <c r="N835" s="201"/>
      <c r="O835" s="201"/>
      <c r="P835" s="201"/>
      <c r="Q835" s="201"/>
      <c r="R835" s="201"/>
      <c r="S835" s="201"/>
      <c r="T835" s="202"/>
      <c r="AT835" s="203" t="s">
        <v>180</v>
      </c>
      <c r="AU835" s="203" t="s">
        <v>85</v>
      </c>
      <c r="AV835" s="13" t="s">
        <v>85</v>
      </c>
      <c r="AW835" s="13" t="s">
        <v>34</v>
      </c>
      <c r="AX835" s="13" t="s">
        <v>79</v>
      </c>
      <c r="AY835" s="203" t="s">
        <v>171</v>
      </c>
    </row>
    <row r="836" spans="1:65" s="2" customFormat="1" ht="36">
      <c r="A836" s="35"/>
      <c r="B836" s="36"/>
      <c r="C836" s="179" t="s">
        <v>1473</v>
      </c>
      <c r="D836" s="179" t="s">
        <v>173</v>
      </c>
      <c r="E836" s="180" t="s">
        <v>1474</v>
      </c>
      <c r="F836" s="181" t="s">
        <v>1475</v>
      </c>
      <c r="G836" s="182" t="s">
        <v>266</v>
      </c>
      <c r="H836" s="183">
        <v>8</v>
      </c>
      <c r="I836" s="184"/>
      <c r="J836" s="185">
        <f>ROUND(I836*H836,2)</f>
        <v>0</v>
      </c>
      <c r="K836" s="181" t="s">
        <v>177</v>
      </c>
      <c r="L836" s="40"/>
      <c r="M836" s="186" t="s">
        <v>19</v>
      </c>
      <c r="N836" s="187" t="s">
        <v>45</v>
      </c>
      <c r="O836" s="65"/>
      <c r="P836" s="188">
        <f>O836*H836</f>
        <v>0</v>
      </c>
      <c r="Q836" s="188">
        <v>0</v>
      </c>
      <c r="R836" s="188">
        <f>Q836*H836</f>
        <v>0</v>
      </c>
      <c r="S836" s="188">
        <v>0</v>
      </c>
      <c r="T836" s="189">
        <f>S836*H836</f>
        <v>0</v>
      </c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R836" s="190" t="s">
        <v>254</v>
      </c>
      <c r="AT836" s="190" t="s">
        <v>173</v>
      </c>
      <c r="AU836" s="190" t="s">
        <v>85</v>
      </c>
      <c r="AY836" s="18" t="s">
        <v>171</v>
      </c>
      <c r="BE836" s="191">
        <f>IF(N836="základní",J836,0)</f>
        <v>0</v>
      </c>
      <c r="BF836" s="191">
        <f>IF(N836="snížená",J836,0)</f>
        <v>0</v>
      </c>
      <c r="BG836" s="191">
        <f>IF(N836="zákl. přenesená",J836,0)</f>
        <v>0</v>
      </c>
      <c r="BH836" s="191">
        <f>IF(N836="sníž. přenesená",J836,0)</f>
        <v>0</v>
      </c>
      <c r="BI836" s="191">
        <f>IF(N836="nulová",J836,0)</f>
        <v>0</v>
      </c>
      <c r="BJ836" s="18" t="s">
        <v>85</v>
      </c>
      <c r="BK836" s="191">
        <f>ROUND(I836*H836,2)</f>
        <v>0</v>
      </c>
      <c r="BL836" s="18" t="s">
        <v>254</v>
      </c>
      <c r="BM836" s="190" t="s">
        <v>1476</v>
      </c>
    </row>
    <row r="837" spans="1:65" s="13" customFormat="1" ht="11.25">
      <c r="B837" s="192"/>
      <c r="C837" s="193"/>
      <c r="D837" s="194" t="s">
        <v>180</v>
      </c>
      <c r="E837" s="195" t="s">
        <v>19</v>
      </c>
      <c r="F837" s="196" t="s">
        <v>186</v>
      </c>
      <c r="G837" s="193"/>
      <c r="H837" s="197">
        <v>8</v>
      </c>
      <c r="I837" s="198"/>
      <c r="J837" s="193"/>
      <c r="K837" s="193"/>
      <c r="L837" s="199"/>
      <c r="M837" s="200"/>
      <c r="N837" s="201"/>
      <c r="O837" s="201"/>
      <c r="P837" s="201"/>
      <c r="Q837" s="201"/>
      <c r="R837" s="201"/>
      <c r="S837" s="201"/>
      <c r="T837" s="202"/>
      <c r="AT837" s="203" t="s">
        <v>180</v>
      </c>
      <c r="AU837" s="203" t="s">
        <v>85</v>
      </c>
      <c r="AV837" s="13" t="s">
        <v>85</v>
      </c>
      <c r="AW837" s="13" t="s">
        <v>34</v>
      </c>
      <c r="AX837" s="13" t="s">
        <v>73</v>
      </c>
      <c r="AY837" s="203" t="s">
        <v>171</v>
      </c>
    </row>
    <row r="838" spans="1:65" s="14" customFormat="1" ht="11.25">
      <c r="B838" s="204"/>
      <c r="C838" s="205"/>
      <c r="D838" s="194" t="s">
        <v>180</v>
      </c>
      <c r="E838" s="206" t="s">
        <v>19</v>
      </c>
      <c r="F838" s="207" t="s">
        <v>183</v>
      </c>
      <c r="G838" s="205"/>
      <c r="H838" s="208">
        <v>8</v>
      </c>
      <c r="I838" s="209"/>
      <c r="J838" s="205"/>
      <c r="K838" s="205"/>
      <c r="L838" s="210"/>
      <c r="M838" s="211"/>
      <c r="N838" s="212"/>
      <c r="O838" s="212"/>
      <c r="P838" s="212"/>
      <c r="Q838" s="212"/>
      <c r="R838" s="212"/>
      <c r="S838" s="212"/>
      <c r="T838" s="213"/>
      <c r="AT838" s="214" t="s">
        <v>180</v>
      </c>
      <c r="AU838" s="214" t="s">
        <v>85</v>
      </c>
      <c r="AV838" s="14" t="s">
        <v>178</v>
      </c>
      <c r="AW838" s="14" t="s">
        <v>34</v>
      </c>
      <c r="AX838" s="14" t="s">
        <v>79</v>
      </c>
      <c r="AY838" s="214" t="s">
        <v>171</v>
      </c>
    </row>
    <row r="839" spans="1:65" s="2" customFormat="1" ht="44.25" customHeight="1">
      <c r="A839" s="35"/>
      <c r="B839" s="36"/>
      <c r="C839" s="179" t="s">
        <v>695</v>
      </c>
      <c r="D839" s="179" t="s">
        <v>173</v>
      </c>
      <c r="E839" s="180" t="s">
        <v>1477</v>
      </c>
      <c r="F839" s="181" t="s">
        <v>1478</v>
      </c>
      <c r="G839" s="182" t="s">
        <v>266</v>
      </c>
      <c r="H839" s="183">
        <v>28</v>
      </c>
      <c r="I839" s="184"/>
      <c r="J839" s="185">
        <f>ROUND(I839*H839,2)</f>
        <v>0</v>
      </c>
      <c r="K839" s="181" t="s">
        <v>177</v>
      </c>
      <c r="L839" s="40"/>
      <c r="M839" s="186" t="s">
        <v>19</v>
      </c>
      <c r="N839" s="187" t="s">
        <v>45</v>
      </c>
      <c r="O839" s="65"/>
      <c r="P839" s="188">
        <f>O839*H839</f>
        <v>0</v>
      </c>
      <c r="Q839" s="188">
        <v>0</v>
      </c>
      <c r="R839" s="188">
        <f>Q839*H839</f>
        <v>0</v>
      </c>
      <c r="S839" s="188">
        <v>0</v>
      </c>
      <c r="T839" s="189">
        <f>S839*H839</f>
        <v>0</v>
      </c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R839" s="190" t="s">
        <v>254</v>
      </c>
      <c r="AT839" s="190" t="s">
        <v>173</v>
      </c>
      <c r="AU839" s="190" t="s">
        <v>85</v>
      </c>
      <c r="AY839" s="18" t="s">
        <v>171</v>
      </c>
      <c r="BE839" s="191">
        <f>IF(N839="základní",J839,0)</f>
        <v>0</v>
      </c>
      <c r="BF839" s="191">
        <f>IF(N839="snížená",J839,0)</f>
        <v>0</v>
      </c>
      <c r="BG839" s="191">
        <f>IF(N839="zákl. přenesená",J839,0)</f>
        <v>0</v>
      </c>
      <c r="BH839" s="191">
        <f>IF(N839="sníž. přenesená",J839,0)</f>
        <v>0</v>
      </c>
      <c r="BI839" s="191">
        <f>IF(N839="nulová",J839,0)</f>
        <v>0</v>
      </c>
      <c r="BJ839" s="18" t="s">
        <v>85</v>
      </c>
      <c r="BK839" s="191">
        <f>ROUND(I839*H839,2)</f>
        <v>0</v>
      </c>
      <c r="BL839" s="18" t="s">
        <v>254</v>
      </c>
      <c r="BM839" s="190" t="s">
        <v>1479</v>
      </c>
    </row>
    <row r="840" spans="1:65" s="13" customFormat="1" ht="11.25">
      <c r="B840" s="192"/>
      <c r="C840" s="193"/>
      <c r="D840" s="194" t="s">
        <v>180</v>
      </c>
      <c r="E840" s="195" t="s">
        <v>19</v>
      </c>
      <c r="F840" s="196" t="s">
        <v>1480</v>
      </c>
      <c r="G840" s="193"/>
      <c r="H840" s="197">
        <v>28</v>
      </c>
      <c r="I840" s="198"/>
      <c r="J840" s="193"/>
      <c r="K840" s="193"/>
      <c r="L840" s="199"/>
      <c r="M840" s="200"/>
      <c r="N840" s="201"/>
      <c r="O840" s="201"/>
      <c r="P840" s="201"/>
      <c r="Q840" s="201"/>
      <c r="R840" s="201"/>
      <c r="S840" s="201"/>
      <c r="T840" s="202"/>
      <c r="AT840" s="203" t="s">
        <v>180</v>
      </c>
      <c r="AU840" s="203" t="s">
        <v>85</v>
      </c>
      <c r="AV840" s="13" t="s">
        <v>85</v>
      </c>
      <c r="AW840" s="13" t="s">
        <v>34</v>
      </c>
      <c r="AX840" s="13" t="s">
        <v>73</v>
      </c>
      <c r="AY840" s="203" t="s">
        <v>171</v>
      </c>
    </row>
    <row r="841" spans="1:65" s="14" customFormat="1" ht="11.25">
      <c r="B841" s="204"/>
      <c r="C841" s="205"/>
      <c r="D841" s="194" t="s">
        <v>180</v>
      </c>
      <c r="E841" s="206" t="s">
        <v>19</v>
      </c>
      <c r="F841" s="207" t="s">
        <v>183</v>
      </c>
      <c r="G841" s="205"/>
      <c r="H841" s="208">
        <v>28</v>
      </c>
      <c r="I841" s="209"/>
      <c r="J841" s="205"/>
      <c r="K841" s="205"/>
      <c r="L841" s="210"/>
      <c r="M841" s="211"/>
      <c r="N841" s="212"/>
      <c r="O841" s="212"/>
      <c r="P841" s="212"/>
      <c r="Q841" s="212"/>
      <c r="R841" s="212"/>
      <c r="S841" s="212"/>
      <c r="T841" s="213"/>
      <c r="AT841" s="214" t="s">
        <v>180</v>
      </c>
      <c r="AU841" s="214" t="s">
        <v>85</v>
      </c>
      <c r="AV841" s="14" t="s">
        <v>178</v>
      </c>
      <c r="AW841" s="14" t="s">
        <v>34</v>
      </c>
      <c r="AX841" s="14" t="s">
        <v>79</v>
      </c>
      <c r="AY841" s="214" t="s">
        <v>171</v>
      </c>
    </row>
    <row r="842" spans="1:65" s="2" customFormat="1" ht="44.25" customHeight="1">
      <c r="A842" s="35"/>
      <c r="B842" s="36"/>
      <c r="C842" s="179" t="s">
        <v>1481</v>
      </c>
      <c r="D842" s="179" t="s">
        <v>173</v>
      </c>
      <c r="E842" s="180" t="s">
        <v>1482</v>
      </c>
      <c r="F842" s="181" t="s">
        <v>1483</v>
      </c>
      <c r="G842" s="182" t="s">
        <v>266</v>
      </c>
      <c r="H842" s="183">
        <v>1</v>
      </c>
      <c r="I842" s="184"/>
      <c r="J842" s="185">
        <f>ROUND(I842*H842,2)</f>
        <v>0</v>
      </c>
      <c r="K842" s="181" t="s">
        <v>177</v>
      </c>
      <c r="L842" s="40"/>
      <c r="M842" s="186" t="s">
        <v>19</v>
      </c>
      <c r="N842" s="187" t="s">
        <v>45</v>
      </c>
      <c r="O842" s="65"/>
      <c r="P842" s="188">
        <f>O842*H842</f>
        <v>0</v>
      </c>
      <c r="Q842" s="188">
        <v>0</v>
      </c>
      <c r="R842" s="188">
        <f>Q842*H842</f>
        <v>0</v>
      </c>
      <c r="S842" s="188">
        <v>0</v>
      </c>
      <c r="T842" s="189">
        <f>S842*H842</f>
        <v>0</v>
      </c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R842" s="190" t="s">
        <v>254</v>
      </c>
      <c r="AT842" s="190" t="s">
        <v>173</v>
      </c>
      <c r="AU842" s="190" t="s">
        <v>85</v>
      </c>
      <c r="AY842" s="18" t="s">
        <v>171</v>
      </c>
      <c r="BE842" s="191">
        <f>IF(N842="základní",J842,0)</f>
        <v>0</v>
      </c>
      <c r="BF842" s="191">
        <f>IF(N842="snížená",J842,0)</f>
        <v>0</v>
      </c>
      <c r="BG842" s="191">
        <f>IF(N842="zákl. přenesená",J842,0)</f>
        <v>0</v>
      </c>
      <c r="BH842" s="191">
        <f>IF(N842="sníž. přenesená",J842,0)</f>
        <v>0</v>
      </c>
      <c r="BI842" s="191">
        <f>IF(N842="nulová",J842,0)</f>
        <v>0</v>
      </c>
      <c r="BJ842" s="18" t="s">
        <v>85</v>
      </c>
      <c r="BK842" s="191">
        <f>ROUND(I842*H842,2)</f>
        <v>0</v>
      </c>
      <c r="BL842" s="18" t="s">
        <v>254</v>
      </c>
      <c r="BM842" s="190" t="s">
        <v>1484</v>
      </c>
    </row>
    <row r="843" spans="1:65" s="13" customFormat="1" ht="11.25">
      <c r="B843" s="192"/>
      <c r="C843" s="193"/>
      <c r="D843" s="194" t="s">
        <v>180</v>
      </c>
      <c r="E843" s="195" t="s">
        <v>19</v>
      </c>
      <c r="F843" s="196" t="s">
        <v>79</v>
      </c>
      <c r="G843" s="193"/>
      <c r="H843" s="197">
        <v>1</v>
      </c>
      <c r="I843" s="198"/>
      <c r="J843" s="193"/>
      <c r="K843" s="193"/>
      <c r="L843" s="199"/>
      <c r="M843" s="200"/>
      <c r="N843" s="201"/>
      <c r="O843" s="201"/>
      <c r="P843" s="201"/>
      <c r="Q843" s="201"/>
      <c r="R843" s="201"/>
      <c r="S843" s="201"/>
      <c r="T843" s="202"/>
      <c r="AT843" s="203" t="s">
        <v>180</v>
      </c>
      <c r="AU843" s="203" t="s">
        <v>85</v>
      </c>
      <c r="AV843" s="13" t="s">
        <v>85</v>
      </c>
      <c r="AW843" s="13" t="s">
        <v>34</v>
      </c>
      <c r="AX843" s="13" t="s">
        <v>73</v>
      </c>
      <c r="AY843" s="203" t="s">
        <v>171</v>
      </c>
    </row>
    <row r="844" spans="1:65" s="14" customFormat="1" ht="11.25">
      <c r="B844" s="204"/>
      <c r="C844" s="205"/>
      <c r="D844" s="194" t="s">
        <v>180</v>
      </c>
      <c r="E844" s="206" t="s">
        <v>19</v>
      </c>
      <c r="F844" s="207" t="s">
        <v>183</v>
      </c>
      <c r="G844" s="205"/>
      <c r="H844" s="208">
        <v>1</v>
      </c>
      <c r="I844" s="209"/>
      <c r="J844" s="205"/>
      <c r="K844" s="205"/>
      <c r="L844" s="210"/>
      <c r="M844" s="211"/>
      <c r="N844" s="212"/>
      <c r="O844" s="212"/>
      <c r="P844" s="212"/>
      <c r="Q844" s="212"/>
      <c r="R844" s="212"/>
      <c r="S844" s="212"/>
      <c r="T844" s="213"/>
      <c r="AT844" s="214" t="s">
        <v>180</v>
      </c>
      <c r="AU844" s="214" t="s">
        <v>85</v>
      </c>
      <c r="AV844" s="14" t="s">
        <v>178</v>
      </c>
      <c r="AW844" s="14" t="s">
        <v>34</v>
      </c>
      <c r="AX844" s="14" t="s">
        <v>79</v>
      </c>
      <c r="AY844" s="214" t="s">
        <v>171</v>
      </c>
    </row>
    <row r="845" spans="1:65" s="2" customFormat="1" ht="24">
      <c r="A845" s="35"/>
      <c r="B845" s="36"/>
      <c r="C845" s="215" t="s">
        <v>1485</v>
      </c>
      <c r="D845" s="215" t="s">
        <v>285</v>
      </c>
      <c r="E845" s="216" t="s">
        <v>1486</v>
      </c>
      <c r="F845" s="217" t="s">
        <v>1487</v>
      </c>
      <c r="G845" s="218" t="s">
        <v>318</v>
      </c>
      <c r="H845" s="219">
        <v>43.4</v>
      </c>
      <c r="I845" s="220"/>
      <c r="J845" s="221">
        <f>ROUND(I845*H845,2)</f>
        <v>0</v>
      </c>
      <c r="K845" s="217" t="s">
        <v>177</v>
      </c>
      <c r="L845" s="222"/>
      <c r="M845" s="223" t="s">
        <v>19</v>
      </c>
      <c r="N845" s="224" t="s">
        <v>45</v>
      </c>
      <c r="O845" s="65"/>
      <c r="P845" s="188">
        <f>O845*H845</f>
        <v>0</v>
      </c>
      <c r="Q845" s="188">
        <v>6.0000000000000001E-3</v>
      </c>
      <c r="R845" s="188">
        <f>Q845*H845</f>
        <v>0.26040000000000002</v>
      </c>
      <c r="S845" s="188">
        <v>0</v>
      </c>
      <c r="T845" s="189">
        <f>S845*H845</f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190" t="s">
        <v>341</v>
      </c>
      <c r="AT845" s="190" t="s">
        <v>285</v>
      </c>
      <c r="AU845" s="190" t="s">
        <v>85</v>
      </c>
      <c r="AY845" s="18" t="s">
        <v>171</v>
      </c>
      <c r="BE845" s="191">
        <f>IF(N845="základní",J845,0)</f>
        <v>0</v>
      </c>
      <c r="BF845" s="191">
        <f>IF(N845="snížená",J845,0)</f>
        <v>0</v>
      </c>
      <c r="BG845" s="191">
        <f>IF(N845="zákl. přenesená",J845,0)</f>
        <v>0</v>
      </c>
      <c r="BH845" s="191">
        <f>IF(N845="sníž. přenesená",J845,0)</f>
        <v>0</v>
      </c>
      <c r="BI845" s="191">
        <f>IF(N845="nulová",J845,0)</f>
        <v>0</v>
      </c>
      <c r="BJ845" s="18" t="s">
        <v>85</v>
      </c>
      <c r="BK845" s="191">
        <f>ROUND(I845*H845,2)</f>
        <v>0</v>
      </c>
      <c r="BL845" s="18" t="s">
        <v>254</v>
      </c>
      <c r="BM845" s="190" t="s">
        <v>1488</v>
      </c>
    </row>
    <row r="846" spans="1:65" s="13" customFormat="1" ht="11.25">
      <c r="B846" s="192"/>
      <c r="C846" s="193"/>
      <c r="D846" s="194" t="s">
        <v>180</v>
      </c>
      <c r="E846" s="195" t="s">
        <v>19</v>
      </c>
      <c r="F846" s="196" t="s">
        <v>1489</v>
      </c>
      <c r="G846" s="193"/>
      <c r="H846" s="197">
        <v>43.4</v>
      </c>
      <c r="I846" s="198"/>
      <c r="J846" s="193"/>
      <c r="K846" s="193"/>
      <c r="L846" s="199"/>
      <c r="M846" s="200"/>
      <c r="N846" s="201"/>
      <c r="O846" s="201"/>
      <c r="P846" s="201"/>
      <c r="Q846" s="201"/>
      <c r="R846" s="201"/>
      <c r="S846" s="201"/>
      <c r="T846" s="202"/>
      <c r="AT846" s="203" t="s">
        <v>180</v>
      </c>
      <c r="AU846" s="203" t="s">
        <v>85</v>
      </c>
      <c r="AV846" s="13" t="s">
        <v>85</v>
      </c>
      <c r="AW846" s="13" t="s">
        <v>34</v>
      </c>
      <c r="AX846" s="13" t="s">
        <v>73</v>
      </c>
      <c r="AY846" s="203" t="s">
        <v>171</v>
      </c>
    </row>
    <row r="847" spans="1:65" s="14" customFormat="1" ht="11.25">
      <c r="B847" s="204"/>
      <c r="C847" s="205"/>
      <c r="D847" s="194" t="s">
        <v>180</v>
      </c>
      <c r="E847" s="206" t="s">
        <v>19</v>
      </c>
      <c r="F847" s="207" t="s">
        <v>183</v>
      </c>
      <c r="G847" s="205"/>
      <c r="H847" s="208">
        <v>43.4</v>
      </c>
      <c r="I847" s="209"/>
      <c r="J847" s="205"/>
      <c r="K847" s="205"/>
      <c r="L847" s="210"/>
      <c r="M847" s="211"/>
      <c r="N847" s="212"/>
      <c r="O847" s="212"/>
      <c r="P847" s="212"/>
      <c r="Q847" s="212"/>
      <c r="R847" s="212"/>
      <c r="S847" s="212"/>
      <c r="T847" s="213"/>
      <c r="AT847" s="214" t="s">
        <v>180</v>
      </c>
      <c r="AU847" s="214" t="s">
        <v>85</v>
      </c>
      <c r="AV847" s="14" t="s">
        <v>178</v>
      </c>
      <c r="AW847" s="14" t="s">
        <v>34</v>
      </c>
      <c r="AX847" s="14" t="s">
        <v>79</v>
      </c>
      <c r="AY847" s="214" t="s">
        <v>171</v>
      </c>
    </row>
    <row r="848" spans="1:65" s="2" customFormat="1" ht="24">
      <c r="A848" s="35"/>
      <c r="B848" s="36"/>
      <c r="C848" s="215" t="s">
        <v>1490</v>
      </c>
      <c r="D848" s="215" t="s">
        <v>285</v>
      </c>
      <c r="E848" s="216" t="s">
        <v>1491</v>
      </c>
      <c r="F848" s="217" t="s">
        <v>1492</v>
      </c>
      <c r="G848" s="218" t="s">
        <v>266</v>
      </c>
      <c r="H848" s="219">
        <v>74</v>
      </c>
      <c r="I848" s="220"/>
      <c r="J848" s="221">
        <f>ROUND(I848*H848,2)</f>
        <v>0</v>
      </c>
      <c r="K848" s="217" t="s">
        <v>177</v>
      </c>
      <c r="L848" s="222"/>
      <c r="M848" s="223" t="s">
        <v>19</v>
      </c>
      <c r="N848" s="224" t="s">
        <v>45</v>
      </c>
      <c r="O848" s="65"/>
      <c r="P848" s="188">
        <f>O848*H848</f>
        <v>0</v>
      </c>
      <c r="Q848" s="188">
        <v>6.0000000000000002E-5</v>
      </c>
      <c r="R848" s="188">
        <f>Q848*H848</f>
        <v>4.4400000000000004E-3</v>
      </c>
      <c r="S848" s="188">
        <v>0</v>
      </c>
      <c r="T848" s="189">
        <f>S848*H848</f>
        <v>0</v>
      </c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R848" s="190" t="s">
        <v>341</v>
      </c>
      <c r="AT848" s="190" t="s">
        <v>285</v>
      </c>
      <c r="AU848" s="190" t="s">
        <v>85</v>
      </c>
      <c r="AY848" s="18" t="s">
        <v>171</v>
      </c>
      <c r="BE848" s="191">
        <f>IF(N848="základní",J848,0)</f>
        <v>0</v>
      </c>
      <c r="BF848" s="191">
        <f>IF(N848="snížená",J848,0)</f>
        <v>0</v>
      </c>
      <c r="BG848" s="191">
        <f>IF(N848="zákl. přenesená",J848,0)</f>
        <v>0</v>
      </c>
      <c r="BH848" s="191">
        <f>IF(N848="sníž. přenesená",J848,0)</f>
        <v>0</v>
      </c>
      <c r="BI848" s="191">
        <f>IF(N848="nulová",J848,0)</f>
        <v>0</v>
      </c>
      <c r="BJ848" s="18" t="s">
        <v>85</v>
      </c>
      <c r="BK848" s="191">
        <f>ROUND(I848*H848,2)</f>
        <v>0</v>
      </c>
      <c r="BL848" s="18" t="s">
        <v>254</v>
      </c>
      <c r="BM848" s="190" t="s">
        <v>1493</v>
      </c>
    </row>
    <row r="849" spans="1:65" s="13" customFormat="1" ht="11.25">
      <c r="B849" s="192"/>
      <c r="C849" s="193"/>
      <c r="D849" s="194" t="s">
        <v>180</v>
      </c>
      <c r="E849" s="195" t="s">
        <v>19</v>
      </c>
      <c r="F849" s="196" t="s">
        <v>1494</v>
      </c>
      <c r="G849" s="193"/>
      <c r="H849" s="197">
        <v>74</v>
      </c>
      <c r="I849" s="198"/>
      <c r="J849" s="193"/>
      <c r="K849" s="193"/>
      <c r="L849" s="199"/>
      <c r="M849" s="200"/>
      <c r="N849" s="201"/>
      <c r="O849" s="201"/>
      <c r="P849" s="201"/>
      <c r="Q849" s="201"/>
      <c r="R849" s="201"/>
      <c r="S849" s="201"/>
      <c r="T849" s="202"/>
      <c r="AT849" s="203" t="s">
        <v>180</v>
      </c>
      <c r="AU849" s="203" t="s">
        <v>85</v>
      </c>
      <c r="AV849" s="13" t="s">
        <v>85</v>
      </c>
      <c r="AW849" s="13" t="s">
        <v>34</v>
      </c>
      <c r="AX849" s="13" t="s">
        <v>73</v>
      </c>
      <c r="AY849" s="203" t="s">
        <v>171</v>
      </c>
    </row>
    <row r="850" spans="1:65" s="14" customFormat="1" ht="11.25">
      <c r="B850" s="204"/>
      <c r="C850" s="205"/>
      <c r="D850" s="194" t="s">
        <v>180</v>
      </c>
      <c r="E850" s="206" t="s">
        <v>19</v>
      </c>
      <c r="F850" s="207" t="s">
        <v>183</v>
      </c>
      <c r="G850" s="205"/>
      <c r="H850" s="208">
        <v>74</v>
      </c>
      <c r="I850" s="209"/>
      <c r="J850" s="205"/>
      <c r="K850" s="205"/>
      <c r="L850" s="210"/>
      <c r="M850" s="211"/>
      <c r="N850" s="212"/>
      <c r="O850" s="212"/>
      <c r="P850" s="212"/>
      <c r="Q850" s="212"/>
      <c r="R850" s="212"/>
      <c r="S850" s="212"/>
      <c r="T850" s="213"/>
      <c r="AT850" s="214" t="s">
        <v>180</v>
      </c>
      <c r="AU850" s="214" t="s">
        <v>85</v>
      </c>
      <c r="AV850" s="14" t="s">
        <v>178</v>
      </c>
      <c r="AW850" s="14" t="s">
        <v>34</v>
      </c>
      <c r="AX850" s="14" t="s">
        <v>79</v>
      </c>
      <c r="AY850" s="214" t="s">
        <v>171</v>
      </c>
    </row>
    <row r="851" spans="1:65" s="2" customFormat="1" ht="24">
      <c r="A851" s="35"/>
      <c r="B851" s="36"/>
      <c r="C851" s="179" t="s">
        <v>1495</v>
      </c>
      <c r="D851" s="179" t="s">
        <v>173</v>
      </c>
      <c r="E851" s="180" t="s">
        <v>1496</v>
      </c>
      <c r="F851" s="181" t="s">
        <v>1497</v>
      </c>
      <c r="G851" s="182" t="s">
        <v>266</v>
      </c>
      <c r="H851" s="183">
        <v>3</v>
      </c>
      <c r="I851" s="184"/>
      <c r="J851" s="185">
        <f>ROUND(I851*H851,2)</f>
        <v>0</v>
      </c>
      <c r="K851" s="181" t="s">
        <v>177</v>
      </c>
      <c r="L851" s="40"/>
      <c r="M851" s="186" t="s">
        <v>19</v>
      </c>
      <c r="N851" s="187" t="s">
        <v>45</v>
      </c>
      <c r="O851" s="65"/>
      <c r="P851" s="188">
        <f>O851*H851</f>
        <v>0</v>
      </c>
      <c r="Q851" s="188">
        <v>0</v>
      </c>
      <c r="R851" s="188">
        <f>Q851*H851</f>
        <v>0</v>
      </c>
      <c r="S851" s="188">
        <v>0</v>
      </c>
      <c r="T851" s="189">
        <f>S851*H851</f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190" t="s">
        <v>254</v>
      </c>
      <c r="AT851" s="190" t="s">
        <v>173</v>
      </c>
      <c r="AU851" s="190" t="s">
        <v>85</v>
      </c>
      <c r="AY851" s="18" t="s">
        <v>171</v>
      </c>
      <c r="BE851" s="191">
        <f>IF(N851="základní",J851,0)</f>
        <v>0</v>
      </c>
      <c r="BF851" s="191">
        <f>IF(N851="snížená",J851,0)</f>
        <v>0</v>
      </c>
      <c r="BG851" s="191">
        <f>IF(N851="zákl. přenesená",J851,0)</f>
        <v>0</v>
      </c>
      <c r="BH851" s="191">
        <f>IF(N851="sníž. přenesená",J851,0)</f>
        <v>0</v>
      </c>
      <c r="BI851" s="191">
        <f>IF(N851="nulová",J851,0)</f>
        <v>0</v>
      </c>
      <c r="BJ851" s="18" t="s">
        <v>85</v>
      </c>
      <c r="BK851" s="191">
        <f>ROUND(I851*H851,2)</f>
        <v>0</v>
      </c>
      <c r="BL851" s="18" t="s">
        <v>254</v>
      </c>
      <c r="BM851" s="190" t="s">
        <v>1498</v>
      </c>
    </row>
    <row r="852" spans="1:65" s="13" customFormat="1" ht="11.25">
      <c r="B852" s="192"/>
      <c r="C852" s="193"/>
      <c r="D852" s="194" t="s">
        <v>180</v>
      </c>
      <c r="E852" s="195" t="s">
        <v>19</v>
      </c>
      <c r="F852" s="196" t="s">
        <v>1499</v>
      </c>
      <c r="G852" s="193"/>
      <c r="H852" s="197">
        <v>3</v>
      </c>
      <c r="I852" s="198"/>
      <c r="J852" s="193"/>
      <c r="K852" s="193"/>
      <c r="L852" s="199"/>
      <c r="M852" s="200"/>
      <c r="N852" s="201"/>
      <c r="O852" s="201"/>
      <c r="P852" s="201"/>
      <c r="Q852" s="201"/>
      <c r="R852" s="201"/>
      <c r="S852" s="201"/>
      <c r="T852" s="202"/>
      <c r="AT852" s="203" t="s">
        <v>180</v>
      </c>
      <c r="AU852" s="203" t="s">
        <v>85</v>
      </c>
      <c r="AV852" s="13" t="s">
        <v>85</v>
      </c>
      <c r="AW852" s="13" t="s">
        <v>34</v>
      </c>
      <c r="AX852" s="13" t="s">
        <v>73</v>
      </c>
      <c r="AY852" s="203" t="s">
        <v>171</v>
      </c>
    </row>
    <row r="853" spans="1:65" s="14" customFormat="1" ht="11.25">
      <c r="B853" s="204"/>
      <c r="C853" s="205"/>
      <c r="D853" s="194" t="s">
        <v>180</v>
      </c>
      <c r="E853" s="206" t="s">
        <v>19</v>
      </c>
      <c r="F853" s="207" t="s">
        <v>183</v>
      </c>
      <c r="G853" s="205"/>
      <c r="H853" s="208">
        <v>3</v>
      </c>
      <c r="I853" s="209"/>
      <c r="J853" s="205"/>
      <c r="K853" s="205"/>
      <c r="L853" s="210"/>
      <c r="M853" s="211"/>
      <c r="N853" s="212"/>
      <c r="O853" s="212"/>
      <c r="P853" s="212"/>
      <c r="Q853" s="212"/>
      <c r="R853" s="212"/>
      <c r="S853" s="212"/>
      <c r="T853" s="213"/>
      <c r="AT853" s="214" t="s">
        <v>180</v>
      </c>
      <c r="AU853" s="214" t="s">
        <v>85</v>
      </c>
      <c r="AV853" s="14" t="s">
        <v>178</v>
      </c>
      <c r="AW853" s="14" t="s">
        <v>34</v>
      </c>
      <c r="AX853" s="14" t="s">
        <v>79</v>
      </c>
      <c r="AY853" s="214" t="s">
        <v>171</v>
      </c>
    </row>
    <row r="854" spans="1:65" s="2" customFormat="1" ht="24">
      <c r="A854" s="35"/>
      <c r="B854" s="36"/>
      <c r="C854" s="215" t="s">
        <v>1500</v>
      </c>
      <c r="D854" s="215" t="s">
        <v>285</v>
      </c>
      <c r="E854" s="216" t="s">
        <v>1501</v>
      </c>
      <c r="F854" s="217" t="s">
        <v>1502</v>
      </c>
      <c r="G854" s="218" t="s">
        <v>266</v>
      </c>
      <c r="H854" s="219">
        <v>1</v>
      </c>
      <c r="I854" s="220"/>
      <c r="J854" s="221">
        <f>ROUND(I854*H854,2)</f>
        <v>0</v>
      </c>
      <c r="K854" s="217" t="s">
        <v>177</v>
      </c>
      <c r="L854" s="222"/>
      <c r="M854" s="223" t="s">
        <v>19</v>
      </c>
      <c r="N854" s="224" t="s">
        <v>45</v>
      </c>
      <c r="O854" s="65"/>
      <c r="P854" s="188">
        <f>O854*H854</f>
        <v>0</v>
      </c>
      <c r="Q854" s="188">
        <v>1.8500000000000001E-3</v>
      </c>
      <c r="R854" s="188">
        <f>Q854*H854</f>
        <v>1.8500000000000001E-3</v>
      </c>
      <c r="S854" s="188">
        <v>0</v>
      </c>
      <c r="T854" s="189">
        <f>S854*H854</f>
        <v>0</v>
      </c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R854" s="190" t="s">
        <v>341</v>
      </c>
      <c r="AT854" s="190" t="s">
        <v>285</v>
      </c>
      <c r="AU854" s="190" t="s">
        <v>85</v>
      </c>
      <c r="AY854" s="18" t="s">
        <v>171</v>
      </c>
      <c r="BE854" s="191">
        <f>IF(N854="základní",J854,0)</f>
        <v>0</v>
      </c>
      <c r="BF854" s="191">
        <f>IF(N854="snížená",J854,0)</f>
        <v>0</v>
      </c>
      <c r="BG854" s="191">
        <f>IF(N854="zákl. přenesená",J854,0)</f>
        <v>0</v>
      </c>
      <c r="BH854" s="191">
        <f>IF(N854="sníž. přenesená",J854,0)</f>
        <v>0</v>
      </c>
      <c r="BI854" s="191">
        <f>IF(N854="nulová",J854,0)</f>
        <v>0</v>
      </c>
      <c r="BJ854" s="18" t="s">
        <v>85</v>
      </c>
      <c r="BK854" s="191">
        <f>ROUND(I854*H854,2)</f>
        <v>0</v>
      </c>
      <c r="BL854" s="18" t="s">
        <v>254</v>
      </c>
      <c r="BM854" s="190" t="s">
        <v>1503</v>
      </c>
    </row>
    <row r="855" spans="1:65" s="13" customFormat="1" ht="11.25">
      <c r="B855" s="192"/>
      <c r="C855" s="193"/>
      <c r="D855" s="194" t="s">
        <v>180</v>
      </c>
      <c r="E855" s="195" t="s">
        <v>19</v>
      </c>
      <c r="F855" s="196" t="s">
        <v>79</v>
      </c>
      <c r="G855" s="193"/>
      <c r="H855" s="197">
        <v>1</v>
      </c>
      <c r="I855" s="198"/>
      <c r="J855" s="193"/>
      <c r="K855" s="193"/>
      <c r="L855" s="199"/>
      <c r="M855" s="200"/>
      <c r="N855" s="201"/>
      <c r="O855" s="201"/>
      <c r="P855" s="201"/>
      <c r="Q855" s="201"/>
      <c r="R855" s="201"/>
      <c r="S855" s="201"/>
      <c r="T855" s="202"/>
      <c r="AT855" s="203" t="s">
        <v>180</v>
      </c>
      <c r="AU855" s="203" t="s">
        <v>85</v>
      </c>
      <c r="AV855" s="13" t="s">
        <v>85</v>
      </c>
      <c r="AW855" s="13" t="s">
        <v>34</v>
      </c>
      <c r="AX855" s="13" t="s">
        <v>73</v>
      </c>
      <c r="AY855" s="203" t="s">
        <v>171</v>
      </c>
    </row>
    <row r="856" spans="1:65" s="14" customFormat="1" ht="11.25">
      <c r="B856" s="204"/>
      <c r="C856" s="205"/>
      <c r="D856" s="194" t="s">
        <v>180</v>
      </c>
      <c r="E856" s="206" t="s">
        <v>19</v>
      </c>
      <c r="F856" s="207" t="s">
        <v>183</v>
      </c>
      <c r="G856" s="205"/>
      <c r="H856" s="208">
        <v>1</v>
      </c>
      <c r="I856" s="209"/>
      <c r="J856" s="205"/>
      <c r="K856" s="205"/>
      <c r="L856" s="210"/>
      <c r="M856" s="211"/>
      <c r="N856" s="212"/>
      <c r="O856" s="212"/>
      <c r="P856" s="212"/>
      <c r="Q856" s="212"/>
      <c r="R856" s="212"/>
      <c r="S856" s="212"/>
      <c r="T856" s="213"/>
      <c r="AT856" s="214" t="s">
        <v>180</v>
      </c>
      <c r="AU856" s="214" t="s">
        <v>85</v>
      </c>
      <c r="AV856" s="14" t="s">
        <v>178</v>
      </c>
      <c r="AW856" s="14" t="s">
        <v>34</v>
      </c>
      <c r="AX856" s="14" t="s">
        <v>79</v>
      </c>
      <c r="AY856" s="214" t="s">
        <v>171</v>
      </c>
    </row>
    <row r="857" spans="1:65" s="2" customFormat="1" ht="24">
      <c r="A857" s="35"/>
      <c r="B857" s="36"/>
      <c r="C857" s="215" t="s">
        <v>707</v>
      </c>
      <c r="D857" s="215" t="s">
        <v>285</v>
      </c>
      <c r="E857" s="216" t="s">
        <v>1504</v>
      </c>
      <c r="F857" s="217" t="s">
        <v>1505</v>
      </c>
      <c r="G857" s="218" t="s">
        <v>266</v>
      </c>
      <c r="H857" s="219">
        <v>2</v>
      </c>
      <c r="I857" s="220"/>
      <c r="J857" s="221">
        <f>ROUND(I857*H857,2)</f>
        <v>0</v>
      </c>
      <c r="K857" s="217" t="s">
        <v>177</v>
      </c>
      <c r="L857" s="222"/>
      <c r="M857" s="223" t="s">
        <v>19</v>
      </c>
      <c r="N857" s="224" t="s">
        <v>45</v>
      </c>
      <c r="O857" s="65"/>
      <c r="P857" s="188">
        <f>O857*H857</f>
        <v>0</v>
      </c>
      <c r="Q857" s="188">
        <v>2.0799999999999998E-3</v>
      </c>
      <c r="R857" s="188">
        <f>Q857*H857</f>
        <v>4.1599999999999996E-3</v>
      </c>
      <c r="S857" s="188">
        <v>0</v>
      </c>
      <c r="T857" s="189">
        <f>S857*H857</f>
        <v>0</v>
      </c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R857" s="190" t="s">
        <v>341</v>
      </c>
      <c r="AT857" s="190" t="s">
        <v>285</v>
      </c>
      <c r="AU857" s="190" t="s">
        <v>85</v>
      </c>
      <c r="AY857" s="18" t="s">
        <v>171</v>
      </c>
      <c r="BE857" s="191">
        <f>IF(N857="základní",J857,0)</f>
        <v>0</v>
      </c>
      <c r="BF857" s="191">
        <f>IF(N857="snížená",J857,0)</f>
        <v>0</v>
      </c>
      <c r="BG857" s="191">
        <f>IF(N857="zákl. přenesená",J857,0)</f>
        <v>0</v>
      </c>
      <c r="BH857" s="191">
        <f>IF(N857="sníž. přenesená",J857,0)</f>
        <v>0</v>
      </c>
      <c r="BI857" s="191">
        <f>IF(N857="nulová",J857,0)</f>
        <v>0</v>
      </c>
      <c r="BJ857" s="18" t="s">
        <v>85</v>
      </c>
      <c r="BK857" s="191">
        <f>ROUND(I857*H857,2)</f>
        <v>0</v>
      </c>
      <c r="BL857" s="18" t="s">
        <v>254</v>
      </c>
      <c r="BM857" s="190" t="s">
        <v>1506</v>
      </c>
    </row>
    <row r="858" spans="1:65" s="13" customFormat="1" ht="11.25">
      <c r="B858" s="192"/>
      <c r="C858" s="193"/>
      <c r="D858" s="194" t="s">
        <v>180</v>
      </c>
      <c r="E858" s="195" t="s">
        <v>19</v>
      </c>
      <c r="F858" s="196" t="s">
        <v>85</v>
      </c>
      <c r="G858" s="193"/>
      <c r="H858" s="197">
        <v>2</v>
      </c>
      <c r="I858" s="198"/>
      <c r="J858" s="193"/>
      <c r="K858" s="193"/>
      <c r="L858" s="199"/>
      <c r="M858" s="200"/>
      <c r="N858" s="201"/>
      <c r="O858" s="201"/>
      <c r="P858" s="201"/>
      <c r="Q858" s="201"/>
      <c r="R858" s="201"/>
      <c r="S858" s="201"/>
      <c r="T858" s="202"/>
      <c r="AT858" s="203" t="s">
        <v>180</v>
      </c>
      <c r="AU858" s="203" t="s">
        <v>85</v>
      </c>
      <c r="AV858" s="13" t="s">
        <v>85</v>
      </c>
      <c r="AW858" s="13" t="s">
        <v>34</v>
      </c>
      <c r="AX858" s="13" t="s">
        <v>79</v>
      </c>
      <c r="AY858" s="203" t="s">
        <v>171</v>
      </c>
    </row>
    <row r="859" spans="1:65" s="2" customFormat="1" ht="48">
      <c r="A859" s="35"/>
      <c r="B859" s="36"/>
      <c r="C859" s="179" t="s">
        <v>1507</v>
      </c>
      <c r="D859" s="179" t="s">
        <v>173</v>
      </c>
      <c r="E859" s="180" t="s">
        <v>1508</v>
      </c>
      <c r="F859" s="181" t="s">
        <v>1509</v>
      </c>
      <c r="G859" s="182" t="s">
        <v>215</v>
      </c>
      <c r="H859" s="183">
        <v>4.7709999999999999</v>
      </c>
      <c r="I859" s="184"/>
      <c r="J859" s="185">
        <f>ROUND(I859*H859,2)</f>
        <v>0</v>
      </c>
      <c r="K859" s="181" t="s">
        <v>177</v>
      </c>
      <c r="L859" s="40"/>
      <c r="M859" s="186" t="s">
        <v>19</v>
      </c>
      <c r="N859" s="187" t="s">
        <v>45</v>
      </c>
      <c r="O859" s="65"/>
      <c r="P859" s="188">
        <f>O859*H859</f>
        <v>0</v>
      </c>
      <c r="Q859" s="188">
        <v>0</v>
      </c>
      <c r="R859" s="188">
        <f>Q859*H859</f>
        <v>0</v>
      </c>
      <c r="S859" s="188">
        <v>0</v>
      </c>
      <c r="T859" s="189">
        <f>S859*H859</f>
        <v>0</v>
      </c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R859" s="190" t="s">
        <v>254</v>
      </c>
      <c r="AT859" s="190" t="s">
        <v>173</v>
      </c>
      <c r="AU859" s="190" t="s">
        <v>85</v>
      </c>
      <c r="AY859" s="18" t="s">
        <v>171</v>
      </c>
      <c r="BE859" s="191">
        <f>IF(N859="základní",J859,0)</f>
        <v>0</v>
      </c>
      <c r="BF859" s="191">
        <f>IF(N859="snížená",J859,0)</f>
        <v>0</v>
      </c>
      <c r="BG859" s="191">
        <f>IF(N859="zákl. přenesená",J859,0)</f>
        <v>0</v>
      </c>
      <c r="BH859" s="191">
        <f>IF(N859="sníž. přenesená",J859,0)</f>
        <v>0</v>
      </c>
      <c r="BI859" s="191">
        <f>IF(N859="nulová",J859,0)</f>
        <v>0</v>
      </c>
      <c r="BJ859" s="18" t="s">
        <v>85</v>
      </c>
      <c r="BK859" s="191">
        <f>ROUND(I859*H859,2)</f>
        <v>0</v>
      </c>
      <c r="BL859" s="18" t="s">
        <v>254</v>
      </c>
      <c r="BM859" s="190" t="s">
        <v>1510</v>
      </c>
    </row>
    <row r="860" spans="1:65" s="2" customFormat="1" ht="48">
      <c r="A860" s="35"/>
      <c r="B860" s="36"/>
      <c r="C860" s="179" t="s">
        <v>1511</v>
      </c>
      <c r="D860" s="179" t="s">
        <v>173</v>
      </c>
      <c r="E860" s="180" t="s">
        <v>1512</v>
      </c>
      <c r="F860" s="181" t="s">
        <v>1513</v>
      </c>
      <c r="G860" s="182" t="s">
        <v>215</v>
      </c>
      <c r="H860" s="183">
        <v>4.7709999999999999</v>
      </c>
      <c r="I860" s="184"/>
      <c r="J860" s="185">
        <f>ROUND(I860*H860,2)</f>
        <v>0</v>
      </c>
      <c r="K860" s="181" t="s">
        <v>177</v>
      </c>
      <c r="L860" s="40"/>
      <c r="M860" s="186" t="s">
        <v>19</v>
      </c>
      <c r="N860" s="187" t="s">
        <v>45</v>
      </c>
      <c r="O860" s="65"/>
      <c r="P860" s="188">
        <f>O860*H860</f>
        <v>0</v>
      </c>
      <c r="Q860" s="188">
        <v>0</v>
      </c>
      <c r="R860" s="188">
        <f>Q860*H860</f>
        <v>0</v>
      </c>
      <c r="S860" s="188">
        <v>0</v>
      </c>
      <c r="T860" s="189">
        <f>S860*H860</f>
        <v>0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190" t="s">
        <v>254</v>
      </c>
      <c r="AT860" s="190" t="s">
        <v>173</v>
      </c>
      <c r="AU860" s="190" t="s">
        <v>85</v>
      </c>
      <c r="AY860" s="18" t="s">
        <v>171</v>
      </c>
      <c r="BE860" s="191">
        <f>IF(N860="základní",J860,0)</f>
        <v>0</v>
      </c>
      <c r="BF860" s="191">
        <f>IF(N860="snížená",J860,0)</f>
        <v>0</v>
      </c>
      <c r="BG860" s="191">
        <f>IF(N860="zákl. přenesená",J860,0)</f>
        <v>0</v>
      </c>
      <c r="BH860" s="191">
        <f>IF(N860="sníž. přenesená",J860,0)</f>
        <v>0</v>
      </c>
      <c r="BI860" s="191">
        <f>IF(N860="nulová",J860,0)</f>
        <v>0</v>
      </c>
      <c r="BJ860" s="18" t="s">
        <v>85</v>
      </c>
      <c r="BK860" s="191">
        <f>ROUND(I860*H860,2)</f>
        <v>0</v>
      </c>
      <c r="BL860" s="18" t="s">
        <v>254</v>
      </c>
      <c r="BM860" s="190" t="s">
        <v>1514</v>
      </c>
    </row>
    <row r="861" spans="1:65" s="12" customFormat="1" ht="22.9" customHeight="1">
      <c r="B861" s="163"/>
      <c r="C861" s="164"/>
      <c r="D861" s="165" t="s">
        <v>72</v>
      </c>
      <c r="E861" s="177" t="s">
        <v>1515</v>
      </c>
      <c r="F861" s="177" t="s">
        <v>1516</v>
      </c>
      <c r="G861" s="164"/>
      <c r="H861" s="164"/>
      <c r="I861" s="167"/>
      <c r="J861" s="178">
        <f>BK861</f>
        <v>0</v>
      </c>
      <c r="K861" s="164"/>
      <c r="L861" s="169"/>
      <c r="M861" s="170"/>
      <c r="N861" s="171"/>
      <c r="O861" s="171"/>
      <c r="P861" s="172">
        <f>SUM(P862:P904)</f>
        <v>0</v>
      </c>
      <c r="Q861" s="171"/>
      <c r="R861" s="172">
        <f>SUM(R862:R904)</f>
        <v>0.30639277300000001</v>
      </c>
      <c r="S861" s="171"/>
      <c r="T861" s="173">
        <f>SUM(T862:T904)</f>
        <v>0</v>
      </c>
      <c r="AR861" s="174" t="s">
        <v>85</v>
      </c>
      <c r="AT861" s="175" t="s">
        <v>72</v>
      </c>
      <c r="AU861" s="175" t="s">
        <v>79</v>
      </c>
      <c r="AY861" s="174" t="s">
        <v>171</v>
      </c>
      <c r="BK861" s="176">
        <f>SUM(BK862:BK904)</f>
        <v>0</v>
      </c>
    </row>
    <row r="862" spans="1:65" s="2" customFormat="1" ht="24">
      <c r="A862" s="35"/>
      <c r="B862" s="36"/>
      <c r="C862" s="179" t="s">
        <v>1517</v>
      </c>
      <c r="D862" s="179" t="s">
        <v>173</v>
      </c>
      <c r="E862" s="180" t="s">
        <v>1518</v>
      </c>
      <c r="F862" s="181" t="s">
        <v>1519</v>
      </c>
      <c r="G862" s="182" t="s">
        <v>318</v>
      </c>
      <c r="H862" s="183">
        <v>15.53</v>
      </c>
      <c r="I862" s="184"/>
      <c r="J862" s="185">
        <f>ROUND(I862*H862,2)</f>
        <v>0</v>
      </c>
      <c r="K862" s="181" t="s">
        <v>177</v>
      </c>
      <c r="L862" s="40"/>
      <c r="M862" s="186" t="s">
        <v>19</v>
      </c>
      <c r="N862" s="187" t="s">
        <v>45</v>
      </c>
      <c r="O862" s="65"/>
      <c r="P862" s="188">
        <f>O862*H862</f>
        <v>0</v>
      </c>
      <c r="Q862" s="188">
        <v>3.9599999999999998E-4</v>
      </c>
      <c r="R862" s="188">
        <f>Q862*H862</f>
        <v>6.1498799999999991E-3</v>
      </c>
      <c r="S862" s="188">
        <v>0</v>
      </c>
      <c r="T862" s="189">
        <f>S862*H862</f>
        <v>0</v>
      </c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R862" s="190" t="s">
        <v>254</v>
      </c>
      <c r="AT862" s="190" t="s">
        <v>173</v>
      </c>
      <c r="AU862" s="190" t="s">
        <v>85</v>
      </c>
      <c r="AY862" s="18" t="s">
        <v>171</v>
      </c>
      <c r="BE862" s="191">
        <f>IF(N862="základní",J862,0)</f>
        <v>0</v>
      </c>
      <c r="BF862" s="191">
        <f>IF(N862="snížená",J862,0)</f>
        <v>0</v>
      </c>
      <c r="BG862" s="191">
        <f>IF(N862="zákl. přenesená",J862,0)</f>
        <v>0</v>
      </c>
      <c r="BH862" s="191">
        <f>IF(N862="sníž. přenesená",J862,0)</f>
        <v>0</v>
      </c>
      <c r="BI862" s="191">
        <f>IF(N862="nulová",J862,0)</f>
        <v>0</v>
      </c>
      <c r="BJ862" s="18" t="s">
        <v>85</v>
      </c>
      <c r="BK862" s="191">
        <f>ROUND(I862*H862,2)</f>
        <v>0</v>
      </c>
      <c r="BL862" s="18" t="s">
        <v>254</v>
      </c>
      <c r="BM862" s="190" t="s">
        <v>1520</v>
      </c>
    </row>
    <row r="863" spans="1:65" s="13" customFormat="1" ht="11.25">
      <c r="B863" s="192"/>
      <c r="C863" s="193"/>
      <c r="D863" s="194" t="s">
        <v>180</v>
      </c>
      <c r="E863" s="195" t="s">
        <v>19</v>
      </c>
      <c r="F863" s="196" t="s">
        <v>1521</v>
      </c>
      <c r="G863" s="193"/>
      <c r="H863" s="197">
        <v>15.53</v>
      </c>
      <c r="I863" s="198"/>
      <c r="J863" s="193"/>
      <c r="K863" s="193"/>
      <c r="L863" s="199"/>
      <c r="M863" s="200"/>
      <c r="N863" s="201"/>
      <c r="O863" s="201"/>
      <c r="P863" s="201"/>
      <c r="Q863" s="201"/>
      <c r="R863" s="201"/>
      <c r="S863" s="201"/>
      <c r="T863" s="202"/>
      <c r="AT863" s="203" t="s">
        <v>180</v>
      </c>
      <c r="AU863" s="203" t="s">
        <v>85</v>
      </c>
      <c r="AV863" s="13" t="s">
        <v>85</v>
      </c>
      <c r="AW863" s="13" t="s">
        <v>34</v>
      </c>
      <c r="AX863" s="13" t="s">
        <v>73</v>
      </c>
      <c r="AY863" s="203" t="s">
        <v>171</v>
      </c>
    </row>
    <row r="864" spans="1:65" s="14" customFormat="1" ht="11.25">
      <c r="B864" s="204"/>
      <c r="C864" s="205"/>
      <c r="D864" s="194" t="s">
        <v>180</v>
      </c>
      <c r="E864" s="206" t="s">
        <v>19</v>
      </c>
      <c r="F864" s="207" t="s">
        <v>183</v>
      </c>
      <c r="G864" s="205"/>
      <c r="H864" s="208">
        <v>15.53</v>
      </c>
      <c r="I864" s="209"/>
      <c r="J864" s="205"/>
      <c r="K864" s="205"/>
      <c r="L864" s="210"/>
      <c r="M864" s="211"/>
      <c r="N864" s="212"/>
      <c r="O864" s="212"/>
      <c r="P864" s="212"/>
      <c r="Q864" s="212"/>
      <c r="R864" s="212"/>
      <c r="S864" s="212"/>
      <c r="T864" s="213"/>
      <c r="AT864" s="214" t="s">
        <v>180</v>
      </c>
      <c r="AU864" s="214" t="s">
        <v>85</v>
      </c>
      <c r="AV864" s="14" t="s">
        <v>178</v>
      </c>
      <c r="AW864" s="14" t="s">
        <v>34</v>
      </c>
      <c r="AX864" s="14" t="s">
        <v>79</v>
      </c>
      <c r="AY864" s="214" t="s">
        <v>171</v>
      </c>
    </row>
    <row r="865" spans="1:65" s="2" customFormat="1" ht="24">
      <c r="A865" s="35"/>
      <c r="B865" s="36"/>
      <c r="C865" s="215" t="s">
        <v>1522</v>
      </c>
      <c r="D865" s="215" t="s">
        <v>285</v>
      </c>
      <c r="E865" s="216" t="s">
        <v>1523</v>
      </c>
      <c r="F865" s="217" t="s">
        <v>1524</v>
      </c>
      <c r="G865" s="218" t="s">
        <v>1525</v>
      </c>
      <c r="H865" s="219">
        <v>165</v>
      </c>
      <c r="I865" s="220"/>
      <c r="J865" s="221">
        <f>ROUND(I865*H865,2)</f>
        <v>0</v>
      </c>
      <c r="K865" s="217" t="s">
        <v>19</v>
      </c>
      <c r="L865" s="222"/>
      <c r="M865" s="223" t="s">
        <v>19</v>
      </c>
      <c r="N865" s="224" t="s">
        <v>45</v>
      </c>
      <c r="O865" s="65"/>
      <c r="P865" s="188">
        <f>O865*H865</f>
        <v>0</v>
      </c>
      <c r="Q865" s="188">
        <v>0</v>
      </c>
      <c r="R865" s="188">
        <f>Q865*H865</f>
        <v>0</v>
      </c>
      <c r="S865" s="188">
        <v>0</v>
      </c>
      <c r="T865" s="189">
        <f>S865*H865</f>
        <v>0</v>
      </c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R865" s="190" t="s">
        <v>341</v>
      </c>
      <c r="AT865" s="190" t="s">
        <v>285</v>
      </c>
      <c r="AU865" s="190" t="s">
        <v>85</v>
      </c>
      <c r="AY865" s="18" t="s">
        <v>171</v>
      </c>
      <c r="BE865" s="191">
        <f>IF(N865="základní",J865,0)</f>
        <v>0</v>
      </c>
      <c r="BF865" s="191">
        <f>IF(N865="snížená",J865,0)</f>
        <v>0</v>
      </c>
      <c r="BG865" s="191">
        <f>IF(N865="zákl. přenesená",J865,0)</f>
        <v>0</v>
      </c>
      <c r="BH865" s="191">
        <f>IF(N865="sníž. přenesená",J865,0)</f>
        <v>0</v>
      </c>
      <c r="BI865" s="191">
        <f>IF(N865="nulová",J865,0)</f>
        <v>0</v>
      </c>
      <c r="BJ865" s="18" t="s">
        <v>85</v>
      </c>
      <c r="BK865" s="191">
        <f>ROUND(I865*H865,2)</f>
        <v>0</v>
      </c>
      <c r="BL865" s="18" t="s">
        <v>254</v>
      </c>
      <c r="BM865" s="190" t="s">
        <v>1526</v>
      </c>
    </row>
    <row r="866" spans="1:65" s="13" customFormat="1" ht="11.25">
      <c r="B866" s="192"/>
      <c r="C866" s="193"/>
      <c r="D866" s="194" t="s">
        <v>180</v>
      </c>
      <c r="E866" s="195" t="s">
        <v>19</v>
      </c>
      <c r="F866" s="196" t="s">
        <v>1527</v>
      </c>
      <c r="G866" s="193"/>
      <c r="H866" s="197">
        <v>165</v>
      </c>
      <c r="I866" s="198"/>
      <c r="J866" s="193"/>
      <c r="K866" s="193"/>
      <c r="L866" s="199"/>
      <c r="M866" s="200"/>
      <c r="N866" s="201"/>
      <c r="O866" s="201"/>
      <c r="P866" s="201"/>
      <c r="Q866" s="201"/>
      <c r="R866" s="201"/>
      <c r="S866" s="201"/>
      <c r="T866" s="202"/>
      <c r="AT866" s="203" t="s">
        <v>180</v>
      </c>
      <c r="AU866" s="203" t="s">
        <v>85</v>
      </c>
      <c r="AV866" s="13" t="s">
        <v>85</v>
      </c>
      <c r="AW866" s="13" t="s">
        <v>34</v>
      </c>
      <c r="AX866" s="13" t="s">
        <v>73</v>
      </c>
      <c r="AY866" s="203" t="s">
        <v>171</v>
      </c>
    </row>
    <row r="867" spans="1:65" s="14" customFormat="1" ht="11.25">
      <c r="B867" s="204"/>
      <c r="C867" s="205"/>
      <c r="D867" s="194" t="s">
        <v>180</v>
      </c>
      <c r="E867" s="206" t="s">
        <v>19</v>
      </c>
      <c r="F867" s="207" t="s">
        <v>183</v>
      </c>
      <c r="G867" s="205"/>
      <c r="H867" s="208">
        <v>165</v>
      </c>
      <c r="I867" s="209"/>
      <c r="J867" s="205"/>
      <c r="K867" s="205"/>
      <c r="L867" s="210"/>
      <c r="M867" s="211"/>
      <c r="N867" s="212"/>
      <c r="O867" s="212"/>
      <c r="P867" s="212"/>
      <c r="Q867" s="212"/>
      <c r="R867" s="212"/>
      <c r="S867" s="212"/>
      <c r="T867" s="213"/>
      <c r="AT867" s="214" t="s">
        <v>180</v>
      </c>
      <c r="AU867" s="214" t="s">
        <v>85</v>
      </c>
      <c r="AV867" s="14" t="s">
        <v>178</v>
      </c>
      <c r="AW867" s="14" t="s">
        <v>34</v>
      </c>
      <c r="AX867" s="14" t="s">
        <v>79</v>
      </c>
      <c r="AY867" s="214" t="s">
        <v>171</v>
      </c>
    </row>
    <row r="868" spans="1:65" s="2" customFormat="1" ht="24">
      <c r="A868" s="35"/>
      <c r="B868" s="36"/>
      <c r="C868" s="179" t="s">
        <v>1528</v>
      </c>
      <c r="D868" s="179" t="s">
        <v>173</v>
      </c>
      <c r="E868" s="180" t="s">
        <v>1529</v>
      </c>
      <c r="F868" s="181" t="s">
        <v>1530</v>
      </c>
      <c r="G868" s="182" t="s">
        <v>1525</v>
      </c>
      <c r="H868" s="183">
        <v>100</v>
      </c>
      <c r="I868" s="184"/>
      <c r="J868" s="185">
        <f>ROUND(I868*H868,2)</f>
        <v>0</v>
      </c>
      <c r="K868" s="181" t="s">
        <v>177</v>
      </c>
      <c r="L868" s="40"/>
      <c r="M868" s="186" t="s">
        <v>19</v>
      </c>
      <c r="N868" s="187" t="s">
        <v>45</v>
      </c>
      <c r="O868" s="65"/>
      <c r="P868" s="188">
        <f>O868*H868</f>
        <v>0</v>
      </c>
      <c r="Q868" s="188">
        <v>4.93375E-5</v>
      </c>
      <c r="R868" s="188">
        <f>Q868*H868</f>
        <v>4.9337499999999998E-3</v>
      </c>
      <c r="S868" s="188">
        <v>0</v>
      </c>
      <c r="T868" s="189">
        <f>S868*H868</f>
        <v>0</v>
      </c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R868" s="190" t="s">
        <v>254</v>
      </c>
      <c r="AT868" s="190" t="s">
        <v>173</v>
      </c>
      <c r="AU868" s="190" t="s">
        <v>85</v>
      </c>
      <c r="AY868" s="18" t="s">
        <v>171</v>
      </c>
      <c r="BE868" s="191">
        <f>IF(N868="základní",J868,0)</f>
        <v>0</v>
      </c>
      <c r="BF868" s="191">
        <f>IF(N868="snížená",J868,0)</f>
        <v>0</v>
      </c>
      <c r="BG868" s="191">
        <f>IF(N868="zákl. přenesená",J868,0)</f>
        <v>0</v>
      </c>
      <c r="BH868" s="191">
        <f>IF(N868="sníž. přenesená",J868,0)</f>
        <v>0</v>
      </c>
      <c r="BI868" s="191">
        <f>IF(N868="nulová",J868,0)</f>
        <v>0</v>
      </c>
      <c r="BJ868" s="18" t="s">
        <v>85</v>
      </c>
      <c r="BK868" s="191">
        <f>ROUND(I868*H868,2)</f>
        <v>0</v>
      </c>
      <c r="BL868" s="18" t="s">
        <v>254</v>
      </c>
      <c r="BM868" s="190" t="s">
        <v>1531</v>
      </c>
    </row>
    <row r="869" spans="1:65" s="13" customFormat="1" ht="11.25">
      <c r="B869" s="192"/>
      <c r="C869" s="193"/>
      <c r="D869" s="194" t="s">
        <v>180</v>
      </c>
      <c r="E869" s="195" t="s">
        <v>19</v>
      </c>
      <c r="F869" s="196" t="s">
        <v>697</v>
      </c>
      <c r="G869" s="193"/>
      <c r="H869" s="197">
        <v>100</v>
      </c>
      <c r="I869" s="198"/>
      <c r="J869" s="193"/>
      <c r="K869" s="193"/>
      <c r="L869" s="199"/>
      <c r="M869" s="200"/>
      <c r="N869" s="201"/>
      <c r="O869" s="201"/>
      <c r="P869" s="201"/>
      <c r="Q869" s="201"/>
      <c r="R869" s="201"/>
      <c r="S869" s="201"/>
      <c r="T869" s="202"/>
      <c r="AT869" s="203" t="s">
        <v>180</v>
      </c>
      <c r="AU869" s="203" t="s">
        <v>85</v>
      </c>
      <c r="AV869" s="13" t="s">
        <v>85</v>
      </c>
      <c r="AW869" s="13" t="s">
        <v>34</v>
      </c>
      <c r="AX869" s="13" t="s">
        <v>73</v>
      </c>
      <c r="AY869" s="203" t="s">
        <v>171</v>
      </c>
    </row>
    <row r="870" spans="1:65" s="14" customFormat="1" ht="11.25">
      <c r="B870" s="204"/>
      <c r="C870" s="205"/>
      <c r="D870" s="194" t="s">
        <v>180</v>
      </c>
      <c r="E870" s="206" t="s">
        <v>19</v>
      </c>
      <c r="F870" s="207" t="s">
        <v>183</v>
      </c>
      <c r="G870" s="205"/>
      <c r="H870" s="208">
        <v>100</v>
      </c>
      <c r="I870" s="209"/>
      <c r="J870" s="205"/>
      <c r="K870" s="205"/>
      <c r="L870" s="210"/>
      <c r="M870" s="211"/>
      <c r="N870" s="212"/>
      <c r="O870" s="212"/>
      <c r="P870" s="212"/>
      <c r="Q870" s="212"/>
      <c r="R870" s="212"/>
      <c r="S870" s="212"/>
      <c r="T870" s="213"/>
      <c r="AT870" s="214" t="s">
        <v>180</v>
      </c>
      <c r="AU870" s="214" t="s">
        <v>85</v>
      </c>
      <c r="AV870" s="14" t="s">
        <v>178</v>
      </c>
      <c r="AW870" s="14" t="s">
        <v>34</v>
      </c>
      <c r="AX870" s="14" t="s">
        <v>79</v>
      </c>
      <c r="AY870" s="214" t="s">
        <v>171</v>
      </c>
    </row>
    <row r="871" spans="1:65" s="2" customFormat="1" ht="24">
      <c r="A871" s="35"/>
      <c r="B871" s="36"/>
      <c r="C871" s="215" t="s">
        <v>1532</v>
      </c>
      <c r="D871" s="215" t="s">
        <v>285</v>
      </c>
      <c r="E871" s="216" t="s">
        <v>1533</v>
      </c>
      <c r="F871" s="217" t="s">
        <v>1534</v>
      </c>
      <c r="G871" s="218" t="s">
        <v>266</v>
      </c>
      <c r="H871" s="219">
        <v>2</v>
      </c>
      <c r="I871" s="220"/>
      <c r="J871" s="221">
        <f>ROUND(I871*H871,2)</f>
        <v>0</v>
      </c>
      <c r="K871" s="217" t="s">
        <v>177</v>
      </c>
      <c r="L871" s="222"/>
      <c r="M871" s="223" t="s">
        <v>19</v>
      </c>
      <c r="N871" s="224" t="s">
        <v>45</v>
      </c>
      <c r="O871" s="65"/>
      <c r="P871" s="188">
        <f>O871*H871</f>
        <v>0</v>
      </c>
      <c r="Q871" s="188">
        <v>9.9000000000000005E-2</v>
      </c>
      <c r="R871" s="188">
        <f>Q871*H871</f>
        <v>0.19800000000000001</v>
      </c>
      <c r="S871" s="188">
        <v>0</v>
      </c>
      <c r="T871" s="189">
        <f>S871*H871</f>
        <v>0</v>
      </c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R871" s="190" t="s">
        <v>341</v>
      </c>
      <c r="AT871" s="190" t="s">
        <v>285</v>
      </c>
      <c r="AU871" s="190" t="s">
        <v>85</v>
      </c>
      <c r="AY871" s="18" t="s">
        <v>171</v>
      </c>
      <c r="BE871" s="191">
        <f>IF(N871="základní",J871,0)</f>
        <v>0</v>
      </c>
      <c r="BF871" s="191">
        <f>IF(N871="snížená",J871,0)</f>
        <v>0</v>
      </c>
      <c r="BG871" s="191">
        <f>IF(N871="zákl. přenesená",J871,0)</f>
        <v>0</v>
      </c>
      <c r="BH871" s="191">
        <f>IF(N871="sníž. přenesená",J871,0)</f>
        <v>0</v>
      </c>
      <c r="BI871" s="191">
        <f>IF(N871="nulová",J871,0)</f>
        <v>0</v>
      </c>
      <c r="BJ871" s="18" t="s">
        <v>85</v>
      </c>
      <c r="BK871" s="191">
        <f>ROUND(I871*H871,2)</f>
        <v>0</v>
      </c>
      <c r="BL871" s="18" t="s">
        <v>254</v>
      </c>
      <c r="BM871" s="190" t="s">
        <v>1535</v>
      </c>
    </row>
    <row r="872" spans="1:65" s="13" customFormat="1" ht="11.25">
      <c r="B872" s="192"/>
      <c r="C872" s="193"/>
      <c r="D872" s="194" t="s">
        <v>180</v>
      </c>
      <c r="E872" s="195" t="s">
        <v>19</v>
      </c>
      <c r="F872" s="196" t="s">
        <v>85</v>
      </c>
      <c r="G872" s="193"/>
      <c r="H872" s="197">
        <v>2</v>
      </c>
      <c r="I872" s="198"/>
      <c r="J872" s="193"/>
      <c r="K872" s="193"/>
      <c r="L872" s="199"/>
      <c r="M872" s="200"/>
      <c r="N872" s="201"/>
      <c r="O872" s="201"/>
      <c r="P872" s="201"/>
      <c r="Q872" s="201"/>
      <c r="R872" s="201"/>
      <c r="S872" s="201"/>
      <c r="T872" s="202"/>
      <c r="AT872" s="203" t="s">
        <v>180</v>
      </c>
      <c r="AU872" s="203" t="s">
        <v>85</v>
      </c>
      <c r="AV872" s="13" t="s">
        <v>85</v>
      </c>
      <c r="AW872" s="13" t="s">
        <v>34</v>
      </c>
      <c r="AX872" s="13" t="s">
        <v>73</v>
      </c>
      <c r="AY872" s="203" t="s">
        <v>171</v>
      </c>
    </row>
    <row r="873" spans="1:65" s="14" customFormat="1" ht="11.25">
      <c r="B873" s="204"/>
      <c r="C873" s="205"/>
      <c r="D873" s="194" t="s">
        <v>180</v>
      </c>
      <c r="E873" s="206" t="s">
        <v>19</v>
      </c>
      <c r="F873" s="207" t="s">
        <v>183</v>
      </c>
      <c r="G873" s="205"/>
      <c r="H873" s="208">
        <v>2</v>
      </c>
      <c r="I873" s="209"/>
      <c r="J873" s="205"/>
      <c r="K873" s="205"/>
      <c r="L873" s="210"/>
      <c r="M873" s="211"/>
      <c r="N873" s="212"/>
      <c r="O873" s="212"/>
      <c r="P873" s="212"/>
      <c r="Q873" s="212"/>
      <c r="R873" s="212"/>
      <c r="S873" s="212"/>
      <c r="T873" s="213"/>
      <c r="AT873" s="214" t="s">
        <v>180</v>
      </c>
      <c r="AU873" s="214" t="s">
        <v>85</v>
      </c>
      <c r="AV873" s="14" t="s">
        <v>178</v>
      </c>
      <c r="AW873" s="14" t="s">
        <v>34</v>
      </c>
      <c r="AX873" s="14" t="s">
        <v>79</v>
      </c>
      <c r="AY873" s="214" t="s">
        <v>171</v>
      </c>
    </row>
    <row r="874" spans="1:65" s="2" customFormat="1" ht="24">
      <c r="A874" s="35"/>
      <c r="B874" s="36"/>
      <c r="C874" s="179" t="s">
        <v>1536</v>
      </c>
      <c r="D874" s="179" t="s">
        <v>173</v>
      </c>
      <c r="E874" s="180" t="s">
        <v>1537</v>
      </c>
      <c r="F874" s="181" t="s">
        <v>1538</v>
      </c>
      <c r="G874" s="182" t="s">
        <v>266</v>
      </c>
      <c r="H874" s="183">
        <v>3</v>
      </c>
      <c r="I874" s="184"/>
      <c r="J874" s="185">
        <f>ROUND(I874*H874,2)</f>
        <v>0</v>
      </c>
      <c r="K874" s="181" t="s">
        <v>177</v>
      </c>
      <c r="L874" s="40"/>
      <c r="M874" s="186" t="s">
        <v>19</v>
      </c>
      <c r="N874" s="187" t="s">
        <v>45</v>
      </c>
      <c r="O874" s="65"/>
      <c r="P874" s="188">
        <f>O874*H874</f>
        <v>0</v>
      </c>
      <c r="Q874" s="188">
        <v>1.76E-4</v>
      </c>
      <c r="R874" s="188">
        <f>Q874*H874</f>
        <v>5.2800000000000004E-4</v>
      </c>
      <c r="S874" s="188">
        <v>0</v>
      </c>
      <c r="T874" s="189">
        <f>S874*H874</f>
        <v>0</v>
      </c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R874" s="190" t="s">
        <v>254</v>
      </c>
      <c r="AT874" s="190" t="s">
        <v>173</v>
      </c>
      <c r="AU874" s="190" t="s">
        <v>85</v>
      </c>
      <c r="AY874" s="18" t="s">
        <v>171</v>
      </c>
      <c r="BE874" s="191">
        <f>IF(N874="základní",J874,0)</f>
        <v>0</v>
      </c>
      <c r="BF874" s="191">
        <f>IF(N874="snížená",J874,0)</f>
        <v>0</v>
      </c>
      <c r="BG874" s="191">
        <f>IF(N874="zákl. přenesená",J874,0)</f>
        <v>0</v>
      </c>
      <c r="BH874" s="191">
        <f>IF(N874="sníž. přenesená",J874,0)</f>
        <v>0</v>
      </c>
      <c r="BI874" s="191">
        <f>IF(N874="nulová",J874,0)</f>
        <v>0</v>
      </c>
      <c r="BJ874" s="18" t="s">
        <v>85</v>
      </c>
      <c r="BK874" s="191">
        <f>ROUND(I874*H874,2)</f>
        <v>0</v>
      </c>
      <c r="BL874" s="18" t="s">
        <v>254</v>
      </c>
      <c r="BM874" s="190" t="s">
        <v>1539</v>
      </c>
    </row>
    <row r="875" spans="1:65" s="2" customFormat="1" ht="87.75">
      <c r="A875" s="35"/>
      <c r="B875" s="36"/>
      <c r="C875" s="37"/>
      <c r="D875" s="194" t="s">
        <v>702</v>
      </c>
      <c r="E875" s="37"/>
      <c r="F875" s="235" t="s">
        <v>1540</v>
      </c>
      <c r="G875" s="37"/>
      <c r="H875" s="37"/>
      <c r="I875" s="236"/>
      <c r="J875" s="37"/>
      <c r="K875" s="37"/>
      <c r="L875" s="40"/>
      <c r="M875" s="237"/>
      <c r="N875" s="238"/>
      <c r="O875" s="65"/>
      <c r="P875" s="65"/>
      <c r="Q875" s="65"/>
      <c r="R875" s="65"/>
      <c r="S875" s="65"/>
      <c r="T875" s="66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T875" s="18" t="s">
        <v>702</v>
      </c>
      <c r="AU875" s="18" t="s">
        <v>85</v>
      </c>
    </row>
    <row r="876" spans="1:65" s="13" customFormat="1" ht="11.25">
      <c r="B876" s="192"/>
      <c r="C876" s="193"/>
      <c r="D876" s="194" t="s">
        <v>180</v>
      </c>
      <c r="E876" s="195" t="s">
        <v>19</v>
      </c>
      <c r="F876" s="196" t="s">
        <v>188</v>
      </c>
      <c r="G876" s="193"/>
      <c r="H876" s="197">
        <v>3</v>
      </c>
      <c r="I876" s="198"/>
      <c r="J876" s="193"/>
      <c r="K876" s="193"/>
      <c r="L876" s="199"/>
      <c r="M876" s="200"/>
      <c r="N876" s="201"/>
      <c r="O876" s="201"/>
      <c r="P876" s="201"/>
      <c r="Q876" s="201"/>
      <c r="R876" s="201"/>
      <c r="S876" s="201"/>
      <c r="T876" s="202"/>
      <c r="AT876" s="203" t="s">
        <v>180</v>
      </c>
      <c r="AU876" s="203" t="s">
        <v>85</v>
      </c>
      <c r="AV876" s="13" t="s">
        <v>85</v>
      </c>
      <c r="AW876" s="13" t="s">
        <v>34</v>
      </c>
      <c r="AX876" s="13" t="s">
        <v>73</v>
      </c>
      <c r="AY876" s="203" t="s">
        <v>171</v>
      </c>
    </row>
    <row r="877" spans="1:65" s="14" customFormat="1" ht="11.25">
      <c r="B877" s="204"/>
      <c r="C877" s="205"/>
      <c r="D877" s="194" t="s">
        <v>180</v>
      </c>
      <c r="E877" s="206" t="s">
        <v>19</v>
      </c>
      <c r="F877" s="207" t="s">
        <v>183</v>
      </c>
      <c r="G877" s="205"/>
      <c r="H877" s="208">
        <v>3</v>
      </c>
      <c r="I877" s="209"/>
      <c r="J877" s="205"/>
      <c r="K877" s="205"/>
      <c r="L877" s="210"/>
      <c r="M877" s="211"/>
      <c r="N877" s="212"/>
      <c r="O877" s="212"/>
      <c r="P877" s="212"/>
      <c r="Q877" s="212"/>
      <c r="R877" s="212"/>
      <c r="S877" s="212"/>
      <c r="T877" s="213"/>
      <c r="AT877" s="214" t="s">
        <v>180</v>
      </c>
      <c r="AU877" s="214" t="s">
        <v>85</v>
      </c>
      <c r="AV877" s="14" t="s">
        <v>178</v>
      </c>
      <c r="AW877" s="14" t="s">
        <v>34</v>
      </c>
      <c r="AX877" s="14" t="s">
        <v>79</v>
      </c>
      <c r="AY877" s="214" t="s">
        <v>171</v>
      </c>
    </row>
    <row r="878" spans="1:65" s="2" customFormat="1" ht="16.5" customHeight="1">
      <c r="A878" s="35"/>
      <c r="B878" s="36"/>
      <c r="C878" s="215" t="s">
        <v>1541</v>
      </c>
      <c r="D878" s="215" t="s">
        <v>285</v>
      </c>
      <c r="E878" s="216" t="s">
        <v>1542</v>
      </c>
      <c r="F878" s="217" t="s">
        <v>1543</v>
      </c>
      <c r="G878" s="218" t="s">
        <v>266</v>
      </c>
      <c r="H878" s="219">
        <v>3</v>
      </c>
      <c r="I878" s="220"/>
      <c r="J878" s="221">
        <f>ROUND(I878*H878,2)</f>
        <v>0</v>
      </c>
      <c r="K878" s="217" t="s">
        <v>177</v>
      </c>
      <c r="L878" s="222"/>
      <c r="M878" s="223" t="s">
        <v>19</v>
      </c>
      <c r="N878" s="224" t="s">
        <v>45</v>
      </c>
      <c r="O878" s="65"/>
      <c r="P878" s="188">
        <f>O878*H878</f>
        <v>0</v>
      </c>
      <c r="Q878" s="188">
        <v>1.2E-2</v>
      </c>
      <c r="R878" s="188">
        <f>Q878*H878</f>
        <v>3.6000000000000004E-2</v>
      </c>
      <c r="S878" s="188">
        <v>0</v>
      </c>
      <c r="T878" s="189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190" t="s">
        <v>341</v>
      </c>
      <c r="AT878" s="190" t="s">
        <v>285</v>
      </c>
      <c r="AU878" s="190" t="s">
        <v>85</v>
      </c>
      <c r="AY878" s="18" t="s">
        <v>171</v>
      </c>
      <c r="BE878" s="191">
        <f>IF(N878="základní",J878,0)</f>
        <v>0</v>
      </c>
      <c r="BF878" s="191">
        <f>IF(N878="snížená",J878,0)</f>
        <v>0</v>
      </c>
      <c r="BG878" s="191">
        <f>IF(N878="zákl. přenesená",J878,0)</f>
        <v>0</v>
      </c>
      <c r="BH878" s="191">
        <f>IF(N878="sníž. přenesená",J878,0)</f>
        <v>0</v>
      </c>
      <c r="BI878" s="191">
        <f>IF(N878="nulová",J878,0)</f>
        <v>0</v>
      </c>
      <c r="BJ878" s="18" t="s">
        <v>85</v>
      </c>
      <c r="BK878" s="191">
        <f>ROUND(I878*H878,2)</f>
        <v>0</v>
      </c>
      <c r="BL878" s="18" t="s">
        <v>254</v>
      </c>
      <c r="BM878" s="190" t="s">
        <v>1544</v>
      </c>
    </row>
    <row r="879" spans="1:65" s="13" customFormat="1" ht="11.25">
      <c r="B879" s="192"/>
      <c r="C879" s="193"/>
      <c r="D879" s="194" t="s">
        <v>180</v>
      </c>
      <c r="E879" s="195" t="s">
        <v>19</v>
      </c>
      <c r="F879" s="196" t="s">
        <v>188</v>
      </c>
      <c r="G879" s="193"/>
      <c r="H879" s="197">
        <v>3</v>
      </c>
      <c r="I879" s="198"/>
      <c r="J879" s="193"/>
      <c r="K879" s="193"/>
      <c r="L879" s="199"/>
      <c r="M879" s="200"/>
      <c r="N879" s="201"/>
      <c r="O879" s="201"/>
      <c r="P879" s="201"/>
      <c r="Q879" s="201"/>
      <c r="R879" s="201"/>
      <c r="S879" s="201"/>
      <c r="T879" s="202"/>
      <c r="AT879" s="203" t="s">
        <v>180</v>
      </c>
      <c r="AU879" s="203" t="s">
        <v>85</v>
      </c>
      <c r="AV879" s="13" t="s">
        <v>85</v>
      </c>
      <c r="AW879" s="13" t="s">
        <v>34</v>
      </c>
      <c r="AX879" s="13" t="s">
        <v>73</v>
      </c>
      <c r="AY879" s="203" t="s">
        <v>171</v>
      </c>
    </row>
    <row r="880" spans="1:65" s="14" customFormat="1" ht="11.25">
      <c r="B880" s="204"/>
      <c r="C880" s="205"/>
      <c r="D880" s="194" t="s">
        <v>180</v>
      </c>
      <c r="E880" s="206" t="s">
        <v>19</v>
      </c>
      <c r="F880" s="207" t="s">
        <v>183</v>
      </c>
      <c r="G880" s="205"/>
      <c r="H880" s="208">
        <v>3</v>
      </c>
      <c r="I880" s="209"/>
      <c r="J880" s="205"/>
      <c r="K880" s="205"/>
      <c r="L880" s="210"/>
      <c r="M880" s="211"/>
      <c r="N880" s="212"/>
      <c r="O880" s="212"/>
      <c r="P880" s="212"/>
      <c r="Q880" s="212"/>
      <c r="R880" s="212"/>
      <c r="S880" s="212"/>
      <c r="T880" s="213"/>
      <c r="AT880" s="214" t="s">
        <v>180</v>
      </c>
      <c r="AU880" s="214" t="s">
        <v>85</v>
      </c>
      <c r="AV880" s="14" t="s">
        <v>178</v>
      </c>
      <c r="AW880" s="14" t="s">
        <v>34</v>
      </c>
      <c r="AX880" s="14" t="s">
        <v>79</v>
      </c>
      <c r="AY880" s="214" t="s">
        <v>171</v>
      </c>
    </row>
    <row r="881" spans="1:65" s="2" customFormat="1" ht="24">
      <c r="A881" s="35"/>
      <c r="B881" s="36"/>
      <c r="C881" s="179" t="s">
        <v>1545</v>
      </c>
      <c r="D881" s="179" t="s">
        <v>173</v>
      </c>
      <c r="E881" s="180" t="s">
        <v>1546</v>
      </c>
      <c r="F881" s="181" t="s">
        <v>1547</v>
      </c>
      <c r="G881" s="182" t="s">
        <v>231</v>
      </c>
      <c r="H881" s="183">
        <v>1.62</v>
      </c>
      <c r="I881" s="184"/>
      <c r="J881" s="185">
        <f>ROUND(I881*H881,2)</f>
        <v>0</v>
      </c>
      <c r="K881" s="181" t="s">
        <v>177</v>
      </c>
      <c r="L881" s="40"/>
      <c r="M881" s="186" t="s">
        <v>19</v>
      </c>
      <c r="N881" s="187" t="s">
        <v>45</v>
      </c>
      <c r="O881" s="65"/>
      <c r="P881" s="188">
        <f>O881*H881</f>
        <v>0</v>
      </c>
      <c r="Q881" s="188">
        <v>0</v>
      </c>
      <c r="R881" s="188">
        <f>Q881*H881</f>
        <v>0</v>
      </c>
      <c r="S881" s="188">
        <v>0</v>
      </c>
      <c r="T881" s="189">
        <f>S881*H881</f>
        <v>0</v>
      </c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R881" s="190" t="s">
        <v>254</v>
      </c>
      <c r="AT881" s="190" t="s">
        <v>173</v>
      </c>
      <c r="AU881" s="190" t="s">
        <v>85</v>
      </c>
      <c r="AY881" s="18" t="s">
        <v>171</v>
      </c>
      <c r="BE881" s="191">
        <f>IF(N881="základní",J881,0)</f>
        <v>0</v>
      </c>
      <c r="BF881" s="191">
        <f>IF(N881="snížená",J881,0)</f>
        <v>0</v>
      </c>
      <c r="BG881" s="191">
        <f>IF(N881="zákl. přenesená",J881,0)</f>
        <v>0</v>
      </c>
      <c r="BH881" s="191">
        <f>IF(N881="sníž. přenesená",J881,0)</f>
        <v>0</v>
      </c>
      <c r="BI881" s="191">
        <f>IF(N881="nulová",J881,0)</f>
        <v>0</v>
      </c>
      <c r="BJ881" s="18" t="s">
        <v>85</v>
      </c>
      <c r="BK881" s="191">
        <f>ROUND(I881*H881,2)</f>
        <v>0</v>
      </c>
      <c r="BL881" s="18" t="s">
        <v>254</v>
      </c>
      <c r="BM881" s="190" t="s">
        <v>1548</v>
      </c>
    </row>
    <row r="882" spans="1:65" s="2" customFormat="1" ht="68.25">
      <c r="A882" s="35"/>
      <c r="B882" s="36"/>
      <c r="C882" s="37"/>
      <c r="D882" s="194" t="s">
        <v>702</v>
      </c>
      <c r="E882" s="37"/>
      <c r="F882" s="235" t="s">
        <v>1549</v>
      </c>
      <c r="G882" s="37"/>
      <c r="H882" s="37"/>
      <c r="I882" s="236"/>
      <c r="J882" s="37"/>
      <c r="K882" s="37"/>
      <c r="L882" s="40"/>
      <c r="M882" s="237"/>
      <c r="N882" s="238"/>
      <c r="O882" s="65"/>
      <c r="P882" s="65"/>
      <c r="Q882" s="65"/>
      <c r="R882" s="65"/>
      <c r="S882" s="65"/>
      <c r="T882" s="66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T882" s="18" t="s">
        <v>702</v>
      </c>
      <c r="AU882" s="18" t="s">
        <v>85</v>
      </c>
    </row>
    <row r="883" spans="1:65" s="13" customFormat="1" ht="11.25">
      <c r="B883" s="192"/>
      <c r="C883" s="193"/>
      <c r="D883" s="194" t="s">
        <v>180</v>
      </c>
      <c r="E883" s="195" t="s">
        <v>19</v>
      </c>
      <c r="F883" s="196" t="s">
        <v>1550</v>
      </c>
      <c r="G883" s="193"/>
      <c r="H883" s="197">
        <v>1.62</v>
      </c>
      <c r="I883" s="198"/>
      <c r="J883" s="193"/>
      <c r="K883" s="193"/>
      <c r="L883" s="199"/>
      <c r="M883" s="200"/>
      <c r="N883" s="201"/>
      <c r="O883" s="201"/>
      <c r="P883" s="201"/>
      <c r="Q883" s="201"/>
      <c r="R883" s="201"/>
      <c r="S883" s="201"/>
      <c r="T883" s="202"/>
      <c r="AT883" s="203" t="s">
        <v>180</v>
      </c>
      <c r="AU883" s="203" t="s">
        <v>85</v>
      </c>
      <c r="AV883" s="13" t="s">
        <v>85</v>
      </c>
      <c r="AW883" s="13" t="s">
        <v>34</v>
      </c>
      <c r="AX883" s="13" t="s">
        <v>73</v>
      </c>
      <c r="AY883" s="203" t="s">
        <v>171</v>
      </c>
    </row>
    <row r="884" spans="1:65" s="14" customFormat="1" ht="11.25">
      <c r="B884" s="204"/>
      <c r="C884" s="205"/>
      <c r="D884" s="194" t="s">
        <v>180</v>
      </c>
      <c r="E884" s="206" t="s">
        <v>19</v>
      </c>
      <c r="F884" s="207" t="s">
        <v>183</v>
      </c>
      <c r="G884" s="205"/>
      <c r="H884" s="208">
        <v>1.62</v>
      </c>
      <c r="I884" s="209"/>
      <c r="J884" s="205"/>
      <c r="K884" s="205"/>
      <c r="L884" s="210"/>
      <c r="M884" s="211"/>
      <c r="N884" s="212"/>
      <c r="O884" s="212"/>
      <c r="P884" s="212"/>
      <c r="Q884" s="212"/>
      <c r="R884" s="212"/>
      <c r="S884" s="212"/>
      <c r="T884" s="213"/>
      <c r="AT884" s="214" t="s">
        <v>180</v>
      </c>
      <c r="AU884" s="214" t="s">
        <v>85</v>
      </c>
      <c r="AV884" s="14" t="s">
        <v>178</v>
      </c>
      <c r="AW884" s="14" t="s">
        <v>34</v>
      </c>
      <c r="AX884" s="14" t="s">
        <v>79</v>
      </c>
      <c r="AY884" s="214" t="s">
        <v>171</v>
      </c>
    </row>
    <row r="885" spans="1:65" s="2" customFormat="1" ht="16.5" customHeight="1">
      <c r="A885" s="35"/>
      <c r="B885" s="36"/>
      <c r="C885" s="215" t="s">
        <v>1551</v>
      </c>
      <c r="D885" s="215" t="s">
        <v>285</v>
      </c>
      <c r="E885" s="216" t="s">
        <v>1552</v>
      </c>
      <c r="F885" s="217" t="s">
        <v>1553</v>
      </c>
      <c r="G885" s="218" t="s">
        <v>231</v>
      </c>
      <c r="H885" s="219">
        <v>1.62</v>
      </c>
      <c r="I885" s="220"/>
      <c r="J885" s="221">
        <f>ROUND(I885*H885,2)</f>
        <v>0</v>
      </c>
      <c r="K885" s="217" t="s">
        <v>177</v>
      </c>
      <c r="L885" s="222"/>
      <c r="M885" s="223" t="s">
        <v>19</v>
      </c>
      <c r="N885" s="224" t="s">
        <v>45</v>
      </c>
      <c r="O885" s="65"/>
      <c r="P885" s="188">
        <f>O885*H885</f>
        <v>0</v>
      </c>
      <c r="Q885" s="188">
        <v>1.4E-2</v>
      </c>
      <c r="R885" s="188">
        <f>Q885*H885</f>
        <v>2.2680000000000002E-2</v>
      </c>
      <c r="S885" s="188">
        <v>0</v>
      </c>
      <c r="T885" s="189">
        <f>S885*H885</f>
        <v>0</v>
      </c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R885" s="190" t="s">
        <v>341</v>
      </c>
      <c r="AT885" s="190" t="s">
        <v>285</v>
      </c>
      <c r="AU885" s="190" t="s">
        <v>85</v>
      </c>
      <c r="AY885" s="18" t="s">
        <v>171</v>
      </c>
      <c r="BE885" s="191">
        <f>IF(N885="základní",J885,0)</f>
        <v>0</v>
      </c>
      <c r="BF885" s="191">
        <f>IF(N885="snížená",J885,0)</f>
        <v>0</v>
      </c>
      <c r="BG885" s="191">
        <f>IF(N885="zákl. přenesená",J885,0)</f>
        <v>0</v>
      </c>
      <c r="BH885" s="191">
        <f>IF(N885="sníž. přenesená",J885,0)</f>
        <v>0</v>
      </c>
      <c r="BI885" s="191">
        <f>IF(N885="nulová",J885,0)</f>
        <v>0</v>
      </c>
      <c r="BJ885" s="18" t="s">
        <v>85</v>
      </c>
      <c r="BK885" s="191">
        <f>ROUND(I885*H885,2)</f>
        <v>0</v>
      </c>
      <c r="BL885" s="18" t="s">
        <v>254</v>
      </c>
      <c r="BM885" s="190" t="s">
        <v>1554</v>
      </c>
    </row>
    <row r="886" spans="1:65" s="13" customFormat="1" ht="11.25">
      <c r="B886" s="192"/>
      <c r="C886" s="193"/>
      <c r="D886" s="194" t="s">
        <v>180</v>
      </c>
      <c r="E886" s="195" t="s">
        <v>19</v>
      </c>
      <c r="F886" s="196" t="s">
        <v>1555</v>
      </c>
      <c r="G886" s="193"/>
      <c r="H886" s="197">
        <v>1.62</v>
      </c>
      <c r="I886" s="198"/>
      <c r="J886" s="193"/>
      <c r="K886" s="193"/>
      <c r="L886" s="199"/>
      <c r="M886" s="200"/>
      <c r="N886" s="201"/>
      <c r="O886" s="201"/>
      <c r="P886" s="201"/>
      <c r="Q886" s="201"/>
      <c r="R886" s="201"/>
      <c r="S886" s="201"/>
      <c r="T886" s="202"/>
      <c r="AT886" s="203" t="s">
        <v>180</v>
      </c>
      <c r="AU886" s="203" t="s">
        <v>85</v>
      </c>
      <c r="AV886" s="13" t="s">
        <v>85</v>
      </c>
      <c r="AW886" s="13" t="s">
        <v>34</v>
      </c>
      <c r="AX886" s="13" t="s">
        <v>79</v>
      </c>
      <c r="AY886" s="203" t="s">
        <v>171</v>
      </c>
    </row>
    <row r="887" spans="1:65" s="2" customFormat="1" ht="33" customHeight="1">
      <c r="A887" s="35"/>
      <c r="B887" s="36"/>
      <c r="C887" s="179" t="s">
        <v>1556</v>
      </c>
      <c r="D887" s="179" t="s">
        <v>173</v>
      </c>
      <c r="E887" s="180" t="s">
        <v>1557</v>
      </c>
      <c r="F887" s="181" t="s">
        <v>1558</v>
      </c>
      <c r="G887" s="182" t="s">
        <v>318</v>
      </c>
      <c r="H887" s="183">
        <v>10.8</v>
      </c>
      <c r="I887" s="184"/>
      <c r="J887" s="185">
        <f>ROUND(I887*H887,2)</f>
        <v>0</v>
      </c>
      <c r="K887" s="181" t="s">
        <v>177</v>
      </c>
      <c r="L887" s="40"/>
      <c r="M887" s="186" t="s">
        <v>19</v>
      </c>
      <c r="N887" s="187" t="s">
        <v>45</v>
      </c>
      <c r="O887" s="65"/>
      <c r="P887" s="188">
        <f>O887*H887</f>
        <v>0</v>
      </c>
      <c r="Q887" s="188">
        <v>0</v>
      </c>
      <c r="R887" s="188">
        <f>Q887*H887</f>
        <v>0</v>
      </c>
      <c r="S887" s="188">
        <v>0</v>
      </c>
      <c r="T887" s="189">
        <f>S887*H887</f>
        <v>0</v>
      </c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R887" s="190" t="s">
        <v>254</v>
      </c>
      <c r="AT887" s="190" t="s">
        <v>173</v>
      </c>
      <c r="AU887" s="190" t="s">
        <v>85</v>
      </c>
      <c r="AY887" s="18" t="s">
        <v>171</v>
      </c>
      <c r="BE887" s="191">
        <f>IF(N887="základní",J887,0)</f>
        <v>0</v>
      </c>
      <c r="BF887" s="191">
        <f>IF(N887="snížená",J887,0)</f>
        <v>0</v>
      </c>
      <c r="BG887" s="191">
        <f>IF(N887="zákl. přenesená",J887,0)</f>
        <v>0</v>
      </c>
      <c r="BH887" s="191">
        <f>IF(N887="sníž. přenesená",J887,0)</f>
        <v>0</v>
      </c>
      <c r="BI887" s="191">
        <f>IF(N887="nulová",J887,0)</f>
        <v>0</v>
      </c>
      <c r="BJ887" s="18" t="s">
        <v>85</v>
      </c>
      <c r="BK887" s="191">
        <f>ROUND(I887*H887,2)</f>
        <v>0</v>
      </c>
      <c r="BL887" s="18" t="s">
        <v>254</v>
      </c>
      <c r="BM887" s="190" t="s">
        <v>1559</v>
      </c>
    </row>
    <row r="888" spans="1:65" s="2" customFormat="1" ht="68.25">
      <c r="A888" s="35"/>
      <c r="B888" s="36"/>
      <c r="C888" s="37"/>
      <c r="D888" s="194" t="s">
        <v>702</v>
      </c>
      <c r="E888" s="37"/>
      <c r="F888" s="235" t="s">
        <v>1549</v>
      </c>
      <c r="G888" s="37"/>
      <c r="H888" s="37"/>
      <c r="I888" s="236"/>
      <c r="J888" s="37"/>
      <c r="K888" s="37"/>
      <c r="L888" s="40"/>
      <c r="M888" s="237"/>
      <c r="N888" s="238"/>
      <c r="O888" s="65"/>
      <c r="P888" s="65"/>
      <c r="Q888" s="65"/>
      <c r="R888" s="65"/>
      <c r="S888" s="65"/>
      <c r="T888" s="66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T888" s="18" t="s">
        <v>702</v>
      </c>
      <c r="AU888" s="18" t="s">
        <v>85</v>
      </c>
    </row>
    <row r="889" spans="1:65" s="13" customFormat="1" ht="11.25">
      <c r="B889" s="192"/>
      <c r="C889" s="193"/>
      <c r="D889" s="194" t="s">
        <v>180</v>
      </c>
      <c r="E889" s="195" t="s">
        <v>19</v>
      </c>
      <c r="F889" s="196" t="s">
        <v>1560</v>
      </c>
      <c r="G889" s="193"/>
      <c r="H889" s="197">
        <v>10.8</v>
      </c>
      <c r="I889" s="198"/>
      <c r="J889" s="193"/>
      <c r="K889" s="193"/>
      <c r="L889" s="199"/>
      <c r="M889" s="200"/>
      <c r="N889" s="201"/>
      <c r="O889" s="201"/>
      <c r="P889" s="201"/>
      <c r="Q889" s="201"/>
      <c r="R889" s="201"/>
      <c r="S889" s="201"/>
      <c r="T889" s="202"/>
      <c r="AT889" s="203" t="s">
        <v>180</v>
      </c>
      <c r="AU889" s="203" t="s">
        <v>85</v>
      </c>
      <c r="AV889" s="13" t="s">
        <v>85</v>
      </c>
      <c r="AW889" s="13" t="s">
        <v>34</v>
      </c>
      <c r="AX889" s="13" t="s">
        <v>73</v>
      </c>
      <c r="AY889" s="203" t="s">
        <v>171</v>
      </c>
    </row>
    <row r="890" spans="1:65" s="14" customFormat="1" ht="11.25">
      <c r="B890" s="204"/>
      <c r="C890" s="205"/>
      <c r="D890" s="194" t="s">
        <v>180</v>
      </c>
      <c r="E890" s="206" t="s">
        <v>19</v>
      </c>
      <c r="F890" s="207" t="s">
        <v>183</v>
      </c>
      <c r="G890" s="205"/>
      <c r="H890" s="208">
        <v>10.8</v>
      </c>
      <c r="I890" s="209"/>
      <c r="J890" s="205"/>
      <c r="K890" s="205"/>
      <c r="L890" s="210"/>
      <c r="M890" s="211"/>
      <c r="N890" s="212"/>
      <c r="O890" s="212"/>
      <c r="P890" s="212"/>
      <c r="Q890" s="212"/>
      <c r="R890" s="212"/>
      <c r="S890" s="212"/>
      <c r="T890" s="213"/>
      <c r="AT890" s="214" t="s">
        <v>180</v>
      </c>
      <c r="AU890" s="214" t="s">
        <v>85</v>
      </c>
      <c r="AV890" s="14" t="s">
        <v>178</v>
      </c>
      <c r="AW890" s="14" t="s">
        <v>34</v>
      </c>
      <c r="AX890" s="14" t="s">
        <v>79</v>
      </c>
      <c r="AY890" s="214" t="s">
        <v>171</v>
      </c>
    </row>
    <row r="891" spans="1:65" s="2" customFormat="1" ht="21.75" customHeight="1">
      <c r="A891" s="35"/>
      <c r="B891" s="36"/>
      <c r="C891" s="215" t="s">
        <v>713</v>
      </c>
      <c r="D891" s="215" t="s">
        <v>285</v>
      </c>
      <c r="E891" s="216" t="s">
        <v>1561</v>
      </c>
      <c r="F891" s="217" t="s">
        <v>1562</v>
      </c>
      <c r="G891" s="218" t="s">
        <v>318</v>
      </c>
      <c r="H891" s="219">
        <v>10.8</v>
      </c>
      <c r="I891" s="220"/>
      <c r="J891" s="221">
        <f>ROUND(I891*H891,2)</f>
        <v>0</v>
      </c>
      <c r="K891" s="217" t="s">
        <v>177</v>
      </c>
      <c r="L891" s="222"/>
      <c r="M891" s="223" t="s">
        <v>19</v>
      </c>
      <c r="N891" s="224" t="s">
        <v>45</v>
      </c>
      <c r="O891" s="65"/>
      <c r="P891" s="188">
        <f>O891*H891</f>
        <v>0</v>
      </c>
      <c r="Q891" s="188">
        <v>2.0000000000000001E-4</v>
      </c>
      <c r="R891" s="188">
        <f>Q891*H891</f>
        <v>2.1600000000000005E-3</v>
      </c>
      <c r="S891" s="188">
        <v>0</v>
      </c>
      <c r="T891" s="189">
        <f>S891*H891</f>
        <v>0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190" t="s">
        <v>341</v>
      </c>
      <c r="AT891" s="190" t="s">
        <v>285</v>
      </c>
      <c r="AU891" s="190" t="s">
        <v>85</v>
      </c>
      <c r="AY891" s="18" t="s">
        <v>171</v>
      </c>
      <c r="BE891" s="191">
        <f>IF(N891="základní",J891,0)</f>
        <v>0</v>
      </c>
      <c r="BF891" s="191">
        <f>IF(N891="snížená",J891,0)</f>
        <v>0</v>
      </c>
      <c r="BG891" s="191">
        <f>IF(N891="zákl. přenesená",J891,0)</f>
        <v>0</v>
      </c>
      <c r="BH891" s="191">
        <f>IF(N891="sníž. přenesená",J891,0)</f>
        <v>0</v>
      </c>
      <c r="BI891" s="191">
        <f>IF(N891="nulová",J891,0)</f>
        <v>0</v>
      </c>
      <c r="BJ891" s="18" t="s">
        <v>85</v>
      </c>
      <c r="BK891" s="191">
        <f>ROUND(I891*H891,2)</f>
        <v>0</v>
      </c>
      <c r="BL891" s="18" t="s">
        <v>254</v>
      </c>
      <c r="BM891" s="190" t="s">
        <v>1563</v>
      </c>
    </row>
    <row r="892" spans="1:65" s="13" customFormat="1" ht="11.25">
      <c r="B892" s="192"/>
      <c r="C892" s="193"/>
      <c r="D892" s="194" t="s">
        <v>180</v>
      </c>
      <c r="E892" s="195" t="s">
        <v>19</v>
      </c>
      <c r="F892" s="196" t="s">
        <v>1564</v>
      </c>
      <c r="G892" s="193"/>
      <c r="H892" s="197">
        <v>10.8</v>
      </c>
      <c r="I892" s="198"/>
      <c r="J892" s="193"/>
      <c r="K892" s="193"/>
      <c r="L892" s="199"/>
      <c r="M892" s="200"/>
      <c r="N892" s="201"/>
      <c r="O892" s="201"/>
      <c r="P892" s="201"/>
      <c r="Q892" s="201"/>
      <c r="R892" s="201"/>
      <c r="S892" s="201"/>
      <c r="T892" s="202"/>
      <c r="AT892" s="203" t="s">
        <v>180</v>
      </c>
      <c r="AU892" s="203" t="s">
        <v>85</v>
      </c>
      <c r="AV892" s="13" t="s">
        <v>85</v>
      </c>
      <c r="AW892" s="13" t="s">
        <v>34</v>
      </c>
      <c r="AX892" s="13" t="s">
        <v>73</v>
      </c>
      <c r="AY892" s="203" t="s">
        <v>171</v>
      </c>
    </row>
    <row r="893" spans="1:65" s="14" customFormat="1" ht="11.25">
      <c r="B893" s="204"/>
      <c r="C893" s="205"/>
      <c r="D893" s="194" t="s">
        <v>180</v>
      </c>
      <c r="E893" s="206" t="s">
        <v>19</v>
      </c>
      <c r="F893" s="207" t="s">
        <v>183</v>
      </c>
      <c r="G893" s="205"/>
      <c r="H893" s="208">
        <v>10.8</v>
      </c>
      <c r="I893" s="209"/>
      <c r="J893" s="205"/>
      <c r="K893" s="205"/>
      <c r="L893" s="210"/>
      <c r="M893" s="211"/>
      <c r="N893" s="212"/>
      <c r="O893" s="212"/>
      <c r="P893" s="212"/>
      <c r="Q893" s="212"/>
      <c r="R893" s="212"/>
      <c r="S893" s="212"/>
      <c r="T893" s="213"/>
      <c r="AT893" s="214" t="s">
        <v>180</v>
      </c>
      <c r="AU893" s="214" t="s">
        <v>85</v>
      </c>
      <c r="AV893" s="14" t="s">
        <v>178</v>
      </c>
      <c r="AW893" s="14" t="s">
        <v>34</v>
      </c>
      <c r="AX893" s="14" t="s">
        <v>79</v>
      </c>
      <c r="AY893" s="214" t="s">
        <v>171</v>
      </c>
    </row>
    <row r="894" spans="1:65" s="2" customFormat="1" ht="24">
      <c r="A894" s="35"/>
      <c r="B894" s="36"/>
      <c r="C894" s="179" t="s">
        <v>1565</v>
      </c>
      <c r="D894" s="179" t="s">
        <v>173</v>
      </c>
      <c r="E894" s="180" t="s">
        <v>1566</v>
      </c>
      <c r="F894" s="181" t="s">
        <v>1567</v>
      </c>
      <c r="G894" s="182" t="s">
        <v>1525</v>
      </c>
      <c r="H894" s="183">
        <v>532.55999999999995</v>
      </c>
      <c r="I894" s="184"/>
      <c r="J894" s="185">
        <f>ROUND(I894*H894,2)</f>
        <v>0</v>
      </c>
      <c r="K894" s="181" t="s">
        <v>177</v>
      </c>
      <c r="L894" s="40"/>
      <c r="M894" s="186" t="s">
        <v>19</v>
      </c>
      <c r="N894" s="187" t="s">
        <v>45</v>
      </c>
      <c r="O894" s="65"/>
      <c r="P894" s="188">
        <f>O894*H894</f>
        <v>0</v>
      </c>
      <c r="Q894" s="188">
        <v>6.7487499999999994E-5</v>
      </c>
      <c r="R894" s="188">
        <f>Q894*H894</f>
        <v>3.5941142999999995E-2</v>
      </c>
      <c r="S894" s="188">
        <v>0</v>
      </c>
      <c r="T894" s="189">
        <f>S894*H894</f>
        <v>0</v>
      </c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R894" s="190" t="s">
        <v>254</v>
      </c>
      <c r="AT894" s="190" t="s">
        <v>173</v>
      </c>
      <c r="AU894" s="190" t="s">
        <v>85</v>
      </c>
      <c r="AY894" s="18" t="s">
        <v>171</v>
      </c>
      <c r="BE894" s="191">
        <f>IF(N894="základní",J894,0)</f>
        <v>0</v>
      </c>
      <c r="BF894" s="191">
        <f>IF(N894="snížená",J894,0)</f>
        <v>0</v>
      </c>
      <c r="BG894" s="191">
        <f>IF(N894="zákl. přenesená",J894,0)</f>
        <v>0</v>
      </c>
      <c r="BH894" s="191">
        <f>IF(N894="sníž. přenesená",J894,0)</f>
        <v>0</v>
      </c>
      <c r="BI894" s="191">
        <f>IF(N894="nulová",J894,0)</f>
        <v>0</v>
      </c>
      <c r="BJ894" s="18" t="s">
        <v>85</v>
      </c>
      <c r="BK894" s="191">
        <f>ROUND(I894*H894,2)</f>
        <v>0</v>
      </c>
      <c r="BL894" s="18" t="s">
        <v>254</v>
      </c>
      <c r="BM894" s="190" t="s">
        <v>1568</v>
      </c>
    </row>
    <row r="895" spans="1:65" s="13" customFormat="1" ht="11.25">
      <c r="B895" s="192"/>
      <c r="C895" s="193"/>
      <c r="D895" s="194" t="s">
        <v>180</v>
      </c>
      <c r="E895" s="195" t="s">
        <v>19</v>
      </c>
      <c r="F895" s="196" t="s">
        <v>1569</v>
      </c>
      <c r="G895" s="193"/>
      <c r="H895" s="197">
        <v>532.55999999999995</v>
      </c>
      <c r="I895" s="198"/>
      <c r="J895" s="193"/>
      <c r="K895" s="193"/>
      <c r="L895" s="199"/>
      <c r="M895" s="200"/>
      <c r="N895" s="201"/>
      <c r="O895" s="201"/>
      <c r="P895" s="201"/>
      <c r="Q895" s="201"/>
      <c r="R895" s="201"/>
      <c r="S895" s="201"/>
      <c r="T895" s="202"/>
      <c r="AT895" s="203" t="s">
        <v>180</v>
      </c>
      <c r="AU895" s="203" t="s">
        <v>85</v>
      </c>
      <c r="AV895" s="13" t="s">
        <v>85</v>
      </c>
      <c r="AW895" s="13" t="s">
        <v>34</v>
      </c>
      <c r="AX895" s="13" t="s">
        <v>79</v>
      </c>
      <c r="AY895" s="203" t="s">
        <v>171</v>
      </c>
    </row>
    <row r="896" spans="1:65" s="2" customFormat="1" ht="16.5" customHeight="1">
      <c r="A896" s="35"/>
      <c r="B896" s="36"/>
      <c r="C896" s="215" t="s">
        <v>1570</v>
      </c>
      <c r="D896" s="215" t="s">
        <v>285</v>
      </c>
      <c r="E896" s="216" t="s">
        <v>1571</v>
      </c>
      <c r="F896" s="217" t="s">
        <v>1572</v>
      </c>
      <c r="G896" s="218" t="s">
        <v>215</v>
      </c>
      <c r="H896" s="219">
        <v>0.53300000000000003</v>
      </c>
      <c r="I896" s="220"/>
      <c r="J896" s="221">
        <f>ROUND(I896*H896,2)</f>
        <v>0</v>
      </c>
      <c r="K896" s="217" t="s">
        <v>19</v>
      </c>
      <c r="L896" s="222"/>
      <c r="M896" s="223" t="s">
        <v>19</v>
      </c>
      <c r="N896" s="224" t="s">
        <v>45</v>
      </c>
      <c r="O896" s="65"/>
      <c r="P896" s="188">
        <f>O896*H896</f>
        <v>0</v>
      </c>
      <c r="Q896" s="188">
        <v>0</v>
      </c>
      <c r="R896" s="188">
        <f>Q896*H896</f>
        <v>0</v>
      </c>
      <c r="S896" s="188">
        <v>0</v>
      </c>
      <c r="T896" s="189">
        <f>S896*H896</f>
        <v>0</v>
      </c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R896" s="190" t="s">
        <v>341</v>
      </c>
      <c r="AT896" s="190" t="s">
        <v>285</v>
      </c>
      <c r="AU896" s="190" t="s">
        <v>85</v>
      </c>
      <c r="AY896" s="18" t="s">
        <v>171</v>
      </c>
      <c r="BE896" s="191">
        <f>IF(N896="základní",J896,0)</f>
        <v>0</v>
      </c>
      <c r="BF896" s="191">
        <f>IF(N896="snížená",J896,0)</f>
        <v>0</v>
      </c>
      <c r="BG896" s="191">
        <f>IF(N896="zákl. přenesená",J896,0)</f>
        <v>0</v>
      </c>
      <c r="BH896" s="191">
        <f>IF(N896="sníž. přenesená",J896,0)</f>
        <v>0</v>
      </c>
      <c r="BI896" s="191">
        <f>IF(N896="nulová",J896,0)</f>
        <v>0</v>
      </c>
      <c r="BJ896" s="18" t="s">
        <v>85</v>
      </c>
      <c r="BK896" s="191">
        <f>ROUND(I896*H896,2)</f>
        <v>0</v>
      </c>
      <c r="BL896" s="18" t="s">
        <v>254</v>
      </c>
      <c r="BM896" s="190" t="s">
        <v>1573</v>
      </c>
    </row>
    <row r="897" spans="1:65" s="13" customFormat="1" ht="11.25">
      <c r="B897" s="192"/>
      <c r="C897" s="193"/>
      <c r="D897" s="194" t="s">
        <v>180</v>
      </c>
      <c r="E897" s="195" t="s">
        <v>19</v>
      </c>
      <c r="F897" s="196" t="s">
        <v>1574</v>
      </c>
      <c r="G897" s="193"/>
      <c r="H897" s="197">
        <v>0.53300000000000003</v>
      </c>
      <c r="I897" s="198"/>
      <c r="J897" s="193"/>
      <c r="K897" s="193"/>
      <c r="L897" s="199"/>
      <c r="M897" s="200"/>
      <c r="N897" s="201"/>
      <c r="O897" s="201"/>
      <c r="P897" s="201"/>
      <c r="Q897" s="201"/>
      <c r="R897" s="201"/>
      <c r="S897" s="201"/>
      <c r="T897" s="202"/>
      <c r="AT897" s="203" t="s">
        <v>180</v>
      </c>
      <c r="AU897" s="203" t="s">
        <v>85</v>
      </c>
      <c r="AV897" s="13" t="s">
        <v>85</v>
      </c>
      <c r="AW897" s="13" t="s">
        <v>34</v>
      </c>
      <c r="AX897" s="13" t="s">
        <v>73</v>
      </c>
      <c r="AY897" s="203" t="s">
        <v>171</v>
      </c>
    </row>
    <row r="898" spans="1:65" s="14" customFormat="1" ht="11.25">
      <c r="B898" s="204"/>
      <c r="C898" s="205"/>
      <c r="D898" s="194" t="s">
        <v>180</v>
      </c>
      <c r="E898" s="206" t="s">
        <v>19</v>
      </c>
      <c r="F898" s="207" t="s">
        <v>183</v>
      </c>
      <c r="G898" s="205"/>
      <c r="H898" s="208">
        <v>0.53300000000000003</v>
      </c>
      <c r="I898" s="209"/>
      <c r="J898" s="205"/>
      <c r="K898" s="205"/>
      <c r="L898" s="210"/>
      <c r="M898" s="211"/>
      <c r="N898" s="212"/>
      <c r="O898" s="212"/>
      <c r="P898" s="212"/>
      <c r="Q898" s="212"/>
      <c r="R898" s="212"/>
      <c r="S898" s="212"/>
      <c r="T898" s="213"/>
      <c r="AT898" s="214" t="s">
        <v>180</v>
      </c>
      <c r="AU898" s="214" t="s">
        <v>85</v>
      </c>
      <c r="AV898" s="14" t="s">
        <v>178</v>
      </c>
      <c r="AW898" s="14" t="s">
        <v>34</v>
      </c>
      <c r="AX898" s="14" t="s">
        <v>79</v>
      </c>
      <c r="AY898" s="214" t="s">
        <v>171</v>
      </c>
    </row>
    <row r="899" spans="1:65" s="2" customFormat="1" ht="48">
      <c r="A899" s="35"/>
      <c r="B899" s="36"/>
      <c r="C899" s="179" t="s">
        <v>1575</v>
      </c>
      <c r="D899" s="179" t="s">
        <v>173</v>
      </c>
      <c r="E899" s="180" t="s">
        <v>1576</v>
      </c>
      <c r="F899" s="181" t="s">
        <v>1577</v>
      </c>
      <c r="G899" s="182" t="s">
        <v>215</v>
      </c>
      <c r="H899" s="183">
        <v>0.27100000000000002</v>
      </c>
      <c r="I899" s="184"/>
      <c r="J899" s="185">
        <f>ROUND(I899*H899,2)</f>
        <v>0</v>
      </c>
      <c r="K899" s="181" t="s">
        <v>177</v>
      </c>
      <c r="L899" s="40"/>
      <c r="M899" s="186" t="s">
        <v>19</v>
      </c>
      <c r="N899" s="187" t="s">
        <v>45</v>
      </c>
      <c r="O899" s="65"/>
      <c r="P899" s="188">
        <f>O899*H899</f>
        <v>0</v>
      </c>
      <c r="Q899" s="188">
        <v>0</v>
      </c>
      <c r="R899" s="188">
        <f>Q899*H899</f>
        <v>0</v>
      </c>
      <c r="S899" s="188">
        <v>0</v>
      </c>
      <c r="T899" s="189">
        <f>S899*H899</f>
        <v>0</v>
      </c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R899" s="190" t="s">
        <v>254</v>
      </c>
      <c r="AT899" s="190" t="s">
        <v>173</v>
      </c>
      <c r="AU899" s="190" t="s">
        <v>85</v>
      </c>
      <c r="AY899" s="18" t="s">
        <v>171</v>
      </c>
      <c r="BE899" s="191">
        <f>IF(N899="základní",J899,0)</f>
        <v>0</v>
      </c>
      <c r="BF899" s="191">
        <f>IF(N899="snížená",J899,0)</f>
        <v>0</v>
      </c>
      <c r="BG899" s="191">
        <f>IF(N899="zákl. přenesená",J899,0)</f>
        <v>0</v>
      </c>
      <c r="BH899" s="191">
        <f>IF(N899="sníž. přenesená",J899,0)</f>
        <v>0</v>
      </c>
      <c r="BI899" s="191">
        <f>IF(N899="nulová",J899,0)</f>
        <v>0</v>
      </c>
      <c r="BJ899" s="18" t="s">
        <v>85</v>
      </c>
      <c r="BK899" s="191">
        <f>ROUND(I899*H899,2)</f>
        <v>0</v>
      </c>
      <c r="BL899" s="18" t="s">
        <v>254</v>
      </c>
      <c r="BM899" s="190" t="s">
        <v>1578</v>
      </c>
    </row>
    <row r="900" spans="1:65" s="13" customFormat="1" ht="11.25">
      <c r="B900" s="192"/>
      <c r="C900" s="193"/>
      <c r="D900" s="194" t="s">
        <v>180</v>
      </c>
      <c r="E900" s="195" t="s">
        <v>19</v>
      </c>
      <c r="F900" s="196" t="s">
        <v>1579</v>
      </c>
      <c r="G900" s="193"/>
      <c r="H900" s="197">
        <v>0.27100000000000002</v>
      </c>
      <c r="I900" s="198"/>
      <c r="J900" s="193"/>
      <c r="K900" s="193"/>
      <c r="L900" s="199"/>
      <c r="M900" s="200"/>
      <c r="N900" s="201"/>
      <c r="O900" s="201"/>
      <c r="P900" s="201"/>
      <c r="Q900" s="201"/>
      <c r="R900" s="201"/>
      <c r="S900" s="201"/>
      <c r="T900" s="202"/>
      <c r="AT900" s="203" t="s">
        <v>180</v>
      </c>
      <c r="AU900" s="203" t="s">
        <v>85</v>
      </c>
      <c r="AV900" s="13" t="s">
        <v>85</v>
      </c>
      <c r="AW900" s="13" t="s">
        <v>34</v>
      </c>
      <c r="AX900" s="13" t="s">
        <v>73</v>
      </c>
      <c r="AY900" s="203" t="s">
        <v>171</v>
      </c>
    </row>
    <row r="901" spans="1:65" s="14" customFormat="1" ht="11.25">
      <c r="B901" s="204"/>
      <c r="C901" s="205"/>
      <c r="D901" s="194" t="s">
        <v>180</v>
      </c>
      <c r="E901" s="206" t="s">
        <v>19</v>
      </c>
      <c r="F901" s="207" t="s">
        <v>183</v>
      </c>
      <c r="G901" s="205"/>
      <c r="H901" s="208">
        <v>0.27100000000000002</v>
      </c>
      <c r="I901" s="209"/>
      <c r="J901" s="205"/>
      <c r="K901" s="205"/>
      <c r="L901" s="210"/>
      <c r="M901" s="211"/>
      <c r="N901" s="212"/>
      <c r="O901" s="212"/>
      <c r="P901" s="212"/>
      <c r="Q901" s="212"/>
      <c r="R901" s="212"/>
      <c r="S901" s="212"/>
      <c r="T901" s="213"/>
      <c r="AT901" s="214" t="s">
        <v>180</v>
      </c>
      <c r="AU901" s="214" t="s">
        <v>85</v>
      </c>
      <c r="AV901" s="14" t="s">
        <v>178</v>
      </c>
      <c r="AW901" s="14" t="s">
        <v>34</v>
      </c>
      <c r="AX901" s="14" t="s">
        <v>79</v>
      </c>
      <c r="AY901" s="214" t="s">
        <v>171</v>
      </c>
    </row>
    <row r="902" spans="1:65" s="2" customFormat="1" ht="48">
      <c r="A902" s="35"/>
      <c r="B902" s="36"/>
      <c r="C902" s="179" t="s">
        <v>1580</v>
      </c>
      <c r="D902" s="179" t="s">
        <v>173</v>
      </c>
      <c r="E902" s="180" t="s">
        <v>1581</v>
      </c>
      <c r="F902" s="181" t="s">
        <v>1582</v>
      </c>
      <c r="G902" s="182" t="s">
        <v>215</v>
      </c>
      <c r="H902" s="183">
        <v>0.27100000000000002</v>
      </c>
      <c r="I902" s="184"/>
      <c r="J902" s="185">
        <f>ROUND(I902*H902,2)</f>
        <v>0</v>
      </c>
      <c r="K902" s="181" t="s">
        <v>177</v>
      </c>
      <c r="L902" s="40"/>
      <c r="M902" s="186" t="s">
        <v>19</v>
      </c>
      <c r="N902" s="187" t="s">
        <v>45</v>
      </c>
      <c r="O902" s="65"/>
      <c r="P902" s="188">
        <f>O902*H902</f>
        <v>0</v>
      </c>
      <c r="Q902" s="188">
        <v>0</v>
      </c>
      <c r="R902" s="188">
        <f>Q902*H902</f>
        <v>0</v>
      </c>
      <c r="S902" s="188">
        <v>0</v>
      </c>
      <c r="T902" s="189">
        <f>S902*H902</f>
        <v>0</v>
      </c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R902" s="190" t="s">
        <v>254</v>
      </c>
      <c r="AT902" s="190" t="s">
        <v>173</v>
      </c>
      <c r="AU902" s="190" t="s">
        <v>85</v>
      </c>
      <c r="AY902" s="18" t="s">
        <v>171</v>
      </c>
      <c r="BE902" s="191">
        <f>IF(N902="základní",J902,0)</f>
        <v>0</v>
      </c>
      <c r="BF902" s="191">
        <f>IF(N902="snížená",J902,0)</f>
        <v>0</v>
      </c>
      <c r="BG902" s="191">
        <f>IF(N902="zákl. přenesená",J902,0)</f>
        <v>0</v>
      </c>
      <c r="BH902" s="191">
        <f>IF(N902="sníž. přenesená",J902,0)</f>
        <v>0</v>
      </c>
      <c r="BI902" s="191">
        <f>IF(N902="nulová",J902,0)</f>
        <v>0</v>
      </c>
      <c r="BJ902" s="18" t="s">
        <v>85</v>
      </c>
      <c r="BK902" s="191">
        <f>ROUND(I902*H902,2)</f>
        <v>0</v>
      </c>
      <c r="BL902" s="18" t="s">
        <v>254</v>
      </c>
      <c r="BM902" s="190" t="s">
        <v>1583</v>
      </c>
    </row>
    <row r="903" spans="1:65" s="13" customFormat="1" ht="11.25">
      <c r="B903" s="192"/>
      <c r="C903" s="193"/>
      <c r="D903" s="194" t="s">
        <v>180</v>
      </c>
      <c r="E903" s="195" t="s">
        <v>19</v>
      </c>
      <c r="F903" s="196" t="s">
        <v>1579</v>
      </c>
      <c r="G903" s="193"/>
      <c r="H903" s="197">
        <v>0.27100000000000002</v>
      </c>
      <c r="I903" s="198"/>
      <c r="J903" s="193"/>
      <c r="K903" s="193"/>
      <c r="L903" s="199"/>
      <c r="M903" s="200"/>
      <c r="N903" s="201"/>
      <c r="O903" s="201"/>
      <c r="P903" s="201"/>
      <c r="Q903" s="201"/>
      <c r="R903" s="201"/>
      <c r="S903" s="201"/>
      <c r="T903" s="202"/>
      <c r="AT903" s="203" t="s">
        <v>180</v>
      </c>
      <c r="AU903" s="203" t="s">
        <v>85</v>
      </c>
      <c r="AV903" s="13" t="s">
        <v>85</v>
      </c>
      <c r="AW903" s="13" t="s">
        <v>34</v>
      </c>
      <c r="AX903" s="13" t="s">
        <v>73</v>
      </c>
      <c r="AY903" s="203" t="s">
        <v>171</v>
      </c>
    </row>
    <row r="904" spans="1:65" s="14" customFormat="1" ht="11.25">
      <c r="B904" s="204"/>
      <c r="C904" s="205"/>
      <c r="D904" s="194" t="s">
        <v>180</v>
      </c>
      <c r="E904" s="206" t="s">
        <v>19</v>
      </c>
      <c r="F904" s="207" t="s">
        <v>183</v>
      </c>
      <c r="G904" s="205"/>
      <c r="H904" s="208">
        <v>0.27100000000000002</v>
      </c>
      <c r="I904" s="209"/>
      <c r="J904" s="205"/>
      <c r="K904" s="205"/>
      <c r="L904" s="210"/>
      <c r="M904" s="211"/>
      <c r="N904" s="212"/>
      <c r="O904" s="212"/>
      <c r="P904" s="212"/>
      <c r="Q904" s="212"/>
      <c r="R904" s="212"/>
      <c r="S904" s="212"/>
      <c r="T904" s="213"/>
      <c r="AT904" s="214" t="s">
        <v>180</v>
      </c>
      <c r="AU904" s="214" t="s">
        <v>85</v>
      </c>
      <c r="AV904" s="14" t="s">
        <v>178</v>
      </c>
      <c r="AW904" s="14" t="s">
        <v>34</v>
      </c>
      <c r="AX904" s="14" t="s">
        <v>79</v>
      </c>
      <c r="AY904" s="214" t="s">
        <v>171</v>
      </c>
    </row>
    <row r="905" spans="1:65" s="12" customFormat="1" ht="22.9" customHeight="1">
      <c r="B905" s="163"/>
      <c r="C905" s="164"/>
      <c r="D905" s="165" t="s">
        <v>72</v>
      </c>
      <c r="E905" s="177" t="s">
        <v>1584</v>
      </c>
      <c r="F905" s="177" t="s">
        <v>1585</v>
      </c>
      <c r="G905" s="164"/>
      <c r="H905" s="164"/>
      <c r="I905" s="167"/>
      <c r="J905" s="178">
        <f>BK905</f>
        <v>0</v>
      </c>
      <c r="K905" s="164"/>
      <c r="L905" s="169"/>
      <c r="M905" s="170"/>
      <c r="N905" s="171"/>
      <c r="O905" s="171"/>
      <c r="P905" s="172">
        <f>SUM(P906:P958)</f>
        <v>0</v>
      </c>
      <c r="Q905" s="171"/>
      <c r="R905" s="172">
        <f>SUM(R906:R958)</f>
        <v>5.6376450399999989</v>
      </c>
      <c r="S905" s="171"/>
      <c r="T905" s="173">
        <f>SUM(T906:T958)</f>
        <v>0</v>
      </c>
      <c r="AR905" s="174" t="s">
        <v>85</v>
      </c>
      <c r="AT905" s="175" t="s">
        <v>72</v>
      </c>
      <c r="AU905" s="175" t="s">
        <v>79</v>
      </c>
      <c r="AY905" s="174" t="s">
        <v>171</v>
      </c>
      <c r="BK905" s="176">
        <f>SUM(BK906:BK958)</f>
        <v>0</v>
      </c>
    </row>
    <row r="906" spans="1:65" s="2" customFormat="1" ht="24">
      <c r="A906" s="35"/>
      <c r="B906" s="36"/>
      <c r="C906" s="179" t="s">
        <v>1586</v>
      </c>
      <c r="D906" s="179" t="s">
        <v>173</v>
      </c>
      <c r="E906" s="180" t="s">
        <v>1587</v>
      </c>
      <c r="F906" s="181" t="s">
        <v>1588</v>
      </c>
      <c r="G906" s="182" t="s">
        <v>231</v>
      </c>
      <c r="H906" s="183">
        <v>170.26</v>
      </c>
      <c r="I906" s="184"/>
      <c r="J906" s="185">
        <f>ROUND(I906*H906,2)</f>
        <v>0</v>
      </c>
      <c r="K906" s="181" t="s">
        <v>177</v>
      </c>
      <c r="L906" s="40"/>
      <c r="M906" s="186" t="s">
        <v>19</v>
      </c>
      <c r="N906" s="187" t="s">
        <v>45</v>
      </c>
      <c r="O906" s="65"/>
      <c r="P906" s="188">
        <f>O906*H906</f>
        <v>0</v>
      </c>
      <c r="Q906" s="188">
        <v>0</v>
      </c>
      <c r="R906" s="188">
        <f>Q906*H906</f>
        <v>0</v>
      </c>
      <c r="S906" s="188">
        <v>0</v>
      </c>
      <c r="T906" s="189">
        <f>S906*H906</f>
        <v>0</v>
      </c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R906" s="190" t="s">
        <v>254</v>
      </c>
      <c r="AT906" s="190" t="s">
        <v>173</v>
      </c>
      <c r="AU906" s="190" t="s">
        <v>85</v>
      </c>
      <c r="AY906" s="18" t="s">
        <v>171</v>
      </c>
      <c r="BE906" s="191">
        <f>IF(N906="základní",J906,0)</f>
        <v>0</v>
      </c>
      <c r="BF906" s="191">
        <f>IF(N906="snížená",J906,0)</f>
        <v>0</v>
      </c>
      <c r="BG906" s="191">
        <f>IF(N906="zákl. přenesená",J906,0)</f>
        <v>0</v>
      </c>
      <c r="BH906" s="191">
        <f>IF(N906="sníž. přenesená",J906,0)</f>
        <v>0</v>
      </c>
      <c r="BI906" s="191">
        <f>IF(N906="nulová",J906,0)</f>
        <v>0</v>
      </c>
      <c r="BJ906" s="18" t="s">
        <v>85</v>
      </c>
      <c r="BK906" s="191">
        <f>ROUND(I906*H906,2)</f>
        <v>0</v>
      </c>
      <c r="BL906" s="18" t="s">
        <v>254</v>
      </c>
      <c r="BM906" s="190" t="s">
        <v>1589</v>
      </c>
    </row>
    <row r="907" spans="1:65" s="2" customFormat="1" ht="68.25">
      <c r="A907" s="35"/>
      <c r="B907" s="36"/>
      <c r="C907" s="37"/>
      <c r="D907" s="194" t="s">
        <v>702</v>
      </c>
      <c r="E907" s="37"/>
      <c r="F907" s="235" t="s">
        <v>1590</v>
      </c>
      <c r="G907" s="37"/>
      <c r="H907" s="37"/>
      <c r="I907" s="236"/>
      <c r="J907" s="37"/>
      <c r="K907" s="37"/>
      <c r="L907" s="40"/>
      <c r="M907" s="237"/>
      <c r="N907" s="238"/>
      <c r="O907" s="65"/>
      <c r="P907" s="65"/>
      <c r="Q907" s="65"/>
      <c r="R907" s="65"/>
      <c r="S907" s="65"/>
      <c r="T907" s="66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T907" s="18" t="s">
        <v>702</v>
      </c>
      <c r="AU907" s="18" t="s">
        <v>85</v>
      </c>
    </row>
    <row r="908" spans="1:65" s="13" customFormat="1" ht="11.25">
      <c r="B908" s="192"/>
      <c r="C908" s="193"/>
      <c r="D908" s="194" t="s">
        <v>180</v>
      </c>
      <c r="E908" s="195" t="s">
        <v>19</v>
      </c>
      <c r="F908" s="196" t="s">
        <v>1591</v>
      </c>
      <c r="G908" s="193"/>
      <c r="H908" s="197">
        <v>170.26</v>
      </c>
      <c r="I908" s="198"/>
      <c r="J908" s="193"/>
      <c r="K908" s="193"/>
      <c r="L908" s="199"/>
      <c r="M908" s="200"/>
      <c r="N908" s="201"/>
      <c r="O908" s="201"/>
      <c r="P908" s="201"/>
      <c r="Q908" s="201"/>
      <c r="R908" s="201"/>
      <c r="S908" s="201"/>
      <c r="T908" s="202"/>
      <c r="AT908" s="203" t="s">
        <v>180</v>
      </c>
      <c r="AU908" s="203" t="s">
        <v>85</v>
      </c>
      <c r="AV908" s="13" t="s">
        <v>85</v>
      </c>
      <c r="AW908" s="13" t="s">
        <v>34</v>
      </c>
      <c r="AX908" s="13" t="s">
        <v>79</v>
      </c>
      <c r="AY908" s="203" t="s">
        <v>171</v>
      </c>
    </row>
    <row r="909" spans="1:65" s="2" customFormat="1" ht="24">
      <c r="A909" s="35"/>
      <c r="B909" s="36"/>
      <c r="C909" s="179" t="s">
        <v>1592</v>
      </c>
      <c r="D909" s="179" t="s">
        <v>173</v>
      </c>
      <c r="E909" s="180" t="s">
        <v>1593</v>
      </c>
      <c r="F909" s="181" t="s">
        <v>1594</v>
      </c>
      <c r="G909" s="182" t="s">
        <v>231</v>
      </c>
      <c r="H909" s="183">
        <v>170.26</v>
      </c>
      <c r="I909" s="184"/>
      <c r="J909" s="185">
        <f>ROUND(I909*H909,2)</f>
        <v>0</v>
      </c>
      <c r="K909" s="181" t="s">
        <v>177</v>
      </c>
      <c r="L909" s="40"/>
      <c r="M909" s="186" t="s">
        <v>19</v>
      </c>
      <c r="N909" s="187" t="s">
        <v>45</v>
      </c>
      <c r="O909" s="65"/>
      <c r="P909" s="188">
        <f>O909*H909</f>
        <v>0</v>
      </c>
      <c r="Q909" s="188">
        <v>2.9999999999999997E-4</v>
      </c>
      <c r="R909" s="188">
        <f>Q909*H909</f>
        <v>5.1077999999999991E-2</v>
      </c>
      <c r="S909" s="188">
        <v>0</v>
      </c>
      <c r="T909" s="189">
        <f>S909*H909</f>
        <v>0</v>
      </c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R909" s="190" t="s">
        <v>254</v>
      </c>
      <c r="AT909" s="190" t="s">
        <v>173</v>
      </c>
      <c r="AU909" s="190" t="s">
        <v>85</v>
      </c>
      <c r="AY909" s="18" t="s">
        <v>171</v>
      </c>
      <c r="BE909" s="191">
        <f>IF(N909="základní",J909,0)</f>
        <v>0</v>
      </c>
      <c r="BF909" s="191">
        <f>IF(N909="snížená",J909,0)</f>
        <v>0</v>
      </c>
      <c r="BG909" s="191">
        <f>IF(N909="zákl. přenesená",J909,0)</f>
        <v>0</v>
      </c>
      <c r="BH909" s="191">
        <f>IF(N909="sníž. přenesená",J909,0)</f>
        <v>0</v>
      </c>
      <c r="BI909" s="191">
        <f>IF(N909="nulová",J909,0)</f>
        <v>0</v>
      </c>
      <c r="BJ909" s="18" t="s">
        <v>85</v>
      </c>
      <c r="BK909" s="191">
        <f>ROUND(I909*H909,2)</f>
        <v>0</v>
      </c>
      <c r="BL909" s="18" t="s">
        <v>254</v>
      </c>
      <c r="BM909" s="190" t="s">
        <v>1595</v>
      </c>
    </row>
    <row r="910" spans="1:65" s="2" customFormat="1" ht="68.25">
      <c r="A910" s="35"/>
      <c r="B910" s="36"/>
      <c r="C910" s="37"/>
      <c r="D910" s="194" t="s">
        <v>702</v>
      </c>
      <c r="E910" s="37"/>
      <c r="F910" s="235" t="s">
        <v>1590</v>
      </c>
      <c r="G910" s="37"/>
      <c r="H910" s="37"/>
      <c r="I910" s="236"/>
      <c r="J910" s="37"/>
      <c r="K910" s="37"/>
      <c r="L910" s="40"/>
      <c r="M910" s="237"/>
      <c r="N910" s="238"/>
      <c r="O910" s="65"/>
      <c r="P910" s="65"/>
      <c r="Q910" s="65"/>
      <c r="R910" s="65"/>
      <c r="S910" s="65"/>
      <c r="T910" s="66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T910" s="18" t="s">
        <v>702</v>
      </c>
      <c r="AU910" s="18" t="s">
        <v>85</v>
      </c>
    </row>
    <row r="911" spans="1:65" s="13" customFormat="1" ht="11.25">
      <c r="B911" s="192"/>
      <c r="C911" s="193"/>
      <c r="D911" s="194" t="s">
        <v>180</v>
      </c>
      <c r="E911" s="195" t="s">
        <v>19</v>
      </c>
      <c r="F911" s="196" t="s">
        <v>1596</v>
      </c>
      <c r="G911" s="193"/>
      <c r="H911" s="197">
        <v>170.26</v>
      </c>
      <c r="I911" s="198"/>
      <c r="J911" s="193"/>
      <c r="K911" s="193"/>
      <c r="L911" s="199"/>
      <c r="M911" s="200"/>
      <c r="N911" s="201"/>
      <c r="O911" s="201"/>
      <c r="P911" s="201"/>
      <c r="Q911" s="201"/>
      <c r="R911" s="201"/>
      <c r="S911" s="201"/>
      <c r="T911" s="202"/>
      <c r="AT911" s="203" t="s">
        <v>180</v>
      </c>
      <c r="AU911" s="203" t="s">
        <v>85</v>
      </c>
      <c r="AV911" s="13" t="s">
        <v>85</v>
      </c>
      <c r="AW911" s="13" t="s">
        <v>34</v>
      </c>
      <c r="AX911" s="13" t="s">
        <v>73</v>
      </c>
      <c r="AY911" s="203" t="s">
        <v>171</v>
      </c>
    </row>
    <row r="912" spans="1:65" s="14" customFormat="1" ht="11.25">
      <c r="B912" s="204"/>
      <c r="C912" s="205"/>
      <c r="D912" s="194" t="s">
        <v>180</v>
      </c>
      <c r="E912" s="206" t="s">
        <v>19</v>
      </c>
      <c r="F912" s="207" t="s">
        <v>183</v>
      </c>
      <c r="G912" s="205"/>
      <c r="H912" s="208">
        <v>170.26</v>
      </c>
      <c r="I912" s="209"/>
      <c r="J912" s="205"/>
      <c r="K912" s="205"/>
      <c r="L912" s="210"/>
      <c r="M912" s="211"/>
      <c r="N912" s="212"/>
      <c r="O912" s="212"/>
      <c r="P912" s="212"/>
      <c r="Q912" s="212"/>
      <c r="R912" s="212"/>
      <c r="S912" s="212"/>
      <c r="T912" s="213"/>
      <c r="AT912" s="214" t="s">
        <v>180</v>
      </c>
      <c r="AU912" s="214" t="s">
        <v>85</v>
      </c>
      <c r="AV912" s="14" t="s">
        <v>178</v>
      </c>
      <c r="AW912" s="14" t="s">
        <v>34</v>
      </c>
      <c r="AX912" s="14" t="s">
        <v>79</v>
      </c>
      <c r="AY912" s="214" t="s">
        <v>171</v>
      </c>
    </row>
    <row r="913" spans="1:65" s="2" customFormat="1" ht="36">
      <c r="A913" s="35"/>
      <c r="B913" s="36"/>
      <c r="C913" s="179" t="s">
        <v>1597</v>
      </c>
      <c r="D913" s="179" t="s">
        <v>173</v>
      </c>
      <c r="E913" s="180" t="s">
        <v>1598</v>
      </c>
      <c r="F913" s="181" t="s">
        <v>1599</v>
      </c>
      <c r="G913" s="182" t="s">
        <v>231</v>
      </c>
      <c r="H913" s="183">
        <v>170.26</v>
      </c>
      <c r="I913" s="184"/>
      <c r="J913" s="185">
        <f>ROUND(I913*H913,2)</f>
        <v>0</v>
      </c>
      <c r="K913" s="181" t="s">
        <v>177</v>
      </c>
      <c r="L913" s="40"/>
      <c r="M913" s="186" t="s">
        <v>19</v>
      </c>
      <c r="N913" s="187" t="s">
        <v>45</v>
      </c>
      <c r="O913" s="65"/>
      <c r="P913" s="188">
        <f>O913*H913</f>
        <v>0</v>
      </c>
      <c r="Q913" s="188">
        <v>4.4999999999999997E-3</v>
      </c>
      <c r="R913" s="188">
        <f>Q913*H913</f>
        <v>0.76616999999999991</v>
      </c>
      <c r="S913" s="188">
        <v>0</v>
      </c>
      <c r="T913" s="189">
        <f>S913*H913</f>
        <v>0</v>
      </c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R913" s="190" t="s">
        <v>254</v>
      </c>
      <c r="AT913" s="190" t="s">
        <v>173</v>
      </c>
      <c r="AU913" s="190" t="s">
        <v>85</v>
      </c>
      <c r="AY913" s="18" t="s">
        <v>171</v>
      </c>
      <c r="BE913" s="191">
        <f>IF(N913="základní",J913,0)</f>
        <v>0</v>
      </c>
      <c r="BF913" s="191">
        <f>IF(N913="snížená",J913,0)</f>
        <v>0</v>
      </c>
      <c r="BG913" s="191">
        <f>IF(N913="zákl. přenesená",J913,0)</f>
        <v>0</v>
      </c>
      <c r="BH913" s="191">
        <f>IF(N913="sníž. přenesená",J913,0)</f>
        <v>0</v>
      </c>
      <c r="BI913" s="191">
        <f>IF(N913="nulová",J913,0)</f>
        <v>0</v>
      </c>
      <c r="BJ913" s="18" t="s">
        <v>85</v>
      </c>
      <c r="BK913" s="191">
        <f>ROUND(I913*H913,2)</f>
        <v>0</v>
      </c>
      <c r="BL913" s="18" t="s">
        <v>254</v>
      </c>
      <c r="BM913" s="190" t="s">
        <v>1600</v>
      </c>
    </row>
    <row r="914" spans="1:65" s="13" customFormat="1" ht="11.25">
      <c r="B914" s="192"/>
      <c r="C914" s="193"/>
      <c r="D914" s="194" t="s">
        <v>180</v>
      </c>
      <c r="E914" s="195" t="s">
        <v>19</v>
      </c>
      <c r="F914" s="196" t="s">
        <v>1596</v>
      </c>
      <c r="G914" s="193"/>
      <c r="H914" s="197">
        <v>170.26</v>
      </c>
      <c r="I914" s="198"/>
      <c r="J914" s="193"/>
      <c r="K914" s="193"/>
      <c r="L914" s="199"/>
      <c r="M914" s="200"/>
      <c r="N914" s="201"/>
      <c r="O914" s="201"/>
      <c r="P914" s="201"/>
      <c r="Q914" s="201"/>
      <c r="R914" s="201"/>
      <c r="S914" s="201"/>
      <c r="T914" s="202"/>
      <c r="AT914" s="203" t="s">
        <v>180</v>
      </c>
      <c r="AU914" s="203" t="s">
        <v>85</v>
      </c>
      <c r="AV914" s="13" t="s">
        <v>85</v>
      </c>
      <c r="AW914" s="13" t="s">
        <v>34</v>
      </c>
      <c r="AX914" s="13" t="s">
        <v>73</v>
      </c>
      <c r="AY914" s="203" t="s">
        <v>171</v>
      </c>
    </row>
    <row r="915" spans="1:65" s="14" customFormat="1" ht="11.25">
      <c r="B915" s="204"/>
      <c r="C915" s="205"/>
      <c r="D915" s="194" t="s">
        <v>180</v>
      </c>
      <c r="E915" s="206" t="s">
        <v>19</v>
      </c>
      <c r="F915" s="207" t="s">
        <v>183</v>
      </c>
      <c r="G915" s="205"/>
      <c r="H915" s="208">
        <v>170.26</v>
      </c>
      <c r="I915" s="209"/>
      <c r="J915" s="205"/>
      <c r="K915" s="205"/>
      <c r="L915" s="210"/>
      <c r="M915" s="211"/>
      <c r="N915" s="212"/>
      <c r="O915" s="212"/>
      <c r="P915" s="212"/>
      <c r="Q915" s="212"/>
      <c r="R915" s="212"/>
      <c r="S915" s="212"/>
      <c r="T915" s="213"/>
      <c r="AT915" s="214" t="s">
        <v>180</v>
      </c>
      <c r="AU915" s="214" t="s">
        <v>85</v>
      </c>
      <c r="AV915" s="14" t="s">
        <v>178</v>
      </c>
      <c r="AW915" s="14" t="s">
        <v>34</v>
      </c>
      <c r="AX915" s="14" t="s">
        <v>79</v>
      </c>
      <c r="AY915" s="214" t="s">
        <v>171</v>
      </c>
    </row>
    <row r="916" spans="1:65" s="2" customFormat="1" ht="33" customHeight="1">
      <c r="A916" s="35"/>
      <c r="B916" s="36"/>
      <c r="C916" s="179" t="s">
        <v>724</v>
      </c>
      <c r="D916" s="179" t="s">
        <v>173</v>
      </c>
      <c r="E916" s="180" t="s">
        <v>1601</v>
      </c>
      <c r="F916" s="181" t="s">
        <v>1602</v>
      </c>
      <c r="G916" s="182" t="s">
        <v>318</v>
      </c>
      <c r="H916" s="183">
        <v>129.22999999999999</v>
      </c>
      <c r="I916" s="184"/>
      <c r="J916" s="185">
        <f>ROUND(I916*H916,2)</f>
        <v>0</v>
      </c>
      <c r="K916" s="181" t="s">
        <v>177</v>
      </c>
      <c r="L916" s="40"/>
      <c r="M916" s="186" t="s">
        <v>19</v>
      </c>
      <c r="N916" s="187" t="s">
        <v>45</v>
      </c>
      <c r="O916" s="65"/>
      <c r="P916" s="188">
        <f>O916*H916</f>
        <v>0</v>
      </c>
      <c r="Q916" s="188">
        <v>4.28E-4</v>
      </c>
      <c r="R916" s="188">
        <f>Q916*H916</f>
        <v>5.5310439999999995E-2</v>
      </c>
      <c r="S916" s="188">
        <v>0</v>
      </c>
      <c r="T916" s="189">
        <f>S916*H916</f>
        <v>0</v>
      </c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R916" s="190" t="s">
        <v>254</v>
      </c>
      <c r="AT916" s="190" t="s">
        <v>173</v>
      </c>
      <c r="AU916" s="190" t="s">
        <v>85</v>
      </c>
      <c r="AY916" s="18" t="s">
        <v>171</v>
      </c>
      <c r="BE916" s="191">
        <f>IF(N916="základní",J916,0)</f>
        <v>0</v>
      </c>
      <c r="BF916" s="191">
        <f>IF(N916="snížená",J916,0)</f>
        <v>0</v>
      </c>
      <c r="BG916" s="191">
        <f>IF(N916="zákl. přenesená",J916,0)</f>
        <v>0</v>
      </c>
      <c r="BH916" s="191">
        <f>IF(N916="sníž. přenesená",J916,0)</f>
        <v>0</v>
      </c>
      <c r="BI916" s="191">
        <f>IF(N916="nulová",J916,0)</f>
        <v>0</v>
      </c>
      <c r="BJ916" s="18" t="s">
        <v>85</v>
      </c>
      <c r="BK916" s="191">
        <f>ROUND(I916*H916,2)</f>
        <v>0</v>
      </c>
      <c r="BL916" s="18" t="s">
        <v>254</v>
      </c>
      <c r="BM916" s="190" t="s">
        <v>1603</v>
      </c>
    </row>
    <row r="917" spans="1:65" s="13" customFormat="1" ht="45">
      <c r="B917" s="192"/>
      <c r="C917" s="193"/>
      <c r="D917" s="194" t="s">
        <v>180</v>
      </c>
      <c r="E917" s="195" t="s">
        <v>19</v>
      </c>
      <c r="F917" s="196" t="s">
        <v>1604</v>
      </c>
      <c r="G917" s="193"/>
      <c r="H917" s="197">
        <v>80.88</v>
      </c>
      <c r="I917" s="198"/>
      <c r="J917" s="193"/>
      <c r="K917" s="193"/>
      <c r="L917" s="199"/>
      <c r="M917" s="200"/>
      <c r="N917" s="201"/>
      <c r="O917" s="201"/>
      <c r="P917" s="201"/>
      <c r="Q917" s="201"/>
      <c r="R917" s="201"/>
      <c r="S917" s="201"/>
      <c r="T917" s="202"/>
      <c r="AT917" s="203" t="s">
        <v>180</v>
      </c>
      <c r="AU917" s="203" t="s">
        <v>85</v>
      </c>
      <c r="AV917" s="13" t="s">
        <v>85</v>
      </c>
      <c r="AW917" s="13" t="s">
        <v>34</v>
      </c>
      <c r="AX917" s="13" t="s">
        <v>73</v>
      </c>
      <c r="AY917" s="203" t="s">
        <v>171</v>
      </c>
    </row>
    <row r="918" spans="1:65" s="13" customFormat="1" ht="11.25">
      <c r="B918" s="192"/>
      <c r="C918" s="193"/>
      <c r="D918" s="194" t="s">
        <v>180</v>
      </c>
      <c r="E918" s="195" t="s">
        <v>19</v>
      </c>
      <c r="F918" s="196" t="s">
        <v>1605</v>
      </c>
      <c r="G918" s="193"/>
      <c r="H918" s="197">
        <v>9.0399999999999991</v>
      </c>
      <c r="I918" s="198"/>
      <c r="J918" s="193"/>
      <c r="K918" s="193"/>
      <c r="L918" s="199"/>
      <c r="M918" s="200"/>
      <c r="N918" s="201"/>
      <c r="O918" s="201"/>
      <c r="P918" s="201"/>
      <c r="Q918" s="201"/>
      <c r="R918" s="201"/>
      <c r="S918" s="201"/>
      <c r="T918" s="202"/>
      <c r="AT918" s="203" t="s">
        <v>180</v>
      </c>
      <c r="AU918" s="203" t="s">
        <v>85</v>
      </c>
      <c r="AV918" s="13" t="s">
        <v>85</v>
      </c>
      <c r="AW918" s="13" t="s">
        <v>34</v>
      </c>
      <c r="AX918" s="13" t="s">
        <v>73</v>
      </c>
      <c r="AY918" s="203" t="s">
        <v>171</v>
      </c>
    </row>
    <row r="919" spans="1:65" s="13" customFormat="1" ht="22.5">
      <c r="B919" s="192"/>
      <c r="C919" s="193"/>
      <c r="D919" s="194" t="s">
        <v>180</v>
      </c>
      <c r="E919" s="195" t="s">
        <v>19</v>
      </c>
      <c r="F919" s="196" t="s">
        <v>1606</v>
      </c>
      <c r="G919" s="193"/>
      <c r="H919" s="197">
        <v>15.54</v>
      </c>
      <c r="I919" s="198"/>
      <c r="J919" s="193"/>
      <c r="K919" s="193"/>
      <c r="L919" s="199"/>
      <c r="M919" s="200"/>
      <c r="N919" s="201"/>
      <c r="O919" s="201"/>
      <c r="P919" s="201"/>
      <c r="Q919" s="201"/>
      <c r="R919" s="201"/>
      <c r="S919" s="201"/>
      <c r="T919" s="202"/>
      <c r="AT919" s="203" t="s">
        <v>180</v>
      </c>
      <c r="AU919" s="203" t="s">
        <v>85</v>
      </c>
      <c r="AV919" s="13" t="s">
        <v>85</v>
      </c>
      <c r="AW919" s="13" t="s">
        <v>34</v>
      </c>
      <c r="AX919" s="13" t="s">
        <v>73</v>
      </c>
      <c r="AY919" s="203" t="s">
        <v>171</v>
      </c>
    </row>
    <row r="920" spans="1:65" s="13" customFormat="1" ht="33.75">
      <c r="B920" s="192"/>
      <c r="C920" s="193"/>
      <c r="D920" s="194" t="s">
        <v>180</v>
      </c>
      <c r="E920" s="195" t="s">
        <v>19</v>
      </c>
      <c r="F920" s="196" t="s">
        <v>1607</v>
      </c>
      <c r="G920" s="193"/>
      <c r="H920" s="197">
        <v>23.77</v>
      </c>
      <c r="I920" s="198"/>
      <c r="J920" s="193"/>
      <c r="K920" s="193"/>
      <c r="L920" s="199"/>
      <c r="M920" s="200"/>
      <c r="N920" s="201"/>
      <c r="O920" s="201"/>
      <c r="P920" s="201"/>
      <c r="Q920" s="201"/>
      <c r="R920" s="201"/>
      <c r="S920" s="201"/>
      <c r="T920" s="202"/>
      <c r="AT920" s="203" t="s">
        <v>180</v>
      </c>
      <c r="AU920" s="203" t="s">
        <v>85</v>
      </c>
      <c r="AV920" s="13" t="s">
        <v>85</v>
      </c>
      <c r="AW920" s="13" t="s">
        <v>34</v>
      </c>
      <c r="AX920" s="13" t="s">
        <v>73</v>
      </c>
      <c r="AY920" s="203" t="s">
        <v>171</v>
      </c>
    </row>
    <row r="921" spans="1:65" s="14" customFormat="1" ht="11.25">
      <c r="B921" s="204"/>
      <c r="C921" s="205"/>
      <c r="D921" s="194" t="s">
        <v>180</v>
      </c>
      <c r="E921" s="206" t="s">
        <v>19</v>
      </c>
      <c r="F921" s="207" t="s">
        <v>183</v>
      </c>
      <c r="G921" s="205"/>
      <c r="H921" s="208">
        <v>129.22999999999999</v>
      </c>
      <c r="I921" s="209"/>
      <c r="J921" s="205"/>
      <c r="K921" s="205"/>
      <c r="L921" s="210"/>
      <c r="M921" s="211"/>
      <c r="N921" s="212"/>
      <c r="O921" s="212"/>
      <c r="P921" s="212"/>
      <c r="Q921" s="212"/>
      <c r="R921" s="212"/>
      <c r="S921" s="212"/>
      <c r="T921" s="213"/>
      <c r="AT921" s="214" t="s">
        <v>180</v>
      </c>
      <c r="AU921" s="214" t="s">
        <v>85</v>
      </c>
      <c r="AV921" s="14" t="s">
        <v>178</v>
      </c>
      <c r="AW921" s="14" t="s">
        <v>34</v>
      </c>
      <c r="AX921" s="14" t="s">
        <v>79</v>
      </c>
      <c r="AY921" s="214" t="s">
        <v>171</v>
      </c>
    </row>
    <row r="922" spans="1:65" s="2" customFormat="1" ht="24">
      <c r="A922" s="35"/>
      <c r="B922" s="36"/>
      <c r="C922" s="215" t="s">
        <v>1608</v>
      </c>
      <c r="D922" s="215" t="s">
        <v>285</v>
      </c>
      <c r="E922" s="216" t="s">
        <v>1609</v>
      </c>
      <c r="F922" s="217" t="s">
        <v>1610</v>
      </c>
      <c r="G922" s="218" t="s">
        <v>266</v>
      </c>
      <c r="H922" s="219">
        <v>473.79599999999999</v>
      </c>
      <c r="I922" s="220"/>
      <c r="J922" s="221">
        <f>ROUND(I922*H922,2)</f>
        <v>0</v>
      </c>
      <c r="K922" s="217" t="s">
        <v>177</v>
      </c>
      <c r="L922" s="222"/>
      <c r="M922" s="223" t="s">
        <v>19</v>
      </c>
      <c r="N922" s="224" t="s">
        <v>45</v>
      </c>
      <c r="O922" s="65"/>
      <c r="P922" s="188">
        <f>O922*H922</f>
        <v>0</v>
      </c>
      <c r="Q922" s="188">
        <v>4.4999999999999999E-4</v>
      </c>
      <c r="R922" s="188">
        <f>Q922*H922</f>
        <v>0.21320819999999999</v>
      </c>
      <c r="S922" s="188">
        <v>0</v>
      </c>
      <c r="T922" s="189">
        <f>S922*H922</f>
        <v>0</v>
      </c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R922" s="190" t="s">
        <v>341</v>
      </c>
      <c r="AT922" s="190" t="s">
        <v>285</v>
      </c>
      <c r="AU922" s="190" t="s">
        <v>85</v>
      </c>
      <c r="AY922" s="18" t="s">
        <v>171</v>
      </c>
      <c r="BE922" s="191">
        <f>IF(N922="základní",J922,0)</f>
        <v>0</v>
      </c>
      <c r="BF922" s="191">
        <f>IF(N922="snížená",J922,0)</f>
        <v>0</v>
      </c>
      <c r="BG922" s="191">
        <f>IF(N922="zákl. přenesená",J922,0)</f>
        <v>0</v>
      </c>
      <c r="BH922" s="191">
        <f>IF(N922="sníž. přenesená",J922,0)</f>
        <v>0</v>
      </c>
      <c r="BI922" s="191">
        <f>IF(N922="nulová",J922,0)</f>
        <v>0</v>
      </c>
      <c r="BJ922" s="18" t="s">
        <v>85</v>
      </c>
      <c r="BK922" s="191">
        <f>ROUND(I922*H922,2)</f>
        <v>0</v>
      </c>
      <c r="BL922" s="18" t="s">
        <v>254</v>
      </c>
      <c r="BM922" s="190" t="s">
        <v>1611</v>
      </c>
    </row>
    <row r="923" spans="1:65" s="15" customFormat="1" ht="11.25">
      <c r="B923" s="225"/>
      <c r="C923" s="226"/>
      <c r="D923" s="194" t="s">
        <v>180</v>
      </c>
      <c r="E923" s="227" t="s">
        <v>19</v>
      </c>
      <c r="F923" s="228" t="s">
        <v>1612</v>
      </c>
      <c r="G923" s="226"/>
      <c r="H923" s="227" t="s">
        <v>19</v>
      </c>
      <c r="I923" s="229"/>
      <c r="J923" s="226"/>
      <c r="K923" s="226"/>
      <c r="L923" s="230"/>
      <c r="M923" s="231"/>
      <c r="N923" s="232"/>
      <c r="O923" s="232"/>
      <c r="P923" s="232"/>
      <c r="Q923" s="232"/>
      <c r="R923" s="232"/>
      <c r="S923" s="232"/>
      <c r="T923" s="233"/>
      <c r="AT923" s="234" t="s">
        <v>180</v>
      </c>
      <c r="AU923" s="234" t="s">
        <v>85</v>
      </c>
      <c r="AV923" s="15" t="s">
        <v>79</v>
      </c>
      <c r="AW923" s="15" t="s">
        <v>34</v>
      </c>
      <c r="AX923" s="15" t="s">
        <v>73</v>
      </c>
      <c r="AY923" s="234" t="s">
        <v>171</v>
      </c>
    </row>
    <row r="924" spans="1:65" s="13" customFormat="1" ht="11.25">
      <c r="B924" s="192"/>
      <c r="C924" s="193"/>
      <c r="D924" s="194" t="s">
        <v>180</v>
      </c>
      <c r="E924" s="195" t="s">
        <v>19</v>
      </c>
      <c r="F924" s="196" t="s">
        <v>1613</v>
      </c>
      <c r="G924" s="193"/>
      <c r="H924" s="197">
        <v>473.79599999999999</v>
      </c>
      <c r="I924" s="198"/>
      <c r="J924" s="193"/>
      <c r="K924" s="193"/>
      <c r="L924" s="199"/>
      <c r="M924" s="200"/>
      <c r="N924" s="201"/>
      <c r="O924" s="201"/>
      <c r="P924" s="201"/>
      <c r="Q924" s="201"/>
      <c r="R924" s="201"/>
      <c r="S924" s="201"/>
      <c r="T924" s="202"/>
      <c r="AT924" s="203" t="s">
        <v>180</v>
      </c>
      <c r="AU924" s="203" t="s">
        <v>85</v>
      </c>
      <c r="AV924" s="13" t="s">
        <v>85</v>
      </c>
      <c r="AW924" s="13" t="s">
        <v>34</v>
      </c>
      <c r="AX924" s="13" t="s">
        <v>73</v>
      </c>
      <c r="AY924" s="203" t="s">
        <v>171</v>
      </c>
    </row>
    <row r="925" spans="1:65" s="14" customFormat="1" ht="11.25">
      <c r="B925" s="204"/>
      <c r="C925" s="205"/>
      <c r="D925" s="194" t="s">
        <v>180</v>
      </c>
      <c r="E925" s="206" t="s">
        <v>19</v>
      </c>
      <c r="F925" s="207" t="s">
        <v>183</v>
      </c>
      <c r="G925" s="205"/>
      <c r="H925" s="208">
        <v>473.79599999999999</v>
      </c>
      <c r="I925" s="209"/>
      <c r="J925" s="205"/>
      <c r="K925" s="205"/>
      <c r="L925" s="210"/>
      <c r="M925" s="211"/>
      <c r="N925" s="212"/>
      <c r="O925" s="212"/>
      <c r="P925" s="212"/>
      <c r="Q925" s="212"/>
      <c r="R925" s="212"/>
      <c r="S925" s="212"/>
      <c r="T925" s="213"/>
      <c r="AT925" s="214" t="s">
        <v>180</v>
      </c>
      <c r="AU925" s="214" t="s">
        <v>85</v>
      </c>
      <c r="AV925" s="14" t="s">
        <v>178</v>
      </c>
      <c r="AW925" s="14" t="s">
        <v>34</v>
      </c>
      <c r="AX925" s="14" t="s">
        <v>79</v>
      </c>
      <c r="AY925" s="214" t="s">
        <v>171</v>
      </c>
    </row>
    <row r="926" spans="1:65" s="2" customFormat="1" ht="36">
      <c r="A926" s="35"/>
      <c r="B926" s="36"/>
      <c r="C926" s="179" t="s">
        <v>729</v>
      </c>
      <c r="D926" s="179" t="s">
        <v>173</v>
      </c>
      <c r="E926" s="180" t="s">
        <v>1614</v>
      </c>
      <c r="F926" s="181" t="s">
        <v>1615</v>
      </c>
      <c r="G926" s="182" t="s">
        <v>231</v>
      </c>
      <c r="H926" s="183">
        <v>48.33</v>
      </c>
      <c r="I926" s="184"/>
      <c r="J926" s="185">
        <f>ROUND(I926*H926,2)</f>
        <v>0</v>
      </c>
      <c r="K926" s="181" t="s">
        <v>177</v>
      </c>
      <c r="L926" s="40"/>
      <c r="M926" s="186" t="s">
        <v>19</v>
      </c>
      <c r="N926" s="187" t="s">
        <v>45</v>
      </c>
      <c r="O926" s="65"/>
      <c r="P926" s="188">
        <f>O926*H926</f>
        <v>0</v>
      </c>
      <c r="Q926" s="188">
        <v>6.3E-3</v>
      </c>
      <c r="R926" s="188">
        <f>Q926*H926</f>
        <v>0.304479</v>
      </c>
      <c r="S926" s="188">
        <v>0</v>
      </c>
      <c r="T926" s="189">
        <f>S926*H926</f>
        <v>0</v>
      </c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R926" s="190" t="s">
        <v>254</v>
      </c>
      <c r="AT926" s="190" t="s">
        <v>173</v>
      </c>
      <c r="AU926" s="190" t="s">
        <v>85</v>
      </c>
      <c r="AY926" s="18" t="s">
        <v>171</v>
      </c>
      <c r="BE926" s="191">
        <f>IF(N926="základní",J926,0)</f>
        <v>0</v>
      </c>
      <c r="BF926" s="191">
        <f>IF(N926="snížená",J926,0)</f>
        <v>0</v>
      </c>
      <c r="BG926" s="191">
        <f>IF(N926="zákl. přenesená",J926,0)</f>
        <v>0</v>
      </c>
      <c r="BH926" s="191">
        <f>IF(N926="sníž. přenesená",J926,0)</f>
        <v>0</v>
      </c>
      <c r="BI926" s="191">
        <f>IF(N926="nulová",J926,0)</f>
        <v>0</v>
      </c>
      <c r="BJ926" s="18" t="s">
        <v>85</v>
      </c>
      <c r="BK926" s="191">
        <f>ROUND(I926*H926,2)</f>
        <v>0</v>
      </c>
      <c r="BL926" s="18" t="s">
        <v>254</v>
      </c>
      <c r="BM926" s="190" t="s">
        <v>1616</v>
      </c>
    </row>
    <row r="927" spans="1:65" s="2" customFormat="1" ht="29.25">
      <c r="A927" s="35"/>
      <c r="B927" s="36"/>
      <c r="C927" s="37"/>
      <c r="D927" s="194" t="s">
        <v>702</v>
      </c>
      <c r="E927" s="37"/>
      <c r="F927" s="235" t="s">
        <v>1617</v>
      </c>
      <c r="G927" s="37"/>
      <c r="H927" s="37"/>
      <c r="I927" s="236"/>
      <c r="J927" s="37"/>
      <c r="K927" s="37"/>
      <c r="L927" s="40"/>
      <c r="M927" s="237"/>
      <c r="N927" s="238"/>
      <c r="O927" s="65"/>
      <c r="P927" s="65"/>
      <c r="Q927" s="65"/>
      <c r="R927" s="65"/>
      <c r="S927" s="65"/>
      <c r="T927" s="66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T927" s="18" t="s">
        <v>702</v>
      </c>
      <c r="AU927" s="18" t="s">
        <v>85</v>
      </c>
    </row>
    <row r="928" spans="1:65" s="13" customFormat="1" ht="11.25">
      <c r="B928" s="192"/>
      <c r="C928" s="193"/>
      <c r="D928" s="194" t="s">
        <v>180</v>
      </c>
      <c r="E928" s="195" t="s">
        <v>19</v>
      </c>
      <c r="F928" s="196" t="s">
        <v>1618</v>
      </c>
      <c r="G928" s="193"/>
      <c r="H928" s="197">
        <v>17.329999999999998</v>
      </c>
      <c r="I928" s="198"/>
      <c r="J928" s="193"/>
      <c r="K928" s="193"/>
      <c r="L928" s="199"/>
      <c r="M928" s="200"/>
      <c r="N928" s="201"/>
      <c r="O928" s="201"/>
      <c r="P928" s="201"/>
      <c r="Q928" s="201"/>
      <c r="R928" s="201"/>
      <c r="S928" s="201"/>
      <c r="T928" s="202"/>
      <c r="AT928" s="203" t="s">
        <v>180</v>
      </c>
      <c r="AU928" s="203" t="s">
        <v>85</v>
      </c>
      <c r="AV928" s="13" t="s">
        <v>85</v>
      </c>
      <c r="AW928" s="13" t="s">
        <v>34</v>
      </c>
      <c r="AX928" s="13" t="s">
        <v>73</v>
      </c>
      <c r="AY928" s="203" t="s">
        <v>171</v>
      </c>
    </row>
    <row r="929" spans="1:65" s="13" customFormat="1" ht="11.25">
      <c r="B929" s="192"/>
      <c r="C929" s="193"/>
      <c r="D929" s="194" t="s">
        <v>180</v>
      </c>
      <c r="E929" s="195" t="s">
        <v>19</v>
      </c>
      <c r="F929" s="196" t="s">
        <v>1619</v>
      </c>
      <c r="G929" s="193"/>
      <c r="H929" s="197">
        <v>31</v>
      </c>
      <c r="I929" s="198"/>
      <c r="J929" s="193"/>
      <c r="K929" s="193"/>
      <c r="L929" s="199"/>
      <c r="M929" s="200"/>
      <c r="N929" s="201"/>
      <c r="O929" s="201"/>
      <c r="P929" s="201"/>
      <c r="Q929" s="201"/>
      <c r="R929" s="201"/>
      <c r="S929" s="201"/>
      <c r="T929" s="202"/>
      <c r="AT929" s="203" t="s">
        <v>180</v>
      </c>
      <c r="AU929" s="203" t="s">
        <v>85</v>
      </c>
      <c r="AV929" s="13" t="s">
        <v>85</v>
      </c>
      <c r="AW929" s="13" t="s">
        <v>34</v>
      </c>
      <c r="AX929" s="13" t="s">
        <v>73</v>
      </c>
      <c r="AY929" s="203" t="s">
        <v>171</v>
      </c>
    </row>
    <row r="930" spans="1:65" s="14" customFormat="1" ht="11.25">
      <c r="B930" s="204"/>
      <c r="C930" s="205"/>
      <c r="D930" s="194" t="s">
        <v>180</v>
      </c>
      <c r="E930" s="206" t="s">
        <v>19</v>
      </c>
      <c r="F930" s="207" t="s">
        <v>183</v>
      </c>
      <c r="G930" s="205"/>
      <c r="H930" s="208">
        <v>48.33</v>
      </c>
      <c r="I930" s="209"/>
      <c r="J930" s="205"/>
      <c r="K930" s="205"/>
      <c r="L930" s="210"/>
      <c r="M930" s="211"/>
      <c r="N930" s="212"/>
      <c r="O930" s="212"/>
      <c r="P930" s="212"/>
      <c r="Q930" s="212"/>
      <c r="R930" s="212"/>
      <c r="S930" s="212"/>
      <c r="T930" s="213"/>
      <c r="AT930" s="214" t="s">
        <v>180</v>
      </c>
      <c r="AU930" s="214" t="s">
        <v>85</v>
      </c>
      <c r="AV930" s="14" t="s">
        <v>178</v>
      </c>
      <c r="AW930" s="14" t="s">
        <v>34</v>
      </c>
      <c r="AX930" s="14" t="s">
        <v>79</v>
      </c>
      <c r="AY930" s="214" t="s">
        <v>171</v>
      </c>
    </row>
    <row r="931" spans="1:65" s="2" customFormat="1" ht="24">
      <c r="A931" s="35"/>
      <c r="B931" s="36"/>
      <c r="C931" s="215" t="s">
        <v>1620</v>
      </c>
      <c r="D931" s="215" t="s">
        <v>285</v>
      </c>
      <c r="E931" s="216" t="s">
        <v>1621</v>
      </c>
      <c r="F931" s="217" t="s">
        <v>1622</v>
      </c>
      <c r="G931" s="218" t="s">
        <v>231</v>
      </c>
      <c r="H931" s="219">
        <v>50.747</v>
      </c>
      <c r="I931" s="220"/>
      <c r="J931" s="221">
        <f>ROUND(I931*H931,2)</f>
        <v>0</v>
      </c>
      <c r="K931" s="217" t="s">
        <v>177</v>
      </c>
      <c r="L931" s="222"/>
      <c r="M931" s="223" t="s">
        <v>19</v>
      </c>
      <c r="N931" s="224" t="s">
        <v>45</v>
      </c>
      <c r="O931" s="65"/>
      <c r="P931" s="188">
        <f>O931*H931</f>
        <v>0</v>
      </c>
      <c r="Q931" s="188">
        <v>1.7999999999999999E-2</v>
      </c>
      <c r="R931" s="188">
        <f>Q931*H931</f>
        <v>0.91344599999999998</v>
      </c>
      <c r="S931" s="188">
        <v>0</v>
      </c>
      <c r="T931" s="189">
        <f>S931*H931</f>
        <v>0</v>
      </c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R931" s="190" t="s">
        <v>341</v>
      </c>
      <c r="AT931" s="190" t="s">
        <v>285</v>
      </c>
      <c r="AU931" s="190" t="s">
        <v>85</v>
      </c>
      <c r="AY931" s="18" t="s">
        <v>171</v>
      </c>
      <c r="BE931" s="191">
        <f>IF(N931="základní",J931,0)</f>
        <v>0</v>
      </c>
      <c r="BF931" s="191">
        <f>IF(N931="snížená",J931,0)</f>
        <v>0</v>
      </c>
      <c r="BG931" s="191">
        <f>IF(N931="zákl. přenesená",J931,0)</f>
        <v>0</v>
      </c>
      <c r="BH931" s="191">
        <f>IF(N931="sníž. přenesená",J931,0)</f>
        <v>0</v>
      </c>
      <c r="BI931" s="191">
        <f>IF(N931="nulová",J931,0)</f>
        <v>0</v>
      </c>
      <c r="BJ931" s="18" t="s">
        <v>85</v>
      </c>
      <c r="BK931" s="191">
        <f>ROUND(I931*H931,2)</f>
        <v>0</v>
      </c>
      <c r="BL931" s="18" t="s">
        <v>254</v>
      </c>
      <c r="BM931" s="190" t="s">
        <v>1623</v>
      </c>
    </row>
    <row r="932" spans="1:65" s="13" customFormat="1" ht="11.25">
      <c r="B932" s="192"/>
      <c r="C932" s="193"/>
      <c r="D932" s="194" t="s">
        <v>180</v>
      </c>
      <c r="E932" s="195" t="s">
        <v>19</v>
      </c>
      <c r="F932" s="196" t="s">
        <v>1624</v>
      </c>
      <c r="G932" s="193"/>
      <c r="H932" s="197">
        <v>50.747</v>
      </c>
      <c r="I932" s="198"/>
      <c r="J932" s="193"/>
      <c r="K932" s="193"/>
      <c r="L932" s="199"/>
      <c r="M932" s="200"/>
      <c r="N932" s="201"/>
      <c r="O932" s="201"/>
      <c r="P932" s="201"/>
      <c r="Q932" s="201"/>
      <c r="R932" s="201"/>
      <c r="S932" s="201"/>
      <c r="T932" s="202"/>
      <c r="AT932" s="203" t="s">
        <v>180</v>
      </c>
      <c r="AU932" s="203" t="s">
        <v>85</v>
      </c>
      <c r="AV932" s="13" t="s">
        <v>85</v>
      </c>
      <c r="AW932" s="13" t="s">
        <v>34</v>
      </c>
      <c r="AX932" s="13" t="s">
        <v>79</v>
      </c>
      <c r="AY932" s="203" t="s">
        <v>171</v>
      </c>
    </row>
    <row r="933" spans="1:65" s="2" customFormat="1" ht="36">
      <c r="A933" s="35"/>
      <c r="B933" s="36"/>
      <c r="C933" s="179" t="s">
        <v>739</v>
      </c>
      <c r="D933" s="179" t="s">
        <v>173</v>
      </c>
      <c r="E933" s="180" t="s">
        <v>1614</v>
      </c>
      <c r="F933" s="181" t="s">
        <v>1615</v>
      </c>
      <c r="G933" s="182" t="s">
        <v>231</v>
      </c>
      <c r="H933" s="183">
        <v>121.93</v>
      </c>
      <c r="I933" s="184"/>
      <c r="J933" s="185">
        <f>ROUND(I933*H933,2)</f>
        <v>0</v>
      </c>
      <c r="K933" s="181" t="s">
        <v>177</v>
      </c>
      <c r="L933" s="40"/>
      <c r="M933" s="186" t="s">
        <v>19</v>
      </c>
      <c r="N933" s="187" t="s">
        <v>45</v>
      </c>
      <c r="O933" s="65"/>
      <c r="P933" s="188">
        <f>O933*H933</f>
        <v>0</v>
      </c>
      <c r="Q933" s="188">
        <v>6.3E-3</v>
      </c>
      <c r="R933" s="188">
        <f>Q933*H933</f>
        <v>0.76815900000000004</v>
      </c>
      <c r="S933" s="188">
        <v>0</v>
      </c>
      <c r="T933" s="189">
        <f>S933*H933</f>
        <v>0</v>
      </c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R933" s="190" t="s">
        <v>254</v>
      </c>
      <c r="AT933" s="190" t="s">
        <v>173</v>
      </c>
      <c r="AU933" s="190" t="s">
        <v>85</v>
      </c>
      <c r="AY933" s="18" t="s">
        <v>171</v>
      </c>
      <c r="BE933" s="191">
        <f>IF(N933="základní",J933,0)</f>
        <v>0</v>
      </c>
      <c r="BF933" s="191">
        <f>IF(N933="snížená",J933,0)</f>
        <v>0</v>
      </c>
      <c r="BG933" s="191">
        <f>IF(N933="zákl. přenesená",J933,0)</f>
        <v>0</v>
      </c>
      <c r="BH933" s="191">
        <f>IF(N933="sníž. přenesená",J933,0)</f>
        <v>0</v>
      </c>
      <c r="BI933" s="191">
        <f>IF(N933="nulová",J933,0)</f>
        <v>0</v>
      </c>
      <c r="BJ933" s="18" t="s">
        <v>85</v>
      </c>
      <c r="BK933" s="191">
        <f>ROUND(I933*H933,2)</f>
        <v>0</v>
      </c>
      <c r="BL933" s="18" t="s">
        <v>254</v>
      </c>
      <c r="BM933" s="190" t="s">
        <v>1625</v>
      </c>
    </row>
    <row r="934" spans="1:65" s="13" customFormat="1" ht="11.25">
      <c r="B934" s="192"/>
      <c r="C934" s="193"/>
      <c r="D934" s="194" t="s">
        <v>180</v>
      </c>
      <c r="E934" s="195" t="s">
        <v>19</v>
      </c>
      <c r="F934" s="196" t="s">
        <v>1626</v>
      </c>
      <c r="G934" s="193"/>
      <c r="H934" s="197">
        <v>72.430000000000007</v>
      </c>
      <c r="I934" s="198"/>
      <c r="J934" s="193"/>
      <c r="K934" s="193"/>
      <c r="L934" s="199"/>
      <c r="M934" s="200"/>
      <c r="N934" s="201"/>
      <c r="O934" s="201"/>
      <c r="P934" s="201"/>
      <c r="Q934" s="201"/>
      <c r="R934" s="201"/>
      <c r="S934" s="201"/>
      <c r="T934" s="202"/>
      <c r="AT934" s="203" t="s">
        <v>180</v>
      </c>
      <c r="AU934" s="203" t="s">
        <v>85</v>
      </c>
      <c r="AV934" s="13" t="s">
        <v>85</v>
      </c>
      <c r="AW934" s="13" t="s">
        <v>34</v>
      </c>
      <c r="AX934" s="13" t="s">
        <v>73</v>
      </c>
      <c r="AY934" s="203" t="s">
        <v>171</v>
      </c>
    </row>
    <row r="935" spans="1:65" s="13" customFormat="1" ht="11.25">
      <c r="B935" s="192"/>
      <c r="C935" s="193"/>
      <c r="D935" s="194" t="s">
        <v>180</v>
      </c>
      <c r="E935" s="195" t="s">
        <v>19</v>
      </c>
      <c r="F935" s="196" t="s">
        <v>1627</v>
      </c>
      <c r="G935" s="193"/>
      <c r="H935" s="197">
        <v>18.43</v>
      </c>
      <c r="I935" s="198"/>
      <c r="J935" s="193"/>
      <c r="K935" s="193"/>
      <c r="L935" s="199"/>
      <c r="M935" s="200"/>
      <c r="N935" s="201"/>
      <c r="O935" s="201"/>
      <c r="P935" s="201"/>
      <c r="Q935" s="201"/>
      <c r="R935" s="201"/>
      <c r="S935" s="201"/>
      <c r="T935" s="202"/>
      <c r="AT935" s="203" t="s">
        <v>180</v>
      </c>
      <c r="AU935" s="203" t="s">
        <v>85</v>
      </c>
      <c r="AV935" s="13" t="s">
        <v>85</v>
      </c>
      <c r="AW935" s="13" t="s">
        <v>34</v>
      </c>
      <c r="AX935" s="13" t="s">
        <v>73</v>
      </c>
      <c r="AY935" s="203" t="s">
        <v>171</v>
      </c>
    </row>
    <row r="936" spans="1:65" s="13" customFormat="1" ht="11.25">
      <c r="B936" s="192"/>
      <c r="C936" s="193"/>
      <c r="D936" s="194" t="s">
        <v>180</v>
      </c>
      <c r="E936" s="195" t="s">
        <v>19</v>
      </c>
      <c r="F936" s="196" t="s">
        <v>1628</v>
      </c>
      <c r="G936" s="193"/>
      <c r="H936" s="197">
        <v>31.07</v>
      </c>
      <c r="I936" s="198"/>
      <c r="J936" s="193"/>
      <c r="K936" s="193"/>
      <c r="L936" s="199"/>
      <c r="M936" s="200"/>
      <c r="N936" s="201"/>
      <c r="O936" s="201"/>
      <c r="P936" s="201"/>
      <c r="Q936" s="201"/>
      <c r="R936" s="201"/>
      <c r="S936" s="201"/>
      <c r="T936" s="202"/>
      <c r="AT936" s="203" t="s">
        <v>180</v>
      </c>
      <c r="AU936" s="203" t="s">
        <v>85</v>
      </c>
      <c r="AV936" s="13" t="s">
        <v>85</v>
      </c>
      <c r="AW936" s="13" t="s">
        <v>34</v>
      </c>
      <c r="AX936" s="13" t="s">
        <v>73</v>
      </c>
      <c r="AY936" s="203" t="s">
        <v>171</v>
      </c>
    </row>
    <row r="937" spans="1:65" s="14" customFormat="1" ht="11.25">
      <c r="B937" s="204"/>
      <c r="C937" s="205"/>
      <c r="D937" s="194" t="s">
        <v>180</v>
      </c>
      <c r="E937" s="206" t="s">
        <v>19</v>
      </c>
      <c r="F937" s="207" t="s">
        <v>183</v>
      </c>
      <c r="G937" s="205"/>
      <c r="H937" s="208">
        <v>121.93</v>
      </c>
      <c r="I937" s="209"/>
      <c r="J937" s="205"/>
      <c r="K937" s="205"/>
      <c r="L937" s="210"/>
      <c r="M937" s="211"/>
      <c r="N937" s="212"/>
      <c r="O937" s="212"/>
      <c r="P937" s="212"/>
      <c r="Q937" s="212"/>
      <c r="R937" s="212"/>
      <c r="S937" s="212"/>
      <c r="T937" s="213"/>
      <c r="AT937" s="214" t="s">
        <v>180</v>
      </c>
      <c r="AU937" s="214" t="s">
        <v>85</v>
      </c>
      <c r="AV937" s="14" t="s">
        <v>178</v>
      </c>
      <c r="AW937" s="14" t="s">
        <v>34</v>
      </c>
      <c r="AX937" s="14" t="s">
        <v>79</v>
      </c>
      <c r="AY937" s="214" t="s">
        <v>171</v>
      </c>
    </row>
    <row r="938" spans="1:65" s="2" customFormat="1" ht="33" customHeight="1">
      <c r="A938" s="35"/>
      <c r="B938" s="36"/>
      <c r="C938" s="215" t="s">
        <v>1629</v>
      </c>
      <c r="D938" s="215" t="s">
        <v>285</v>
      </c>
      <c r="E938" s="216" t="s">
        <v>1630</v>
      </c>
      <c r="F938" s="217" t="s">
        <v>1631</v>
      </c>
      <c r="G938" s="218" t="s">
        <v>231</v>
      </c>
      <c r="H938" s="219">
        <v>128.02699999999999</v>
      </c>
      <c r="I938" s="220"/>
      <c r="J938" s="221">
        <f>ROUND(I938*H938,2)</f>
        <v>0</v>
      </c>
      <c r="K938" s="217" t="s">
        <v>177</v>
      </c>
      <c r="L938" s="222"/>
      <c r="M938" s="223" t="s">
        <v>19</v>
      </c>
      <c r="N938" s="224" t="s">
        <v>45</v>
      </c>
      <c r="O938" s="65"/>
      <c r="P938" s="188">
        <f>O938*H938</f>
        <v>0</v>
      </c>
      <c r="Q938" s="188">
        <v>1.9199999999999998E-2</v>
      </c>
      <c r="R938" s="188">
        <f>Q938*H938</f>
        <v>2.4581183999999996</v>
      </c>
      <c r="S938" s="188">
        <v>0</v>
      </c>
      <c r="T938" s="189">
        <f>S938*H938</f>
        <v>0</v>
      </c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R938" s="190" t="s">
        <v>341</v>
      </c>
      <c r="AT938" s="190" t="s">
        <v>285</v>
      </c>
      <c r="AU938" s="190" t="s">
        <v>85</v>
      </c>
      <c r="AY938" s="18" t="s">
        <v>171</v>
      </c>
      <c r="BE938" s="191">
        <f>IF(N938="základní",J938,0)</f>
        <v>0</v>
      </c>
      <c r="BF938" s="191">
        <f>IF(N938="snížená",J938,0)</f>
        <v>0</v>
      </c>
      <c r="BG938" s="191">
        <f>IF(N938="zákl. přenesená",J938,0)</f>
        <v>0</v>
      </c>
      <c r="BH938" s="191">
        <f>IF(N938="sníž. přenesená",J938,0)</f>
        <v>0</v>
      </c>
      <c r="BI938" s="191">
        <f>IF(N938="nulová",J938,0)</f>
        <v>0</v>
      </c>
      <c r="BJ938" s="18" t="s">
        <v>85</v>
      </c>
      <c r="BK938" s="191">
        <f>ROUND(I938*H938,2)</f>
        <v>0</v>
      </c>
      <c r="BL938" s="18" t="s">
        <v>254</v>
      </c>
      <c r="BM938" s="190" t="s">
        <v>1632</v>
      </c>
    </row>
    <row r="939" spans="1:65" s="13" customFormat="1" ht="11.25">
      <c r="B939" s="192"/>
      <c r="C939" s="193"/>
      <c r="D939" s="194" t="s">
        <v>180</v>
      </c>
      <c r="E939" s="195" t="s">
        <v>19</v>
      </c>
      <c r="F939" s="196" t="s">
        <v>1633</v>
      </c>
      <c r="G939" s="193"/>
      <c r="H939" s="197">
        <v>121.93</v>
      </c>
      <c r="I939" s="198"/>
      <c r="J939" s="193"/>
      <c r="K939" s="193"/>
      <c r="L939" s="199"/>
      <c r="M939" s="200"/>
      <c r="N939" s="201"/>
      <c r="O939" s="201"/>
      <c r="P939" s="201"/>
      <c r="Q939" s="201"/>
      <c r="R939" s="201"/>
      <c r="S939" s="201"/>
      <c r="T939" s="202"/>
      <c r="AT939" s="203" t="s">
        <v>180</v>
      </c>
      <c r="AU939" s="203" t="s">
        <v>85</v>
      </c>
      <c r="AV939" s="13" t="s">
        <v>85</v>
      </c>
      <c r="AW939" s="13" t="s">
        <v>34</v>
      </c>
      <c r="AX939" s="13" t="s">
        <v>79</v>
      </c>
      <c r="AY939" s="203" t="s">
        <v>171</v>
      </c>
    </row>
    <row r="940" spans="1:65" s="13" customFormat="1" ht="11.25">
      <c r="B940" s="192"/>
      <c r="C940" s="193"/>
      <c r="D940" s="194" t="s">
        <v>180</v>
      </c>
      <c r="E940" s="193"/>
      <c r="F940" s="196" t="s">
        <v>1634</v>
      </c>
      <c r="G940" s="193"/>
      <c r="H940" s="197">
        <v>128.02699999999999</v>
      </c>
      <c r="I940" s="198"/>
      <c r="J940" s="193"/>
      <c r="K940" s="193"/>
      <c r="L940" s="199"/>
      <c r="M940" s="200"/>
      <c r="N940" s="201"/>
      <c r="O940" s="201"/>
      <c r="P940" s="201"/>
      <c r="Q940" s="201"/>
      <c r="R940" s="201"/>
      <c r="S940" s="201"/>
      <c r="T940" s="202"/>
      <c r="AT940" s="203" t="s">
        <v>180</v>
      </c>
      <c r="AU940" s="203" t="s">
        <v>85</v>
      </c>
      <c r="AV940" s="13" t="s">
        <v>85</v>
      </c>
      <c r="AW940" s="13" t="s">
        <v>4</v>
      </c>
      <c r="AX940" s="13" t="s">
        <v>79</v>
      </c>
      <c r="AY940" s="203" t="s">
        <v>171</v>
      </c>
    </row>
    <row r="941" spans="1:65" s="2" customFormat="1" ht="24">
      <c r="A941" s="35"/>
      <c r="B941" s="36"/>
      <c r="C941" s="179" t="s">
        <v>1635</v>
      </c>
      <c r="D941" s="179" t="s">
        <v>173</v>
      </c>
      <c r="E941" s="180" t="s">
        <v>1636</v>
      </c>
      <c r="F941" s="181" t="s">
        <v>1637</v>
      </c>
      <c r="G941" s="182" t="s">
        <v>231</v>
      </c>
      <c r="H941" s="183">
        <v>60.7</v>
      </c>
      <c r="I941" s="184"/>
      <c r="J941" s="185">
        <f>ROUND(I941*H941,2)</f>
        <v>0</v>
      </c>
      <c r="K941" s="181" t="s">
        <v>177</v>
      </c>
      <c r="L941" s="40"/>
      <c r="M941" s="186" t="s">
        <v>19</v>
      </c>
      <c r="N941" s="187" t="s">
        <v>45</v>
      </c>
      <c r="O941" s="65"/>
      <c r="P941" s="188">
        <f>O941*H941</f>
        <v>0</v>
      </c>
      <c r="Q941" s="188">
        <v>1.5E-3</v>
      </c>
      <c r="R941" s="188">
        <f>Q941*H941</f>
        <v>9.1050000000000006E-2</v>
      </c>
      <c r="S941" s="188">
        <v>0</v>
      </c>
      <c r="T941" s="189">
        <f>S941*H941</f>
        <v>0</v>
      </c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R941" s="190" t="s">
        <v>254</v>
      </c>
      <c r="AT941" s="190" t="s">
        <v>173</v>
      </c>
      <c r="AU941" s="190" t="s">
        <v>85</v>
      </c>
      <c r="AY941" s="18" t="s">
        <v>171</v>
      </c>
      <c r="BE941" s="191">
        <f>IF(N941="základní",J941,0)</f>
        <v>0</v>
      </c>
      <c r="BF941" s="191">
        <f>IF(N941="snížená",J941,0)</f>
        <v>0</v>
      </c>
      <c r="BG941" s="191">
        <f>IF(N941="zákl. přenesená",J941,0)</f>
        <v>0</v>
      </c>
      <c r="BH941" s="191">
        <f>IF(N941="sníž. přenesená",J941,0)</f>
        <v>0</v>
      </c>
      <c r="BI941" s="191">
        <f>IF(N941="nulová",J941,0)</f>
        <v>0</v>
      </c>
      <c r="BJ941" s="18" t="s">
        <v>85</v>
      </c>
      <c r="BK941" s="191">
        <f>ROUND(I941*H941,2)</f>
        <v>0</v>
      </c>
      <c r="BL941" s="18" t="s">
        <v>254</v>
      </c>
      <c r="BM941" s="190" t="s">
        <v>1638</v>
      </c>
    </row>
    <row r="942" spans="1:65" s="13" customFormat="1" ht="11.25">
      <c r="B942" s="192"/>
      <c r="C942" s="193"/>
      <c r="D942" s="194" t="s">
        <v>180</v>
      </c>
      <c r="E942" s="195" t="s">
        <v>19</v>
      </c>
      <c r="F942" s="196" t="s">
        <v>1639</v>
      </c>
      <c r="G942" s="193"/>
      <c r="H942" s="197">
        <v>12.37</v>
      </c>
      <c r="I942" s="198"/>
      <c r="J942" s="193"/>
      <c r="K942" s="193"/>
      <c r="L942" s="199"/>
      <c r="M942" s="200"/>
      <c r="N942" s="201"/>
      <c r="O942" s="201"/>
      <c r="P942" s="201"/>
      <c r="Q942" s="201"/>
      <c r="R942" s="201"/>
      <c r="S942" s="201"/>
      <c r="T942" s="202"/>
      <c r="AT942" s="203" t="s">
        <v>180</v>
      </c>
      <c r="AU942" s="203" t="s">
        <v>85</v>
      </c>
      <c r="AV942" s="13" t="s">
        <v>85</v>
      </c>
      <c r="AW942" s="13" t="s">
        <v>34</v>
      </c>
      <c r="AX942" s="13" t="s">
        <v>73</v>
      </c>
      <c r="AY942" s="203" t="s">
        <v>171</v>
      </c>
    </row>
    <row r="943" spans="1:65" s="13" customFormat="1" ht="11.25">
      <c r="B943" s="192"/>
      <c r="C943" s="193"/>
      <c r="D943" s="194" t="s">
        <v>180</v>
      </c>
      <c r="E943" s="195" t="s">
        <v>19</v>
      </c>
      <c r="F943" s="196" t="s">
        <v>1640</v>
      </c>
      <c r="G943" s="193"/>
      <c r="H943" s="197">
        <v>17.329999999999998</v>
      </c>
      <c r="I943" s="198"/>
      <c r="J943" s="193"/>
      <c r="K943" s="193"/>
      <c r="L943" s="199"/>
      <c r="M943" s="200"/>
      <c r="N943" s="201"/>
      <c r="O943" s="201"/>
      <c r="P943" s="201"/>
      <c r="Q943" s="201"/>
      <c r="R943" s="201"/>
      <c r="S943" s="201"/>
      <c r="T943" s="202"/>
      <c r="AT943" s="203" t="s">
        <v>180</v>
      </c>
      <c r="AU943" s="203" t="s">
        <v>85</v>
      </c>
      <c r="AV943" s="13" t="s">
        <v>85</v>
      </c>
      <c r="AW943" s="13" t="s">
        <v>34</v>
      </c>
      <c r="AX943" s="13" t="s">
        <v>73</v>
      </c>
      <c r="AY943" s="203" t="s">
        <v>171</v>
      </c>
    </row>
    <row r="944" spans="1:65" s="13" customFormat="1" ht="11.25">
      <c r="B944" s="192"/>
      <c r="C944" s="193"/>
      <c r="D944" s="194" t="s">
        <v>180</v>
      </c>
      <c r="E944" s="195" t="s">
        <v>19</v>
      </c>
      <c r="F944" s="196" t="s">
        <v>1641</v>
      </c>
      <c r="G944" s="193"/>
      <c r="H944" s="197">
        <v>31</v>
      </c>
      <c r="I944" s="198"/>
      <c r="J944" s="193"/>
      <c r="K944" s="193"/>
      <c r="L944" s="199"/>
      <c r="M944" s="200"/>
      <c r="N944" s="201"/>
      <c r="O944" s="201"/>
      <c r="P944" s="201"/>
      <c r="Q944" s="201"/>
      <c r="R944" s="201"/>
      <c r="S944" s="201"/>
      <c r="T944" s="202"/>
      <c r="AT944" s="203" t="s">
        <v>180</v>
      </c>
      <c r="AU944" s="203" t="s">
        <v>85</v>
      </c>
      <c r="AV944" s="13" t="s">
        <v>85</v>
      </c>
      <c r="AW944" s="13" t="s">
        <v>34</v>
      </c>
      <c r="AX944" s="13" t="s">
        <v>73</v>
      </c>
      <c r="AY944" s="203" t="s">
        <v>171</v>
      </c>
    </row>
    <row r="945" spans="1:65" s="14" customFormat="1" ht="11.25">
      <c r="B945" s="204"/>
      <c r="C945" s="205"/>
      <c r="D945" s="194" t="s">
        <v>180</v>
      </c>
      <c r="E945" s="206" t="s">
        <v>19</v>
      </c>
      <c r="F945" s="207" t="s">
        <v>183</v>
      </c>
      <c r="G945" s="205"/>
      <c r="H945" s="208">
        <v>60.699999999999996</v>
      </c>
      <c r="I945" s="209"/>
      <c r="J945" s="205"/>
      <c r="K945" s="205"/>
      <c r="L945" s="210"/>
      <c r="M945" s="211"/>
      <c r="N945" s="212"/>
      <c r="O945" s="212"/>
      <c r="P945" s="212"/>
      <c r="Q945" s="212"/>
      <c r="R945" s="212"/>
      <c r="S945" s="212"/>
      <c r="T945" s="213"/>
      <c r="AT945" s="214" t="s">
        <v>180</v>
      </c>
      <c r="AU945" s="214" t="s">
        <v>85</v>
      </c>
      <c r="AV945" s="14" t="s">
        <v>178</v>
      </c>
      <c r="AW945" s="14" t="s">
        <v>34</v>
      </c>
      <c r="AX945" s="14" t="s">
        <v>79</v>
      </c>
      <c r="AY945" s="214" t="s">
        <v>171</v>
      </c>
    </row>
    <row r="946" spans="1:65" s="2" customFormat="1" ht="16.5" customHeight="1">
      <c r="A946" s="35"/>
      <c r="B946" s="36"/>
      <c r="C946" s="179" t="s">
        <v>1642</v>
      </c>
      <c r="D946" s="179" t="s">
        <v>173</v>
      </c>
      <c r="E946" s="180" t="s">
        <v>1643</v>
      </c>
      <c r="F946" s="181" t="s">
        <v>1644</v>
      </c>
      <c r="G946" s="182" t="s">
        <v>318</v>
      </c>
      <c r="H946" s="183">
        <v>101.02</v>
      </c>
      <c r="I946" s="184"/>
      <c r="J946" s="185">
        <f>ROUND(I946*H946,2)</f>
        <v>0</v>
      </c>
      <c r="K946" s="181" t="s">
        <v>177</v>
      </c>
      <c r="L946" s="40"/>
      <c r="M946" s="186" t="s">
        <v>19</v>
      </c>
      <c r="N946" s="187" t="s">
        <v>45</v>
      </c>
      <c r="O946" s="65"/>
      <c r="P946" s="188">
        <f>O946*H946</f>
        <v>0</v>
      </c>
      <c r="Q946" s="188">
        <v>3.0000000000000001E-5</v>
      </c>
      <c r="R946" s="188">
        <f>Q946*H946</f>
        <v>3.0306E-3</v>
      </c>
      <c r="S946" s="188">
        <v>0</v>
      </c>
      <c r="T946" s="189">
        <f>S946*H946</f>
        <v>0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190" t="s">
        <v>254</v>
      </c>
      <c r="AT946" s="190" t="s">
        <v>173</v>
      </c>
      <c r="AU946" s="190" t="s">
        <v>85</v>
      </c>
      <c r="AY946" s="18" t="s">
        <v>171</v>
      </c>
      <c r="BE946" s="191">
        <f>IF(N946="základní",J946,0)</f>
        <v>0</v>
      </c>
      <c r="BF946" s="191">
        <f>IF(N946="snížená",J946,0)</f>
        <v>0</v>
      </c>
      <c r="BG946" s="191">
        <f>IF(N946="zákl. přenesená",J946,0)</f>
        <v>0</v>
      </c>
      <c r="BH946" s="191">
        <f>IF(N946="sníž. přenesená",J946,0)</f>
        <v>0</v>
      </c>
      <c r="BI946" s="191">
        <f>IF(N946="nulová",J946,0)</f>
        <v>0</v>
      </c>
      <c r="BJ946" s="18" t="s">
        <v>85</v>
      </c>
      <c r="BK946" s="191">
        <f>ROUND(I946*H946,2)</f>
        <v>0</v>
      </c>
      <c r="BL946" s="18" t="s">
        <v>254</v>
      </c>
      <c r="BM946" s="190" t="s">
        <v>1645</v>
      </c>
    </row>
    <row r="947" spans="1:65" s="13" customFormat="1" ht="22.5">
      <c r="B947" s="192"/>
      <c r="C947" s="193"/>
      <c r="D947" s="194" t="s">
        <v>180</v>
      </c>
      <c r="E947" s="195" t="s">
        <v>19</v>
      </c>
      <c r="F947" s="196" t="s">
        <v>1646</v>
      </c>
      <c r="G947" s="193"/>
      <c r="H947" s="197">
        <v>23.716000000000001</v>
      </c>
      <c r="I947" s="198"/>
      <c r="J947" s="193"/>
      <c r="K947" s="193"/>
      <c r="L947" s="199"/>
      <c r="M947" s="200"/>
      <c r="N947" s="201"/>
      <c r="O947" s="201"/>
      <c r="P947" s="201"/>
      <c r="Q947" s="201"/>
      <c r="R947" s="201"/>
      <c r="S947" s="201"/>
      <c r="T947" s="202"/>
      <c r="AT947" s="203" t="s">
        <v>180</v>
      </c>
      <c r="AU947" s="203" t="s">
        <v>85</v>
      </c>
      <c r="AV947" s="13" t="s">
        <v>85</v>
      </c>
      <c r="AW947" s="13" t="s">
        <v>34</v>
      </c>
      <c r="AX947" s="13" t="s">
        <v>73</v>
      </c>
      <c r="AY947" s="203" t="s">
        <v>171</v>
      </c>
    </row>
    <row r="948" spans="1:65" s="13" customFormat="1" ht="11.25">
      <c r="B948" s="192"/>
      <c r="C948" s="193"/>
      <c r="D948" s="194" t="s">
        <v>180</v>
      </c>
      <c r="E948" s="195" t="s">
        <v>19</v>
      </c>
      <c r="F948" s="196" t="s">
        <v>1647</v>
      </c>
      <c r="G948" s="193"/>
      <c r="H948" s="197">
        <v>23.64</v>
      </c>
      <c r="I948" s="198"/>
      <c r="J948" s="193"/>
      <c r="K948" s="193"/>
      <c r="L948" s="199"/>
      <c r="M948" s="200"/>
      <c r="N948" s="201"/>
      <c r="O948" s="201"/>
      <c r="P948" s="201"/>
      <c r="Q948" s="201"/>
      <c r="R948" s="201"/>
      <c r="S948" s="201"/>
      <c r="T948" s="202"/>
      <c r="AT948" s="203" t="s">
        <v>180</v>
      </c>
      <c r="AU948" s="203" t="s">
        <v>85</v>
      </c>
      <c r="AV948" s="13" t="s">
        <v>85</v>
      </c>
      <c r="AW948" s="13" t="s">
        <v>34</v>
      </c>
      <c r="AX948" s="13" t="s">
        <v>73</v>
      </c>
      <c r="AY948" s="203" t="s">
        <v>171</v>
      </c>
    </row>
    <row r="949" spans="1:65" s="13" customFormat="1" ht="33.75">
      <c r="B949" s="192"/>
      <c r="C949" s="193"/>
      <c r="D949" s="194" t="s">
        <v>180</v>
      </c>
      <c r="E949" s="195" t="s">
        <v>19</v>
      </c>
      <c r="F949" s="196" t="s">
        <v>1648</v>
      </c>
      <c r="G949" s="193"/>
      <c r="H949" s="197">
        <v>53.664000000000001</v>
      </c>
      <c r="I949" s="198"/>
      <c r="J949" s="193"/>
      <c r="K949" s="193"/>
      <c r="L949" s="199"/>
      <c r="M949" s="200"/>
      <c r="N949" s="201"/>
      <c r="O949" s="201"/>
      <c r="P949" s="201"/>
      <c r="Q949" s="201"/>
      <c r="R949" s="201"/>
      <c r="S949" s="201"/>
      <c r="T949" s="202"/>
      <c r="AT949" s="203" t="s">
        <v>180</v>
      </c>
      <c r="AU949" s="203" t="s">
        <v>85</v>
      </c>
      <c r="AV949" s="13" t="s">
        <v>85</v>
      </c>
      <c r="AW949" s="13" t="s">
        <v>34</v>
      </c>
      <c r="AX949" s="13" t="s">
        <v>73</v>
      </c>
      <c r="AY949" s="203" t="s">
        <v>171</v>
      </c>
    </row>
    <row r="950" spans="1:65" s="14" customFormat="1" ht="11.25">
      <c r="B950" s="204"/>
      <c r="C950" s="205"/>
      <c r="D950" s="194" t="s">
        <v>180</v>
      </c>
      <c r="E950" s="206" t="s">
        <v>19</v>
      </c>
      <c r="F950" s="207" t="s">
        <v>183</v>
      </c>
      <c r="G950" s="205"/>
      <c r="H950" s="208">
        <v>101.02000000000001</v>
      </c>
      <c r="I950" s="209"/>
      <c r="J950" s="205"/>
      <c r="K950" s="205"/>
      <c r="L950" s="210"/>
      <c r="M950" s="211"/>
      <c r="N950" s="212"/>
      <c r="O950" s="212"/>
      <c r="P950" s="212"/>
      <c r="Q950" s="212"/>
      <c r="R950" s="212"/>
      <c r="S950" s="212"/>
      <c r="T950" s="213"/>
      <c r="AT950" s="214" t="s">
        <v>180</v>
      </c>
      <c r="AU950" s="214" t="s">
        <v>85</v>
      </c>
      <c r="AV950" s="14" t="s">
        <v>178</v>
      </c>
      <c r="AW950" s="14" t="s">
        <v>34</v>
      </c>
      <c r="AX950" s="14" t="s">
        <v>79</v>
      </c>
      <c r="AY950" s="214" t="s">
        <v>171</v>
      </c>
    </row>
    <row r="951" spans="1:65" s="2" customFormat="1" ht="16.5" customHeight="1">
      <c r="A951" s="35"/>
      <c r="B951" s="36"/>
      <c r="C951" s="179" t="s">
        <v>1649</v>
      </c>
      <c r="D951" s="179" t="s">
        <v>173</v>
      </c>
      <c r="E951" s="180" t="s">
        <v>1650</v>
      </c>
      <c r="F951" s="181" t="s">
        <v>1651</v>
      </c>
      <c r="G951" s="182" t="s">
        <v>318</v>
      </c>
      <c r="H951" s="183">
        <v>117</v>
      </c>
      <c r="I951" s="184"/>
      <c r="J951" s="185">
        <f>ROUND(I951*H951,2)</f>
        <v>0</v>
      </c>
      <c r="K951" s="181" t="s">
        <v>177</v>
      </c>
      <c r="L951" s="40"/>
      <c r="M951" s="186" t="s">
        <v>19</v>
      </c>
      <c r="N951" s="187" t="s">
        <v>45</v>
      </c>
      <c r="O951" s="65"/>
      <c r="P951" s="188">
        <f>O951*H951</f>
        <v>0</v>
      </c>
      <c r="Q951" s="188">
        <v>1.1620000000000001E-4</v>
      </c>
      <c r="R951" s="188">
        <f>Q951*H951</f>
        <v>1.3595400000000001E-2</v>
      </c>
      <c r="S951" s="188">
        <v>0</v>
      </c>
      <c r="T951" s="189">
        <f>S951*H951</f>
        <v>0</v>
      </c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R951" s="190" t="s">
        <v>254</v>
      </c>
      <c r="AT951" s="190" t="s">
        <v>173</v>
      </c>
      <c r="AU951" s="190" t="s">
        <v>85</v>
      </c>
      <c r="AY951" s="18" t="s">
        <v>171</v>
      </c>
      <c r="BE951" s="191">
        <f>IF(N951="základní",J951,0)</f>
        <v>0</v>
      </c>
      <c r="BF951" s="191">
        <f>IF(N951="snížená",J951,0)</f>
        <v>0</v>
      </c>
      <c r="BG951" s="191">
        <f>IF(N951="zákl. přenesená",J951,0)</f>
        <v>0</v>
      </c>
      <c r="BH951" s="191">
        <f>IF(N951="sníž. přenesená",J951,0)</f>
        <v>0</v>
      </c>
      <c r="BI951" s="191">
        <f>IF(N951="nulová",J951,0)</f>
        <v>0</v>
      </c>
      <c r="BJ951" s="18" t="s">
        <v>85</v>
      </c>
      <c r="BK951" s="191">
        <f>ROUND(I951*H951,2)</f>
        <v>0</v>
      </c>
      <c r="BL951" s="18" t="s">
        <v>254</v>
      </c>
      <c r="BM951" s="190" t="s">
        <v>1652</v>
      </c>
    </row>
    <row r="952" spans="1:65" s="2" customFormat="1" ht="58.5">
      <c r="A952" s="35"/>
      <c r="B952" s="36"/>
      <c r="C952" s="37"/>
      <c r="D952" s="194" t="s">
        <v>702</v>
      </c>
      <c r="E952" s="37"/>
      <c r="F952" s="235" t="s">
        <v>1653</v>
      </c>
      <c r="G952" s="37"/>
      <c r="H952" s="37"/>
      <c r="I952" s="236"/>
      <c r="J952" s="37"/>
      <c r="K952" s="37"/>
      <c r="L952" s="40"/>
      <c r="M952" s="237"/>
      <c r="N952" s="238"/>
      <c r="O952" s="65"/>
      <c r="P952" s="65"/>
      <c r="Q952" s="65"/>
      <c r="R952" s="65"/>
      <c r="S952" s="65"/>
      <c r="T952" s="66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T952" s="18" t="s">
        <v>702</v>
      </c>
      <c r="AU952" s="18" t="s">
        <v>85</v>
      </c>
    </row>
    <row r="953" spans="1:65" s="13" customFormat="1" ht="11.25">
      <c r="B953" s="192"/>
      <c r="C953" s="193"/>
      <c r="D953" s="194" t="s">
        <v>180</v>
      </c>
      <c r="E953" s="195" t="s">
        <v>19</v>
      </c>
      <c r="F953" s="196" t="s">
        <v>1654</v>
      </c>
      <c r="G953" s="193"/>
      <c r="H953" s="197">
        <v>117</v>
      </c>
      <c r="I953" s="198"/>
      <c r="J953" s="193"/>
      <c r="K953" s="193"/>
      <c r="L953" s="199"/>
      <c r="M953" s="200"/>
      <c r="N953" s="201"/>
      <c r="O953" s="201"/>
      <c r="P953" s="201"/>
      <c r="Q953" s="201"/>
      <c r="R953" s="201"/>
      <c r="S953" s="201"/>
      <c r="T953" s="202"/>
      <c r="AT953" s="203" t="s">
        <v>180</v>
      </c>
      <c r="AU953" s="203" t="s">
        <v>85</v>
      </c>
      <c r="AV953" s="13" t="s">
        <v>85</v>
      </c>
      <c r="AW953" s="13" t="s">
        <v>34</v>
      </c>
      <c r="AX953" s="13" t="s">
        <v>73</v>
      </c>
      <c r="AY953" s="203" t="s">
        <v>171</v>
      </c>
    </row>
    <row r="954" spans="1:65" s="14" customFormat="1" ht="11.25">
      <c r="B954" s="204"/>
      <c r="C954" s="205"/>
      <c r="D954" s="194" t="s">
        <v>180</v>
      </c>
      <c r="E954" s="206" t="s">
        <v>19</v>
      </c>
      <c r="F954" s="207" t="s">
        <v>183</v>
      </c>
      <c r="G954" s="205"/>
      <c r="H954" s="208">
        <v>117</v>
      </c>
      <c r="I954" s="209"/>
      <c r="J954" s="205"/>
      <c r="K954" s="205"/>
      <c r="L954" s="210"/>
      <c r="M954" s="211"/>
      <c r="N954" s="212"/>
      <c r="O954" s="212"/>
      <c r="P954" s="212"/>
      <c r="Q954" s="212"/>
      <c r="R954" s="212"/>
      <c r="S954" s="212"/>
      <c r="T954" s="213"/>
      <c r="AT954" s="214" t="s">
        <v>180</v>
      </c>
      <c r="AU954" s="214" t="s">
        <v>85</v>
      </c>
      <c r="AV954" s="14" t="s">
        <v>178</v>
      </c>
      <c r="AW954" s="14" t="s">
        <v>34</v>
      </c>
      <c r="AX954" s="14" t="s">
        <v>79</v>
      </c>
      <c r="AY954" s="214" t="s">
        <v>171</v>
      </c>
    </row>
    <row r="955" spans="1:65" s="2" customFormat="1" ht="48">
      <c r="A955" s="35"/>
      <c r="B955" s="36"/>
      <c r="C955" s="179" t="s">
        <v>1655</v>
      </c>
      <c r="D955" s="179" t="s">
        <v>173</v>
      </c>
      <c r="E955" s="180" t="s">
        <v>1656</v>
      </c>
      <c r="F955" s="181" t="s">
        <v>1657</v>
      </c>
      <c r="G955" s="182" t="s">
        <v>215</v>
      </c>
      <c r="H955" s="183">
        <v>5.6379999999999999</v>
      </c>
      <c r="I955" s="184"/>
      <c r="J955" s="185">
        <f>ROUND(I955*H955,2)</f>
        <v>0</v>
      </c>
      <c r="K955" s="181" t="s">
        <v>177</v>
      </c>
      <c r="L955" s="40"/>
      <c r="M955" s="186" t="s">
        <v>19</v>
      </c>
      <c r="N955" s="187" t="s">
        <v>45</v>
      </c>
      <c r="O955" s="65"/>
      <c r="P955" s="188">
        <f>O955*H955</f>
        <v>0</v>
      </c>
      <c r="Q955" s="188">
        <v>0</v>
      </c>
      <c r="R955" s="188">
        <f>Q955*H955</f>
        <v>0</v>
      </c>
      <c r="S955" s="188">
        <v>0</v>
      </c>
      <c r="T955" s="189">
        <f>S955*H955</f>
        <v>0</v>
      </c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R955" s="190" t="s">
        <v>254</v>
      </c>
      <c r="AT955" s="190" t="s">
        <v>173</v>
      </c>
      <c r="AU955" s="190" t="s">
        <v>85</v>
      </c>
      <c r="AY955" s="18" t="s">
        <v>171</v>
      </c>
      <c r="BE955" s="191">
        <f>IF(N955="základní",J955,0)</f>
        <v>0</v>
      </c>
      <c r="BF955" s="191">
        <f>IF(N955="snížená",J955,0)</f>
        <v>0</v>
      </c>
      <c r="BG955" s="191">
        <f>IF(N955="zákl. přenesená",J955,0)</f>
        <v>0</v>
      </c>
      <c r="BH955" s="191">
        <f>IF(N955="sníž. přenesená",J955,0)</f>
        <v>0</v>
      </c>
      <c r="BI955" s="191">
        <f>IF(N955="nulová",J955,0)</f>
        <v>0</v>
      </c>
      <c r="BJ955" s="18" t="s">
        <v>85</v>
      </c>
      <c r="BK955" s="191">
        <f>ROUND(I955*H955,2)</f>
        <v>0</v>
      </c>
      <c r="BL955" s="18" t="s">
        <v>254</v>
      </c>
      <c r="BM955" s="190" t="s">
        <v>1658</v>
      </c>
    </row>
    <row r="956" spans="1:65" s="13" customFormat="1" ht="11.25">
      <c r="B956" s="192"/>
      <c r="C956" s="193"/>
      <c r="D956" s="194" t="s">
        <v>180</v>
      </c>
      <c r="E956" s="195" t="s">
        <v>19</v>
      </c>
      <c r="F956" s="196" t="s">
        <v>1659</v>
      </c>
      <c r="G956" s="193"/>
      <c r="H956" s="197">
        <v>5.6379999999999999</v>
      </c>
      <c r="I956" s="198"/>
      <c r="J956" s="193"/>
      <c r="K956" s="193"/>
      <c r="L956" s="199"/>
      <c r="M956" s="200"/>
      <c r="N956" s="201"/>
      <c r="O956" s="201"/>
      <c r="P956" s="201"/>
      <c r="Q956" s="201"/>
      <c r="R956" s="201"/>
      <c r="S956" s="201"/>
      <c r="T956" s="202"/>
      <c r="AT956" s="203" t="s">
        <v>180</v>
      </c>
      <c r="AU956" s="203" t="s">
        <v>85</v>
      </c>
      <c r="AV956" s="13" t="s">
        <v>85</v>
      </c>
      <c r="AW956" s="13" t="s">
        <v>34</v>
      </c>
      <c r="AX956" s="13" t="s">
        <v>73</v>
      </c>
      <c r="AY956" s="203" t="s">
        <v>171</v>
      </c>
    </row>
    <row r="957" spans="1:65" s="14" customFormat="1" ht="11.25">
      <c r="B957" s="204"/>
      <c r="C957" s="205"/>
      <c r="D957" s="194" t="s">
        <v>180</v>
      </c>
      <c r="E957" s="206" t="s">
        <v>19</v>
      </c>
      <c r="F957" s="207" t="s">
        <v>183</v>
      </c>
      <c r="G957" s="205"/>
      <c r="H957" s="208">
        <v>5.6379999999999999</v>
      </c>
      <c r="I957" s="209"/>
      <c r="J957" s="205"/>
      <c r="K957" s="205"/>
      <c r="L957" s="210"/>
      <c r="M957" s="211"/>
      <c r="N957" s="212"/>
      <c r="O957" s="212"/>
      <c r="P957" s="212"/>
      <c r="Q957" s="212"/>
      <c r="R957" s="212"/>
      <c r="S957" s="212"/>
      <c r="T957" s="213"/>
      <c r="AT957" s="214" t="s">
        <v>180</v>
      </c>
      <c r="AU957" s="214" t="s">
        <v>85</v>
      </c>
      <c r="AV957" s="14" t="s">
        <v>178</v>
      </c>
      <c r="AW957" s="14" t="s">
        <v>34</v>
      </c>
      <c r="AX957" s="14" t="s">
        <v>79</v>
      </c>
      <c r="AY957" s="214" t="s">
        <v>171</v>
      </c>
    </row>
    <row r="958" spans="1:65" s="2" customFormat="1" ht="48">
      <c r="A958" s="35"/>
      <c r="B958" s="36"/>
      <c r="C958" s="179" t="s">
        <v>1660</v>
      </c>
      <c r="D958" s="179" t="s">
        <v>173</v>
      </c>
      <c r="E958" s="180" t="s">
        <v>1661</v>
      </c>
      <c r="F958" s="181" t="s">
        <v>1662</v>
      </c>
      <c r="G958" s="182" t="s">
        <v>215</v>
      </c>
      <c r="H958" s="183">
        <v>5.6379999999999999</v>
      </c>
      <c r="I958" s="184"/>
      <c r="J958" s="185">
        <f>ROUND(I958*H958,2)</f>
        <v>0</v>
      </c>
      <c r="K958" s="181" t="s">
        <v>177</v>
      </c>
      <c r="L958" s="40"/>
      <c r="M958" s="186" t="s">
        <v>19</v>
      </c>
      <c r="N958" s="187" t="s">
        <v>45</v>
      </c>
      <c r="O958" s="65"/>
      <c r="P958" s="188">
        <f>O958*H958</f>
        <v>0</v>
      </c>
      <c r="Q958" s="188">
        <v>0</v>
      </c>
      <c r="R958" s="188">
        <f>Q958*H958</f>
        <v>0</v>
      </c>
      <c r="S958" s="188">
        <v>0</v>
      </c>
      <c r="T958" s="189">
        <f>S958*H958</f>
        <v>0</v>
      </c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R958" s="190" t="s">
        <v>254</v>
      </c>
      <c r="AT958" s="190" t="s">
        <v>173</v>
      </c>
      <c r="AU958" s="190" t="s">
        <v>85</v>
      </c>
      <c r="AY958" s="18" t="s">
        <v>171</v>
      </c>
      <c r="BE958" s="191">
        <f>IF(N958="základní",J958,0)</f>
        <v>0</v>
      </c>
      <c r="BF958" s="191">
        <f>IF(N958="snížená",J958,0)</f>
        <v>0</v>
      </c>
      <c r="BG958" s="191">
        <f>IF(N958="zákl. přenesená",J958,0)</f>
        <v>0</v>
      </c>
      <c r="BH958" s="191">
        <f>IF(N958="sníž. přenesená",J958,0)</f>
        <v>0</v>
      </c>
      <c r="BI958" s="191">
        <f>IF(N958="nulová",J958,0)</f>
        <v>0</v>
      </c>
      <c r="BJ958" s="18" t="s">
        <v>85</v>
      </c>
      <c r="BK958" s="191">
        <f>ROUND(I958*H958,2)</f>
        <v>0</v>
      </c>
      <c r="BL958" s="18" t="s">
        <v>254</v>
      </c>
      <c r="BM958" s="190" t="s">
        <v>1663</v>
      </c>
    </row>
    <row r="959" spans="1:65" s="12" customFormat="1" ht="22.9" customHeight="1">
      <c r="B959" s="163"/>
      <c r="C959" s="164"/>
      <c r="D959" s="165" t="s">
        <v>72</v>
      </c>
      <c r="E959" s="177" t="s">
        <v>1664</v>
      </c>
      <c r="F959" s="177" t="s">
        <v>1665</v>
      </c>
      <c r="G959" s="164"/>
      <c r="H959" s="164"/>
      <c r="I959" s="167"/>
      <c r="J959" s="178">
        <f>BK959</f>
        <v>0</v>
      </c>
      <c r="K959" s="164"/>
      <c r="L959" s="169"/>
      <c r="M959" s="170"/>
      <c r="N959" s="171"/>
      <c r="O959" s="171"/>
      <c r="P959" s="172">
        <f>SUM(P960:P985)</f>
        <v>0</v>
      </c>
      <c r="Q959" s="171"/>
      <c r="R959" s="172">
        <f>SUM(R960:R985)</f>
        <v>3.3439102000000003</v>
      </c>
      <c r="S959" s="171"/>
      <c r="T959" s="173">
        <f>SUM(T960:T985)</f>
        <v>0</v>
      </c>
      <c r="AR959" s="174" t="s">
        <v>85</v>
      </c>
      <c r="AT959" s="175" t="s">
        <v>72</v>
      </c>
      <c r="AU959" s="175" t="s">
        <v>79</v>
      </c>
      <c r="AY959" s="174" t="s">
        <v>171</v>
      </c>
      <c r="BK959" s="176">
        <f>SUM(BK960:BK985)</f>
        <v>0</v>
      </c>
    </row>
    <row r="960" spans="1:65" s="2" customFormat="1" ht="16.5" customHeight="1">
      <c r="A960" s="35"/>
      <c r="B960" s="36"/>
      <c r="C960" s="179" t="s">
        <v>1666</v>
      </c>
      <c r="D960" s="179" t="s">
        <v>173</v>
      </c>
      <c r="E960" s="180" t="s">
        <v>1667</v>
      </c>
      <c r="F960" s="181" t="s">
        <v>1668</v>
      </c>
      <c r="G960" s="182" t="s">
        <v>318</v>
      </c>
      <c r="H960" s="183">
        <v>281.25</v>
      </c>
      <c r="I960" s="184"/>
      <c r="J960" s="185">
        <f>ROUND(I960*H960,2)</f>
        <v>0</v>
      </c>
      <c r="K960" s="181" t="s">
        <v>177</v>
      </c>
      <c r="L960" s="40"/>
      <c r="M960" s="186" t="s">
        <v>19</v>
      </c>
      <c r="N960" s="187" t="s">
        <v>45</v>
      </c>
      <c r="O960" s="65"/>
      <c r="P960" s="188">
        <f>O960*H960</f>
        <v>0</v>
      </c>
      <c r="Q960" s="188">
        <v>0</v>
      </c>
      <c r="R960" s="188">
        <f>Q960*H960</f>
        <v>0</v>
      </c>
      <c r="S960" s="188">
        <v>0</v>
      </c>
      <c r="T960" s="189">
        <f>S960*H960</f>
        <v>0</v>
      </c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R960" s="190" t="s">
        <v>254</v>
      </c>
      <c r="AT960" s="190" t="s">
        <v>173</v>
      </c>
      <c r="AU960" s="190" t="s">
        <v>85</v>
      </c>
      <c r="AY960" s="18" t="s">
        <v>171</v>
      </c>
      <c r="BE960" s="191">
        <f>IF(N960="základní",J960,0)</f>
        <v>0</v>
      </c>
      <c r="BF960" s="191">
        <f>IF(N960="snížená",J960,0)</f>
        <v>0</v>
      </c>
      <c r="BG960" s="191">
        <f>IF(N960="zákl. přenesená",J960,0)</f>
        <v>0</v>
      </c>
      <c r="BH960" s="191">
        <f>IF(N960="sníž. přenesená",J960,0)</f>
        <v>0</v>
      </c>
      <c r="BI960" s="191">
        <f>IF(N960="nulová",J960,0)</f>
        <v>0</v>
      </c>
      <c r="BJ960" s="18" t="s">
        <v>85</v>
      </c>
      <c r="BK960" s="191">
        <f>ROUND(I960*H960,2)</f>
        <v>0</v>
      </c>
      <c r="BL960" s="18" t="s">
        <v>254</v>
      </c>
      <c r="BM960" s="190" t="s">
        <v>1669</v>
      </c>
    </row>
    <row r="961" spans="1:65" s="13" customFormat="1" ht="11.25">
      <c r="B961" s="192"/>
      <c r="C961" s="193"/>
      <c r="D961" s="194" t="s">
        <v>180</v>
      </c>
      <c r="E961" s="195" t="s">
        <v>19</v>
      </c>
      <c r="F961" s="196" t="s">
        <v>1670</v>
      </c>
      <c r="G961" s="193"/>
      <c r="H961" s="197">
        <v>281.25</v>
      </c>
      <c r="I961" s="198"/>
      <c r="J961" s="193"/>
      <c r="K961" s="193"/>
      <c r="L961" s="199"/>
      <c r="M961" s="200"/>
      <c r="N961" s="201"/>
      <c r="O961" s="201"/>
      <c r="P961" s="201"/>
      <c r="Q961" s="201"/>
      <c r="R961" s="201"/>
      <c r="S961" s="201"/>
      <c r="T961" s="202"/>
      <c r="AT961" s="203" t="s">
        <v>180</v>
      </c>
      <c r="AU961" s="203" t="s">
        <v>85</v>
      </c>
      <c r="AV961" s="13" t="s">
        <v>85</v>
      </c>
      <c r="AW961" s="13" t="s">
        <v>34</v>
      </c>
      <c r="AX961" s="13" t="s">
        <v>79</v>
      </c>
      <c r="AY961" s="203" t="s">
        <v>171</v>
      </c>
    </row>
    <row r="962" spans="1:65" s="2" customFormat="1" ht="16.5" customHeight="1">
      <c r="A962" s="35"/>
      <c r="B962" s="36"/>
      <c r="C962" s="215" t="s">
        <v>1671</v>
      </c>
      <c r="D962" s="215" t="s">
        <v>285</v>
      </c>
      <c r="E962" s="216" t="s">
        <v>1672</v>
      </c>
      <c r="F962" s="217" t="s">
        <v>1673</v>
      </c>
      <c r="G962" s="218" t="s">
        <v>318</v>
      </c>
      <c r="H962" s="219">
        <v>303.75</v>
      </c>
      <c r="I962" s="220"/>
      <c r="J962" s="221">
        <f>ROUND(I962*H962,2)</f>
        <v>0</v>
      </c>
      <c r="K962" s="217" t="s">
        <v>177</v>
      </c>
      <c r="L962" s="222"/>
      <c r="M962" s="223" t="s">
        <v>19</v>
      </c>
      <c r="N962" s="224" t="s">
        <v>45</v>
      </c>
      <c r="O962" s="65"/>
      <c r="P962" s="188">
        <f>O962*H962</f>
        <v>0</v>
      </c>
      <c r="Q962" s="188">
        <v>2.0000000000000001E-4</v>
      </c>
      <c r="R962" s="188">
        <f>Q962*H962</f>
        <v>6.0750000000000005E-2</v>
      </c>
      <c r="S962" s="188">
        <v>0</v>
      </c>
      <c r="T962" s="189">
        <f>S962*H962</f>
        <v>0</v>
      </c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R962" s="190" t="s">
        <v>341</v>
      </c>
      <c r="AT962" s="190" t="s">
        <v>285</v>
      </c>
      <c r="AU962" s="190" t="s">
        <v>85</v>
      </c>
      <c r="AY962" s="18" t="s">
        <v>171</v>
      </c>
      <c r="BE962" s="191">
        <f>IF(N962="základní",J962,0)</f>
        <v>0</v>
      </c>
      <c r="BF962" s="191">
        <f>IF(N962="snížená",J962,0)</f>
        <v>0</v>
      </c>
      <c r="BG962" s="191">
        <f>IF(N962="zákl. přenesená",J962,0)</f>
        <v>0</v>
      </c>
      <c r="BH962" s="191">
        <f>IF(N962="sníž. přenesená",J962,0)</f>
        <v>0</v>
      </c>
      <c r="BI962" s="191">
        <f>IF(N962="nulová",J962,0)</f>
        <v>0</v>
      </c>
      <c r="BJ962" s="18" t="s">
        <v>85</v>
      </c>
      <c r="BK962" s="191">
        <f>ROUND(I962*H962,2)</f>
        <v>0</v>
      </c>
      <c r="BL962" s="18" t="s">
        <v>254</v>
      </c>
      <c r="BM962" s="190" t="s">
        <v>1674</v>
      </c>
    </row>
    <row r="963" spans="1:65" s="13" customFormat="1" ht="11.25">
      <c r="B963" s="192"/>
      <c r="C963" s="193"/>
      <c r="D963" s="194" t="s">
        <v>180</v>
      </c>
      <c r="E963" s="195" t="s">
        <v>19</v>
      </c>
      <c r="F963" s="196" t="s">
        <v>1675</v>
      </c>
      <c r="G963" s="193"/>
      <c r="H963" s="197">
        <v>281.25</v>
      </c>
      <c r="I963" s="198"/>
      <c r="J963" s="193"/>
      <c r="K963" s="193"/>
      <c r="L963" s="199"/>
      <c r="M963" s="200"/>
      <c r="N963" s="201"/>
      <c r="O963" s="201"/>
      <c r="P963" s="201"/>
      <c r="Q963" s="201"/>
      <c r="R963" s="201"/>
      <c r="S963" s="201"/>
      <c r="T963" s="202"/>
      <c r="AT963" s="203" t="s">
        <v>180</v>
      </c>
      <c r="AU963" s="203" t="s">
        <v>85</v>
      </c>
      <c r="AV963" s="13" t="s">
        <v>85</v>
      </c>
      <c r="AW963" s="13" t="s">
        <v>34</v>
      </c>
      <c r="AX963" s="13" t="s">
        <v>79</v>
      </c>
      <c r="AY963" s="203" t="s">
        <v>171</v>
      </c>
    </row>
    <row r="964" spans="1:65" s="13" customFormat="1" ht="11.25">
      <c r="B964" s="192"/>
      <c r="C964" s="193"/>
      <c r="D964" s="194" t="s">
        <v>180</v>
      </c>
      <c r="E964" s="193"/>
      <c r="F964" s="196" t="s">
        <v>1676</v>
      </c>
      <c r="G964" s="193"/>
      <c r="H964" s="197">
        <v>303.75</v>
      </c>
      <c r="I964" s="198"/>
      <c r="J964" s="193"/>
      <c r="K964" s="193"/>
      <c r="L964" s="199"/>
      <c r="M964" s="200"/>
      <c r="N964" s="201"/>
      <c r="O964" s="201"/>
      <c r="P964" s="201"/>
      <c r="Q964" s="201"/>
      <c r="R964" s="201"/>
      <c r="S964" s="201"/>
      <c r="T964" s="202"/>
      <c r="AT964" s="203" t="s">
        <v>180</v>
      </c>
      <c r="AU964" s="203" t="s">
        <v>85</v>
      </c>
      <c r="AV964" s="13" t="s">
        <v>85</v>
      </c>
      <c r="AW964" s="13" t="s">
        <v>4</v>
      </c>
      <c r="AX964" s="13" t="s">
        <v>79</v>
      </c>
      <c r="AY964" s="203" t="s">
        <v>171</v>
      </c>
    </row>
    <row r="965" spans="1:65" s="2" customFormat="1" ht="21.75" customHeight="1">
      <c r="A965" s="35"/>
      <c r="B965" s="36"/>
      <c r="C965" s="179" t="s">
        <v>1677</v>
      </c>
      <c r="D965" s="179" t="s">
        <v>173</v>
      </c>
      <c r="E965" s="180" t="s">
        <v>1678</v>
      </c>
      <c r="F965" s="181" t="s">
        <v>1679</v>
      </c>
      <c r="G965" s="182" t="s">
        <v>318</v>
      </c>
      <c r="H965" s="183">
        <v>29</v>
      </c>
      <c r="I965" s="184"/>
      <c r="J965" s="185">
        <f>ROUND(I965*H965,2)</f>
        <v>0</v>
      </c>
      <c r="K965" s="181" t="s">
        <v>177</v>
      </c>
      <c r="L965" s="40"/>
      <c r="M965" s="186" t="s">
        <v>19</v>
      </c>
      <c r="N965" s="187" t="s">
        <v>45</v>
      </c>
      <c r="O965" s="65"/>
      <c r="P965" s="188">
        <f>O965*H965</f>
        <v>0</v>
      </c>
      <c r="Q965" s="188">
        <v>4.0000000000000003E-5</v>
      </c>
      <c r="R965" s="188">
        <f>Q965*H965</f>
        <v>1.16E-3</v>
      </c>
      <c r="S965" s="188">
        <v>0</v>
      </c>
      <c r="T965" s="189">
        <f>S965*H965</f>
        <v>0</v>
      </c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R965" s="190" t="s">
        <v>254</v>
      </c>
      <c r="AT965" s="190" t="s">
        <v>173</v>
      </c>
      <c r="AU965" s="190" t="s">
        <v>85</v>
      </c>
      <c r="AY965" s="18" t="s">
        <v>171</v>
      </c>
      <c r="BE965" s="191">
        <f>IF(N965="základní",J965,0)</f>
        <v>0</v>
      </c>
      <c r="BF965" s="191">
        <f>IF(N965="snížená",J965,0)</f>
        <v>0</v>
      </c>
      <c r="BG965" s="191">
        <f>IF(N965="zákl. přenesená",J965,0)</f>
        <v>0</v>
      </c>
      <c r="BH965" s="191">
        <f>IF(N965="sníž. přenesená",J965,0)</f>
        <v>0</v>
      </c>
      <c r="BI965" s="191">
        <f>IF(N965="nulová",J965,0)</f>
        <v>0</v>
      </c>
      <c r="BJ965" s="18" t="s">
        <v>85</v>
      </c>
      <c r="BK965" s="191">
        <f>ROUND(I965*H965,2)</f>
        <v>0</v>
      </c>
      <c r="BL965" s="18" t="s">
        <v>254</v>
      </c>
      <c r="BM965" s="190" t="s">
        <v>1680</v>
      </c>
    </row>
    <row r="966" spans="1:65" s="13" customFormat="1" ht="11.25">
      <c r="B966" s="192"/>
      <c r="C966" s="193"/>
      <c r="D966" s="194" t="s">
        <v>180</v>
      </c>
      <c r="E966" s="195" t="s">
        <v>19</v>
      </c>
      <c r="F966" s="196" t="s">
        <v>326</v>
      </c>
      <c r="G966" s="193"/>
      <c r="H966" s="197">
        <v>29</v>
      </c>
      <c r="I966" s="198"/>
      <c r="J966" s="193"/>
      <c r="K966" s="193"/>
      <c r="L966" s="199"/>
      <c r="M966" s="200"/>
      <c r="N966" s="201"/>
      <c r="O966" s="201"/>
      <c r="P966" s="201"/>
      <c r="Q966" s="201"/>
      <c r="R966" s="201"/>
      <c r="S966" s="201"/>
      <c r="T966" s="202"/>
      <c r="AT966" s="203" t="s">
        <v>180</v>
      </c>
      <c r="AU966" s="203" t="s">
        <v>85</v>
      </c>
      <c r="AV966" s="13" t="s">
        <v>85</v>
      </c>
      <c r="AW966" s="13" t="s">
        <v>34</v>
      </c>
      <c r="AX966" s="13" t="s">
        <v>79</v>
      </c>
      <c r="AY966" s="203" t="s">
        <v>171</v>
      </c>
    </row>
    <row r="967" spans="1:65" s="2" customFormat="1" ht="16.5" customHeight="1">
      <c r="A967" s="35"/>
      <c r="B967" s="36"/>
      <c r="C967" s="215" t="s">
        <v>1681</v>
      </c>
      <c r="D967" s="215" t="s">
        <v>285</v>
      </c>
      <c r="E967" s="216" t="s">
        <v>1682</v>
      </c>
      <c r="F967" s="217" t="s">
        <v>1683</v>
      </c>
      <c r="G967" s="218" t="s">
        <v>318</v>
      </c>
      <c r="H967" s="219">
        <v>30.45</v>
      </c>
      <c r="I967" s="220"/>
      <c r="J967" s="221">
        <f>ROUND(I967*H967,2)</f>
        <v>0</v>
      </c>
      <c r="K967" s="217" t="s">
        <v>177</v>
      </c>
      <c r="L967" s="222"/>
      <c r="M967" s="223" t="s">
        <v>19</v>
      </c>
      <c r="N967" s="224" t="s">
        <v>45</v>
      </c>
      <c r="O967" s="65"/>
      <c r="P967" s="188">
        <f>O967*H967</f>
        <v>0</v>
      </c>
      <c r="Q967" s="188">
        <v>1.6000000000000001E-4</v>
      </c>
      <c r="R967" s="188">
        <f>Q967*H967</f>
        <v>4.8720000000000005E-3</v>
      </c>
      <c r="S967" s="188">
        <v>0</v>
      </c>
      <c r="T967" s="189">
        <f>S967*H967</f>
        <v>0</v>
      </c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R967" s="190" t="s">
        <v>341</v>
      </c>
      <c r="AT967" s="190" t="s">
        <v>285</v>
      </c>
      <c r="AU967" s="190" t="s">
        <v>85</v>
      </c>
      <c r="AY967" s="18" t="s">
        <v>171</v>
      </c>
      <c r="BE967" s="191">
        <f>IF(N967="základní",J967,0)</f>
        <v>0</v>
      </c>
      <c r="BF967" s="191">
        <f>IF(N967="snížená",J967,0)</f>
        <v>0</v>
      </c>
      <c r="BG967" s="191">
        <f>IF(N967="zákl. přenesená",J967,0)</f>
        <v>0</v>
      </c>
      <c r="BH967" s="191">
        <f>IF(N967="sníž. přenesená",J967,0)</f>
        <v>0</v>
      </c>
      <c r="BI967" s="191">
        <f>IF(N967="nulová",J967,0)</f>
        <v>0</v>
      </c>
      <c r="BJ967" s="18" t="s">
        <v>85</v>
      </c>
      <c r="BK967" s="191">
        <f>ROUND(I967*H967,2)</f>
        <v>0</v>
      </c>
      <c r="BL967" s="18" t="s">
        <v>254</v>
      </c>
      <c r="BM967" s="190" t="s">
        <v>1684</v>
      </c>
    </row>
    <row r="968" spans="1:65" s="13" customFormat="1" ht="11.25">
      <c r="B968" s="192"/>
      <c r="C968" s="193"/>
      <c r="D968" s="194" t="s">
        <v>180</v>
      </c>
      <c r="E968" s="195" t="s">
        <v>19</v>
      </c>
      <c r="F968" s="196" t="s">
        <v>326</v>
      </c>
      <c r="G968" s="193"/>
      <c r="H968" s="197">
        <v>29</v>
      </c>
      <c r="I968" s="198"/>
      <c r="J968" s="193"/>
      <c r="K968" s="193"/>
      <c r="L968" s="199"/>
      <c r="M968" s="200"/>
      <c r="N968" s="201"/>
      <c r="O968" s="201"/>
      <c r="P968" s="201"/>
      <c r="Q968" s="201"/>
      <c r="R968" s="201"/>
      <c r="S968" s="201"/>
      <c r="T968" s="202"/>
      <c r="AT968" s="203" t="s">
        <v>180</v>
      </c>
      <c r="AU968" s="203" t="s">
        <v>85</v>
      </c>
      <c r="AV968" s="13" t="s">
        <v>85</v>
      </c>
      <c r="AW968" s="13" t="s">
        <v>34</v>
      </c>
      <c r="AX968" s="13" t="s">
        <v>79</v>
      </c>
      <c r="AY968" s="203" t="s">
        <v>171</v>
      </c>
    </row>
    <row r="969" spans="1:65" s="13" customFormat="1" ht="11.25">
      <c r="B969" s="192"/>
      <c r="C969" s="193"/>
      <c r="D969" s="194" t="s">
        <v>180</v>
      </c>
      <c r="E969" s="193"/>
      <c r="F969" s="196" t="s">
        <v>1685</v>
      </c>
      <c r="G969" s="193"/>
      <c r="H969" s="197">
        <v>30.45</v>
      </c>
      <c r="I969" s="198"/>
      <c r="J969" s="193"/>
      <c r="K969" s="193"/>
      <c r="L969" s="199"/>
      <c r="M969" s="200"/>
      <c r="N969" s="201"/>
      <c r="O969" s="201"/>
      <c r="P969" s="201"/>
      <c r="Q969" s="201"/>
      <c r="R969" s="201"/>
      <c r="S969" s="201"/>
      <c r="T969" s="202"/>
      <c r="AT969" s="203" t="s">
        <v>180</v>
      </c>
      <c r="AU969" s="203" t="s">
        <v>85</v>
      </c>
      <c r="AV969" s="13" t="s">
        <v>85</v>
      </c>
      <c r="AW969" s="13" t="s">
        <v>4</v>
      </c>
      <c r="AX969" s="13" t="s">
        <v>79</v>
      </c>
      <c r="AY969" s="203" t="s">
        <v>171</v>
      </c>
    </row>
    <row r="970" spans="1:65" s="2" customFormat="1" ht="36">
      <c r="A970" s="35"/>
      <c r="B970" s="36"/>
      <c r="C970" s="179" t="s">
        <v>1686</v>
      </c>
      <c r="D970" s="179" t="s">
        <v>173</v>
      </c>
      <c r="E970" s="180" t="s">
        <v>1687</v>
      </c>
      <c r="F970" s="181" t="s">
        <v>1688</v>
      </c>
      <c r="G970" s="182" t="s">
        <v>231</v>
      </c>
      <c r="H970" s="183">
        <v>281.25</v>
      </c>
      <c r="I970" s="184"/>
      <c r="J970" s="185">
        <f>ROUND(I970*H970,2)</f>
        <v>0</v>
      </c>
      <c r="K970" s="181" t="s">
        <v>177</v>
      </c>
      <c r="L970" s="40"/>
      <c r="M970" s="186" t="s">
        <v>19</v>
      </c>
      <c r="N970" s="187" t="s">
        <v>45</v>
      </c>
      <c r="O970" s="65"/>
      <c r="P970" s="188">
        <f>O970*H970</f>
        <v>0</v>
      </c>
      <c r="Q970" s="188">
        <v>0</v>
      </c>
      <c r="R970" s="188">
        <f>Q970*H970</f>
        <v>0</v>
      </c>
      <c r="S970" s="188">
        <v>0</v>
      </c>
      <c r="T970" s="189">
        <f>S970*H970</f>
        <v>0</v>
      </c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R970" s="190" t="s">
        <v>254</v>
      </c>
      <c r="AT970" s="190" t="s">
        <v>173</v>
      </c>
      <c r="AU970" s="190" t="s">
        <v>85</v>
      </c>
      <c r="AY970" s="18" t="s">
        <v>171</v>
      </c>
      <c r="BE970" s="191">
        <f>IF(N970="základní",J970,0)</f>
        <v>0</v>
      </c>
      <c r="BF970" s="191">
        <f>IF(N970="snížená",J970,0)</f>
        <v>0</v>
      </c>
      <c r="BG970" s="191">
        <f>IF(N970="zákl. přenesená",J970,0)</f>
        <v>0</v>
      </c>
      <c r="BH970" s="191">
        <f>IF(N970="sníž. přenesená",J970,0)</f>
        <v>0</v>
      </c>
      <c r="BI970" s="191">
        <f>IF(N970="nulová",J970,0)</f>
        <v>0</v>
      </c>
      <c r="BJ970" s="18" t="s">
        <v>85</v>
      </c>
      <c r="BK970" s="191">
        <f>ROUND(I970*H970,2)</f>
        <v>0</v>
      </c>
      <c r="BL970" s="18" t="s">
        <v>254</v>
      </c>
      <c r="BM970" s="190" t="s">
        <v>1689</v>
      </c>
    </row>
    <row r="971" spans="1:65" s="13" customFormat="1" ht="33.75">
      <c r="B971" s="192"/>
      <c r="C971" s="193"/>
      <c r="D971" s="194" t="s">
        <v>180</v>
      </c>
      <c r="E971" s="195" t="s">
        <v>19</v>
      </c>
      <c r="F971" s="196" t="s">
        <v>1690</v>
      </c>
      <c r="G971" s="193"/>
      <c r="H971" s="197">
        <v>152.83000000000001</v>
      </c>
      <c r="I971" s="198"/>
      <c r="J971" s="193"/>
      <c r="K971" s="193"/>
      <c r="L971" s="199"/>
      <c r="M971" s="200"/>
      <c r="N971" s="201"/>
      <c r="O971" s="201"/>
      <c r="P971" s="201"/>
      <c r="Q971" s="201"/>
      <c r="R971" s="201"/>
      <c r="S971" s="201"/>
      <c r="T971" s="202"/>
      <c r="AT971" s="203" t="s">
        <v>180</v>
      </c>
      <c r="AU971" s="203" t="s">
        <v>85</v>
      </c>
      <c r="AV971" s="13" t="s">
        <v>85</v>
      </c>
      <c r="AW971" s="13" t="s">
        <v>34</v>
      </c>
      <c r="AX971" s="13" t="s">
        <v>73</v>
      </c>
      <c r="AY971" s="203" t="s">
        <v>171</v>
      </c>
    </row>
    <row r="972" spans="1:65" s="13" customFormat="1" ht="33.75">
      <c r="B972" s="192"/>
      <c r="C972" s="193"/>
      <c r="D972" s="194" t="s">
        <v>180</v>
      </c>
      <c r="E972" s="195" t="s">
        <v>19</v>
      </c>
      <c r="F972" s="196" t="s">
        <v>1691</v>
      </c>
      <c r="G972" s="193"/>
      <c r="H972" s="197">
        <v>128.41999999999999</v>
      </c>
      <c r="I972" s="198"/>
      <c r="J972" s="193"/>
      <c r="K972" s="193"/>
      <c r="L972" s="199"/>
      <c r="M972" s="200"/>
      <c r="N972" s="201"/>
      <c r="O972" s="201"/>
      <c r="P972" s="201"/>
      <c r="Q972" s="201"/>
      <c r="R972" s="201"/>
      <c r="S972" s="201"/>
      <c r="T972" s="202"/>
      <c r="AT972" s="203" t="s">
        <v>180</v>
      </c>
      <c r="AU972" s="203" t="s">
        <v>85</v>
      </c>
      <c r="AV972" s="13" t="s">
        <v>85</v>
      </c>
      <c r="AW972" s="13" t="s">
        <v>34</v>
      </c>
      <c r="AX972" s="13" t="s">
        <v>73</v>
      </c>
      <c r="AY972" s="203" t="s">
        <v>171</v>
      </c>
    </row>
    <row r="973" spans="1:65" s="14" customFormat="1" ht="11.25">
      <c r="B973" s="204"/>
      <c r="C973" s="205"/>
      <c r="D973" s="194" t="s">
        <v>180</v>
      </c>
      <c r="E973" s="206" t="s">
        <v>19</v>
      </c>
      <c r="F973" s="207" t="s">
        <v>183</v>
      </c>
      <c r="G973" s="205"/>
      <c r="H973" s="208">
        <v>281.25</v>
      </c>
      <c r="I973" s="209"/>
      <c r="J973" s="205"/>
      <c r="K973" s="205"/>
      <c r="L973" s="210"/>
      <c r="M973" s="211"/>
      <c r="N973" s="212"/>
      <c r="O973" s="212"/>
      <c r="P973" s="212"/>
      <c r="Q973" s="212"/>
      <c r="R973" s="212"/>
      <c r="S973" s="212"/>
      <c r="T973" s="213"/>
      <c r="AT973" s="214" t="s">
        <v>180</v>
      </c>
      <c r="AU973" s="214" t="s">
        <v>85</v>
      </c>
      <c r="AV973" s="14" t="s">
        <v>178</v>
      </c>
      <c r="AW973" s="14" t="s">
        <v>34</v>
      </c>
      <c r="AX973" s="14" t="s">
        <v>79</v>
      </c>
      <c r="AY973" s="214" t="s">
        <v>171</v>
      </c>
    </row>
    <row r="974" spans="1:65" s="2" customFormat="1" ht="24">
      <c r="A974" s="35"/>
      <c r="B974" s="36"/>
      <c r="C974" s="215" t="s">
        <v>1692</v>
      </c>
      <c r="D974" s="215" t="s">
        <v>285</v>
      </c>
      <c r="E974" s="216" t="s">
        <v>1693</v>
      </c>
      <c r="F974" s="217" t="s">
        <v>1694</v>
      </c>
      <c r="G974" s="218" t="s">
        <v>231</v>
      </c>
      <c r="H974" s="219">
        <v>295.31299999999999</v>
      </c>
      <c r="I974" s="220"/>
      <c r="J974" s="221">
        <f>ROUND(I974*H974,2)</f>
        <v>0</v>
      </c>
      <c r="K974" s="217" t="s">
        <v>177</v>
      </c>
      <c r="L974" s="222"/>
      <c r="M974" s="223" t="s">
        <v>19</v>
      </c>
      <c r="N974" s="224" t="s">
        <v>45</v>
      </c>
      <c r="O974" s="65"/>
      <c r="P974" s="188">
        <f>O974*H974</f>
        <v>0</v>
      </c>
      <c r="Q974" s="188">
        <v>6.4000000000000003E-3</v>
      </c>
      <c r="R974" s="188">
        <f>Q974*H974</f>
        <v>1.8900032</v>
      </c>
      <c r="S974" s="188">
        <v>0</v>
      </c>
      <c r="T974" s="189">
        <f>S974*H974</f>
        <v>0</v>
      </c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R974" s="190" t="s">
        <v>341</v>
      </c>
      <c r="AT974" s="190" t="s">
        <v>285</v>
      </c>
      <c r="AU974" s="190" t="s">
        <v>85</v>
      </c>
      <c r="AY974" s="18" t="s">
        <v>171</v>
      </c>
      <c r="BE974" s="191">
        <f>IF(N974="základní",J974,0)</f>
        <v>0</v>
      </c>
      <c r="BF974" s="191">
        <f>IF(N974="snížená",J974,0)</f>
        <v>0</v>
      </c>
      <c r="BG974" s="191">
        <f>IF(N974="zákl. přenesená",J974,0)</f>
        <v>0</v>
      </c>
      <c r="BH974" s="191">
        <f>IF(N974="sníž. přenesená",J974,0)</f>
        <v>0</v>
      </c>
      <c r="BI974" s="191">
        <f>IF(N974="nulová",J974,0)</f>
        <v>0</v>
      </c>
      <c r="BJ974" s="18" t="s">
        <v>85</v>
      </c>
      <c r="BK974" s="191">
        <f>ROUND(I974*H974,2)</f>
        <v>0</v>
      </c>
      <c r="BL974" s="18" t="s">
        <v>254</v>
      </c>
      <c r="BM974" s="190" t="s">
        <v>1695</v>
      </c>
    </row>
    <row r="975" spans="1:65" s="13" customFormat="1" ht="11.25">
      <c r="B975" s="192"/>
      <c r="C975" s="193"/>
      <c r="D975" s="194" t="s">
        <v>180</v>
      </c>
      <c r="E975" s="195" t="s">
        <v>19</v>
      </c>
      <c r="F975" s="196" t="s">
        <v>1675</v>
      </c>
      <c r="G975" s="193"/>
      <c r="H975" s="197">
        <v>281.25</v>
      </c>
      <c r="I975" s="198"/>
      <c r="J975" s="193"/>
      <c r="K975" s="193"/>
      <c r="L975" s="199"/>
      <c r="M975" s="200"/>
      <c r="N975" s="201"/>
      <c r="O975" s="201"/>
      <c r="P975" s="201"/>
      <c r="Q975" s="201"/>
      <c r="R975" s="201"/>
      <c r="S975" s="201"/>
      <c r="T975" s="202"/>
      <c r="AT975" s="203" t="s">
        <v>180</v>
      </c>
      <c r="AU975" s="203" t="s">
        <v>85</v>
      </c>
      <c r="AV975" s="13" t="s">
        <v>85</v>
      </c>
      <c r="AW975" s="13" t="s">
        <v>34</v>
      </c>
      <c r="AX975" s="13" t="s">
        <v>79</v>
      </c>
      <c r="AY975" s="203" t="s">
        <v>171</v>
      </c>
    </row>
    <row r="976" spans="1:65" s="13" customFormat="1" ht="11.25">
      <c r="B976" s="192"/>
      <c r="C976" s="193"/>
      <c r="D976" s="194" t="s">
        <v>180</v>
      </c>
      <c r="E976" s="193"/>
      <c r="F976" s="196" t="s">
        <v>1696</v>
      </c>
      <c r="G976" s="193"/>
      <c r="H976" s="197">
        <v>295.31299999999999</v>
      </c>
      <c r="I976" s="198"/>
      <c r="J976" s="193"/>
      <c r="K976" s="193"/>
      <c r="L976" s="199"/>
      <c r="M976" s="200"/>
      <c r="N976" s="201"/>
      <c r="O976" s="201"/>
      <c r="P976" s="201"/>
      <c r="Q976" s="201"/>
      <c r="R976" s="201"/>
      <c r="S976" s="201"/>
      <c r="T976" s="202"/>
      <c r="AT976" s="203" t="s">
        <v>180</v>
      </c>
      <c r="AU976" s="203" t="s">
        <v>85</v>
      </c>
      <c r="AV976" s="13" t="s">
        <v>85</v>
      </c>
      <c r="AW976" s="13" t="s">
        <v>4</v>
      </c>
      <c r="AX976" s="13" t="s">
        <v>79</v>
      </c>
      <c r="AY976" s="203" t="s">
        <v>171</v>
      </c>
    </row>
    <row r="977" spans="1:65" s="2" customFormat="1" ht="24">
      <c r="A977" s="35"/>
      <c r="B977" s="36"/>
      <c r="C977" s="179" t="s">
        <v>1697</v>
      </c>
      <c r="D977" s="179" t="s">
        <v>173</v>
      </c>
      <c r="E977" s="180" t="s">
        <v>1698</v>
      </c>
      <c r="F977" s="181" t="s">
        <v>1699</v>
      </c>
      <c r="G977" s="182" t="s">
        <v>231</v>
      </c>
      <c r="H977" s="183">
        <v>281.25</v>
      </c>
      <c r="I977" s="184"/>
      <c r="J977" s="185">
        <f>ROUND(I977*H977,2)</f>
        <v>0</v>
      </c>
      <c r="K977" s="181" t="s">
        <v>177</v>
      </c>
      <c r="L977" s="40"/>
      <c r="M977" s="186" t="s">
        <v>19</v>
      </c>
      <c r="N977" s="187" t="s">
        <v>45</v>
      </c>
      <c r="O977" s="65"/>
      <c r="P977" s="188">
        <f>O977*H977</f>
        <v>0</v>
      </c>
      <c r="Q977" s="188">
        <v>0</v>
      </c>
      <c r="R977" s="188">
        <f>Q977*H977</f>
        <v>0</v>
      </c>
      <c r="S977" s="188">
        <v>0</v>
      </c>
      <c r="T977" s="189">
        <f>S977*H977</f>
        <v>0</v>
      </c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R977" s="190" t="s">
        <v>254</v>
      </c>
      <c r="AT977" s="190" t="s">
        <v>173</v>
      </c>
      <c r="AU977" s="190" t="s">
        <v>85</v>
      </c>
      <c r="AY977" s="18" t="s">
        <v>171</v>
      </c>
      <c r="BE977" s="191">
        <f>IF(N977="základní",J977,0)</f>
        <v>0</v>
      </c>
      <c r="BF977" s="191">
        <f>IF(N977="snížená",J977,0)</f>
        <v>0</v>
      </c>
      <c r="BG977" s="191">
        <f>IF(N977="zákl. přenesená",J977,0)</f>
        <v>0</v>
      </c>
      <c r="BH977" s="191">
        <f>IF(N977="sníž. přenesená",J977,0)</f>
        <v>0</v>
      </c>
      <c r="BI977" s="191">
        <f>IF(N977="nulová",J977,0)</f>
        <v>0</v>
      </c>
      <c r="BJ977" s="18" t="s">
        <v>85</v>
      </c>
      <c r="BK977" s="191">
        <f>ROUND(I977*H977,2)</f>
        <v>0</v>
      </c>
      <c r="BL977" s="18" t="s">
        <v>254</v>
      </c>
      <c r="BM977" s="190" t="s">
        <v>1700</v>
      </c>
    </row>
    <row r="978" spans="1:65" s="13" customFormat="1" ht="11.25">
      <c r="B978" s="192"/>
      <c r="C978" s="193"/>
      <c r="D978" s="194" t="s">
        <v>180</v>
      </c>
      <c r="E978" s="195" t="s">
        <v>19</v>
      </c>
      <c r="F978" s="196" t="s">
        <v>1675</v>
      </c>
      <c r="G978" s="193"/>
      <c r="H978" s="197">
        <v>281.25</v>
      </c>
      <c r="I978" s="198"/>
      <c r="J978" s="193"/>
      <c r="K978" s="193"/>
      <c r="L978" s="199"/>
      <c r="M978" s="200"/>
      <c r="N978" s="201"/>
      <c r="O978" s="201"/>
      <c r="P978" s="201"/>
      <c r="Q978" s="201"/>
      <c r="R978" s="201"/>
      <c r="S978" s="201"/>
      <c r="T978" s="202"/>
      <c r="AT978" s="203" t="s">
        <v>180</v>
      </c>
      <c r="AU978" s="203" t="s">
        <v>85</v>
      </c>
      <c r="AV978" s="13" t="s">
        <v>85</v>
      </c>
      <c r="AW978" s="13" t="s">
        <v>34</v>
      </c>
      <c r="AX978" s="13" t="s">
        <v>79</v>
      </c>
      <c r="AY978" s="203" t="s">
        <v>171</v>
      </c>
    </row>
    <row r="979" spans="1:65" s="2" customFormat="1" ht="44.25" customHeight="1">
      <c r="A979" s="35"/>
      <c r="B979" s="36"/>
      <c r="C979" s="215" t="s">
        <v>1701</v>
      </c>
      <c r="D979" s="215" t="s">
        <v>285</v>
      </c>
      <c r="E979" s="216" t="s">
        <v>1702</v>
      </c>
      <c r="F979" s="217" t="s">
        <v>1703</v>
      </c>
      <c r="G979" s="218" t="s">
        <v>318</v>
      </c>
      <c r="H979" s="219">
        <v>303.75</v>
      </c>
      <c r="I979" s="220"/>
      <c r="J979" s="221">
        <f>ROUND(I979*H979,2)</f>
        <v>0</v>
      </c>
      <c r="K979" s="217" t="s">
        <v>177</v>
      </c>
      <c r="L979" s="222"/>
      <c r="M979" s="223" t="s">
        <v>19</v>
      </c>
      <c r="N979" s="224" t="s">
        <v>45</v>
      </c>
      <c r="O979" s="65"/>
      <c r="P979" s="188">
        <f>O979*H979</f>
        <v>0</v>
      </c>
      <c r="Q979" s="188">
        <v>4.0000000000000002E-4</v>
      </c>
      <c r="R979" s="188">
        <f>Q979*H979</f>
        <v>0.12150000000000001</v>
      </c>
      <c r="S979" s="188">
        <v>0</v>
      </c>
      <c r="T979" s="189">
        <f>S979*H979</f>
        <v>0</v>
      </c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R979" s="190" t="s">
        <v>341</v>
      </c>
      <c r="AT979" s="190" t="s">
        <v>285</v>
      </c>
      <c r="AU979" s="190" t="s">
        <v>85</v>
      </c>
      <c r="AY979" s="18" t="s">
        <v>171</v>
      </c>
      <c r="BE979" s="191">
        <f>IF(N979="základní",J979,0)</f>
        <v>0</v>
      </c>
      <c r="BF979" s="191">
        <f>IF(N979="snížená",J979,0)</f>
        <v>0</v>
      </c>
      <c r="BG979" s="191">
        <f>IF(N979="zákl. přenesená",J979,0)</f>
        <v>0</v>
      </c>
      <c r="BH979" s="191">
        <f>IF(N979="sníž. přenesená",J979,0)</f>
        <v>0</v>
      </c>
      <c r="BI979" s="191">
        <f>IF(N979="nulová",J979,0)</f>
        <v>0</v>
      </c>
      <c r="BJ979" s="18" t="s">
        <v>85</v>
      </c>
      <c r="BK979" s="191">
        <f>ROUND(I979*H979,2)</f>
        <v>0</v>
      </c>
      <c r="BL979" s="18" t="s">
        <v>254</v>
      </c>
      <c r="BM979" s="190" t="s">
        <v>1704</v>
      </c>
    </row>
    <row r="980" spans="1:65" s="13" customFormat="1" ht="11.25">
      <c r="B980" s="192"/>
      <c r="C980" s="193"/>
      <c r="D980" s="194" t="s">
        <v>180</v>
      </c>
      <c r="E980" s="195" t="s">
        <v>19</v>
      </c>
      <c r="F980" s="196" t="s">
        <v>1675</v>
      </c>
      <c r="G980" s="193"/>
      <c r="H980" s="197">
        <v>281.25</v>
      </c>
      <c r="I980" s="198"/>
      <c r="J980" s="193"/>
      <c r="K980" s="193"/>
      <c r="L980" s="199"/>
      <c r="M980" s="200"/>
      <c r="N980" s="201"/>
      <c r="O980" s="201"/>
      <c r="P980" s="201"/>
      <c r="Q980" s="201"/>
      <c r="R980" s="201"/>
      <c r="S980" s="201"/>
      <c r="T980" s="202"/>
      <c r="AT980" s="203" t="s">
        <v>180</v>
      </c>
      <c r="AU980" s="203" t="s">
        <v>85</v>
      </c>
      <c r="AV980" s="13" t="s">
        <v>85</v>
      </c>
      <c r="AW980" s="13" t="s">
        <v>34</v>
      </c>
      <c r="AX980" s="13" t="s">
        <v>79</v>
      </c>
      <c r="AY980" s="203" t="s">
        <v>171</v>
      </c>
    </row>
    <row r="981" spans="1:65" s="13" customFormat="1" ht="11.25">
      <c r="B981" s="192"/>
      <c r="C981" s="193"/>
      <c r="D981" s="194" t="s">
        <v>180</v>
      </c>
      <c r="E981" s="193"/>
      <c r="F981" s="196" t="s">
        <v>1676</v>
      </c>
      <c r="G981" s="193"/>
      <c r="H981" s="197">
        <v>303.75</v>
      </c>
      <c r="I981" s="198"/>
      <c r="J981" s="193"/>
      <c r="K981" s="193"/>
      <c r="L981" s="199"/>
      <c r="M981" s="200"/>
      <c r="N981" s="201"/>
      <c r="O981" s="201"/>
      <c r="P981" s="201"/>
      <c r="Q981" s="201"/>
      <c r="R981" s="201"/>
      <c r="S981" s="201"/>
      <c r="T981" s="202"/>
      <c r="AT981" s="203" t="s">
        <v>180</v>
      </c>
      <c r="AU981" s="203" t="s">
        <v>85</v>
      </c>
      <c r="AV981" s="13" t="s">
        <v>85</v>
      </c>
      <c r="AW981" s="13" t="s">
        <v>4</v>
      </c>
      <c r="AX981" s="13" t="s">
        <v>79</v>
      </c>
      <c r="AY981" s="203" t="s">
        <v>171</v>
      </c>
    </row>
    <row r="982" spans="1:65" s="2" customFormat="1" ht="33" customHeight="1">
      <c r="A982" s="35"/>
      <c r="B982" s="36"/>
      <c r="C982" s="179" t="s">
        <v>1705</v>
      </c>
      <c r="D982" s="179" t="s">
        <v>173</v>
      </c>
      <c r="E982" s="180" t="s">
        <v>1706</v>
      </c>
      <c r="F982" s="181" t="s">
        <v>1707</v>
      </c>
      <c r="G982" s="182" t="s">
        <v>231</v>
      </c>
      <c r="H982" s="183">
        <v>281.25</v>
      </c>
      <c r="I982" s="184"/>
      <c r="J982" s="185">
        <f>ROUND(I982*H982,2)</f>
        <v>0</v>
      </c>
      <c r="K982" s="181" t="s">
        <v>177</v>
      </c>
      <c r="L982" s="40"/>
      <c r="M982" s="186" t="s">
        <v>19</v>
      </c>
      <c r="N982" s="187" t="s">
        <v>45</v>
      </c>
      <c r="O982" s="65"/>
      <c r="P982" s="188">
        <f>O982*H982</f>
        <v>0</v>
      </c>
      <c r="Q982" s="188">
        <v>4.4999999999999997E-3</v>
      </c>
      <c r="R982" s="188">
        <f>Q982*H982</f>
        <v>1.265625</v>
      </c>
      <c r="S982" s="188">
        <v>0</v>
      </c>
      <c r="T982" s="189">
        <f>S982*H982</f>
        <v>0</v>
      </c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R982" s="190" t="s">
        <v>254</v>
      </c>
      <c r="AT982" s="190" t="s">
        <v>173</v>
      </c>
      <c r="AU982" s="190" t="s">
        <v>85</v>
      </c>
      <c r="AY982" s="18" t="s">
        <v>171</v>
      </c>
      <c r="BE982" s="191">
        <f>IF(N982="základní",J982,0)</f>
        <v>0</v>
      </c>
      <c r="BF982" s="191">
        <f>IF(N982="snížená",J982,0)</f>
        <v>0</v>
      </c>
      <c r="BG982" s="191">
        <f>IF(N982="zákl. přenesená",J982,0)</f>
        <v>0</v>
      </c>
      <c r="BH982" s="191">
        <f>IF(N982="sníž. přenesená",J982,0)</f>
        <v>0</v>
      </c>
      <c r="BI982" s="191">
        <f>IF(N982="nulová",J982,0)</f>
        <v>0</v>
      </c>
      <c r="BJ982" s="18" t="s">
        <v>85</v>
      </c>
      <c r="BK982" s="191">
        <f>ROUND(I982*H982,2)</f>
        <v>0</v>
      </c>
      <c r="BL982" s="18" t="s">
        <v>254</v>
      </c>
      <c r="BM982" s="190" t="s">
        <v>1708</v>
      </c>
    </row>
    <row r="983" spans="1:65" s="13" customFormat="1" ht="11.25">
      <c r="B983" s="192"/>
      <c r="C983" s="193"/>
      <c r="D983" s="194" t="s">
        <v>180</v>
      </c>
      <c r="E983" s="195" t="s">
        <v>19</v>
      </c>
      <c r="F983" s="196" t="s">
        <v>1675</v>
      </c>
      <c r="G983" s="193"/>
      <c r="H983" s="197">
        <v>281.25</v>
      </c>
      <c r="I983" s="198"/>
      <c r="J983" s="193"/>
      <c r="K983" s="193"/>
      <c r="L983" s="199"/>
      <c r="M983" s="200"/>
      <c r="N983" s="201"/>
      <c r="O983" s="201"/>
      <c r="P983" s="201"/>
      <c r="Q983" s="201"/>
      <c r="R983" s="201"/>
      <c r="S983" s="201"/>
      <c r="T983" s="202"/>
      <c r="AT983" s="203" t="s">
        <v>180</v>
      </c>
      <c r="AU983" s="203" t="s">
        <v>85</v>
      </c>
      <c r="AV983" s="13" t="s">
        <v>85</v>
      </c>
      <c r="AW983" s="13" t="s">
        <v>34</v>
      </c>
      <c r="AX983" s="13" t="s">
        <v>79</v>
      </c>
      <c r="AY983" s="203" t="s">
        <v>171</v>
      </c>
    </row>
    <row r="984" spans="1:65" s="2" customFormat="1" ht="48">
      <c r="A984" s="35"/>
      <c r="B984" s="36"/>
      <c r="C984" s="179" t="s">
        <v>806</v>
      </c>
      <c r="D984" s="179" t="s">
        <v>173</v>
      </c>
      <c r="E984" s="180" t="s">
        <v>1709</v>
      </c>
      <c r="F984" s="181" t="s">
        <v>1710</v>
      </c>
      <c r="G984" s="182" t="s">
        <v>215</v>
      </c>
      <c r="H984" s="183">
        <v>3.3439999999999999</v>
      </c>
      <c r="I984" s="184"/>
      <c r="J984" s="185">
        <f>ROUND(I984*H984,2)</f>
        <v>0</v>
      </c>
      <c r="K984" s="181" t="s">
        <v>177</v>
      </c>
      <c r="L984" s="40"/>
      <c r="M984" s="186" t="s">
        <v>19</v>
      </c>
      <c r="N984" s="187" t="s">
        <v>45</v>
      </c>
      <c r="O984" s="65"/>
      <c r="P984" s="188">
        <f>O984*H984</f>
        <v>0</v>
      </c>
      <c r="Q984" s="188">
        <v>0</v>
      </c>
      <c r="R984" s="188">
        <f>Q984*H984</f>
        <v>0</v>
      </c>
      <c r="S984" s="188">
        <v>0</v>
      </c>
      <c r="T984" s="189">
        <f>S984*H984</f>
        <v>0</v>
      </c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R984" s="190" t="s">
        <v>254</v>
      </c>
      <c r="AT984" s="190" t="s">
        <v>173</v>
      </c>
      <c r="AU984" s="190" t="s">
        <v>85</v>
      </c>
      <c r="AY984" s="18" t="s">
        <v>171</v>
      </c>
      <c r="BE984" s="191">
        <f>IF(N984="základní",J984,0)</f>
        <v>0</v>
      </c>
      <c r="BF984" s="191">
        <f>IF(N984="snížená",J984,0)</f>
        <v>0</v>
      </c>
      <c r="BG984" s="191">
        <f>IF(N984="zákl. přenesená",J984,0)</f>
        <v>0</v>
      </c>
      <c r="BH984" s="191">
        <f>IF(N984="sníž. přenesená",J984,0)</f>
        <v>0</v>
      </c>
      <c r="BI984" s="191">
        <f>IF(N984="nulová",J984,0)</f>
        <v>0</v>
      </c>
      <c r="BJ984" s="18" t="s">
        <v>85</v>
      </c>
      <c r="BK984" s="191">
        <f>ROUND(I984*H984,2)</f>
        <v>0</v>
      </c>
      <c r="BL984" s="18" t="s">
        <v>254</v>
      </c>
      <c r="BM984" s="190" t="s">
        <v>1711</v>
      </c>
    </row>
    <row r="985" spans="1:65" s="2" customFormat="1" ht="48">
      <c r="A985" s="35"/>
      <c r="B985" s="36"/>
      <c r="C985" s="179" t="s">
        <v>1712</v>
      </c>
      <c r="D985" s="179" t="s">
        <v>173</v>
      </c>
      <c r="E985" s="180" t="s">
        <v>1713</v>
      </c>
      <c r="F985" s="181" t="s">
        <v>1714</v>
      </c>
      <c r="G985" s="182" t="s">
        <v>215</v>
      </c>
      <c r="H985" s="183">
        <v>3.3439999999999999</v>
      </c>
      <c r="I985" s="184"/>
      <c r="J985" s="185">
        <f>ROUND(I985*H985,2)</f>
        <v>0</v>
      </c>
      <c r="K985" s="181" t="s">
        <v>177</v>
      </c>
      <c r="L985" s="40"/>
      <c r="M985" s="186" t="s">
        <v>19</v>
      </c>
      <c r="N985" s="187" t="s">
        <v>45</v>
      </c>
      <c r="O985" s="65"/>
      <c r="P985" s="188">
        <f>O985*H985</f>
        <v>0</v>
      </c>
      <c r="Q985" s="188">
        <v>0</v>
      </c>
      <c r="R985" s="188">
        <f>Q985*H985</f>
        <v>0</v>
      </c>
      <c r="S985" s="188">
        <v>0</v>
      </c>
      <c r="T985" s="189">
        <f>S985*H985</f>
        <v>0</v>
      </c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R985" s="190" t="s">
        <v>254</v>
      </c>
      <c r="AT985" s="190" t="s">
        <v>173</v>
      </c>
      <c r="AU985" s="190" t="s">
        <v>85</v>
      </c>
      <c r="AY985" s="18" t="s">
        <v>171</v>
      </c>
      <c r="BE985" s="191">
        <f>IF(N985="základní",J985,0)</f>
        <v>0</v>
      </c>
      <c r="BF985" s="191">
        <f>IF(N985="snížená",J985,0)</f>
        <v>0</v>
      </c>
      <c r="BG985" s="191">
        <f>IF(N985="zákl. přenesená",J985,0)</f>
        <v>0</v>
      </c>
      <c r="BH985" s="191">
        <f>IF(N985="sníž. přenesená",J985,0)</f>
        <v>0</v>
      </c>
      <c r="BI985" s="191">
        <f>IF(N985="nulová",J985,0)</f>
        <v>0</v>
      </c>
      <c r="BJ985" s="18" t="s">
        <v>85</v>
      </c>
      <c r="BK985" s="191">
        <f>ROUND(I985*H985,2)</f>
        <v>0</v>
      </c>
      <c r="BL985" s="18" t="s">
        <v>254</v>
      </c>
      <c r="BM985" s="190" t="s">
        <v>1715</v>
      </c>
    </row>
    <row r="986" spans="1:65" s="12" customFormat="1" ht="22.9" customHeight="1">
      <c r="B986" s="163"/>
      <c r="C986" s="164"/>
      <c r="D986" s="165" t="s">
        <v>72</v>
      </c>
      <c r="E986" s="177" t="s">
        <v>1716</v>
      </c>
      <c r="F986" s="177" t="s">
        <v>1717</v>
      </c>
      <c r="G986" s="164"/>
      <c r="H986" s="164"/>
      <c r="I986" s="167"/>
      <c r="J986" s="178">
        <f>BK986</f>
        <v>0</v>
      </c>
      <c r="K986" s="164"/>
      <c r="L986" s="169"/>
      <c r="M986" s="170"/>
      <c r="N986" s="171"/>
      <c r="O986" s="171"/>
      <c r="P986" s="172">
        <f>SUM(P987:P1021)</f>
        <v>0</v>
      </c>
      <c r="Q986" s="171"/>
      <c r="R986" s="172">
        <f>SUM(R987:R1021)</f>
        <v>3.88518214</v>
      </c>
      <c r="S986" s="171"/>
      <c r="T986" s="173">
        <f>SUM(T987:T1021)</f>
        <v>0</v>
      </c>
      <c r="AR986" s="174" t="s">
        <v>85</v>
      </c>
      <c r="AT986" s="175" t="s">
        <v>72</v>
      </c>
      <c r="AU986" s="175" t="s">
        <v>79</v>
      </c>
      <c r="AY986" s="174" t="s">
        <v>171</v>
      </c>
      <c r="BK986" s="176">
        <f>SUM(BK987:BK1021)</f>
        <v>0</v>
      </c>
    </row>
    <row r="987" spans="1:65" s="2" customFormat="1" ht="24">
      <c r="A987" s="35"/>
      <c r="B987" s="36"/>
      <c r="C987" s="179" t="s">
        <v>1718</v>
      </c>
      <c r="D987" s="179" t="s">
        <v>173</v>
      </c>
      <c r="E987" s="180" t="s">
        <v>1719</v>
      </c>
      <c r="F987" s="181" t="s">
        <v>1720</v>
      </c>
      <c r="G987" s="182" t="s">
        <v>231</v>
      </c>
      <c r="H987" s="183">
        <v>190.05799999999999</v>
      </c>
      <c r="I987" s="184"/>
      <c r="J987" s="185">
        <f>ROUND(I987*H987,2)</f>
        <v>0</v>
      </c>
      <c r="K987" s="181" t="s">
        <v>177</v>
      </c>
      <c r="L987" s="40"/>
      <c r="M987" s="186" t="s">
        <v>19</v>
      </c>
      <c r="N987" s="187" t="s">
        <v>45</v>
      </c>
      <c r="O987" s="65"/>
      <c r="P987" s="188">
        <f>O987*H987</f>
        <v>0</v>
      </c>
      <c r="Q987" s="188">
        <v>0</v>
      </c>
      <c r="R987" s="188">
        <f>Q987*H987</f>
        <v>0</v>
      </c>
      <c r="S987" s="188">
        <v>0</v>
      </c>
      <c r="T987" s="189">
        <f>S987*H987</f>
        <v>0</v>
      </c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R987" s="190" t="s">
        <v>254</v>
      </c>
      <c r="AT987" s="190" t="s">
        <v>173</v>
      </c>
      <c r="AU987" s="190" t="s">
        <v>85</v>
      </c>
      <c r="AY987" s="18" t="s">
        <v>171</v>
      </c>
      <c r="BE987" s="191">
        <f>IF(N987="základní",J987,0)</f>
        <v>0</v>
      </c>
      <c r="BF987" s="191">
        <f>IF(N987="snížená",J987,0)</f>
        <v>0</v>
      </c>
      <c r="BG987" s="191">
        <f>IF(N987="zákl. přenesená",J987,0)</f>
        <v>0</v>
      </c>
      <c r="BH987" s="191">
        <f>IF(N987="sníž. přenesená",J987,0)</f>
        <v>0</v>
      </c>
      <c r="BI987" s="191">
        <f>IF(N987="nulová",J987,0)</f>
        <v>0</v>
      </c>
      <c r="BJ987" s="18" t="s">
        <v>85</v>
      </c>
      <c r="BK987" s="191">
        <f>ROUND(I987*H987,2)</f>
        <v>0</v>
      </c>
      <c r="BL987" s="18" t="s">
        <v>254</v>
      </c>
      <c r="BM987" s="190" t="s">
        <v>1721</v>
      </c>
    </row>
    <row r="988" spans="1:65" s="2" customFormat="1" ht="87.75">
      <c r="A988" s="35"/>
      <c r="B988" s="36"/>
      <c r="C988" s="37"/>
      <c r="D988" s="194" t="s">
        <v>702</v>
      </c>
      <c r="E988" s="37"/>
      <c r="F988" s="235" t="s">
        <v>1722</v>
      </c>
      <c r="G988" s="37"/>
      <c r="H988" s="37"/>
      <c r="I988" s="236"/>
      <c r="J988" s="37"/>
      <c r="K988" s="37"/>
      <c r="L988" s="40"/>
      <c r="M988" s="237"/>
      <c r="N988" s="238"/>
      <c r="O988" s="65"/>
      <c r="P988" s="65"/>
      <c r="Q988" s="65"/>
      <c r="R988" s="65"/>
      <c r="S988" s="65"/>
      <c r="T988" s="66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T988" s="18" t="s">
        <v>702</v>
      </c>
      <c r="AU988" s="18" t="s">
        <v>85</v>
      </c>
    </row>
    <row r="989" spans="1:65" s="13" customFormat="1" ht="11.25">
      <c r="B989" s="192"/>
      <c r="C989" s="193"/>
      <c r="D989" s="194" t="s">
        <v>180</v>
      </c>
      <c r="E989" s="195" t="s">
        <v>19</v>
      </c>
      <c r="F989" s="196" t="s">
        <v>1723</v>
      </c>
      <c r="G989" s="193"/>
      <c r="H989" s="197">
        <v>190.05799999999999</v>
      </c>
      <c r="I989" s="198"/>
      <c r="J989" s="193"/>
      <c r="K989" s="193"/>
      <c r="L989" s="199"/>
      <c r="M989" s="200"/>
      <c r="N989" s="201"/>
      <c r="O989" s="201"/>
      <c r="P989" s="201"/>
      <c r="Q989" s="201"/>
      <c r="R989" s="201"/>
      <c r="S989" s="201"/>
      <c r="T989" s="202"/>
      <c r="AT989" s="203" t="s">
        <v>180</v>
      </c>
      <c r="AU989" s="203" t="s">
        <v>85</v>
      </c>
      <c r="AV989" s="13" t="s">
        <v>85</v>
      </c>
      <c r="AW989" s="13" t="s">
        <v>34</v>
      </c>
      <c r="AX989" s="13" t="s">
        <v>79</v>
      </c>
      <c r="AY989" s="203" t="s">
        <v>171</v>
      </c>
    </row>
    <row r="990" spans="1:65" s="2" customFormat="1" ht="24">
      <c r="A990" s="35"/>
      <c r="B990" s="36"/>
      <c r="C990" s="179" t="s">
        <v>1724</v>
      </c>
      <c r="D990" s="179" t="s">
        <v>173</v>
      </c>
      <c r="E990" s="180" t="s">
        <v>1725</v>
      </c>
      <c r="F990" s="181" t="s">
        <v>1726</v>
      </c>
      <c r="G990" s="182" t="s">
        <v>231</v>
      </c>
      <c r="H990" s="183">
        <v>190.05799999999999</v>
      </c>
      <c r="I990" s="184"/>
      <c r="J990" s="185">
        <f>ROUND(I990*H990,2)</f>
        <v>0</v>
      </c>
      <c r="K990" s="181" t="s">
        <v>177</v>
      </c>
      <c r="L990" s="40"/>
      <c r="M990" s="186" t="s">
        <v>19</v>
      </c>
      <c r="N990" s="187" t="s">
        <v>45</v>
      </c>
      <c r="O990" s="65"/>
      <c r="P990" s="188">
        <f>O990*H990</f>
        <v>0</v>
      </c>
      <c r="Q990" s="188">
        <v>2.9999999999999997E-4</v>
      </c>
      <c r="R990" s="188">
        <f>Q990*H990</f>
        <v>5.7017399999999996E-2</v>
      </c>
      <c r="S990" s="188">
        <v>0</v>
      </c>
      <c r="T990" s="189">
        <f>S990*H990</f>
        <v>0</v>
      </c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R990" s="190" t="s">
        <v>254</v>
      </c>
      <c r="AT990" s="190" t="s">
        <v>173</v>
      </c>
      <c r="AU990" s="190" t="s">
        <v>85</v>
      </c>
      <c r="AY990" s="18" t="s">
        <v>171</v>
      </c>
      <c r="BE990" s="191">
        <f>IF(N990="základní",J990,0)</f>
        <v>0</v>
      </c>
      <c r="BF990" s="191">
        <f>IF(N990="snížená",J990,0)</f>
        <v>0</v>
      </c>
      <c r="BG990" s="191">
        <f>IF(N990="zákl. přenesená",J990,0)</f>
        <v>0</v>
      </c>
      <c r="BH990" s="191">
        <f>IF(N990="sníž. přenesená",J990,0)</f>
        <v>0</v>
      </c>
      <c r="BI990" s="191">
        <f>IF(N990="nulová",J990,0)</f>
        <v>0</v>
      </c>
      <c r="BJ990" s="18" t="s">
        <v>85</v>
      </c>
      <c r="BK990" s="191">
        <f>ROUND(I990*H990,2)</f>
        <v>0</v>
      </c>
      <c r="BL990" s="18" t="s">
        <v>254</v>
      </c>
      <c r="BM990" s="190" t="s">
        <v>1727</v>
      </c>
    </row>
    <row r="991" spans="1:65" s="2" customFormat="1" ht="87.75">
      <c r="A991" s="35"/>
      <c r="B991" s="36"/>
      <c r="C991" s="37"/>
      <c r="D991" s="194" t="s">
        <v>702</v>
      </c>
      <c r="E991" s="37"/>
      <c r="F991" s="235" t="s">
        <v>1722</v>
      </c>
      <c r="G991" s="37"/>
      <c r="H991" s="37"/>
      <c r="I991" s="236"/>
      <c r="J991" s="37"/>
      <c r="K991" s="37"/>
      <c r="L991" s="40"/>
      <c r="M991" s="237"/>
      <c r="N991" s="238"/>
      <c r="O991" s="65"/>
      <c r="P991" s="65"/>
      <c r="Q991" s="65"/>
      <c r="R991" s="65"/>
      <c r="S991" s="65"/>
      <c r="T991" s="66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T991" s="18" t="s">
        <v>702</v>
      </c>
      <c r="AU991" s="18" t="s">
        <v>85</v>
      </c>
    </row>
    <row r="992" spans="1:65" s="13" customFormat="1" ht="11.25">
      <c r="B992" s="192"/>
      <c r="C992" s="193"/>
      <c r="D992" s="194" t="s">
        <v>180</v>
      </c>
      <c r="E992" s="195" t="s">
        <v>19</v>
      </c>
      <c r="F992" s="196" t="s">
        <v>1723</v>
      </c>
      <c r="G992" s="193"/>
      <c r="H992" s="197">
        <v>190.05799999999999</v>
      </c>
      <c r="I992" s="198"/>
      <c r="J992" s="193"/>
      <c r="K992" s="193"/>
      <c r="L992" s="199"/>
      <c r="M992" s="200"/>
      <c r="N992" s="201"/>
      <c r="O992" s="201"/>
      <c r="P992" s="201"/>
      <c r="Q992" s="201"/>
      <c r="R992" s="201"/>
      <c r="S992" s="201"/>
      <c r="T992" s="202"/>
      <c r="AT992" s="203" t="s">
        <v>180</v>
      </c>
      <c r="AU992" s="203" t="s">
        <v>85</v>
      </c>
      <c r="AV992" s="13" t="s">
        <v>85</v>
      </c>
      <c r="AW992" s="13" t="s">
        <v>34</v>
      </c>
      <c r="AX992" s="13" t="s">
        <v>73</v>
      </c>
      <c r="AY992" s="203" t="s">
        <v>171</v>
      </c>
    </row>
    <row r="993" spans="1:65" s="14" customFormat="1" ht="11.25">
      <c r="B993" s="204"/>
      <c r="C993" s="205"/>
      <c r="D993" s="194" t="s">
        <v>180</v>
      </c>
      <c r="E993" s="206" t="s">
        <v>19</v>
      </c>
      <c r="F993" s="207" t="s">
        <v>183</v>
      </c>
      <c r="G993" s="205"/>
      <c r="H993" s="208">
        <v>190.05799999999999</v>
      </c>
      <c r="I993" s="209"/>
      <c r="J993" s="205"/>
      <c r="K993" s="205"/>
      <c r="L993" s="210"/>
      <c r="M993" s="211"/>
      <c r="N993" s="212"/>
      <c r="O993" s="212"/>
      <c r="P993" s="212"/>
      <c r="Q993" s="212"/>
      <c r="R993" s="212"/>
      <c r="S993" s="212"/>
      <c r="T993" s="213"/>
      <c r="AT993" s="214" t="s">
        <v>180</v>
      </c>
      <c r="AU993" s="214" t="s">
        <v>85</v>
      </c>
      <c r="AV993" s="14" t="s">
        <v>178</v>
      </c>
      <c r="AW993" s="14" t="s">
        <v>34</v>
      </c>
      <c r="AX993" s="14" t="s">
        <v>79</v>
      </c>
      <c r="AY993" s="214" t="s">
        <v>171</v>
      </c>
    </row>
    <row r="994" spans="1:65" s="2" customFormat="1" ht="24">
      <c r="A994" s="35"/>
      <c r="B994" s="36"/>
      <c r="C994" s="179" t="s">
        <v>1728</v>
      </c>
      <c r="D994" s="179" t="s">
        <v>173</v>
      </c>
      <c r="E994" s="180" t="s">
        <v>1729</v>
      </c>
      <c r="F994" s="181" t="s">
        <v>1730</v>
      </c>
      <c r="G994" s="182" t="s">
        <v>231</v>
      </c>
      <c r="H994" s="183">
        <v>190.05799999999999</v>
      </c>
      <c r="I994" s="184"/>
      <c r="J994" s="185">
        <f>ROUND(I994*H994,2)</f>
        <v>0</v>
      </c>
      <c r="K994" s="181" t="s">
        <v>177</v>
      </c>
      <c r="L994" s="40"/>
      <c r="M994" s="186" t="s">
        <v>19</v>
      </c>
      <c r="N994" s="187" t="s">
        <v>45</v>
      </c>
      <c r="O994" s="65"/>
      <c r="P994" s="188">
        <f>O994*H994</f>
        <v>0</v>
      </c>
      <c r="Q994" s="188">
        <v>1.5E-3</v>
      </c>
      <c r="R994" s="188">
        <f>Q994*H994</f>
        <v>0.28508699999999998</v>
      </c>
      <c r="S994" s="188">
        <v>0</v>
      </c>
      <c r="T994" s="189">
        <f>S994*H994</f>
        <v>0</v>
      </c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R994" s="190" t="s">
        <v>254</v>
      </c>
      <c r="AT994" s="190" t="s">
        <v>173</v>
      </c>
      <c r="AU994" s="190" t="s">
        <v>85</v>
      </c>
      <c r="AY994" s="18" t="s">
        <v>171</v>
      </c>
      <c r="BE994" s="191">
        <f>IF(N994="základní",J994,0)</f>
        <v>0</v>
      </c>
      <c r="BF994" s="191">
        <f>IF(N994="snížená",J994,0)</f>
        <v>0</v>
      </c>
      <c r="BG994" s="191">
        <f>IF(N994="zákl. přenesená",J994,0)</f>
        <v>0</v>
      </c>
      <c r="BH994" s="191">
        <f>IF(N994="sníž. přenesená",J994,0)</f>
        <v>0</v>
      </c>
      <c r="BI994" s="191">
        <f>IF(N994="nulová",J994,0)</f>
        <v>0</v>
      </c>
      <c r="BJ994" s="18" t="s">
        <v>85</v>
      </c>
      <c r="BK994" s="191">
        <f>ROUND(I994*H994,2)</f>
        <v>0</v>
      </c>
      <c r="BL994" s="18" t="s">
        <v>254</v>
      </c>
      <c r="BM994" s="190" t="s">
        <v>1731</v>
      </c>
    </row>
    <row r="995" spans="1:65" s="2" customFormat="1" ht="68.25">
      <c r="A995" s="35"/>
      <c r="B995" s="36"/>
      <c r="C995" s="37"/>
      <c r="D995" s="194" t="s">
        <v>702</v>
      </c>
      <c r="E995" s="37"/>
      <c r="F995" s="235" t="s">
        <v>1732</v>
      </c>
      <c r="G995" s="37"/>
      <c r="H995" s="37"/>
      <c r="I995" s="236"/>
      <c r="J995" s="37"/>
      <c r="K995" s="37"/>
      <c r="L995" s="40"/>
      <c r="M995" s="237"/>
      <c r="N995" s="238"/>
      <c r="O995" s="65"/>
      <c r="P995" s="65"/>
      <c r="Q995" s="65"/>
      <c r="R995" s="65"/>
      <c r="S995" s="65"/>
      <c r="T995" s="66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T995" s="18" t="s">
        <v>702</v>
      </c>
      <c r="AU995" s="18" t="s">
        <v>85</v>
      </c>
    </row>
    <row r="996" spans="1:65" s="13" customFormat="1" ht="11.25">
      <c r="B996" s="192"/>
      <c r="C996" s="193"/>
      <c r="D996" s="194" t="s">
        <v>180</v>
      </c>
      <c r="E996" s="195" t="s">
        <v>19</v>
      </c>
      <c r="F996" s="196" t="s">
        <v>1723</v>
      </c>
      <c r="G996" s="193"/>
      <c r="H996" s="197">
        <v>190.05799999999999</v>
      </c>
      <c r="I996" s="198"/>
      <c r="J996" s="193"/>
      <c r="K996" s="193"/>
      <c r="L996" s="199"/>
      <c r="M996" s="200"/>
      <c r="N996" s="201"/>
      <c r="O996" s="201"/>
      <c r="P996" s="201"/>
      <c r="Q996" s="201"/>
      <c r="R996" s="201"/>
      <c r="S996" s="201"/>
      <c r="T996" s="202"/>
      <c r="AT996" s="203" t="s">
        <v>180</v>
      </c>
      <c r="AU996" s="203" t="s">
        <v>85</v>
      </c>
      <c r="AV996" s="13" t="s">
        <v>85</v>
      </c>
      <c r="AW996" s="13" t="s">
        <v>34</v>
      </c>
      <c r="AX996" s="13" t="s">
        <v>79</v>
      </c>
      <c r="AY996" s="203" t="s">
        <v>171</v>
      </c>
    </row>
    <row r="997" spans="1:65" s="2" customFormat="1" ht="24">
      <c r="A997" s="35"/>
      <c r="B997" s="36"/>
      <c r="C997" s="179" t="s">
        <v>1733</v>
      </c>
      <c r="D997" s="179" t="s">
        <v>173</v>
      </c>
      <c r="E997" s="180" t="s">
        <v>1734</v>
      </c>
      <c r="F997" s="181" t="s">
        <v>1735</v>
      </c>
      <c r="G997" s="182" t="s">
        <v>266</v>
      </c>
      <c r="H997" s="183">
        <v>9</v>
      </c>
      <c r="I997" s="184"/>
      <c r="J997" s="185">
        <f>ROUND(I997*H997,2)</f>
        <v>0</v>
      </c>
      <c r="K997" s="181" t="s">
        <v>177</v>
      </c>
      <c r="L997" s="40"/>
      <c r="M997" s="186" t="s">
        <v>19</v>
      </c>
      <c r="N997" s="187" t="s">
        <v>45</v>
      </c>
      <c r="O997" s="65"/>
      <c r="P997" s="188">
        <f>O997*H997</f>
        <v>0</v>
      </c>
      <c r="Q997" s="188">
        <v>2.1000000000000001E-4</v>
      </c>
      <c r="R997" s="188">
        <f>Q997*H997</f>
        <v>1.8900000000000002E-3</v>
      </c>
      <c r="S997" s="188">
        <v>0</v>
      </c>
      <c r="T997" s="189">
        <f>S997*H997</f>
        <v>0</v>
      </c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R997" s="190" t="s">
        <v>254</v>
      </c>
      <c r="AT997" s="190" t="s">
        <v>173</v>
      </c>
      <c r="AU997" s="190" t="s">
        <v>85</v>
      </c>
      <c r="AY997" s="18" t="s">
        <v>171</v>
      </c>
      <c r="BE997" s="191">
        <f>IF(N997="základní",J997,0)</f>
        <v>0</v>
      </c>
      <c r="BF997" s="191">
        <f>IF(N997="snížená",J997,0)</f>
        <v>0</v>
      </c>
      <c r="BG997" s="191">
        <f>IF(N997="zákl. přenesená",J997,0)</f>
        <v>0</v>
      </c>
      <c r="BH997" s="191">
        <f>IF(N997="sníž. přenesená",J997,0)</f>
        <v>0</v>
      </c>
      <c r="BI997" s="191">
        <f>IF(N997="nulová",J997,0)</f>
        <v>0</v>
      </c>
      <c r="BJ997" s="18" t="s">
        <v>85</v>
      </c>
      <c r="BK997" s="191">
        <f>ROUND(I997*H997,2)</f>
        <v>0</v>
      </c>
      <c r="BL997" s="18" t="s">
        <v>254</v>
      </c>
      <c r="BM997" s="190" t="s">
        <v>1736</v>
      </c>
    </row>
    <row r="998" spans="1:65" s="13" customFormat="1" ht="11.25">
      <c r="B998" s="192"/>
      <c r="C998" s="193"/>
      <c r="D998" s="194" t="s">
        <v>180</v>
      </c>
      <c r="E998" s="195" t="s">
        <v>19</v>
      </c>
      <c r="F998" s="196" t="s">
        <v>1737</v>
      </c>
      <c r="G998" s="193"/>
      <c r="H998" s="197">
        <v>9</v>
      </c>
      <c r="I998" s="198"/>
      <c r="J998" s="193"/>
      <c r="K998" s="193"/>
      <c r="L998" s="199"/>
      <c r="M998" s="200"/>
      <c r="N998" s="201"/>
      <c r="O998" s="201"/>
      <c r="P998" s="201"/>
      <c r="Q998" s="201"/>
      <c r="R998" s="201"/>
      <c r="S998" s="201"/>
      <c r="T998" s="202"/>
      <c r="AT998" s="203" t="s">
        <v>180</v>
      </c>
      <c r="AU998" s="203" t="s">
        <v>85</v>
      </c>
      <c r="AV998" s="13" t="s">
        <v>85</v>
      </c>
      <c r="AW998" s="13" t="s">
        <v>34</v>
      </c>
      <c r="AX998" s="13" t="s">
        <v>73</v>
      </c>
      <c r="AY998" s="203" t="s">
        <v>171</v>
      </c>
    </row>
    <row r="999" spans="1:65" s="14" customFormat="1" ht="11.25">
      <c r="B999" s="204"/>
      <c r="C999" s="205"/>
      <c r="D999" s="194" t="s">
        <v>180</v>
      </c>
      <c r="E999" s="206" t="s">
        <v>19</v>
      </c>
      <c r="F999" s="207" t="s">
        <v>183</v>
      </c>
      <c r="G999" s="205"/>
      <c r="H999" s="208">
        <v>9</v>
      </c>
      <c r="I999" s="209"/>
      <c r="J999" s="205"/>
      <c r="K999" s="205"/>
      <c r="L999" s="210"/>
      <c r="M999" s="211"/>
      <c r="N999" s="212"/>
      <c r="O999" s="212"/>
      <c r="P999" s="212"/>
      <c r="Q999" s="212"/>
      <c r="R999" s="212"/>
      <c r="S999" s="212"/>
      <c r="T999" s="213"/>
      <c r="AT999" s="214" t="s">
        <v>180</v>
      </c>
      <c r="AU999" s="214" t="s">
        <v>85</v>
      </c>
      <c r="AV999" s="14" t="s">
        <v>178</v>
      </c>
      <c r="AW999" s="14" t="s">
        <v>34</v>
      </c>
      <c r="AX999" s="14" t="s">
        <v>79</v>
      </c>
      <c r="AY999" s="214" t="s">
        <v>171</v>
      </c>
    </row>
    <row r="1000" spans="1:65" s="2" customFormat="1" ht="24">
      <c r="A1000" s="35"/>
      <c r="B1000" s="36"/>
      <c r="C1000" s="179" t="s">
        <v>1738</v>
      </c>
      <c r="D1000" s="179" t="s">
        <v>173</v>
      </c>
      <c r="E1000" s="180" t="s">
        <v>1739</v>
      </c>
      <c r="F1000" s="181" t="s">
        <v>1740</v>
      </c>
      <c r="G1000" s="182" t="s">
        <v>318</v>
      </c>
      <c r="H1000" s="183">
        <v>101.02</v>
      </c>
      <c r="I1000" s="184"/>
      <c r="J1000" s="185">
        <f>ROUND(I1000*H1000,2)</f>
        <v>0</v>
      </c>
      <c r="K1000" s="181" t="s">
        <v>177</v>
      </c>
      <c r="L1000" s="40"/>
      <c r="M1000" s="186" t="s">
        <v>19</v>
      </c>
      <c r="N1000" s="187" t="s">
        <v>45</v>
      </c>
      <c r="O1000" s="65"/>
      <c r="P1000" s="188">
        <f>O1000*H1000</f>
        <v>0</v>
      </c>
      <c r="Q1000" s="188">
        <v>3.2200000000000002E-4</v>
      </c>
      <c r="R1000" s="188">
        <f>Q1000*H1000</f>
        <v>3.2528439999999999E-2</v>
      </c>
      <c r="S1000" s="188">
        <v>0</v>
      </c>
      <c r="T1000" s="189">
        <f>S1000*H1000</f>
        <v>0</v>
      </c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R1000" s="190" t="s">
        <v>254</v>
      </c>
      <c r="AT1000" s="190" t="s">
        <v>173</v>
      </c>
      <c r="AU1000" s="190" t="s">
        <v>85</v>
      </c>
      <c r="AY1000" s="18" t="s">
        <v>171</v>
      </c>
      <c r="BE1000" s="191">
        <f>IF(N1000="základní",J1000,0)</f>
        <v>0</v>
      </c>
      <c r="BF1000" s="191">
        <f>IF(N1000="snížená",J1000,0)</f>
        <v>0</v>
      </c>
      <c r="BG1000" s="191">
        <f>IF(N1000="zákl. přenesená",J1000,0)</f>
        <v>0</v>
      </c>
      <c r="BH1000" s="191">
        <f>IF(N1000="sníž. přenesená",J1000,0)</f>
        <v>0</v>
      </c>
      <c r="BI1000" s="191">
        <f>IF(N1000="nulová",J1000,0)</f>
        <v>0</v>
      </c>
      <c r="BJ1000" s="18" t="s">
        <v>85</v>
      </c>
      <c r="BK1000" s="191">
        <f>ROUND(I1000*H1000,2)</f>
        <v>0</v>
      </c>
      <c r="BL1000" s="18" t="s">
        <v>254</v>
      </c>
      <c r="BM1000" s="190" t="s">
        <v>1741</v>
      </c>
    </row>
    <row r="1001" spans="1:65" s="13" customFormat="1" ht="22.5">
      <c r="B1001" s="192"/>
      <c r="C1001" s="193"/>
      <c r="D1001" s="194" t="s">
        <v>180</v>
      </c>
      <c r="E1001" s="195" t="s">
        <v>19</v>
      </c>
      <c r="F1001" s="196" t="s">
        <v>1646</v>
      </c>
      <c r="G1001" s="193"/>
      <c r="H1001" s="197">
        <v>23.716000000000001</v>
      </c>
      <c r="I1001" s="198"/>
      <c r="J1001" s="193"/>
      <c r="K1001" s="193"/>
      <c r="L1001" s="199"/>
      <c r="M1001" s="200"/>
      <c r="N1001" s="201"/>
      <c r="O1001" s="201"/>
      <c r="P1001" s="201"/>
      <c r="Q1001" s="201"/>
      <c r="R1001" s="201"/>
      <c r="S1001" s="201"/>
      <c r="T1001" s="202"/>
      <c r="AT1001" s="203" t="s">
        <v>180</v>
      </c>
      <c r="AU1001" s="203" t="s">
        <v>85</v>
      </c>
      <c r="AV1001" s="13" t="s">
        <v>85</v>
      </c>
      <c r="AW1001" s="13" t="s">
        <v>34</v>
      </c>
      <c r="AX1001" s="13" t="s">
        <v>73</v>
      </c>
      <c r="AY1001" s="203" t="s">
        <v>171</v>
      </c>
    </row>
    <row r="1002" spans="1:65" s="13" customFormat="1" ht="11.25">
      <c r="B1002" s="192"/>
      <c r="C1002" s="193"/>
      <c r="D1002" s="194" t="s">
        <v>180</v>
      </c>
      <c r="E1002" s="195" t="s">
        <v>19</v>
      </c>
      <c r="F1002" s="196" t="s">
        <v>1647</v>
      </c>
      <c r="G1002" s="193"/>
      <c r="H1002" s="197">
        <v>23.64</v>
      </c>
      <c r="I1002" s="198"/>
      <c r="J1002" s="193"/>
      <c r="K1002" s="193"/>
      <c r="L1002" s="199"/>
      <c r="M1002" s="200"/>
      <c r="N1002" s="201"/>
      <c r="O1002" s="201"/>
      <c r="P1002" s="201"/>
      <c r="Q1002" s="201"/>
      <c r="R1002" s="201"/>
      <c r="S1002" s="201"/>
      <c r="T1002" s="202"/>
      <c r="AT1002" s="203" t="s">
        <v>180</v>
      </c>
      <c r="AU1002" s="203" t="s">
        <v>85</v>
      </c>
      <c r="AV1002" s="13" t="s">
        <v>85</v>
      </c>
      <c r="AW1002" s="13" t="s">
        <v>34</v>
      </c>
      <c r="AX1002" s="13" t="s">
        <v>73</v>
      </c>
      <c r="AY1002" s="203" t="s">
        <v>171</v>
      </c>
    </row>
    <row r="1003" spans="1:65" s="13" customFormat="1" ht="33.75">
      <c r="B1003" s="192"/>
      <c r="C1003" s="193"/>
      <c r="D1003" s="194" t="s">
        <v>180</v>
      </c>
      <c r="E1003" s="195" t="s">
        <v>19</v>
      </c>
      <c r="F1003" s="196" t="s">
        <v>1648</v>
      </c>
      <c r="G1003" s="193"/>
      <c r="H1003" s="197">
        <v>53.664000000000001</v>
      </c>
      <c r="I1003" s="198"/>
      <c r="J1003" s="193"/>
      <c r="K1003" s="193"/>
      <c r="L1003" s="199"/>
      <c r="M1003" s="200"/>
      <c r="N1003" s="201"/>
      <c r="O1003" s="201"/>
      <c r="P1003" s="201"/>
      <c r="Q1003" s="201"/>
      <c r="R1003" s="201"/>
      <c r="S1003" s="201"/>
      <c r="T1003" s="202"/>
      <c r="AT1003" s="203" t="s">
        <v>180</v>
      </c>
      <c r="AU1003" s="203" t="s">
        <v>85</v>
      </c>
      <c r="AV1003" s="13" t="s">
        <v>85</v>
      </c>
      <c r="AW1003" s="13" t="s">
        <v>34</v>
      </c>
      <c r="AX1003" s="13" t="s">
        <v>73</v>
      </c>
      <c r="AY1003" s="203" t="s">
        <v>171</v>
      </c>
    </row>
    <row r="1004" spans="1:65" s="14" customFormat="1" ht="11.25">
      <c r="B1004" s="204"/>
      <c r="C1004" s="205"/>
      <c r="D1004" s="194" t="s">
        <v>180</v>
      </c>
      <c r="E1004" s="206" t="s">
        <v>19</v>
      </c>
      <c r="F1004" s="207" t="s">
        <v>183</v>
      </c>
      <c r="G1004" s="205"/>
      <c r="H1004" s="208">
        <v>101.02000000000001</v>
      </c>
      <c r="I1004" s="209"/>
      <c r="J1004" s="205"/>
      <c r="K1004" s="205"/>
      <c r="L1004" s="210"/>
      <c r="M1004" s="211"/>
      <c r="N1004" s="212"/>
      <c r="O1004" s="212"/>
      <c r="P1004" s="212"/>
      <c r="Q1004" s="212"/>
      <c r="R1004" s="212"/>
      <c r="S1004" s="212"/>
      <c r="T1004" s="213"/>
      <c r="AT1004" s="214" t="s">
        <v>180</v>
      </c>
      <c r="AU1004" s="214" t="s">
        <v>85</v>
      </c>
      <c r="AV1004" s="14" t="s">
        <v>178</v>
      </c>
      <c r="AW1004" s="14" t="s">
        <v>34</v>
      </c>
      <c r="AX1004" s="14" t="s">
        <v>79</v>
      </c>
      <c r="AY1004" s="214" t="s">
        <v>171</v>
      </c>
    </row>
    <row r="1005" spans="1:65" s="2" customFormat="1" ht="36">
      <c r="A1005" s="35"/>
      <c r="B1005" s="36"/>
      <c r="C1005" s="179" t="s">
        <v>1742</v>
      </c>
      <c r="D1005" s="179" t="s">
        <v>173</v>
      </c>
      <c r="E1005" s="180" t="s">
        <v>1743</v>
      </c>
      <c r="F1005" s="181" t="s">
        <v>1744</v>
      </c>
      <c r="G1005" s="182" t="s">
        <v>231</v>
      </c>
      <c r="H1005" s="183">
        <v>190.05799999999999</v>
      </c>
      <c r="I1005" s="184"/>
      <c r="J1005" s="185">
        <f>ROUND(I1005*H1005,2)</f>
        <v>0</v>
      </c>
      <c r="K1005" s="181" t="s">
        <v>177</v>
      </c>
      <c r="L1005" s="40"/>
      <c r="M1005" s="186" t="s">
        <v>19</v>
      </c>
      <c r="N1005" s="187" t="s">
        <v>45</v>
      </c>
      <c r="O1005" s="65"/>
      <c r="P1005" s="188">
        <f>O1005*H1005</f>
        <v>0</v>
      </c>
      <c r="Q1005" s="188">
        <v>6.0000000000000001E-3</v>
      </c>
      <c r="R1005" s="188">
        <f>Q1005*H1005</f>
        <v>1.1403479999999999</v>
      </c>
      <c r="S1005" s="188">
        <v>0</v>
      </c>
      <c r="T1005" s="189">
        <f>S1005*H1005</f>
        <v>0</v>
      </c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R1005" s="190" t="s">
        <v>254</v>
      </c>
      <c r="AT1005" s="190" t="s">
        <v>173</v>
      </c>
      <c r="AU1005" s="190" t="s">
        <v>85</v>
      </c>
      <c r="AY1005" s="18" t="s">
        <v>171</v>
      </c>
      <c r="BE1005" s="191">
        <f>IF(N1005="základní",J1005,0)</f>
        <v>0</v>
      </c>
      <c r="BF1005" s="191">
        <f>IF(N1005="snížená",J1005,0)</f>
        <v>0</v>
      </c>
      <c r="BG1005" s="191">
        <f>IF(N1005="zákl. přenesená",J1005,0)</f>
        <v>0</v>
      </c>
      <c r="BH1005" s="191">
        <f>IF(N1005="sníž. přenesená",J1005,0)</f>
        <v>0</v>
      </c>
      <c r="BI1005" s="191">
        <f>IF(N1005="nulová",J1005,0)</f>
        <v>0</v>
      </c>
      <c r="BJ1005" s="18" t="s">
        <v>85</v>
      </c>
      <c r="BK1005" s="191">
        <f>ROUND(I1005*H1005,2)</f>
        <v>0</v>
      </c>
      <c r="BL1005" s="18" t="s">
        <v>254</v>
      </c>
      <c r="BM1005" s="190" t="s">
        <v>1745</v>
      </c>
    </row>
    <row r="1006" spans="1:65" s="14" customFormat="1" ht="11.25">
      <c r="B1006" s="204"/>
      <c r="C1006" s="205"/>
      <c r="D1006" s="194" t="s">
        <v>180</v>
      </c>
      <c r="E1006" s="206" t="s">
        <v>19</v>
      </c>
      <c r="F1006" s="207" t="s">
        <v>183</v>
      </c>
      <c r="G1006" s="205"/>
      <c r="H1006" s="208">
        <v>0</v>
      </c>
      <c r="I1006" s="209"/>
      <c r="J1006" s="205"/>
      <c r="K1006" s="205"/>
      <c r="L1006" s="210"/>
      <c r="M1006" s="211"/>
      <c r="N1006" s="212"/>
      <c r="O1006" s="212"/>
      <c r="P1006" s="212"/>
      <c r="Q1006" s="212"/>
      <c r="R1006" s="212"/>
      <c r="S1006" s="212"/>
      <c r="T1006" s="213"/>
      <c r="AT1006" s="214" t="s">
        <v>180</v>
      </c>
      <c r="AU1006" s="214" t="s">
        <v>85</v>
      </c>
      <c r="AV1006" s="14" t="s">
        <v>178</v>
      </c>
      <c r="AW1006" s="14" t="s">
        <v>34</v>
      </c>
      <c r="AX1006" s="14" t="s">
        <v>73</v>
      </c>
      <c r="AY1006" s="214" t="s">
        <v>171</v>
      </c>
    </row>
    <row r="1007" spans="1:65" s="13" customFormat="1" ht="11.25">
      <c r="B1007" s="192"/>
      <c r="C1007" s="193"/>
      <c r="D1007" s="194" t="s">
        <v>180</v>
      </c>
      <c r="E1007" s="195" t="s">
        <v>19</v>
      </c>
      <c r="F1007" s="196" t="s">
        <v>1746</v>
      </c>
      <c r="G1007" s="193"/>
      <c r="H1007" s="197">
        <v>27.72</v>
      </c>
      <c r="I1007" s="198"/>
      <c r="J1007" s="193"/>
      <c r="K1007" s="193"/>
      <c r="L1007" s="199"/>
      <c r="M1007" s="200"/>
      <c r="N1007" s="201"/>
      <c r="O1007" s="201"/>
      <c r="P1007" s="201"/>
      <c r="Q1007" s="201"/>
      <c r="R1007" s="201"/>
      <c r="S1007" s="201"/>
      <c r="T1007" s="202"/>
      <c r="AT1007" s="203" t="s">
        <v>180</v>
      </c>
      <c r="AU1007" s="203" t="s">
        <v>85</v>
      </c>
      <c r="AV1007" s="13" t="s">
        <v>85</v>
      </c>
      <c r="AW1007" s="13" t="s">
        <v>34</v>
      </c>
      <c r="AX1007" s="13" t="s">
        <v>73</v>
      </c>
      <c r="AY1007" s="203" t="s">
        <v>171</v>
      </c>
    </row>
    <row r="1008" spans="1:65" s="13" customFormat="1" ht="11.25">
      <c r="B1008" s="192"/>
      <c r="C1008" s="193"/>
      <c r="D1008" s="194" t="s">
        <v>180</v>
      </c>
      <c r="E1008" s="195" t="s">
        <v>19</v>
      </c>
      <c r="F1008" s="196" t="s">
        <v>1747</v>
      </c>
      <c r="G1008" s="193"/>
      <c r="H1008" s="197">
        <v>49.643999999999998</v>
      </c>
      <c r="I1008" s="198"/>
      <c r="J1008" s="193"/>
      <c r="K1008" s="193"/>
      <c r="L1008" s="199"/>
      <c r="M1008" s="200"/>
      <c r="N1008" s="201"/>
      <c r="O1008" s="201"/>
      <c r="P1008" s="201"/>
      <c r="Q1008" s="201"/>
      <c r="R1008" s="201"/>
      <c r="S1008" s="201"/>
      <c r="T1008" s="202"/>
      <c r="AT1008" s="203" t="s">
        <v>180</v>
      </c>
      <c r="AU1008" s="203" t="s">
        <v>85</v>
      </c>
      <c r="AV1008" s="13" t="s">
        <v>85</v>
      </c>
      <c r="AW1008" s="13" t="s">
        <v>34</v>
      </c>
      <c r="AX1008" s="13" t="s">
        <v>73</v>
      </c>
      <c r="AY1008" s="203" t="s">
        <v>171</v>
      </c>
    </row>
    <row r="1009" spans="1:65" s="13" customFormat="1" ht="33.75">
      <c r="B1009" s="192"/>
      <c r="C1009" s="193"/>
      <c r="D1009" s="194" t="s">
        <v>180</v>
      </c>
      <c r="E1009" s="195" t="s">
        <v>19</v>
      </c>
      <c r="F1009" s="196" t="s">
        <v>1748</v>
      </c>
      <c r="G1009" s="193"/>
      <c r="H1009" s="197">
        <v>112.694</v>
      </c>
      <c r="I1009" s="198"/>
      <c r="J1009" s="193"/>
      <c r="K1009" s="193"/>
      <c r="L1009" s="199"/>
      <c r="M1009" s="200"/>
      <c r="N1009" s="201"/>
      <c r="O1009" s="201"/>
      <c r="P1009" s="201"/>
      <c r="Q1009" s="201"/>
      <c r="R1009" s="201"/>
      <c r="S1009" s="201"/>
      <c r="T1009" s="202"/>
      <c r="AT1009" s="203" t="s">
        <v>180</v>
      </c>
      <c r="AU1009" s="203" t="s">
        <v>85</v>
      </c>
      <c r="AV1009" s="13" t="s">
        <v>85</v>
      </c>
      <c r="AW1009" s="13" t="s">
        <v>34</v>
      </c>
      <c r="AX1009" s="13" t="s">
        <v>73</v>
      </c>
      <c r="AY1009" s="203" t="s">
        <v>171</v>
      </c>
    </row>
    <row r="1010" spans="1:65" s="14" customFormat="1" ht="11.25">
      <c r="B1010" s="204"/>
      <c r="C1010" s="205"/>
      <c r="D1010" s="194" t="s">
        <v>180</v>
      </c>
      <c r="E1010" s="206" t="s">
        <v>19</v>
      </c>
      <c r="F1010" s="207" t="s">
        <v>183</v>
      </c>
      <c r="G1010" s="205"/>
      <c r="H1010" s="208">
        <v>190.05799999999999</v>
      </c>
      <c r="I1010" s="209"/>
      <c r="J1010" s="205"/>
      <c r="K1010" s="205"/>
      <c r="L1010" s="210"/>
      <c r="M1010" s="211"/>
      <c r="N1010" s="212"/>
      <c r="O1010" s="212"/>
      <c r="P1010" s="212"/>
      <c r="Q1010" s="212"/>
      <c r="R1010" s="212"/>
      <c r="S1010" s="212"/>
      <c r="T1010" s="213"/>
      <c r="AT1010" s="214" t="s">
        <v>180</v>
      </c>
      <c r="AU1010" s="214" t="s">
        <v>85</v>
      </c>
      <c r="AV1010" s="14" t="s">
        <v>178</v>
      </c>
      <c r="AW1010" s="14" t="s">
        <v>34</v>
      </c>
      <c r="AX1010" s="14" t="s">
        <v>79</v>
      </c>
      <c r="AY1010" s="214" t="s">
        <v>171</v>
      </c>
    </row>
    <row r="1011" spans="1:65" s="2" customFormat="1" ht="16.5" customHeight="1">
      <c r="A1011" s="35"/>
      <c r="B1011" s="36"/>
      <c r="C1011" s="215" t="s">
        <v>1749</v>
      </c>
      <c r="D1011" s="215" t="s">
        <v>285</v>
      </c>
      <c r="E1011" s="216" t="s">
        <v>1750</v>
      </c>
      <c r="F1011" s="217" t="s">
        <v>1751</v>
      </c>
      <c r="G1011" s="218" t="s">
        <v>231</v>
      </c>
      <c r="H1011" s="219">
        <v>199.56100000000001</v>
      </c>
      <c r="I1011" s="220"/>
      <c r="J1011" s="221">
        <f>ROUND(I1011*H1011,2)</f>
        <v>0</v>
      </c>
      <c r="K1011" s="217" t="s">
        <v>177</v>
      </c>
      <c r="L1011" s="222"/>
      <c r="M1011" s="223" t="s">
        <v>19</v>
      </c>
      <c r="N1011" s="224" t="s">
        <v>45</v>
      </c>
      <c r="O1011" s="65"/>
      <c r="P1011" s="188">
        <f>O1011*H1011</f>
        <v>0</v>
      </c>
      <c r="Q1011" s="188">
        <v>1.18E-2</v>
      </c>
      <c r="R1011" s="188">
        <f>Q1011*H1011</f>
        <v>2.3548198</v>
      </c>
      <c r="S1011" s="188">
        <v>0</v>
      </c>
      <c r="T1011" s="189">
        <f>S1011*H1011</f>
        <v>0</v>
      </c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R1011" s="190" t="s">
        <v>341</v>
      </c>
      <c r="AT1011" s="190" t="s">
        <v>285</v>
      </c>
      <c r="AU1011" s="190" t="s">
        <v>85</v>
      </c>
      <c r="AY1011" s="18" t="s">
        <v>171</v>
      </c>
      <c r="BE1011" s="191">
        <f>IF(N1011="základní",J1011,0)</f>
        <v>0</v>
      </c>
      <c r="BF1011" s="191">
        <f>IF(N1011="snížená",J1011,0)</f>
        <v>0</v>
      </c>
      <c r="BG1011" s="191">
        <f>IF(N1011="zákl. přenesená",J1011,0)</f>
        <v>0</v>
      </c>
      <c r="BH1011" s="191">
        <f>IF(N1011="sníž. přenesená",J1011,0)</f>
        <v>0</v>
      </c>
      <c r="BI1011" s="191">
        <f>IF(N1011="nulová",J1011,0)</f>
        <v>0</v>
      </c>
      <c r="BJ1011" s="18" t="s">
        <v>85</v>
      </c>
      <c r="BK1011" s="191">
        <f>ROUND(I1011*H1011,2)</f>
        <v>0</v>
      </c>
      <c r="BL1011" s="18" t="s">
        <v>254</v>
      </c>
      <c r="BM1011" s="190" t="s">
        <v>1752</v>
      </c>
    </row>
    <row r="1012" spans="1:65" s="13" customFormat="1" ht="11.25">
      <c r="B1012" s="192"/>
      <c r="C1012" s="193"/>
      <c r="D1012" s="194" t="s">
        <v>180</v>
      </c>
      <c r="E1012" s="195" t="s">
        <v>19</v>
      </c>
      <c r="F1012" s="196" t="s">
        <v>1753</v>
      </c>
      <c r="G1012" s="193"/>
      <c r="H1012" s="197">
        <v>199.56100000000001</v>
      </c>
      <c r="I1012" s="198"/>
      <c r="J1012" s="193"/>
      <c r="K1012" s="193"/>
      <c r="L1012" s="199"/>
      <c r="M1012" s="200"/>
      <c r="N1012" s="201"/>
      <c r="O1012" s="201"/>
      <c r="P1012" s="201"/>
      <c r="Q1012" s="201"/>
      <c r="R1012" s="201"/>
      <c r="S1012" s="201"/>
      <c r="T1012" s="202"/>
      <c r="AT1012" s="203" t="s">
        <v>180</v>
      </c>
      <c r="AU1012" s="203" t="s">
        <v>85</v>
      </c>
      <c r="AV1012" s="13" t="s">
        <v>85</v>
      </c>
      <c r="AW1012" s="13" t="s">
        <v>34</v>
      </c>
      <c r="AX1012" s="13" t="s">
        <v>79</v>
      </c>
      <c r="AY1012" s="203" t="s">
        <v>171</v>
      </c>
    </row>
    <row r="1013" spans="1:65" s="2" customFormat="1" ht="24">
      <c r="A1013" s="35"/>
      <c r="B1013" s="36"/>
      <c r="C1013" s="179" t="s">
        <v>1754</v>
      </c>
      <c r="D1013" s="179" t="s">
        <v>173</v>
      </c>
      <c r="E1013" s="180" t="s">
        <v>1755</v>
      </c>
      <c r="F1013" s="181" t="s">
        <v>1756</v>
      </c>
      <c r="G1013" s="182" t="s">
        <v>318</v>
      </c>
      <c r="H1013" s="183">
        <v>24.53</v>
      </c>
      <c r="I1013" s="184"/>
      <c r="J1013" s="185">
        <f>ROUND(I1013*H1013,2)</f>
        <v>0</v>
      </c>
      <c r="K1013" s="181" t="s">
        <v>177</v>
      </c>
      <c r="L1013" s="40"/>
      <c r="M1013" s="186" t="s">
        <v>19</v>
      </c>
      <c r="N1013" s="187" t="s">
        <v>45</v>
      </c>
      <c r="O1013" s="65"/>
      <c r="P1013" s="188">
        <f>O1013*H1013</f>
        <v>0</v>
      </c>
      <c r="Q1013" s="188">
        <v>5.5000000000000003E-4</v>
      </c>
      <c r="R1013" s="188">
        <f>Q1013*H1013</f>
        <v>1.3491500000000002E-2</v>
      </c>
      <c r="S1013" s="188">
        <v>0</v>
      </c>
      <c r="T1013" s="189">
        <f>S1013*H1013</f>
        <v>0</v>
      </c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R1013" s="190" t="s">
        <v>254</v>
      </c>
      <c r="AT1013" s="190" t="s">
        <v>173</v>
      </c>
      <c r="AU1013" s="190" t="s">
        <v>85</v>
      </c>
      <c r="AY1013" s="18" t="s">
        <v>171</v>
      </c>
      <c r="BE1013" s="191">
        <f>IF(N1013="základní",J1013,0)</f>
        <v>0</v>
      </c>
      <c r="BF1013" s="191">
        <f>IF(N1013="snížená",J1013,0)</f>
        <v>0</v>
      </c>
      <c r="BG1013" s="191">
        <f>IF(N1013="zákl. přenesená",J1013,0)</f>
        <v>0</v>
      </c>
      <c r="BH1013" s="191">
        <f>IF(N1013="sníž. přenesená",J1013,0)</f>
        <v>0</v>
      </c>
      <c r="BI1013" s="191">
        <f>IF(N1013="nulová",J1013,0)</f>
        <v>0</v>
      </c>
      <c r="BJ1013" s="18" t="s">
        <v>85</v>
      </c>
      <c r="BK1013" s="191">
        <f>ROUND(I1013*H1013,2)</f>
        <v>0</v>
      </c>
      <c r="BL1013" s="18" t="s">
        <v>254</v>
      </c>
      <c r="BM1013" s="190" t="s">
        <v>1757</v>
      </c>
    </row>
    <row r="1014" spans="1:65" s="13" customFormat="1" ht="11.25">
      <c r="B1014" s="192"/>
      <c r="C1014" s="193"/>
      <c r="D1014" s="194" t="s">
        <v>180</v>
      </c>
      <c r="E1014" s="195" t="s">
        <v>19</v>
      </c>
      <c r="F1014" s="196" t="s">
        <v>1758</v>
      </c>
      <c r="G1014" s="193"/>
      <c r="H1014" s="197">
        <v>5.2</v>
      </c>
      <c r="I1014" s="198"/>
      <c r="J1014" s="193"/>
      <c r="K1014" s="193"/>
      <c r="L1014" s="199"/>
      <c r="M1014" s="200"/>
      <c r="N1014" s="201"/>
      <c r="O1014" s="201"/>
      <c r="P1014" s="201"/>
      <c r="Q1014" s="201"/>
      <c r="R1014" s="201"/>
      <c r="S1014" s="201"/>
      <c r="T1014" s="202"/>
      <c r="AT1014" s="203" t="s">
        <v>180</v>
      </c>
      <c r="AU1014" s="203" t="s">
        <v>85</v>
      </c>
      <c r="AV1014" s="13" t="s">
        <v>85</v>
      </c>
      <c r="AW1014" s="13" t="s">
        <v>34</v>
      </c>
      <c r="AX1014" s="13" t="s">
        <v>73</v>
      </c>
      <c r="AY1014" s="203" t="s">
        <v>171</v>
      </c>
    </row>
    <row r="1015" spans="1:65" s="13" customFormat="1" ht="11.25">
      <c r="B1015" s="192"/>
      <c r="C1015" s="193"/>
      <c r="D1015" s="194" t="s">
        <v>180</v>
      </c>
      <c r="E1015" s="195" t="s">
        <v>19</v>
      </c>
      <c r="F1015" s="196" t="s">
        <v>1759</v>
      </c>
      <c r="G1015" s="193"/>
      <c r="H1015" s="197">
        <v>17.100000000000001</v>
      </c>
      <c r="I1015" s="198"/>
      <c r="J1015" s="193"/>
      <c r="K1015" s="193"/>
      <c r="L1015" s="199"/>
      <c r="M1015" s="200"/>
      <c r="N1015" s="201"/>
      <c r="O1015" s="201"/>
      <c r="P1015" s="201"/>
      <c r="Q1015" s="201"/>
      <c r="R1015" s="201"/>
      <c r="S1015" s="201"/>
      <c r="T1015" s="202"/>
      <c r="AT1015" s="203" t="s">
        <v>180</v>
      </c>
      <c r="AU1015" s="203" t="s">
        <v>85</v>
      </c>
      <c r="AV1015" s="13" t="s">
        <v>85</v>
      </c>
      <c r="AW1015" s="13" t="s">
        <v>34</v>
      </c>
      <c r="AX1015" s="13" t="s">
        <v>73</v>
      </c>
      <c r="AY1015" s="203" t="s">
        <v>171</v>
      </c>
    </row>
    <row r="1016" spans="1:65" s="14" customFormat="1" ht="11.25">
      <c r="B1016" s="204"/>
      <c r="C1016" s="205"/>
      <c r="D1016" s="194" t="s">
        <v>180</v>
      </c>
      <c r="E1016" s="206" t="s">
        <v>19</v>
      </c>
      <c r="F1016" s="207" t="s">
        <v>183</v>
      </c>
      <c r="G1016" s="205"/>
      <c r="H1016" s="208">
        <v>22.3</v>
      </c>
      <c r="I1016" s="209"/>
      <c r="J1016" s="205"/>
      <c r="K1016" s="205"/>
      <c r="L1016" s="210"/>
      <c r="M1016" s="211"/>
      <c r="N1016" s="212"/>
      <c r="O1016" s="212"/>
      <c r="P1016" s="212"/>
      <c r="Q1016" s="212"/>
      <c r="R1016" s="212"/>
      <c r="S1016" s="212"/>
      <c r="T1016" s="213"/>
      <c r="AT1016" s="214" t="s">
        <v>180</v>
      </c>
      <c r="AU1016" s="214" t="s">
        <v>85</v>
      </c>
      <c r="AV1016" s="14" t="s">
        <v>178</v>
      </c>
      <c r="AW1016" s="14" t="s">
        <v>34</v>
      </c>
      <c r="AX1016" s="14" t="s">
        <v>79</v>
      </c>
      <c r="AY1016" s="214" t="s">
        <v>171</v>
      </c>
    </row>
    <row r="1017" spans="1:65" s="13" customFormat="1" ht="11.25">
      <c r="B1017" s="192"/>
      <c r="C1017" s="193"/>
      <c r="D1017" s="194" t="s">
        <v>180</v>
      </c>
      <c r="E1017" s="193"/>
      <c r="F1017" s="196" t="s">
        <v>1760</v>
      </c>
      <c r="G1017" s="193"/>
      <c r="H1017" s="197">
        <v>24.53</v>
      </c>
      <c r="I1017" s="198"/>
      <c r="J1017" s="193"/>
      <c r="K1017" s="193"/>
      <c r="L1017" s="199"/>
      <c r="M1017" s="200"/>
      <c r="N1017" s="201"/>
      <c r="O1017" s="201"/>
      <c r="P1017" s="201"/>
      <c r="Q1017" s="201"/>
      <c r="R1017" s="201"/>
      <c r="S1017" s="201"/>
      <c r="T1017" s="202"/>
      <c r="AT1017" s="203" t="s">
        <v>180</v>
      </c>
      <c r="AU1017" s="203" t="s">
        <v>85</v>
      </c>
      <c r="AV1017" s="13" t="s">
        <v>85</v>
      </c>
      <c r="AW1017" s="13" t="s">
        <v>4</v>
      </c>
      <c r="AX1017" s="13" t="s">
        <v>79</v>
      </c>
      <c r="AY1017" s="203" t="s">
        <v>171</v>
      </c>
    </row>
    <row r="1018" spans="1:65" s="2" customFormat="1" ht="48">
      <c r="A1018" s="35"/>
      <c r="B1018" s="36"/>
      <c r="C1018" s="179" t="s">
        <v>1761</v>
      </c>
      <c r="D1018" s="179" t="s">
        <v>173</v>
      </c>
      <c r="E1018" s="180" t="s">
        <v>1762</v>
      </c>
      <c r="F1018" s="181" t="s">
        <v>1763</v>
      </c>
      <c r="G1018" s="182" t="s">
        <v>215</v>
      </c>
      <c r="H1018" s="183">
        <v>3.8849999999999998</v>
      </c>
      <c r="I1018" s="184"/>
      <c r="J1018" s="185">
        <f>ROUND(I1018*H1018,2)</f>
        <v>0</v>
      </c>
      <c r="K1018" s="181" t="s">
        <v>177</v>
      </c>
      <c r="L1018" s="40"/>
      <c r="M1018" s="186" t="s">
        <v>19</v>
      </c>
      <c r="N1018" s="187" t="s">
        <v>45</v>
      </c>
      <c r="O1018" s="65"/>
      <c r="P1018" s="188">
        <f>O1018*H1018</f>
        <v>0</v>
      </c>
      <c r="Q1018" s="188">
        <v>0</v>
      </c>
      <c r="R1018" s="188">
        <f>Q1018*H1018</f>
        <v>0</v>
      </c>
      <c r="S1018" s="188">
        <v>0</v>
      </c>
      <c r="T1018" s="189">
        <f>S1018*H1018</f>
        <v>0</v>
      </c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R1018" s="190" t="s">
        <v>254</v>
      </c>
      <c r="AT1018" s="190" t="s">
        <v>173</v>
      </c>
      <c r="AU1018" s="190" t="s">
        <v>85</v>
      </c>
      <c r="AY1018" s="18" t="s">
        <v>171</v>
      </c>
      <c r="BE1018" s="191">
        <f>IF(N1018="základní",J1018,0)</f>
        <v>0</v>
      </c>
      <c r="BF1018" s="191">
        <f>IF(N1018="snížená",J1018,0)</f>
        <v>0</v>
      </c>
      <c r="BG1018" s="191">
        <f>IF(N1018="zákl. přenesená",J1018,0)</f>
        <v>0</v>
      </c>
      <c r="BH1018" s="191">
        <f>IF(N1018="sníž. přenesená",J1018,0)</f>
        <v>0</v>
      </c>
      <c r="BI1018" s="191">
        <f>IF(N1018="nulová",J1018,0)</f>
        <v>0</v>
      </c>
      <c r="BJ1018" s="18" t="s">
        <v>85</v>
      </c>
      <c r="BK1018" s="191">
        <f>ROUND(I1018*H1018,2)</f>
        <v>0</v>
      </c>
      <c r="BL1018" s="18" t="s">
        <v>254</v>
      </c>
      <c r="BM1018" s="190" t="s">
        <v>1764</v>
      </c>
    </row>
    <row r="1019" spans="1:65" s="2" customFormat="1" ht="48">
      <c r="A1019" s="35"/>
      <c r="B1019" s="36"/>
      <c r="C1019" s="179" t="s">
        <v>1765</v>
      </c>
      <c r="D1019" s="179" t="s">
        <v>173</v>
      </c>
      <c r="E1019" s="180" t="s">
        <v>1766</v>
      </c>
      <c r="F1019" s="181" t="s">
        <v>1767</v>
      </c>
      <c r="G1019" s="182" t="s">
        <v>215</v>
      </c>
      <c r="H1019" s="183">
        <v>3.8849999999999998</v>
      </c>
      <c r="I1019" s="184"/>
      <c r="J1019" s="185">
        <f>ROUND(I1019*H1019,2)</f>
        <v>0</v>
      </c>
      <c r="K1019" s="181" t="s">
        <v>177</v>
      </c>
      <c r="L1019" s="40"/>
      <c r="M1019" s="186" t="s">
        <v>19</v>
      </c>
      <c r="N1019" s="187" t="s">
        <v>45</v>
      </c>
      <c r="O1019" s="65"/>
      <c r="P1019" s="188">
        <f>O1019*H1019</f>
        <v>0</v>
      </c>
      <c r="Q1019" s="188">
        <v>0</v>
      </c>
      <c r="R1019" s="188">
        <f>Q1019*H1019</f>
        <v>0</v>
      </c>
      <c r="S1019" s="188">
        <v>0</v>
      </c>
      <c r="T1019" s="189">
        <f>S1019*H1019</f>
        <v>0</v>
      </c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/>
      <c r="AR1019" s="190" t="s">
        <v>254</v>
      </c>
      <c r="AT1019" s="190" t="s">
        <v>173</v>
      </c>
      <c r="AU1019" s="190" t="s">
        <v>85</v>
      </c>
      <c r="AY1019" s="18" t="s">
        <v>171</v>
      </c>
      <c r="BE1019" s="191">
        <f>IF(N1019="základní",J1019,0)</f>
        <v>0</v>
      </c>
      <c r="BF1019" s="191">
        <f>IF(N1019="snížená",J1019,0)</f>
        <v>0</v>
      </c>
      <c r="BG1019" s="191">
        <f>IF(N1019="zákl. přenesená",J1019,0)</f>
        <v>0</v>
      </c>
      <c r="BH1019" s="191">
        <f>IF(N1019="sníž. přenesená",J1019,0)</f>
        <v>0</v>
      </c>
      <c r="BI1019" s="191">
        <f>IF(N1019="nulová",J1019,0)</f>
        <v>0</v>
      </c>
      <c r="BJ1019" s="18" t="s">
        <v>85</v>
      </c>
      <c r="BK1019" s="191">
        <f>ROUND(I1019*H1019,2)</f>
        <v>0</v>
      </c>
      <c r="BL1019" s="18" t="s">
        <v>254</v>
      </c>
      <c r="BM1019" s="190" t="s">
        <v>1768</v>
      </c>
    </row>
    <row r="1020" spans="1:65" s="13" customFormat="1" ht="11.25">
      <c r="B1020" s="192"/>
      <c r="C1020" s="193"/>
      <c r="D1020" s="194" t="s">
        <v>180</v>
      </c>
      <c r="E1020" s="195" t="s">
        <v>19</v>
      </c>
      <c r="F1020" s="196" t="s">
        <v>1769</v>
      </c>
      <c r="G1020" s="193"/>
      <c r="H1020" s="197">
        <v>3.8849999999999998</v>
      </c>
      <c r="I1020" s="198"/>
      <c r="J1020" s="193"/>
      <c r="K1020" s="193"/>
      <c r="L1020" s="199"/>
      <c r="M1020" s="200"/>
      <c r="N1020" s="201"/>
      <c r="O1020" s="201"/>
      <c r="P1020" s="201"/>
      <c r="Q1020" s="201"/>
      <c r="R1020" s="201"/>
      <c r="S1020" s="201"/>
      <c r="T1020" s="202"/>
      <c r="AT1020" s="203" t="s">
        <v>180</v>
      </c>
      <c r="AU1020" s="203" t="s">
        <v>85</v>
      </c>
      <c r="AV1020" s="13" t="s">
        <v>85</v>
      </c>
      <c r="AW1020" s="13" t="s">
        <v>34</v>
      </c>
      <c r="AX1020" s="13" t="s">
        <v>73</v>
      </c>
      <c r="AY1020" s="203" t="s">
        <v>171</v>
      </c>
    </row>
    <row r="1021" spans="1:65" s="14" customFormat="1" ht="11.25">
      <c r="B1021" s="204"/>
      <c r="C1021" s="205"/>
      <c r="D1021" s="194" t="s">
        <v>180</v>
      </c>
      <c r="E1021" s="206" t="s">
        <v>19</v>
      </c>
      <c r="F1021" s="207" t="s">
        <v>183</v>
      </c>
      <c r="G1021" s="205"/>
      <c r="H1021" s="208">
        <v>3.8849999999999998</v>
      </c>
      <c r="I1021" s="209"/>
      <c r="J1021" s="205"/>
      <c r="K1021" s="205"/>
      <c r="L1021" s="210"/>
      <c r="M1021" s="211"/>
      <c r="N1021" s="212"/>
      <c r="O1021" s="212"/>
      <c r="P1021" s="212"/>
      <c r="Q1021" s="212"/>
      <c r="R1021" s="212"/>
      <c r="S1021" s="212"/>
      <c r="T1021" s="213"/>
      <c r="AT1021" s="214" t="s">
        <v>180</v>
      </c>
      <c r="AU1021" s="214" t="s">
        <v>85</v>
      </c>
      <c r="AV1021" s="14" t="s">
        <v>178</v>
      </c>
      <c r="AW1021" s="14" t="s">
        <v>34</v>
      </c>
      <c r="AX1021" s="14" t="s">
        <v>79</v>
      </c>
      <c r="AY1021" s="214" t="s">
        <v>171</v>
      </c>
    </row>
    <row r="1022" spans="1:65" s="12" customFormat="1" ht="22.9" customHeight="1">
      <c r="B1022" s="163"/>
      <c r="C1022" s="164"/>
      <c r="D1022" s="165" t="s">
        <v>72</v>
      </c>
      <c r="E1022" s="177" t="s">
        <v>1770</v>
      </c>
      <c r="F1022" s="177" t="s">
        <v>1771</v>
      </c>
      <c r="G1022" s="164"/>
      <c r="H1022" s="164"/>
      <c r="I1022" s="167"/>
      <c r="J1022" s="178">
        <f>BK1022</f>
        <v>0</v>
      </c>
      <c r="K1022" s="164"/>
      <c r="L1022" s="169"/>
      <c r="M1022" s="170"/>
      <c r="N1022" s="171"/>
      <c r="O1022" s="171"/>
      <c r="P1022" s="172">
        <f>SUM(P1023:P1026)</f>
        <v>0</v>
      </c>
      <c r="Q1022" s="171"/>
      <c r="R1022" s="172">
        <f>SUM(R1023:R1026)</f>
        <v>3.4286160000000003E-2</v>
      </c>
      <c r="S1022" s="171"/>
      <c r="T1022" s="173">
        <f>SUM(T1023:T1026)</f>
        <v>0</v>
      </c>
      <c r="AR1022" s="174" t="s">
        <v>85</v>
      </c>
      <c r="AT1022" s="175" t="s">
        <v>72</v>
      </c>
      <c r="AU1022" s="175" t="s">
        <v>79</v>
      </c>
      <c r="AY1022" s="174" t="s">
        <v>171</v>
      </c>
      <c r="BK1022" s="176">
        <f>SUM(BK1023:BK1026)</f>
        <v>0</v>
      </c>
    </row>
    <row r="1023" spans="1:65" s="2" customFormat="1" ht="24">
      <c r="A1023" s="35"/>
      <c r="B1023" s="36"/>
      <c r="C1023" s="179" t="s">
        <v>1772</v>
      </c>
      <c r="D1023" s="179" t="s">
        <v>173</v>
      </c>
      <c r="E1023" s="180" t="s">
        <v>1773</v>
      </c>
      <c r="F1023" s="181" t="s">
        <v>1774</v>
      </c>
      <c r="G1023" s="182" t="s">
        <v>231</v>
      </c>
      <c r="H1023" s="183">
        <v>285.71800000000002</v>
      </c>
      <c r="I1023" s="184"/>
      <c r="J1023" s="185">
        <f>ROUND(I1023*H1023,2)</f>
        <v>0</v>
      </c>
      <c r="K1023" s="181" t="s">
        <v>177</v>
      </c>
      <c r="L1023" s="40"/>
      <c r="M1023" s="186" t="s">
        <v>19</v>
      </c>
      <c r="N1023" s="187" t="s">
        <v>45</v>
      </c>
      <c r="O1023" s="65"/>
      <c r="P1023" s="188">
        <f>O1023*H1023</f>
        <v>0</v>
      </c>
      <c r="Q1023" s="188">
        <v>1.2E-4</v>
      </c>
      <c r="R1023" s="188">
        <f>Q1023*H1023</f>
        <v>3.4286160000000003E-2</v>
      </c>
      <c r="S1023" s="188">
        <v>0</v>
      </c>
      <c r="T1023" s="189">
        <f>S1023*H1023</f>
        <v>0</v>
      </c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/>
      <c r="AR1023" s="190" t="s">
        <v>254</v>
      </c>
      <c r="AT1023" s="190" t="s">
        <v>173</v>
      </c>
      <c r="AU1023" s="190" t="s">
        <v>85</v>
      </c>
      <c r="AY1023" s="18" t="s">
        <v>171</v>
      </c>
      <c r="BE1023" s="191">
        <f>IF(N1023="základní",J1023,0)</f>
        <v>0</v>
      </c>
      <c r="BF1023" s="191">
        <f>IF(N1023="snížená",J1023,0)</f>
        <v>0</v>
      </c>
      <c r="BG1023" s="191">
        <f>IF(N1023="zákl. přenesená",J1023,0)</f>
        <v>0</v>
      </c>
      <c r="BH1023" s="191">
        <f>IF(N1023="sníž. přenesená",J1023,0)</f>
        <v>0</v>
      </c>
      <c r="BI1023" s="191">
        <f>IF(N1023="nulová",J1023,0)</f>
        <v>0</v>
      </c>
      <c r="BJ1023" s="18" t="s">
        <v>85</v>
      </c>
      <c r="BK1023" s="191">
        <f>ROUND(I1023*H1023,2)</f>
        <v>0</v>
      </c>
      <c r="BL1023" s="18" t="s">
        <v>254</v>
      </c>
      <c r="BM1023" s="190" t="s">
        <v>1775</v>
      </c>
    </row>
    <row r="1024" spans="1:65" s="13" customFormat="1" ht="22.5">
      <c r="B1024" s="192"/>
      <c r="C1024" s="193"/>
      <c r="D1024" s="194" t="s">
        <v>180</v>
      </c>
      <c r="E1024" s="195" t="s">
        <v>19</v>
      </c>
      <c r="F1024" s="196" t="s">
        <v>1776</v>
      </c>
      <c r="G1024" s="193"/>
      <c r="H1024" s="197">
        <v>280.20999999999998</v>
      </c>
      <c r="I1024" s="198"/>
      <c r="J1024" s="193"/>
      <c r="K1024" s="193"/>
      <c r="L1024" s="199"/>
      <c r="M1024" s="200"/>
      <c r="N1024" s="201"/>
      <c r="O1024" s="201"/>
      <c r="P1024" s="201"/>
      <c r="Q1024" s="201"/>
      <c r="R1024" s="201"/>
      <c r="S1024" s="201"/>
      <c r="T1024" s="202"/>
      <c r="AT1024" s="203" t="s">
        <v>180</v>
      </c>
      <c r="AU1024" s="203" t="s">
        <v>85</v>
      </c>
      <c r="AV1024" s="13" t="s">
        <v>85</v>
      </c>
      <c r="AW1024" s="13" t="s">
        <v>34</v>
      </c>
      <c r="AX1024" s="13" t="s">
        <v>73</v>
      </c>
      <c r="AY1024" s="203" t="s">
        <v>171</v>
      </c>
    </row>
    <row r="1025" spans="1:65" s="13" customFormat="1" ht="11.25">
      <c r="B1025" s="192"/>
      <c r="C1025" s="193"/>
      <c r="D1025" s="194" t="s">
        <v>180</v>
      </c>
      <c r="E1025" s="195" t="s">
        <v>19</v>
      </c>
      <c r="F1025" s="196" t="s">
        <v>1777</v>
      </c>
      <c r="G1025" s="193"/>
      <c r="H1025" s="197">
        <v>5.508</v>
      </c>
      <c r="I1025" s="198"/>
      <c r="J1025" s="193"/>
      <c r="K1025" s="193"/>
      <c r="L1025" s="199"/>
      <c r="M1025" s="200"/>
      <c r="N1025" s="201"/>
      <c r="O1025" s="201"/>
      <c r="P1025" s="201"/>
      <c r="Q1025" s="201"/>
      <c r="R1025" s="201"/>
      <c r="S1025" s="201"/>
      <c r="T1025" s="202"/>
      <c r="AT1025" s="203" t="s">
        <v>180</v>
      </c>
      <c r="AU1025" s="203" t="s">
        <v>85</v>
      </c>
      <c r="AV1025" s="13" t="s">
        <v>85</v>
      </c>
      <c r="AW1025" s="13" t="s">
        <v>34</v>
      </c>
      <c r="AX1025" s="13" t="s">
        <v>73</v>
      </c>
      <c r="AY1025" s="203" t="s">
        <v>171</v>
      </c>
    </row>
    <row r="1026" spans="1:65" s="14" customFormat="1" ht="11.25">
      <c r="B1026" s="204"/>
      <c r="C1026" s="205"/>
      <c r="D1026" s="194" t="s">
        <v>180</v>
      </c>
      <c r="E1026" s="206" t="s">
        <v>19</v>
      </c>
      <c r="F1026" s="207" t="s">
        <v>183</v>
      </c>
      <c r="G1026" s="205"/>
      <c r="H1026" s="208">
        <v>285.71799999999996</v>
      </c>
      <c r="I1026" s="209"/>
      <c r="J1026" s="205"/>
      <c r="K1026" s="205"/>
      <c r="L1026" s="210"/>
      <c r="M1026" s="211"/>
      <c r="N1026" s="212"/>
      <c r="O1026" s="212"/>
      <c r="P1026" s="212"/>
      <c r="Q1026" s="212"/>
      <c r="R1026" s="212"/>
      <c r="S1026" s="212"/>
      <c r="T1026" s="213"/>
      <c r="AT1026" s="214" t="s">
        <v>180</v>
      </c>
      <c r="AU1026" s="214" t="s">
        <v>85</v>
      </c>
      <c r="AV1026" s="14" t="s">
        <v>178</v>
      </c>
      <c r="AW1026" s="14" t="s">
        <v>34</v>
      </c>
      <c r="AX1026" s="14" t="s">
        <v>79</v>
      </c>
      <c r="AY1026" s="214" t="s">
        <v>171</v>
      </c>
    </row>
    <row r="1027" spans="1:65" s="12" customFormat="1" ht="22.9" customHeight="1">
      <c r="B1027" s="163"/>
      <c r="C1027" s="164"/>
      <c r="D1027" s="165" t="s">
        <v>72</v>
      </c>
      <c r="E1027" s="177" t="s">
        <v>1778</v>
      </c>
      <c r="F1027" s="177" t="s">
        <v>1779</v>
      </c>
      <c r="G1027" s="164"/>
      <c r="H1027" s="164"/>
      <c r="I1027" s="167"/>
      <c r="J1027" s="178">
        <f>BK1027</f>
        <v>0</v>
      </c>
      <c r="K1027" s="164"/>
      <c r="L1027" s="169"/>
      <c r="M1027" s="170"/>
      <c r="N1027" s="171"/>
      <c r="O1027" s="171"/>
      <c r="P1027" s="172">
        <f>SUM(P1028:P1040)</f>
        <v>0</v>
      </c>
      <c r="Q1027" s="171"/>
      <c r="R1027" s="172">
        <f>SUM(R1028:R1040)</f>
        <v>0.82274876880000014</v>
      </c>
      <c r="S1027" s="171"/>
      <c r="T1027" s="173">
        <f>SUM(T1028:T1040)</f>
        <v>0</v>
      </c>
      <c r="AR1027" s="174" t="s">
        <v>85</v>
      </c>
      <c r="AT1027" s="175" t="s">
        <v>72</v>
      </c>
      <c r="AU1027" s="175" t="s">
        <v>79</v>
      </c>
      <c r="AY1027" s="174" t="s">
        <v>171</v>
      </c>
      <c r="BK1027" s="176">
        <f>SUM(BK1028:BK1040)</f>
        <v>0</v>
      </c>
    </row>
    <row r="1028" spans="1:65" s="2" customFormat="1" ht="24">
      <c r="A1028" s="35"/>
      <c r="B1028" s="36"/>
      <c r="C1028" s="179" t="s">
        <v>1780</v>
      </c>
      <c r="D1028" s="179" t="s">
        <v>173</v>
      </c>
      <c r="E1028" s="180" t="s">
        <v>1781</v>
      </c>
      <c r="F1028" s="181" t="s">
        <v>1782</v>
      </c>
      <c r="G1028" s="182" t="s">
        <v>231</v>
      </c>
      <c r="H1028" s="183">
        <v>451</v>
      </c>
      <c r="I1028" s="184"/>
      <c r="J1028" s="185">
        <f>ROUND(I1028*H1028,2)</f>
        <v>0</v>
      </c>
      <c r="K1028" s="181" t="s">
        <v>177</v>
      </c>
      <c r="L1028" s="40"/>
      <c r="M1028" s="186" t="s">
        <v>19</v>
      </c>
      <c r="N1028" s="187" t="s">
        <v>45</v>
      </c>
      <c r="O1028" s="65"/>
      <c r="P1028" s="188">
        <f>O1028*H1028</f>
        <v>0</v>
      </c>
      <c r="Q1028" s="188">
        <v>0</v>
      </c>
      <c r="R1028" s="188">
        <f>Q1028*H1028</f>
        <v>0</v>
      </c>
      <c r="S1028" s="188">
        <v>0</v>
      </c>
      <c r="T1028" s="189">
        <f>S1028*H1028</f>
        <v>0</v>
      </c>
      <c r="U1028" s="35"/>
      <c r="V1028" s="35"/>
      <c r="W1028" s="35"/>
      <c r="X1028" s="35"/>
      <c r="Y1028" s="35"/>
      <c r="Z1028" s="35"/>
      <c r="AA1028" s="35"/>
      <c r="AB1028" s="35"/>
      <c r="AC1028" s="35"/>
      <c r="AD1028" s="35"/>
      <c r="AE1028" s="35"/>
      <c r="AR1028" s="190" t="s">
        <v>254</v>
      </c>
      <c r="AT1028" s="190" t="s">
        <v>173</v>
      </c>
      <c r="AU1028" s="190" t="s">
        <v>85</v>
      </c>
      <c r="AY1028" s="18" t="s">
        <v>171</v>
      </c>
      <c r="BE1028" s="191">
        <f>IF(N1028="základní",J1028,0)</f>
        <v>0</v>
      </c>
      <c r="BF1028" s="191">
        <f>IF(N1028="snížená",J1028,0)</f>
        <v>0</v>
      </c>
      <c r="BG1028" s="191">
        <f>IF(N1028="zákl. přenesená",J1028,0)</f>
        <v>0</v>
      </c>
      <c r="BH1028" s="191">
        <f>IF(N1028="sníž. přenesená",J1028,0)</f>
        <v>0</v>
      </c>
      <c r="BI1028" s="191">
        <f>IF(N1028="nulová",J1028,0)</f>
        <v>0</v>
      </c>
      <c r="BJ1028" s="18" t="s">
        <v>85</v>
      </c>
      <c r="BK1028" s="191">
        <f>ROUND(I1028*H1028,2)</f>
        <v>0</v>
      </c>
      <c r="BL1028" s="18" t="s">
        <v>254</v>
      </c>
      <c r="BM1028" s="190" t="s">
        <v>1783</v>
      </c>
    </row>
    <row r="1029" spans="1:65" s="13" customFormat="1" ht="11.25">
      <c r="B1029" s="192"/>
      <c r="C1029" s="193"/>
      <c r="D1029" s="194" t="s">
        <v>180</v>
      </c>
      <c r="E1029" s="195" t="s">
        <v>19</v>
      </c>
      <c r="F1029" s="196" t="s">
        <v>714</v>
      </c>
      <c r="G1029" s="193"/>
      <c r="H1029" s="197">
        <v>451</v>
      </c>
      <c r="I1029" s="198"/>
      <c r="J1029" s="193"/>
      <c r="K1029" s="193"/>
      <c r="L1029" s="199"/>
      <c r="M1029" s="200"/>
      <c r="N1029" s="201"/>
      <c r="O1029" s="201"/>
      <c r="P1029" s="201"/>
      <c r="Q1029" s="201"/>
      <c r="R1029" s="201"/>
      <c r="S1029" s="201"/>
      <c r="T1029" s="202"/>
      <c r="AT1029" s="203" t="s">
        <v>180</v>
      </c>
      <c r="AU1029" s="203" t="s">
        <v>85</v>
      </c>
      <c r="AV1029" s="13" t="s">
        <v>85</v>
      </c>
      <c r="AW1029" s="13" t="s">
        <v>34</v>
      </c>
      <c r="AX1029" s="13" t="s">
        <v>73</v>
      </c>
      <c r="AY1029" s="203" t="s">
        <v>171</v>
      </c>
    </row>
    <row r="1030" spans="1:65" s="14" customFormat="1" ht="11.25">
      <c r="B1030" s="204"/>
      <c r="C1030" s="205"/>
      <c r="D1030" s="194" t="s">
        <v>180</v>
      </c>
      <c r="E1030" s="206" t="s">
        <v>19</v>
      </c>
      <c r="F1030" s="207" t="s">
        <v>183</v>
      </c>
      <c r="G1030" s="205"/>
      <c r="H1030" s="208">
        <v>451</v>
      </c>
      <c r="I1030" s="209"/>
      <c r="J1030" s="205"/>
      <c r="K1030" s="205"/>
      <c r="L1030" s="210"/>
      <c r="M1030" s="211"/>
      <c r="N1030" s="212"/>
      <c r="O1030" s="212"/>
      <c r="P1030" s="212"/>
      <c r="Q1030" s="212"/>
      <c r="R1030" s="212"/>
      <c r="S1030" s="212"/>
      <c r="T1030" s="213"/>
      <c r="AT1030" s="214" t="s">
        <v>180</v>
      </c>
      <c r="AU1030" s="214" t="s">
        <v>85</v>
      </c>
      <c r="AV1030" s="14" t="s">
        <v>178</v>
      </c>
      <c r="AW1030" s="14" t="s">
        <v>34</v>
      </c>
      <c r="AX1030" s="14" t="s">
        <v>79</v>
      </c>
      <c r="AY1030" s="214" t="s">
        <v>171</v>
      </c>
    </row>
    <row r="1031" spans="1:65" s="2" customFormat="1" ht="16.5" customHeight="1">
      <c r="A1031" s="35"/>
      <c r="B1031" s="36"/>
      <c r="C1031" s="215" t="s">
        <v>1784</v>
      </c>
      <c r="D1031" s="215" t="s">
        <v>285</v>
      </c>
      <c r="E1031" s="216" t="s">
        <v>1785</v>
      </c>
      <c r="F1031" s="217" t="s">
        <v>1786</v>
      </c>
      <c r="G1031" s="218" t="s">
        <v>231</v>
      </c>
      <c r="H1031" s="219">
        <v>473.55</v>
      </c>
      <c r="I1031" s="220"/>
      <c r="J1031" s="221">
        <f>ROUND(I1031*H1031,2)</f>
        <v>0</v>
      </c>
      <c r="K1031" s="217" t="s">
        <v>177</v>
      </c>
      <c r="L1031" s="222"/>
      <c r="M1031" s="223" t="s">
        <v>19</v>
      </c>
      <c r="N1031" s="224" t="s">
        <v>45</v>
      </c>
      <c r="O1031" s="65"/>
      <c r="P1031" s="188">
        <f>O1031*H1031</f>
        <v>0</v>
      </c>
      <c r="Q1031" s="188">
        <v>0</v>
      </c>
      <c r="R1031" s="188">
        <f>Q1031*H1031</f>
        <v>0</v>
      </c>
      <c r="S1031" s="188">
        <v>0</v>
      </c>
      <c r="T1031" s="189">
        <f>S1031*H1031</f>
        <v>0</v>
      </c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/>
      <c r="AR1031" s="190" t="s">
        <v>341</v>
      </c>
      <c r="AT1031" s="190" t="s">
        <v>285</v>
      </c>
      <c r="AU1031" s="190" t="s">
        <v>85</v>
      </c>
      <c r="AY1031" s="18" t="s">
        <v>171</v>
      </c>
      <c r="BE1031" s="191">
        <f>IF(N1031="základní",J1031,0)</f>
        <v>0</v>
      </c>
      <c r="BF1031" s="191">
        <f>IF(N1031="snížená",J1031,0)</f>
        <v>0</v>
      </c>
      <c r="BG1031" s="191">
        <f>IF(N1031="zákl. přenesená",J1031,0)</f>
        <v>0</v>
      </c>
      <c r="BH1031" s="191">
        <f>IF(N1031="sníž. přenesená",J1031,0)</f>
        <v>0</v>
      </c>
      <c r="BI1031" s="191">
        <f>IF(N1031="nulová",J1031,0)</f>
        <v>0</v>
      </c>
      <c r="BJ1031" s="18" t="s">
        <v>85</v>
      </c>
      <c r="BK1031" s="191">
        <f>ROUND(I1031*H1031,2)</f>
        <v>0</v>
      </c>
      <c r="BL1031" s="18" t="s">
        <v>254</v>
      </c>
      <c r="BM1031" s="190" t="s">
        <v>1787</v>
      </c>
    </row>
    <row r="1032" spans="1:65" s="13" customFormat="1" ht="11.25">
      <c r="B1032" s="192"/>
      <c r="C1032" s="193"/>
      <c r="D1032" s="194" t="s">
        <v>180</v>
      </c>
      <c r="E1032" s="195" t="s">
        <v>19</v>
      </c>
      <c r="F1032" s="196" t="s">
        <v>1788</v>
      </c>
      <c r="G1032" s="193"/>
      <c r="H1032" s="197">
        <v>473.55</v>
      </c>
      <c r="I1032" s="198"/>
      <c r="J1032" s="193"/>
      <c r="K1032" s="193"/>
      <c r="L1032" s="199"/>
      <c r="M1032" s="200"/>
      <c r="N1032" s="201"/>
      <c r="O1032" s="201"/>
      <c r="P1032" s="201"/>
      <c r="Q1032" s="201"/>
      <c r="R1032" s="201"/>
      <c r="S1032" s="201"/>
      <c r="T1032" s="202"/>
      <c r="AT1032" s="203" t="s">
        <v>180</v>
      </c>
      <c r="AU1032" s="203" t="s">
        <v>85</v>
      </c>
      <c r="AV1032" s="13" t="s">
        <v>85</v>
      </c>
      <c r="AW1032" s="13" t="s">
        <v>34</v>
      </c>
      <c r="AX1032" s="13" t="s">
        <v>79</v>
      </c>
      <c r="AY1032" s="203" t="s">
        <v>171</v>
      </c>
    </row>
    <row r="1033" spans="1:65" s="2" customFormat="1" ht="33" customHeight="1">
      <c r="A1033" s="35"/>
      <c r="B1033" s="36"/>
      <c r="C1033" s="179" t="s">
        <v>1789</v>
      </c>
      <c r="D1033" s="179" t="s">
        <v>173</v>
      </c>
      <c r="E1033" s="180" t="s">
        <v>1790</v>
      </c>
      <c r="F1033" s="181" t="s">
        <v>1791</v>
      </c>
      <c r="G1033" s="182" t="s">
        <v>231</v>
      </c>
      <c r="H1033" s="183">
        <v>1688.729</v>
      </c>
      <c r="I1033" s="184"/>
      <c r="J1033" s="185">
        <f>ROUND(I1033*H1033,2)</f>
        <v>0</v>
      </c>
      <c r="K1033" s="181" t="s">
        <v>177</v>
      </c>
      <c r="L1033" s="40"/>
      <c r="M1033" s="186" t="s">
        <v>19</v>
      </c>
      <c r="N1033" s="187" t="s">
        <v>45</v>
      </c>
      <c r="O1033" s="65"/>
      <c r="P1033" s="188">
        <f>O1033*H1033</f>
        <v>0</v>
      </c>
      <c r="Q1033" s="188">
        <v>2.0120000000000001E-4</v>
      </c>
      <c r="R1033" s="188">
        <f>Q1033*H1033</f>
        <v>0.33977227480000005</v>
      </c>
      <c r="S1033" s="188">
        <v>0</v>
      </c>
      <c r="T1033" s="189">
        <f>S1033*H1033</f>
        <v>0</v>
      </c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/>
      <c r="AR1033" s="190" t="s">
        <v>254</v>
      </c>
      <c r="AT1033" s="190" t="s">
        <v>173</v>
      </c>
      <c r="AU1033" s="190" t="s">
        <v>85</v>
      </c>
      <c r="AY1033" s="18" t="s">
        <v>171</v>
      </c>
      <c r="BE1033" s="191">
        <f>IF(N1033="základní",J1033,0)</f>
        <v>0</v>
      </c>
      <c r="BF1033" s="191">
        <f>IF(N1033="snížená",J1033,0)</f>
        <v>0</v>
      </c>
      <c r="BG1033" s="191">
        <f>IF(N1033="zákl. přenesená",J1033,0)</f>
        <v>0</v>
      </c>
      <c r="BH1033" s="191">
        <f>IF(N1033="sníž. přenesená",J1033,0)</f>
        <v>0</v>
      </c>
      <c r="BI1033" s="191">
        <f>IF(N1033="nulová",J1033,0)</f>
        <v>0</v>
      </c>
      <c r="BJ1033" s="18" t="s">
        <v>85</v>
      </c>
      <c r="BK1033" s="191">
        <f>ROUND(I1033*H1033,2)</f>
        <v>0</v>
      </c>
      <c r="BL1033" s="18" t="s">
        <v>254</v>
      </c>
      <c r="BM1033" s="190" t="s">
        <v>1792</v>
      </c>
    </row>
    <row r="1034" spans="1:65" s="13" customFormat="1" ht="11.25">
      <c r="B1034" s="192"/>
      <c r="C1034" s="193"/>
      <c r="D1034" s="194" t="s">
        <v>180</v>
      </c>
      <c r="E1034" s="195" t="s">
        <v>19</v>
      </c>
      <c r="F1034" s="196" t="s">
        <v>1793</v>
      </c>
      <c r="G1034" s="193"/>
      <c r="H1034" s="197">
        <v>879.08900000000006</v>
      </c>
      <c r="I1034" s="198"/>
      <c r="J1034" s="193"/>
      <c r="K1034" s="193"/>
      <c r="L1034" s="199"/>
      <c r="M1034" s="200"/>
      <c r="N1034" s="201"/>
      <c r="O1034" s="201"/>
      <c r="P1034" s="201"/>
      <c r="Q1034" s="201"/>
      <c r="R1034" s="201"/>
      <c r="S1034" s="201"/>
      <c r="T1034" s="202"/>
      <c r="AT1034" s="203" t="s">
        <v>180</v>
      </c>
      <c r="AU1034" s="203" t="s">
        <v>85</v>
      </c>
      <c r="AV1034" s="13" t="s">
        <v>85</v>
      </c>
      <c r="AW1034" s="13" t="s">
        <v>34</v>
      </c>
      <c r="AX1034" s="13" t="s">
        <v>73</v>
      </c>
      <c r="AY1034" s="203" t="s">
        <v>171</v>
      </c>
    </row>
    <row r="1035" spans="1:65" s="13" customFormat="1" ht="11.25">
      <c r="B1035" s="192"/>
      <c r="C1035" s="193"/>
      <c r="D1035" s="194" t="s">
        <v>180</v>
      </c>
      <c r="E1035" s="195" t="s">
        <v>19</v>
      </c>
      <c r="F1035" s="196" t="s">
        <v>1794</v>
      </c>
      <c r="G1035" s="193"/>
      <c r="H1035" s="197">
        <v>622.51</v>
      </c>
      <c r="I1035" s="198"/>
      <c r="J1035" s="193"/>
      <c r="K1035" s="193"/>
      <c r="L1035" s="199"/>
      <c r="M1035" s="200"/>
      <c r="N1035" s="201"/>
      <c r="O1035" s="201"/>
      <c r="P1035" s="201"/>
      <c r="Q1035" s="201"/>
      <c r="R1035" s="201"/>
      <c r="S1035" s="201"/>
      <c r="T1035" s="202"/>
      <c r="AT1035" s="203" t="s">
        <v>180</v>
      </c>
      <c r="AU1035" s="203" t="s">
        <v>85</v>
      </c>
      <c r="AV1035" s="13" t="s">
        <v>85</v>
      </c>
      <c r="AW1035" s="13" t="s">
        <v>34</v>
      </c>
      <c r="AX1035" s="13" t="s">
        <v>73</v>
      </c>
      <c r="AY1035" s="203" t="s">
        <v>171</v>
      </c>
    </row>
    <row r="1036" spans="1:65" s="13" customFormat="1" ht="11.25">
      <c r="B1036" s="192"/>
      <c r="C1036" s="193"/>
      <c r="D1036" s="194" t="s">
        <v>180</v>
      </c>
      <c r="E1036" s="195" t="s">
        <v>19</v>
      </c>
      <c r="F1036" s="196" t="s">
        <v>1795</v>
      </c>
      <c r="G1036" s="193"/>
      <c r="H1036" s="197">
        <v>299.82400000000001</v>
      </c>
      <c r="I1036" s="198"/>
      <c r="J1036" s="193"/>
      <c r="K1036" s="193"/>
      <c r="L1036" s="199"/>
      <c r="M1036" s="200"/>
      <c r="N1036" s="201"/>
      <c r="O1036" s="201"/>
      <c r="P1036" s="201"/>
      <c r="Q1036" s="201"/>
      <c r="R1036" s="201"/>
      <c r="S1036" s="201"/>
      <c r="T1036" s="202"/>
      <c r="AT1036" s="203" t="s">
        <v>180</v>
      </c>
      <c r="AU1036" s="203" t="s">
        <v>85</v>
      </c>
      <c r="AV1036" s="13" t="s">
        <v>85</v>
      </c>
      <c r="AW1036" s="13" t="s">
        <v>34</v>
      </c>
      <c r="AX1036" s="13" t="s">
        <v>73</v>
      </c>
      <c r="AY1036" s="203" t="s">
        <v>171</v>
      </c>
    </row>
    <row r="1037" spans="1:65" s="13" customFormat="1" ht="11.25">
      <c r="B1037" s="192"/>
      <c r="C1037" s="193"/>
      <c r="D1037" s="194" t="s">
        <v>180</v>
      </c>
      <c r="E1037" s="195" t="s">
        <v>19</v>
      </c>
      <c r="F1037" s="196" t="s">
        <v>1796</v>
      </c>
      <c r="G1037" s="193"/>
      <c r="H1037" s="197">
        <v>-112.694</v>
      </c>
      <c r="I1037" s="198"/>
      <c r="J1037" s="193"/>
      <c r="K1037" s="193"/>
      <c r="L1037" s="199"/>
      <c r="M1037" s="200"/>
      <c r="N1037" s="201"/>
      <c r="O1037" s="201"/>
      <c r="P1037" s="201"/>
      <c r="Q1037" s="201"/>
      <c r="R1037" s="201"/>
      <c r="S1037" s="201"/>
      <c r="T1037" s="202"/>
      <c r="AT1037" s="203" t="s">
        <v>180</v>
      </c>
      <c r="AU1037" s="203" t="s">
        <v>85</v>
      </c>
      <c r="AV1037" s="13" t="s">
        <v>85</v>
      </c>
      <c r="AW1037" s="13" t="s">
        <v>34</v>
      </c>
      <c r="AX1037" s="13" t="s">
        <v>73</v>
      </c>
      <c r="AY1037" s="203" t="s">
        <v>171</v>
      </c>
    </row>
    <row r="1038" spans="1:65" s="14" customFormat="1" ht="11.25">
      <c r="B1038" s="204"/>
      <c r="C1038" s="205"/>
      <c r="D1038" s="194" t="s">
        <v>180</v>
      </c>
      <c r="E1038" s="206" t="s">
        <v>19</v>
      </c>
      <c r="F1038" s="207" t="s">
        <v>183</v>
      </c>
      <c r="G1038" s="205"/>
      <c r="H1038" s="208">
        <v>1688.7290000000003</v>
      </c>
      <c r="I1038" s="209"/>
      <c r="J1038" s="205"/>
      <c r="K1038" s="205"/>
      <c r="L1038" s="210"/>
      <c r="M1038" s="211"/>
      <c r="N1038" s="212"/>
      <c r="O1038" s="212"/>
      <c r="P1038" s="212"/>
      <c r="Q1038" s="212"/>
      <c r="R1038" s="212"/>
      <c r="S1038" s="212"/>
      <c r="T1038" s="213"/>
      <c r="AT1038" s="214" t="s">
        <v>180</v>
      </c>
      <c r="AU1038" s="214" t="s">
        <v>85</v>
      </c>
      <c r="AV1038" s="14" t="s">
        <v>178</v>
      </c>
      <c r="AW1038" s="14" t="s">
        <v>34</v>
      </c>
      <c r="AX1038" s="14" t="s">
        <v>79</v>
      </c>
      <c r="AY1038" s="214" t="s">
        <v>171</v>
      </c>
    </row>
    <row r="1039" spans="1:65" s="2" customFormat="1" ht="36">
      <c r="A1039" s="35"/>
      <c r="B1039" s="36"/>
      <c r="C1039" s="179" t="s">
        <v>1797</v>
      </c>
      <c r="D1039" s="179" t="s">
        <v>173</v>
      </c>
      <c r="E1039" s="180" t="s">
        <v>1798</v>
      </c>
      <c r="F1039" s="181" t="s">
        <v>1799</v>
      </c>
      <c r="G1039" s="182" t="s">
        <v>231</v>
      </c>
      <c r="H1039" s="183">
        <v>1688.729</v>
      </c>
      <c r="I1039" s="184"/>
      <c r="J1039" s="185">
        <f>ROUND(I1039*H1039,2)</f>
        <v>0</v>
      </c>
      <c r="K1039" s="181" t="s">
        <v>177</v>
      </c>
      <c r="L1039" s="40"/>
      <c r="M1039" s="186" t="s">
        <v>19</v>
      </c>
      <c r="N1039" s="187" t="s">
        <v>45</v>
      </c>
      <c r="O1039" s="65"/>
      <c r="P1039" s="188">
        <f>O1039*H1039</f>
        <v>0</v>
      </c>
      <c r="Q1039" s="188">
        <v>2.8600000000000001E-4</v>
      </c>
      <c r="R1039" s="188">
        <f>Q1039*H1039</f>
        <v>0.48297649400000003</v>
      </c>
      <c r="S1039" s="188">
        <v>0</v>
      </c>
      <c r="T1039" s="189">
        <f>S1039*H1039</f>
        <v>0</v>
      </c>
      <c r="U1039" s="35"/>
      <c r="V1039" s="35"/>
      <c r="W1039" s="35"/>
      <c r="X1039" s="35"/>
      <c r="Y1039" s="35"/>
      <c r="Z1039" s="35"/>
      <c r="AA1039" s="35"/>
      <c r="AB1039" s="35"/>
      <c r="AC1039" s="35"/>
      <c r="AD1039" s="35"/>
      <c r="AE1039" s="35"/>
      <c r="AR1039" s="190" t="s">
        <v>254</v>
      </c>
      <c r="AT1039" s="190" t="s">
        <v>173</v>
      </c>
      <c r="AU1039" s="190" t="s">
        <v>85</v>
      </c>
      <c r="AY1039" s="18" t="s">
        <v>171</v>
      </c>
      <c r="BE1039" s="191">
        <f>IF(N1039="základní",J1039,0)</f>
        <v>0</v>
      </c>
      <c r="BF1039" s="191">
        <f>IF(N1039="snížená",J1039,0)</f>
        <v>0</v>
      </c>
      <c r="BG1039" s="191">
        <f>IF(N1039="zákl. přenesená",J1039,0)</f>
        <v>0</v>
      </c>
      <c r="BH1039" s="191">
        <f>IF(N1039="sníž. přenesená",J1039,0)</f>
        <v>0</v>
      </c>
      <c r="BI1039" s="191">
        <f>IF(N1039="nulová",J1039,0)</f>
        <v>0</v>
      </c>
      <c r="BJ1039" s="18" t="s">
        <v>85</v>
      </c>
      <c r="BK1039" s="191">
        <f>ROUND(I1039*H1039,2)</f>
        <v>0</v>
      </c>
      <c r="BL1039" s="18" t="s">
        <v>254</v>
      </c>
      <c r="BM1039" s="190" t="s">
        <v>1800</v>
      </c>
    </row>
    <row r="1040" spans="1:65" s="13" customFormat="1" ht="11.25">
      <c r="B1040" s="192"/>
      <c r="C1040" s="193"/>
      <c r="D1040" s="194" t="s">
        <v>180</v>
      </c>
      <c r="E1040" s="195" t="s">
        <v>19</v>
      </c>
      <c r="F1040" s="196" t="s">
        <v>1801</v>
      </c>
      <c r="G1040" s="193"/>
      <c r="H1040" s="197">
        <v>1688.729</v>
      </c>
      <c r="I1040" s="198"/>
      <c r="J1040" s="193"/>
      <c r="K1040" s="193"/>
      <c r="L1040" s="199"/>
      <c r="M1040" s="200"/>
      <c r="N1040" s="201"/>
      <c r="O1040" s="201"/>
      <c r="P1040" s="201"/>
      <c r="Q1040" s="201"/>
      <c r="R1040" s="201"/>
      <c r="S1040" s="201"/>
      <c r="T1040" s="202"/>
      <c r="AT1040" s="203" t="s">
        <v>180</v>
      </c>
      <c r="AU1040" s="203" t="s">
        <v>85</v>
      </c>
      <c r="AV1040" s="13" t="s">
        <v>85</v>
      </c>
      <c r="AW1040" s="13" t="s">
        <v>34</v>
      </c>
      <c r="AX1040" s="13" t="s">
        <v>79</v>
      </c>
      <c r="AY1040" s="203" t="s">
        <v>171</v>
      </c>
    </row>
    <row r="1041" spans="1:65" s="12" customFormat="1" ht="22.9" customHeight="1">
      <c r="B1041" s="163"/>
      <c r="C1041" s="164"/>
      <c r="D1041" s="165" t="s">
        <v>72</v>
      </c>
      <c r="E1041" s="177" t="s">
        <v>1802</v>
      </c>
      <c r="F1041" s="177" t="s">
        <v>1803</v>
      </c>
      <c r="G1041" s="164"/>
      <c r="H1041" s="164"/>
      <c r="I1041" s="167"/>
      <c r="J1041" s="178">
        <f>BK1041</f>
        <v>0</v>
      </c>
      <c r="K1041" s="164"/>
      <c r="L1041" s="169"/>
      <c r="M1041" s="170"/>
      <c r="N1041" s="171"/>
      <c r="O1041" s="171"/>
      <c r="P1041" s="172">
        <f>SUM(P1042:P1045)</f>
        <v>0</v>
      </c>
      <c r="Q1041" s="171"/>
      <c r="R1041" s="172">
        <f>SUM(R1042:R1045)</f>
        <v>0</v>
      </c>
      <c r="S1041" s="171"/>
      <c r="T1041" s="173">
        <f>SUM(T1042:T1045)</f>
        <v>0</v>
      </c>
      <c r="AR1041" s="174" t="s">
        <v>85</v>
      </c>
      <c r="AT1041" s="175" t="s">
        <v>72</v>
      </c>
      <c r="AU1041" s="175" t="s">
        <v>79</v>
      </c>
      <c r="AY1041" s="174" t="s">
        <v>171</v>
      </c>
      <c r="BK1041" s="176">
        <f>SUM(BK1042:BK1045)</f>
        <v>0</v>
      </c>
    </row>
    <row r="1042" spans="1:65" s="2" customFormat="1" ht="16.5" customHeight="1">
      <c r="A1042" s="35"/>
      <c r="B1042" s="36"/>
      <c r="C1042" s="179" t="s">
        <v>1804</v>
      </c>
      <c r="D1042" s="179" t="s">
        <v>173</v>
      </c>
      <c r="E1042" s="180" t="s">
        <v>1805</v>
      </c>
      <c r="F1042" s="181" t="s">
        <v>1806</v>
      </c>
      <c r="G1042" s="182" t="s">
        <v>266</v>
      </c>
      <c r="H1042" s="183">
        <v>11</v>
      </c>
      <c r="I1042" s="184"/>
      <c r="J1042" s="185">
        <f>ROUND(I1042*H1042,2)</f>
        <v>0</v>
      </c>
      <c r="K1042" s="181" t="s">
        <v>19</v>
      </c>
      <c r="L1042" s="40"/>
      <c r="M1042" s="186" t="s">
        <v>19</v>
      </c>
      <c r="N1042" s="187" t="s">
        <v>45</v>
      </c>
      <c r="O1042" s="65"/>
      <c r="P1042" s="188">
        <f>O1042*H1042</f>
        <v>0</v>
      </c>
      <c r="Q1042" s="188">
        <v>0</v>
      </c>
      <c r="R1042" s="188">
        <f>Q1042*H1042</f>
        <v>0</v>
      </c>
      <c r="S1042" s="188">
        <v>0</v>
      </c>
      <c r="T1042" s="189">
        <f>S1042*H1042</f>
        <v>0</v>
      </c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/>
      <c r="AR1042" s="190" t="s">
        <v>254</v>
      </c>
      <c r="AT1042" s="190" t="s">
        <v>173</v>
      </c>
      <c r="AU1042" s="190" t="s">
        <v>85</v>
      </c>
      <c r="AY1042" s="18" t="s">
        <v>171</v>
      </c>
      <c r="BE1042" s="191">
        <f>IF(N1042="základní",J1042,0)</f>
        <v>0</v>
      </c>
      <c r="BF1042" s="191">
        <f>IF(N1042="snížená",J1042,0)</f>
        <v>0</v>
      </c>
      <c r="BG1042" s="191">
        <f>IF(N1042="zákl. přenesená",J1042,0)</f>
        <v>0</v>
      </c>
      <c r="BH1042" s="191">
        <f>IF(N1042="sníž. přenesená",J1042,0)</f>
        <v>0</v>
      </c>
      <c r="BI1042" s="191">
        <f>IF(N1042="nulová",J1042,0)</f>
        <v>0</v>
      </c>
      <c r="BJ1042" s="18" t="s">
        <v>85</v>
      </c>
      <c r="BK1042" s="191">
        <f>ROUND(I1042*H1042,2)</f>
        <v>0</v>
      </c>
      <c r="BL1042" s="18" t="s">
        <v>254</v>
      </c>
      <c r="BM1042" s="190" t="s">
        <v>1807</v>
      </c>
    </row>
    <row r="1043" spans="1:65" s="2" customFormat="1" ht="19.5">
      <c r="A1043" s="35"/>
      <c r="B1043" s="36"/>
      <c r="C1043" s="37"/>
      <c r="D1043" s="194" t="s">
        <v>702</v>
      </c>
      <c r="E1043" s="37"/>
      <c r="F1043" s="235" t="s">
        <v>1808</v>
      </c>
      <c r="G1043" s="37"/>
      <c r="H1043" s="37"/>
      <c r="I1043" s="236"/>
      <c r="J1043" s="37"/>
      <c r="K1043" s="37"/>
      <c r="L1043" s="40"/>
      <c r="M1043" s="237"/>
      <c r="N1043" s="238"/>
      <c r="O1043" s="65"/>
      <c r="P1043" s="65"/>
      <c r="Q1043" s="65"/>
      <c r="R1043" s="65"/>
      <c r="S1043" s="65"/>
      <c r="T1043" s="66"/>
      <c r="U1043" s="35"/>
      <c r="V1043" s="35"/>
      <c r="W1043" s="35"/>
      <c r="X1043" s="35"/>
      <c r="Y1043" s="35"/>
      <c r="Z1043" s="35"/>
      <c r="AA1043" s="35"/>
      <c r="AB1043" s="35"/>
      <c r="AC1043" s="35"/>
      <c r="AD1043" s="35"/>
      <c r="AE1043" s="35"/>
      <c r="AT1043" s="18" t="s">
        <v>702</v>
      </c>
      <c r="AU1043" s="18" t="s">
        <v>85</v>
      </c>
    </row>
    <row r="1044" spans="1:65" s="13" customFormat="1" ht="11.25">
      <c r="B1044" s="192"/>
      <c r="C1044" s="193"/>
      <c r="D1044" s="194" t="s">
        <v>180</v>
      </c>
      <c r="E1044" s="195" t="s">
        <v>19</v>
      </c>
      <c r="F1044" s="196" t="s">
        <v>228</v>
      </c>
      <c r="G1044" s="193"/>
      <c r="H1044" s="197">
        <v>11</v>
      </c>
      <c r="I1044" s="198"/>
      <c r="J1044" s="193"/>
      <c r="K1044" s="193"/>
      <c r="L1044" s="199"/>
      <c r="M1044" s="200"/>
      <c r="N1044" s="201"/>
      <c r="O1044" s="201"/>
      <c r="P1044" s="201"/>
      <c r="Q1044" s="201"/>
      <c r="R1044" s="201"/>
      <c r="S1044" s="201"/>
      <c r="T1044" s="202"/>
      <c r="AT1044" s="203" t="s">
        <v>180</v>
      </c>
      <c r="AU1044" s="203" t="s">
        <v>85</v>
      </c>
      <c r="AV1044" s="13" t="s">
        <v>85</v>
      </c>
      <c r="AW1044" s="13" t="s">
        <v>34</v>
      </c>
      <c r="AX1044" s="13" t="s">
        <v>73</v>
      </c>
      <c r="AY1044" s="203" t="s">
        <v>171</v>
      </c>
    </row>
    <row r="1045" spans="1:65" s="14" customFormat="1" ht="11.25">
      <c r="B1045" s="204"/>
      <c r="C1045" s="205"/>
      <c r="D1045" s="194" t="s">
        <v>180</v>
      </c>
      <c r="E1045" s="206" t="s">
        <v>19</v>
      </c>
      <c r="F1045" s="207" t="s">
        <v>183</v>
      </c>
      <c r="G1045" s="205"/>
      <c r="H1045" s="208">
        <v>11</v>
      </c>
      <c r="I1045" s="209"/>
      <c r="J1045" s="205"/>
      <c r="K1045" s="205"/>
      <c r="L1045" s="210"/>
      <c r="M1045" s="211"/>
      <c r="N1045" s="212"/>
      <c r="O1045" s="212"/>
      <c r="P1045" s="212"/>
      <c r="Q1045" s="212"/>
      <c r="R1045" s="212"/>
      <c r="S1045" s="212"/>
      <c r="T1045" s="213"/>
      <c r="AT1045" s="214" t="s">
        <v>180</v>
      </c>
      <c r="AU1045" s="214" t="s">
        <v>85</v>
      </c>
      <c r="AV1045" s="14" t="s">
        <v>178</v>
      </c>
      <c r="AW1045" s="14" t="s">
        <v>34</v>
      </c>
      <c r="AX1045" s="14" t="s">
        <v>79</v>
      </c>
      <c r="AY1045" s="214" t="s">
        <v>171</v>
      </c>
    </row>
    <row r="1046" spans="1:65" s="12" customFormat="1" ht="22.9" customHeight="1">
      <c r="B1046" s="163"/>
      <c r="C1046" s="164"/>
      <c r="D1046" s="165" t="s">
        <v>72</v>
      </c>
      <c r="E1046" s="177" t="s">
        <v>1809</v>
      </c>
      <c r="F1046" s="177" t="s">
        <v>1810</v>
      </c>
      <c r="G1046" s="164"/>
      <c r="H1046" s="164"/>
      <c r="I1046" s="167"/>
      <c r="J1046" s="178">
        <f>BK1046</f>
        <v>0</v>
      </c>
      <c r="K1046" s="164"/>
      <c r="L1046" s="169"/>
      <c r="M1046" s="170"/>
      <c r="N1046" s="171"/>
      <c r="O1046" s="171"/>
      <c r="P1046" s="172">
        <f>P1047</f>
        <v>0</v>
      </c>
      <c r="Q1046" s="171"/>
      <c r="R1046" s="172">
        <f>R1047</f>
        <v>0</v>
      </c>
      <c r="S1046" s="171"/>
      <c r="T1046" s="173">
        <f>T1047</f>
        <v>0</v>
      </c>
      <c r="AR1046" s="174" t="s">
        <v>85</v>
      </c>
      <c r="AT1046" s="175" t="s">
        <v>72</v>
      </c>
      <c r="AU1046" s="175" t="s">
        <v>79</v>
      </c>
      <c r="AY1046" s="174" t="s">
        <v>171</v>
      </c>
      <c r="BK1046" s="176">
        <f>BK1047</f>
        <v>0</v>
      </c>
    </row>
    <row r="1047" spans="1:65" s="2" customFormat="1" ht="24">
      <c r="A1047" s="35"/>
      <c r="B1047" s="36"/>
      <c r="C1047" s="179" t="s">
        <v>813</v>
      </c>
      <c r="D1047" s="179" t="s">
        <v>173</v>
      </c>
      <c r="E1047" s="180" t="s">
        <v>1811</v>
      </c>
      <c r="F1047" s="181" t="s">
        <v>1812</v>
      </c>
      <c r="G1047" s="182" t="s">
        <v>266</v>
      </c>
      <c r="H1047" s="183">
        <v>1</v>
      </c>
      <c r="I1047" s="184"/>
      <c r="J1047" s="185">
        <f>ROUND(I1047*H1047,2)</f>
        <v>0</v>
      </c>
      <c r="K1047" s="181" t="s">
        <v>19</v>
      </c>
      <c r="L1047" s="40"/>
      <c r="M1047" s="239" t="s">
        <v>19</v>
      </c>
      <c r="N1047" s="240" t="s">
        <v>45</v>
      </c>
      <c r="O1047" s="241"/>
      <c r="P1047" s="242">
        <f>O1047*H1047</f>
        <v>0</v>
      </c>
      <c r="Q1047" s="242">
        <v>0</v>
      </c>
      <c r="R1047" s="242">
        <f>Q1047*H1047</f>
        <v>0</v>
      </c>
      <c r="S1047" s="242">
        <v>0</v>
      </c>
      <c r="T1047" s="243">
        <f>S1047*H1047</f>
        <v>0</v>
      </c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/>
      <c r="AR1047" s="190" t="s">
        <v>254</v>
      </c>
      <c r="AT1047" s="190" t="s">
        <v>173</v>
      </c>
      <c r="AU1047" s="190" t="s">
        <v>85</v>
      </c>
      <c r="AY1047" s="18" t="s">
        <v>171</v>
      </c>
      <c r="BE1047" s="191">
        <f>IF(N1047="základní",J1047,0)</f>
        <v>0</v>
      </c>
      <c r="BF1047" s="191">
        <f>IF(N1047="snížená",J1047,0)</f>
        <v>0</v>
      </c>
      <c r="BG1047" s="191">
        <f>IF(N1047="zákl. přenesená",J1047,0)</f>
        <v>0</v>
      </c>
      <c r="BH1047" s="191">
        <f>IF(N1047="sníž. přenesená",J1047,0)</f>
        <v>0</v>
      </c>
      <c r="BI1047" s="191">
        <f>IF(N1047="nulová",J1047,0)</f>
        <v>0</v>
      </c>
      <c r="BJ1047" s="18" t="s">
        <v>85</v>
      </c>
      <c r="BK1047" s="191">
        <f>ROUND(I1047*H1047,2)</f>
        <v>0</v>
      </c>
      <c r="BL1047" s="18" t="s">
        <v>254</v>
      </c>
      <c r="BM1047" s="190" t="s">
        <v>1813</v>
      </c>
    </row>
    <row r="1048" spans="1:65" s="2" customFormat="1" ht="6.95" customHeight="1">
      <c r="A1048" s="35"/>
      <c r="B1048" s="48"/>
      <c r="C1048" s="49"/>
      <c r="D1048" s="49"/>
      <c r="E1048" s="49"/>
      <c r="F1048" s="49"/>
      <c r="G1048" s="49"/>
      <c r="H1048" s="49"/>
      <c r="I1048" s="49"/>
      <c r="J1048" s="49"/>
      <c r="K1048" s="49"/>
      <c r="L1048" s="40"/>
      <c r="M1048" s="35"/>
      <c r="O1048" s="35"/>
      <c r="P1048" s="35"/>
      <c r="Q1048" s="35"/>
      <c r="R1048" s="35"/>
      <c r="S1048" s="35"/>
      <c r="T1048" s="35"/>
      <c r="U1048" s="35"/>
      <c r="V1048" s="35"/>
      <c r="W1048" s="35"/>
      <c r="X1048" s="35"/>
      <c r="Y1048" s="35"/>
      <c r="Z1048" s="35"/>
      <c r="AA1048" s="35"/>
      <c r="AB1048" s="35"/>
      <c r="AC1048" s="35"/>
      <c r="AD1048" s="35"/>
      <c r="AE1048" s="35"/>
    </row>
  </sheetData>
  <sheetProtection password="CC35" sheet="1" objects="1" scenarios="1" formatColumns="0" formatRows="0" autoFilter="0"/>
  <autoFilter ref="C110:K1047"/>
  <mergeCells count="12">
    <mergeCell ref="E103:H103"/>
    <mergeCell ref="L2:V2"/>
    <mergeCell ref="E50:H50"/>
    <mergeCell ref="E52:H52"/>
    <mergeCell ref="E54:H54"/>
    <mergeCell ref="E99:H99"/>
    <mergeCell ref="E101:H10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4"/>
  <sheetViews>
    <sheetView showGridLines="0" topLeftCell="A10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89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122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1814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ROUND(J89,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ROUND((SUM(BE89:BE233)),  2)</f>
        <v>0</v>
      </c>
      <c r="G35" s="35"/>
      <c r="H35" s="35"/>
      <c r="I35" s="125">
        <v>0.21</v>
      </c>
      <c r="J35" s="124">
        <f>ROUND(((SUM(BE89:BE233))*I35),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ROUND((SUM(BF89:BF233)),  2)</f>
        <v>0</v>
      </c>
      <c r="G36" s="35"/>
      <c r="H36" s="35"/>
      <c r="I36" s="125">
        <v>0.15</v>
      </c>
      <c r="J36" s="124">
        <f>ROUND(((SUM(BF89:BF233))*I36),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ROUND((SUM(BG89:BG233)),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ROUND((SUM(BH89:BH233)),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ROUND((SUM(BI89:BI233)),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02_1 - ZTI-Vnitřní kanalizace a voda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J89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140</v>
      </c>
      <c r="E64" s="144"/>
      <c r="F64" s="144"/>
      <c r="G64" s="144"/>
      <c r="H64" s="144"/>
      <c r="I64" s="144"/>
      <c r="J64" s="145">
        <f>J90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1815</v>
      </c>
      <c r="E65" s="149"/>
      <c r="F65" s="149"/>
      <c r="G65" s="149"/>
      <c r="H65" s="149"/>
      <c r="I65" s="149"/>
      <c r="J65" s="150">
        <f>J91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1816</v>
      </c>
      <c r="E66" s="149"/>
      <c r="F66" s="149"/>
      <c r="G66" s="149"/>
      <c r="H66" s="149"/>
      <c r="I66" s="149"/>
      <c r="J66" s="150">
        <f>J131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154</v>
      </c>
      <c r="E67" s="149"/>
      <c r="F67" s="149"/>
      <c r="G67" s="149"/>
      <c r="H67" s="149"/>
      <c r="I67" s="149"/>
      <c r="J67" s="150">
        <f>J194</f>
        <v>0</v>
      </c>
      <c r="K67" s="98"/>
      <c r="L67" s="151"/>
    </row>
    <row r="68" spans="1:31" s="2" customFormat="1" ht="21.7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156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80" t="str">
        <f>E7</f>
        <v>Stavební úpravy stávajících objektů</v>
      </c>
      <c r="F77" s="381"/>
      <c r="G77" s="381"/>
      <c r="H77" s="381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1" customFormat="1" ht="12" customHeight="1">
      <c r="B78" s="22"/>
      <c r="C78" s="30" t="s">
        <v>121</v>
      </c>
      <c r="D78" s="23"/>
      <c r="E78" s="23"/>
      <c r="F78" s="23"/>
      <c r="G78" s="23"/>
      <c r="H78" s="23"/>
      <c r="I78" s="23"/>
      <c r="J78" s="23"/>
      <c r="K78" s="23"/>
      <c r="L78" s="21"/>
    </row>
    <row r="79" spans="1:31" s="2" customFormat="1" ht="16.5" customHeight="1">
      <c r="A79" s="35"/>
      <c r="B79" s="36"/>
      <c r="C79" s="37"/>
      <c r="D79" s="37"/>
      <c r="E79" s="380" t="s">
        <v>122</v>
      </c>
      <c r="F79" s="382"/>
      <c r="G79" s="382"/>
      <c r="H79" s="382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123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34" t="str">
        <f>E11</f>
        <v>02_1 - ZTI-Vnitřní kanalizace a voda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2" customHeight="1">
      <c r="A83" s="35"/>
      <c r="B83" s="36"/>
      <c r="C83" s="30" t="s">
        <v>21</v>
      </c>
      <c r="D83" s="37"/>
      <c r="E83" s="37"/>
      <c r="F83" s="28" t="str">
        <f>F14</f>
        <v xml:space="preserve"> </v>
      </c>
      <c r="G83" s="37"/>
      <c r="H83" s="37"/>
      <c r="I83" s="30" t="s">
        <v>23</v>
      </c>
      <c r="J83" s="60" t="str">
        <f>IF(J14="","",J14)</f>
        <v>18. 3. 2021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40.15" customHeight="1">
      <c r="A85" s="35"/>
      <c r="B85" s="36"/>
      <c r="C85" s="30" t="s">
        <v>25</v>
      </c>
      <c r="D85" s="37"/>
      <c r="E85" s="37"/>
      <c r="F85" s="28" t="str">
        <f>E17</f>
        <v>Obec Modrava</v>
      </c>
      <c r="G85" s="37"/>
      <c r="H85" s="37"/>
      <c r="I85" s="30" t="s">
        <v>31</v>
      </c>
      <c r="J85" s="33" t="str">
        <f>E23</f>
        <v>Projekty staveb, činnost investorská, inženýrská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29</v>
      </c>
      <c r="D86" s="37"/>
      <c r="E86" s="37"/>
      <c r="F86" s="28" t="str">
        <f>IF(E20="","",E20)</f>
        <v>Vyplň údaj</v>
      </c>
      <c r="G86" s="37"/>
      <c r="H86" s="37"/>
      <c r="I86" s="30" t="s">
        <v>35</v>
      </c>
      <c r="J86" s="33" t="str">
        <f>E26</f>
        <v xml:space="preserve"> 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0.3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11" customFormat="1" ht="29.25" customHeight="1">
      <c r="A88" s="152"/>
      <c r="B88" s="153"/>
      <c r="C88" s="154" t="s">
        <v>157</v>
      </c>
      <c r="D88" s="155" t="s">
        <v>58</v>
      </c>
      <c r="E88" s="155" t="s">
        <v>54</v>
      </c>
      <c r="F88" s="155" t="s">
        <v>55</v>
      </c>
      <c r="G88" s="155" t="s">
        <v>158</v>
      </c>
      <c r="H88" s="155" t="s">
        <v>159</v>
      </c>
      <c r="I88" s="155" t="s">
        <v>160</v>
      </c>
      <c r="J88" s="155" t="s">
        <v>128</v>
      </c>
      <c r="K88" s="156" t="s">
        <v>161</v>
      </c>
      <c r="L88" s="157"/>
      <c r="M88" s="69" t="s">
        <v>19</v>
      </c>
      <c r="N88" s="70" t="s">
        <v>43</v>
      </c>
      <c r="O88" s="70" t="s">
        <v>162</v>
      </c>
      <c r="P88" s="70" t="s">
        <v>163</v>
      </c>
      <c r="Q88" s="70" t="s">
        <v>164</v>
      </c>
      <c r="R88" s="70" t="s">
        <v>165</v>
      </c>
      <c r="S88" s="70" t="s">
        <v>166</v>
      </c>
      <c r="T88" s="71" t="s">
        <v>167</v>
      </c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</row>
    <row r="89" spans="1:65" s="2" customFormat="1" ht="22.9" customHeight="1">
      <c r="A89" s="35"/>
      <c r="B89" s="36"/>
      <c r="C89" s="76" t="s">
        <v>168</v>
      </c>
      <c r="D89" s="37"/>
      <c r="E89" s="37"/>
      <c r="F89" s="37"/>
      <c r="G89" s="37"/>
      <c r="H89" s="37"/>
      <c r="I89" s="37"/>
      <c r="J89" s="158">
        <f>BK89</f>
        <v>0</v>
      </c>
      <c r="K89" s="37"/>
      <c r="L89" s="40"/>
      <c r="M89" s="72"/>
      <c r="N89" s="159"/>
      <c r="O89" s="73"/>
      <c r="P89" s="160">
        <f>P90</f>
        <v>0</v>
      </c>
      <c r="Q89" s="73"/>
      <c r="R89" s="160">
        <f>R90</f>
        <v>18.951020000000003</v>
      </c>
      <c r="S89" s="73"/>
      <c r="T89" s="161">
        <f>T90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72</v>
      </c>
      <c r="AU89" s="18" t="s">
        <v>129</v>
      </c>
      <c r="BK89" s="162">
        <f>BK90</f>
        <v>0</v>
      </c>
    </row>
    <row r="90" spans="1:65" s="12" customFormat="1" ht="25.9" customHeight="1">
      <c r="B90" s="163"/>
      <c r="C90" s="164"/>
      <c r="D90" s="165" t="s">
        <v>72</v>
      </c>
      <c r="E90" s="166" t="s">
        <v>752</v>
      </c>
      <c r="F90" s="166" t="s">
        <v>753</v>
      </c>
      <c r="G90" s="164"/>
      <c r="H90" s="164"/>
      <c r="I90" s="167"/>
      <c r="J90" s="168">
        <f>BK90</f>
        <v>0</v>
      </c>
      <c r="K90" s="164"/>
      <c r="L90" s="169"/>
      <c r="M90" s="170"/>
      <c r="N90" s="171"/>
      <c r="O90" s="171"/>
      <c r="P90" s="172">
        <f>P91+P131+P194</f>
        <v>0</v>
      </c>
      <c r="Q90" s="171"/>
      <c r="R90" s="172">
        <f>R91+R131+R194</f>
        <v>18.951020000000003</v>
      </c>
      <c r="S90" s="171"/>
      <c r="T90" s="173">
        <f>T91+T131+T194</f>
        <v>0</v>
      </c>
      <c r="AR90" s="174" t="s">
        <v>85</v>
      </c>
      <c r="AT90" s="175" t="s">
        <v>72</v>
      </c>
      <c r="AU90" s="175" t="s">
        <v>73</v>
      </c>
      <c r="AY90" s="174" t="s">
        <v>171</v>
      </c>
      <c r="BK90" s="176">
        <f>BK91+BK131+BK194</f>
        <v>0</v>
      </c>
    </row>
    <row r="91" spans="1:65" s="12" customFormat="1" ht="22.9" customHeight="1">
      <c r="B91" s="163"/>
      <c r="C91" s="164"/>
      <c r="D91" s="165" t="s">
        <v>72</v>
      </c>
      <c r="E91" s="177" t="s">
        <v>1817</v>
      </c>
      <c r="F91" s="177" t="s">
        <v>1818</v>
      </c>
      <c r="G91" s="164"/>
      <c r="H91" s="164"/>
      <c r="I91" s="167"/>
      <c r="J91" s="178">
        <f>BK91</f>
        <v>0</v>
      </c>
      <c r="K91" s="164"/>
      <c r="L91" s="169"/>
      <c r="M91" s="170"/>
      <c r="N91" s="171"/>
      <c r="O91" s="171"/>
      <c r="P91" s="172">
        <f>SUM(P92:P130)</f>
        <v>0</v>
      </c>
      <c r="Q91" s="171"/>
      <c r="R91" s="172">
        <f>SUM(R92:R130)</f>
        <v>1.42699</v>
      </c>
      <c r="S91" s="171"/>
      <c r="T91" s="173">
        <f>SUM(T92:T130)</f>
        <v>0</v>
      </c>
      <c r="AR91" s="174" t="s">
        <v>85</v>
      </c>
      <c r="AT91" s="175" t="s">
        <v>72</v>
      </c>
      <c r="AU91" s="175" t="s">
        <v>79</v>
      </c>
      <c r="AY91" s="174" t="s">
        <v>171</v>
      </c>
      <c r="BK91" s="176">
        <f>SUM(BK92:BK130)</f>
        <v>0</v>
      </c>
    </row>
    <row r="92" spans="1:65" s="2" customFormat="1" ht="21.75" customHeight="1">
      <c r="A92" s="35"/>
      <c r="B92" s="36"/>
      <c r="C92" s="179" t="s">
        <v>79</v>
      </c>
      <c r="D92" s="179" t="s">
        <v>173</v>
      </c>
      <c r="E92" s="180" t="s">
        <v>1819</v>
      </c>
      <c r="F92" s="181" t="s">
        <v>1820</v>
      </c>
      <c r="G92" s="182" t="s">
        <v>318</v>
      </c>
      <c r="H92" s="183">
        <v>25</v>
      </c>
      <c r="I92" s="184"/>
      <c r="J92" s="185">
        <f t="shared" ref="J92:J130" si="0">ROUND(I92*H92,2)</f>
        <v>0</v>
      </c>
      <c r="K92" s="181" t="s">
        <v>19</v>
      </c>
      <c r="L92" s="40"/>
      <c r="M92" s="186" t="s">
        <v>19</v>
      </c>
      <c r="N92" s="187" t="s">
        <v>45</v>
      </c>
      <c r="O92" s="65"/>
      <c r="P92" s="188">
        <f t="shared" ref="P92:P130" si="1">O92*H92</f>
        <v>0</v>
      </c>
      <c r="Q92" s="188">
        <v>1.5499999999999999E-3</v>
      </c>
      <c r="R92" s="188">
        <f t="shared" ref="R92:R130" si="2">Q92*H92</f>
        <v>3.875E-2</v>
      </c>
      <c r="S92" s="188">
        <v>0</v>
      </c>
      <c r="T92" s="189">
        <f t="shared" ref="T92:T130" si="3"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90" t="s">
        <v>254</v>
      </c>
      <c r="AT92" s="190" t="s">
        <v>173</v>
      </c>
      <c r="AU92" s="190" t="s">
        <v>85</v>
      </c>
      <c r="AY92" s="18" t="s">
        <v>171</v>
      </c>
      <c r="BE92" s="191">
        <f t="shared" ref="BE92:BE130" si="4">IF(N92="základní",J92,0)</f>
        <v>0</v>
      </c>
      <c r="BF92" s="191">
        <f t="shared" ref="BF92:BF130" si="5">IF(N92="snížená",J92,0)</f>
        <v>0</v>
      </c>
      <c r="BG92" s="191">
        <f t="shared" ref="BG92:BG130" si="6">IF(N92="zákl. přenesená",J92,0)</f>
        <v>0</v>
      </c>
      <c r="BH92" s="191">
        <f t="shared" ref="BH92:BH130" si="7">IF(N92="sníž. přenesená",J92,0)</f>
        <v>0</v>
      </c>
      <c r="BI92" s="191">
        <f t="shared" ref="BI92:BI130" si="8">IF(N92="nulová",J92,0)</f>
        <v>0</v>
      </c>
      <c r="BJ92" s="18" t="s">
        <v>85</v>
      </c>
      <c r="BK92" s="191">
        <f t="shared" ref="BK92:BK130" si="9">ROUND(I92*H92,2)</f>
        <v>0</v>
      </c>
      <c r="BL92" s="18" t="s">
        <v>254</v>
      </c>
      <c r="BM92" s="190" t="s">
        <v>1821</v>
      </c>
    </row>
    <row r="93" spans="1:65" s="2" customFormat="1" ht="21.75" customHeight="1">
      <c r="A93" s="35"/>
      <c r="B93" s="36"/>
      <c r="C93" s="179" t="s">
        <v>85</v>
      </c>
      <c r="D93" s="179" t="s">
        <v>173</v>
      </c>
      <c r="E93" s="180" t="s">
        <v>1822</v>
      </c>
      <c r="F93" s="181" t="s">
        <v>1823</v>
      </c>
      <c r="G93" s="182" t="s">
        <v>318</v>
      </c>
      <c r="H93" s="183">
        <v>12</v>
      </c>
      <c r="I93" s="184"/>
      <c r="J93" s="185">
        <f t="shared" si="0"/>
        <v>0</v>
      </c>
      <c r="K93" s="181" t="s">
        <v>19</v>
      </c>
      <c r="L93" s="40"/>
      <c r="M93" s="186" t="s">
        <v>19</v>
      </c>
      <c r="N93" s="187" t="s">
        <v>45</v>
      </c>
      <c r="O93" s="65"/>
      <c r="P93" s="188">
        <f t="shared" si="1"/>
        <v>0</v>
      </c>
      <c r="Q93" s="188">
        <v>1.8E-3</v>
      </c>
      <c r="R93" s="188">
        <f t="shared" si="2"/>
        <v>2.1600000000000001E-2</v>
      </c>
      <c r="S93" s="188">
        <v>0</v>
      </c>
      <c r="T93" s="189">
        <f t="shared" si="3"/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254</v>
      </c>
      <c r="AT93" s="190" t="s">
        <v>173</v>
      </c>
      <c r="AU93" s="190" t="s">
        <v>85</v>
      </c>
      <c r="AY93" s="18" t="s">
        <v>171</v>
      </c>
      <c r="BE93" s="191">
        <f t="shared" si="4"/>
        <v>0</v>
      </c>
      <c r="BF93" s="191">
        <f t="shared" si="5"/>
        <v>0</v>
      </c>
      <c r="BG93" s="191">
        <f t="shared" si="6"/>
        <v>0</v>
      </c>
      <c r="BH93" s="191">
        <f t="shared" si="7"/>
        <v>0</v>
      </c>
      <c r="BI93" s="191">
        <f t="shared" si="8"/>
        <v>0</v>
      </c>
      <c r="BJ93" s="18" t="s">
        <v>85</v>
      </c>
      <c r="BK93" s="191">
        <f t="shared" si="9"/>
        <v>0</v>
      </c>
      <c r="BL93" s="18" t="s">
        <v>254</v>
      </c>
      <c r="BM93" s="190" t="s">
        <v>1824</v>
      </c>
    </row>
    <row r="94" spans="1:65" s="2" customFormat="1" ht="21.75" customHeight="1">
      <c r="A94" s="35"/>
      <c r="B94" s="36"/>
      <c r="C94" s="179" t="s">
        <v>188</v>
      </c>
      <c r="D94" s="179" t="s">
        <v>173</v>
      </c>
      <c r="E94" s="180" t="s">
        <v>1825</v>
      </c>
      <c r="F94" s="181" t="s">
        <v>1826</v>
      </c>
      <c r="G94" s="182" t="s">
        <v>318</v>
      </c>
      <c r="H94" s="183">
        <v>1</v>
      </c>
      <c r="I94" s="184"/>
      <c r="J94" s="185">
        <f t="shared" si="0"/>
        <v>0</v>
      </c>
      <c r="K94" s="181" t="s">
        <v>19</v>
      </c>
      <c r="L94" s="40"/>
      <c r="M94" s="186" t="s">
        <v>19</v>
      </c>
      <c r="N94" s="187" t="s">
        <v>45</v>
      </c>
      <c r="O94" s="65"/>
      <c r="P94" s="188">
        <f t="shared" si="1"/>
        <v>0</v>
      </c>
      <c r="Q94" s="188">
        <v>2.7100000000000002E-3</v>
      </c>
      <c r="R94" s="188">
        <f t="shared" si="2"/>
        <v>2.7100000000000002E-3</v>
      </c>
      <c r="S94" s="188">
        <v>0</v>
      </c>
      <c r="T94" s="189">
        <f t="shared" si="3"/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254</v>
      </c>
      <c r="AT94" s="190" t="s">
        <v>173</v>
      </c>
      <c r="AU94" s="190" t="s">
        <v>85</v>
      </c>
      <c r="AY94" s="18" t="s">
        <v>171</v>
      </c>
      <c r="BE94" s="191">
        <f t="shared" si="4"/>
        <v>0</v>
      </c>
      <c r="BF94" s="191">
        <f t="shared" si="5"/>
        <v>0</v>
      </c>
      <c r="BG94" s="191">
        <f t="shared" si="6"/>
        <v>0</v>
      </c>
      <c r="BH94" s="191">
        <f t="shared" si="7"/>
        <v>0</v>
      </c>
      <c r="BI94" s="191">
        <f t="shared" si="8"/>
        <v>0</v>
      </c>
      <c r="BJ94" s="18" t="s">
        <v>85</v>
      </c>
      <c r="BK94" s="191">
        <f t="shared" si="9"/>
        <v>0</v>
      </c>
      <c r="BL94" s="18" t="s">
        <v>254</v>
      </c>
      <c r="BM94" s="190" t="s">
        <v>1827</v>
      </c>
    </row>
    <row r="95" spans="1:65" s="2" customFormat="1" ht="24">
      <c r="A95" s="35"/>
      <c r="B95" s="36"/>
      <c r="C95" s="179" t="s">
        <v>178</v>
      </c>
      <c r="D95" s="179" t="s">
        <v>173</v>
      </c>
      <c r="E95" s="180" t="s">
        <v>1828</v>
      </c>
      <c r="F95" s="181" t="s">
        <v>1829</v>
      </c>
      <c r="G95" s="182" t="s">
        <v>318</v>
      </c>
      <c r="H95" s="183">
        <v>10</v>
      </c>
      <c r="I95" s="184"/>
      <c r="J95" s="185">
        <f t="shared" si="0"/>
        <v>0</v>
      </c>
      <c r="K95" s="181" t="s">
        <v>19</v>
      </c>
      <c r="L95" s="40"/>
      <c r="M95" s="186" t="s">
        <v>19</v>
      </c>
      <c r="N95" s="187" t="s">
        <v>45</v>
      </c>
      <c r="O95" s="65"/>
      <c r="P95" s="188">
        <f t="shared" si="1"/>
        <v>0</v>
      </c>
      <c r="Q95" s="188">
        <v>3.3E-4</v>
      </c>
      <c r="R95" s="188">
        <f t="shared" si="2"/>
        <v>3.3E-3</v>
      </c>
      <c r="S95" s="188">
        <v>0</v>
      </c>
      <c r="T95" s="189">
        <f t="shared" si="3"/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254</v>
      </c>
      <c r="AT95" s="190" t="s">
        <v>173</v>
      </c>
      <c r="AU95" s="190" t="s">
        <v>85</v>
      </c>
      <c r="AY95" s="18" t="s">
        <v>171</v>
      </c>
      <c r="BE95" s="191">
        <f t="shared" si="4"/>
        <v>0</v>
      </c>
      <c r="BF95" s="191">
        <f t="shared" si="5"/>
        <v>0</v>
      </c>
      <c r="BG95" s="191">
        <f t="shared" si="6"/>
        <v>0</v>
      </c>
      <c r="BH95" s="191">
        <f t="shared" si="7"/>
        <v>0</v>
      </c>
      <c r="BI95" s="191">
        <f t="shared" si="8"/>
        <v>0</v>
      </c>
      <c r="BJ95" s="18" t="s">
        <v>85</v>
      </c>
      <c r="BK95" s="191">
        <f t="shared" si="9"/>
        <v>0</v>
      </c>
      <c r="BL95" s="18" t="s">
        <v>254</v>
      </c>
      <c r="BM95" s="190" t="s">
        <v>1830</v>
      </c>
    </row>
    <row r="96" spans="1:65" s="2" customFormat="1" ht="24">
      <c r="A96" s="35"/>
      <c r="B96" s="36"/>
      <c r="C96" s="179" t="s">
        <v>197</v>
      </c>
      <c r="D96" s="179" t="s">
        <v>173</v>
      </c>
      <c r="E96" s="180" t="s">
        <v>1831</v>
      </c>
      <c r="F96" s="181" t="s">
        <v>1832</v>
      </c>
      <c r="G96" s="182" t="s">
        <v>318</v>
      </c>
      <c r="H96" s="183">
        <v>4</v>
      </c>
      <c r="I96" s="184"/>
      <c r="J96" s="185">
        <f t="shared" si="0"/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 t="shared" si="1"/>
        <v>0</v>
      </c>
      <c r="Q96" s="188">
        <v>3.8000000000000002E-4</v>
      </c>
      <c r="R96" s="188">
        <f t="shared" si="2"/>
        <v>1.5200000000000001E-3</v>
      </c>
      <c r="S96" s="188">
        <v>0</v>
      </c>
      <c r="T96" s="189">
        <f t="shared" si="3"/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85</v>
      </c>
      <c r="AY96" s="18" t="s">
        <v>171</v>
      </c>
      <c r="BE96" s="191">
        <f t="shared" si="4"/>
        <v>0</v>
      </c>
      <c r="BF96" s="191">
        <f t="shared" si="5"/>
        <v>0</v>
      </c>
      <c r="BG96" s="191">
        <f t="shared" si="6"/>
        <v>0</v>
      </c>
      <c r="BH96" s="191">
        <f t="shared" si="7"/>
        <v>0</v>
      </c>
      <c r="BI96" s="191">
        <f t="shared" si="8"/>
        <v>0</v>
      </c>
      <c r="BJ96" s="18" t="s">
        <v>85</v>
      </c>
      <c r="BK96" s="191">
        <f t="shared" si="9"/>
        <v>0</v>
      </c>
      <c r="BL96" s="18" t="s">
        <v>254</v>
      </c>
      <c r="BM96" s="190" t="s">
        <v>1833</v>
      </c>
    </row>
    <row r="97" spans="1:65" s="2" customFormat="1" ht="24">
      <c r="A97" s="35"/>
      <c r="B97" s="36"/>
      <c r="C97" s="179" t="s">
        <v>202</v>
      </c>
      <c r="D97" s="179" t="s">
        <v>173</v>
      </c>
      <c r="E97" s="180" t="s">
        <v>1834</v>
      </c>
      <c r="F97" s="181" t="s">
        <v>1835</v>
      </c>
      <c r="G97" s="182" t="s">
        <v>318</v>
      </c>
      <c r="H97" s="183">
        <v>35</v>
      </c>
      <c r="I97" s="184"/>
      <c r="J97" s="185">
        <f t="shared" si="0"/>
        <v>0</v>
      </c>
      <c r="K97" s="181" t="s">
        <v>19</v>
      </c>
      <c r="L97" s="40"/>
      <c r="M97" s="186" t="s">
        <v>19</v>
      </c>
      <c r="N97" s="187" t="s">
        <v>45</v>
      </c>
      <c r="O97" s="65"/>
      <c r="P97" s="188">
        <f t="shared" si="1"/>
        <v>0</v>
      </c>
      <c r="Q97" s="188">
        <v>4.6999999999999999E-4</v>
      </c>
      <c r="R97" s="188">
        <f t="shared" si="2"/>
        <v>1.6449999999999999E-2</v>
      </c>
      <c r="S97" s="188">
        <v>0</v>
      </c>
      <c r="T97" s="189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254</v>
      </c>
      <c r="AT97" s="190" t="s">
        <v>173</v>
      </c>
      <c r="AU97" s="190" t="s">
        <v>85</v>
      </c>
      <c r="AY97" s="18" t="s">
        <v>171</v>
      </c>
      <c r="BE97" s="191">
        <f t="shared" si="4"/>
        <v>0</v>
      </c>
      <c r="BF97" s="191">
        <f t="shared" si="5"/>
        <v>0</v>
      </c>
      <c r="BG97" s="191">
        <f t="shared" si="6"/>
        <v>0</v>
      </c>
      <c r="BH97" s="191">
        <f t="shared" si="7"/>
        <v>0</v>
      </c>
      <c r="BI97" s="191">
        <f t="shared" si="8"/>
        <v>0</v>
      </c>
      <c r="BJ97" s="18" t="s">
        <v>85</v>
      </c>
      <c r="BK97" s="191">
        <f t="shared" si="9"/>
        <v>0</v>
      </c>
      <c r="BL97" s="18" t="s">
        <v>254</v>
      </c>
      <c r="BM97" s="190" t="s">
        <v>1836</v>
      </c>
    </row>
    <row r="98" spans="1:65" s="2" customFormat="1" ht="24">
      <c r="A98" s="35"/>
      <c r="B98" s="36"/>
      <c r="C98" s="179" t="s">
        <v>207</v>
      </c>
      <c r="D98" s="179" t="s">
        <v>173</v>
      </c>
      <c r="E98" s="180" t="s">
        <v>1837</v>
      </c>
      <c r="F98" s="181" t="s">
        <v>1838</v>
      </c>
      <c r="G98" s="182" t="s">
        <v>318</v>
      </c>
      <c r="H98" s="183">
        <v>15</v>
      </c>
      <c r="I98" s="184"/>
      <c r="J98" s="185">
        <f t="shared" si="0"/>
        <v>0</v>
      </c>
      <c r="K98" s="181" t="s">
        <v>19</v>
      </c>
      <c r="L98" s="40"/>
      <c r="M98" s="186" t="s">
        <v>19</v>
      </c>
      <c r="N98" s="187" t="s">
        <v>45</v>
      </c>
      <c r="O98" s="65"/>
      <c r="P98" s="188">
        <f t="shared" si="1"/>
        <v>0</v>
      </c>
      <c r="Q98" s="188">
        <v>8.4000000000000003E-4</v>
      </c>
      <c r="R98" s="188">
        <f t="shared" si="2"/>
        <v>1.26E-2</v>
      </c>
      <c r="S98" s="188">
        <v>0</v>
      </c>
      <c r="T98" s="189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254</v>
      </c>
      <c r="AT98" s="190" t="s">
        <v>173</v>
      </c>
      <c r="AU98" s="190" t="s">
        <v>85</v>
      </c>
      <c r="AY98" s="18" t="s">
        <v>171</v>
      </c>
      <c r="BE98" s="191">
        <f t="shared" si="4"/>
        <v>0</v>
      </c>
      <c r="BF98" s="191">
        <f t="shared" si="5"/>
        <v>0</v>
      </c>
      <c r="BG98" s="191">
        <f t="shared" si="6"/>
        <v>0</v>
      </c>
      <c r="BH98" s="191">
        <f t="shared" si="7"/>
        <v>0</v>
      </c>
      <c r="BI98" s="191">
        <f t="shared" si="8"/>
        <v>0</v>
      </c>
      <c r="BJ98" s="18" t="s">
        <v>85</v>
      </c>
      <c r="BK98" s="191">
        <f t="shared" si="9"/>
        <v>0</v>
      </c>
      <c r="BL98" s="18" t="s">
        <v>254</v>
      </c>
      <c r="BM98" s="190" t="s">
        <v>1839</v>
      </c>
    </row>
    <row r="99" spans="1:65" s="2" customFormat="1" ht="24">
      <c r="A99" s="35"/>
      <c r="B99" s="36"/>
      <c r="C99" s="179" t="s">
        <v>186</v>
      </c>
      <c r="D99" s="179" t="s">
        <v>173</v>
      </c>
      <c r="E99" s="180" t="s">
        <v>1840</v>
      </c>
      <c r="F99" s="181" t="s">
        <v>1841</v>
      </c>
      <c r="G99" s="182" t="s">
        <v>318</v>
      </c>
      <c r="H99" s="183">
        <v>51</v>
      </c>
      <c r="I99" s="184"/>
      <c r="J99" s="185">
        <f t="shared" si="0"/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si="1"/>
        <v>0</v>
      </c>
      <c r="Q99" s="188">
        <v>1.3799999999999999E-3</v>
      </c>
      <c r="R99" s="188">
        <f t="shared" si="2"/>
        <v>7.0379999999999998E-2</v>
      </c>
      <c r="S99" s="188">
        <v>0</v>
      </c>
      <c r="T99" s="189">
        <f t="shared" si="3"/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254</v>
      </c>
      <c r="AT99" s="190" t="s">
        <v>173</v>
      </c>
      <c r="AU99" s="190" t="s">
        <v>85</v>
      </c>
      <c r="AY99" s="18" t="s">
        <v>171</v>
      </c>
      <c r="BE99" s="191">
        <f t="shared" si="4"/>
        <v>0</v>
      </c>
      <c r="BF99" s="191">
        <f t="shared" si="5"/>
        <v>0</v>
      </c>
      <c r="BG99" s="191">
        <f t="shared" si="6"/>
        <v>0</v>
      </c>
      <c r="BH99" s="191">
        <f t="shared" si="7"/>
        <v>0</v>
      </c>
      <c r="BI99" s="191">
        <f t="shared" si="8"/>
        <v>0</v>
      </c>
      <c r="BJ99" s="18" t="s">
        <v>85</v>
      </c>
      <c r="BK99" s="191">
        <f t="shared" si="9"/>
        <v>0</v>
      </c>
      <c r="BL99" s="18" t="s">
        <v>254</v>
      </c>
      <c r="BM99" s="190" t="s">
        <v>1842</v>
      </c>
    </row>
    <row r="100" spans="1:65" s="2" customFormat="1" ht="24">
      <c r="A100" s="35"/>
      <c r="B100" s="36"/>
      <c r="C100" s="179" t="s">
        <v>218</v>
      </c>
      <c r="D100" s="179" t="s">
        <v>173</v>
      </c>
      <c r="E100" s="180" t="s">
        <v>1843</v>
      </c>
      <c r="F100" s="181" t="s">
        <v>1844</v>
      </c>
      <c r="G100" s="182" t="s">
        <v>318</v>
      </c>
      <c r="H100" s="183">
        <v>14</v>
      </c>
      <c r="I100" s="184"/>
      <c r="J100" s="185">
        <f t="shared" si="0"/>
        <v>0</v>
      </c>
      <c r="K100" s="181" t="s">
        <v>19</v>
      </c>
      <c r="L100" s="40"/>
      <c r="M100" s="186" t="s">
        <v>19</v>
      </c>
      <c r="N100" s="187" t="s">
        <v>45</v>
      </c>
      <c r="O100" s="65"/>
      <c r="P100" s="188">
        <f t="shared" si="1"/>
        <v>0</v>
      </c>
      <c r="Q100" s="188">
        <v>1.8E-3</v>
      </c>
      <c r="R100" s="188">
        <f t="shared" si="2"/>
        <v>2.52E-2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254</v>
      </c>
      <c r="AT100" s="190" t="s">
        <v>173</v>
      </c>
      <c r="AU100" s="190" t="s">
        <v>85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254</v>
      </c>
      <c r="BM100" s="190" t="s">
        <v>1845</v>
      </c>
    </row>
    <row r="101" spans="1:65" s="2" customFormat="1" ht="21.75" customHeight="1">
      <c r="A101" s="35"/>
      <c r="B101" s="36"/>
      <c r="C101" s="179" t="s">
        <v>223</v>
      </c>
      <c r="D101" s="179" t="s">
        <v>173</v>
      </c>
      <c r="E101" s="180" t="s">
        <v>1846</v>
      </c>
      <c r="F101" s="181" t="s">
        <v>1847</v>
      </c>
      <c r="G101" s="182" t="s">
        <v>318</v>
      </c>
      <c r="H101" s="183">
        <v>8</v>
      </c>
      <c r="I101" s="184"/>
      <c r="J101" s="185">
        <f t="shared" si="0"/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 t="shared" si="1"/>
        <v>0</v>
      </c>
      <c r="Q101" s="188">
        <v>1E-3</v>
      </c>
      <c r="R101" s="188">
        <f t="shared" si="2"/>
        <v>8.0000000000000002E-3</v>
      </c>
      <c r="S101" s="188">
        <v>0</v>
      </c>
      <c r="T101" s="189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254</v>
      </c>
      <c r="AT101" s="190" t="s">
        <v>173</v>
      </c>
      <c r="AU101" s="190" t="s">
        <v>85</v>
      </c>
      <c r="AY101" s="18" t="s">
        <v>171</v>
      </c>
      <c r="BE101" s="191">
        <f t="shared" si="4"/>
        <v>0</v>
      </c>
      <c r="BF101" s="191">
        <f t="shared" si="5"/>
        <v>0</v>
      </c>
      <c r="BG101" s="191">
        <f t="shared" si="6"/>
        <v>0</v>
      </c>
      <c r="BH101" s="191">
        <f t="shared" si="7"/>
        <v>0</v>
      </c>
      <c r="BI101" s="191">
        <f t="shared" si="8"/>
        <v>0</v>
      </c>
      <c r="BJ101" s="18" t="s">
        <v>85</v>
      </c>
      <c r="BK101" s="191">
        <f t="shared" si="9"/>
        <v>0</v>
      </c>
      <c r="BL101" s="18" t="s">
        <v>254</v>
      </c>
      <c r="BM101" s="190" t="s">
        <v>1848</v>
      </c>
    </row>
    <row r="102" spans="1:65" s="2" customFormat="1" ht="16.5" customHeight="1">
      <c r="A102" s="35"/>
      <c r="B102" s="36"/>
      <c r="C102" s="179" t="s">
        <v>291</v>
      </c>
      <c r="D102" s="179" t="s">
        <v>173</v>
      </c>
      <c r="E102" s="180" t="s">
        <v>1849</v>
      </c>
      <c r="F102" s="181" t="s">
        <v>1850</v>
      </c>
      <c r="G102" s="182" t="s">
        <v>266</v>
      </c>
      <c r="H102" s="183">
        <v>9</v>
      </c>
      <c r="I102" s="184"/>
      <c r="J102" s="185">
        <f t="shared" si="0"/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 t="shared" si="1"/>
        <v>0</v>
      </c>
      <c r="Q102" s="188">
        <v>3.8500000000000001E-3</v>
      </c>
      <c r="R102" s="188">
        <f t="shared" si="2"/>
        <v>3.465E-2</v>
      </c>
      <c r="S102" s="188">
        <v>0</v>
      </c>
      <c r="T102" s="189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254</v>
      </c>
      <c r="AT102" s="190" t="s">
        <v>173</v>
      </c>
      <c r="AU102" s="190" t="s">
        <v>85</v>
      </c>
      <c r="AY102" s="18" t="s">
        <v>171</v>
      </c>
      <c r="BE102" s="191">
        <f t="shared" si="4"/>
        <v>0</v>
      </c>
      <c r="BF102" s="191">
        <f t="shared" si="5"/>
        <v>0</v>
      </c>
      <c r="BG102" s="191">
        <f t="shared" si="6"/>
        <v>0</v>
      </c>
      <c r="BH102" s="191">
        <f t="shared" si="7"/>
        <v>0</v>
      </c>
      <c r="BI102" s="191">
        <f t="shared" si="8"/>
        <v>0</v>
      </c>
      <c r="BJ102" s="18" t="s">
        <v>85</v>
      </c>
      <c r="BK102" s="191">
        <f t="shared" si="9"/>
        <v>0</v>
      </c>
      <c r="BL102" s="18" t="s">
        <v>254</v>
      </c>
      <c r="BM102" s="190" t="s">
        <v>1851</v>
      </c>
    </row>
    <row r="103" spans="1:65" s="2" customFormat="1" ht="16.5" customHeight="1">
      <c r="A103" s="35"/>
      <c r="B103" s="36"/>
      <c r="C103" s="179" t="s">
        <v>297</v>
      </c>
      <c r="D103" s="179" t="s">
        <v>173</v>
      </c>
      <c r="E103" s="180" t="s">
        <v>1852</v>
      </c>
      <c r="F103" s="181" t="s">
        <v>1853</v>
      </c>
      <c r="G103" s="182" t="s">
        <v>266</v>
      </c>
      <c r="H103" s="183">
        <v>28</v>
      </c>
      <c r="I103" s="184"/>
      <c r="J103" s="185">
        <f t="shared" si="0"/>
        <v>0</v>
      </c>
      <c r="K103" s="181" t="s">
        <v>19</v>
      </c>
      <c r="L103" s="40"/>
      <c r="M103" s="186" t="s">
        <v>19</v>
      </c>
      <c r="N103" s="187" t="s">
        <v>45</v>
      </c>
      <c r="O103" s="65"/>
      <c r="P103" s="188">
        <f t="shared" si="1"/>
        <v>0</v>
      </c>
      <c r="Q103" s="188">
        <v>3.8500000000000001E-3</v>
      </c>
      <c r="R103" s="188">
        <f t="shared" si="2"/>
        <v>0.10780000000000001</v>
      </c>
      <c r="S103" s="188">
        <v>0</v>
      </c>
      <c r="T103" s="189">
        <f t="shared" si="3"/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254</v>
      </c>
      <c r="AT103" s="190" t="s">
        <v>173</v>
      </c>
      <c r="AU103" s="190" t="s">
        <v>85</v>
      </c>
      <c r="AY103" s="18" t="s">
        <v>171</v>
      </c>
      <c r="BE103" s="191">
        <f t="shared" si="4"/>
        <v>0</v>
      </c>
      <c r="BF103" s="191">
        <f t="shared" si="5"/>
        <v>0</v>
      </c>
      <c r="BG103" s="191">
        <f t="shared" si="6"/>
        <v>0</v>
      </c>
      <c r="BH103" s="191">
        <f t="shared" si="7"/>
        <v>0</v>
      </c>
      <c r="BI103" s="191">
        <f t="shared" si="8"/>
        <v>0</v>
      </c>
      <c r="BJ103" s="18" t="s">
        <v>85</v>
      </c>
      <c r="BK103" s="191">
        <f t="shared" si="9"/>
        <v>0</v>
      </c>
      <c r="BL103" s="18" t="s">
        <v>254</v>
      </c>
      <c r="BM103" s="190" t="s">
        <v>1854</v>
      </c>
    </row>
    <row r="104" spans="1:65" s="2" customFormat="1" ht="16.5" customHeight="1">
      <c r="A104" s="35"/>
      <c r="B104" s="36"/>
      <c r="C104" s="179" t="s">
        <v>305</v>
      </c>
      <c r="D104" s="179" t="s">
        <v>173</v>
      </c>
      <c r="E104" s="180" t="s">
        <v>1855</v>
      </c>
      <c r="F104" s="181" t="s">
        <v>1856</v>
      </c>
      <c r="G104" s="182" t="s">
        <v>266</v>
      </c>
      <c r="H104" s="183">
        <v>10</v>
      </c>
      <c r="I104" s="184"/>
      <c r="J104" s="185">
        <f t="shared" si="0"/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 t="shared" si="1"/>
        <v>0</v>
      </c>
      <c r="Q104" s="188">
        <v>3.8500000000000001E-3</v>
      </c>
      <c r="R104" s="188">
        <f t="shared" si="2"/>
        <v>3.85E-2</v>
      </c>
      <c r="S104" s="188">
        <v>0</v>
      </c>
      <c r="T104" s="189">
        <f t="shared" si="3"/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254</v>
      </c>
      <c r="AT104" s="190" t="s">
        <v>173</v>
      </c>
      <c r="AU104" s="190" t="s">
        <v>85</v>
      </c>
      <c r="AY104" s="18" t="s">
        <v>171</v>
      </c>
      <c r="BE104" s="191">
        <f t="shared" si="4"/>
        <v>0</v>
      </c>
      <c r="BF104" s="191">
        <f t="shared" si="5"/>
        <v>0</v>
      </c>
      <c r="BG104" s="191">
        <f t="shared" si="6"/>
        <v>0</v>
      </c>
      <c r="BH104" s="191">
        <f t="shared" si="7"/>
        <v>0</v>
      </c>
      <c r="BI104" s="191">
        <f t="shared" si="8"/>
        <v>0</v>
      </c>
      <c r="BJ104" s="18" t="s">
        <v>85</v>
      </c>
      <c r="BK104" s="191">
        <f t="shared" si="9"/>
        <v>0</v>
      </c>
      <c r="BL104" s="18" t="s">
        <v>254</v>
      </c>
      <c r="BM104" s="190" t="s">
        <v>1857</v>
      </c>
    </row>
    <row r="105" spans="1:65" s="2" customFormat="1" ht="16.5" customHeight="1">
      <c r="A105" s="35"/>
      <c r="B105" s="36"/>
      <c r="C105" s="179" t="s">
        <v>254</v>
      </c>
      <c r="D105" s="179" t="s">
        <v>173</v>
      </c>
      <c r="E105" s="180" t="s">
        <v>1858</v>
      </c>
      <c r="F105" s="181" t="s">
        <v>1859</v>
      </c>
      <c r="G105" s="182" t="s">
        <v>266</v>
      </c>
      <c r="H105" s="183">
        <v>5</v>
      </c>
      <c r="I105" s="184"/>
      <c r="J105" s="185">
        <f t="shared" si="0"/>
        <v>0</v>
      </c>
      <c r="K105" s="181" t="s">
        <v>19</v>
      </c>
      <c r="L105" s="40"/>
      <c r="M105" s="186" t="s">
        <v>19</v>
      </c>
      <c r="N105" s="187" t="s">
        <v>45</v>
      </c>
      <c r="O105" s="65"/>
      <c r="P105" s="188">
        <f t="shared" si="1"/>
        <v>0</v>
      </c>
      <c r="Q105" s="188">
        <v>0</v>
      </c>
      <c r="R105" s="188">
        <f t="shared" si="2"/>
        <v>0</v>
      </c>
      <c r="S105" s="188">
        <v>0</v>
      </c>
      <c r="T105" s="189">
        <f t="shared" si="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254</v>
      </c>
      <c r="AT105" s="190" t="s">
        <v>173</v>
      </c>
      <c r="AU105" s="190" t="s">
        <v>85</v>
      </c>
      <c r="AY105" s="18" t="s">
        <v>171</v>
      </c>
      <c r="BE105" s="191">
        <f t="shared" si="4"/>
        <v>0</v>
      </c>
      <c r="BF105" s="191">
        <f t="shared" si="5"/>
        <v>0</v>
      </c>
      <c r="BG105" s="191">
        <f t="shared" si="6"/>
        <v>0</v>
      </c>
      <c r="BH105" s="191">
        <f t="shared" si="7"/>
        <v>0</v>
      </c>
      <c r="BI105" s="191">
        <f t="shared" si="8"/>
        <v>0</v>
      </c>
      <c r="BJ105" s="18" t="s">
        <v>85</v>
      </c>
      <c r="BK105" s="191">
        <f t="shared" si="9"/>
        <v>0</v>
      </c>
      <c r="BL105" s="18" t="s">
        <v>254</v>
      </c>
      <c r="BM105" s="190" t="s">
        <v>1860</v>
      </c>
    </row>
    <row r="106" spans="1:65" s="2" customFormat="1" ht="16.5" customHeight="1">
      <c r="A106" s="35"/>
      <c r="B106" s="36"/>
      <c r="C106" s="179" t="s">
        <v>259</v>
      </c>
      <c r="D106" s="179" t="s">
        <v>173</v>
      </c>
      <c r="E106" s="180" t="s">
        <v>1861</v>
      </c>
      <c r="F106" s="181" t="s">
        <v>1862</v>
      </c>
      <c r="G106" s="182" t="s">
        <v>266</v>
      </c>
      <c r="H106" s="183">
        <v>9</v>
      </c>
      <c r="I106" s="184"/>
      <c r="J106" s="185">
        <f t="shared" si="0"/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si="1"/>
        <v>0</v>
      </c>
      <c r="Q106" s="188">
        <v>0</v>
      </c>
      <c r="R106" s="188">
        <f t="shared" si="2"/>
        <v>0</v>
      </c>
      <c r="S106" s="188">
        <v>0</v>
      </c>
      <c r="T106" s="189">
        <f t="shared" si="3"/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254</v>
      </c>
      <c r="AT106" s="190" t="s">
        <v>173</v>
      </c>
      <c r="AU106" s="190" t="s">
        <v>85</v>
      </c>
      <c r="AY106" s="18" t="s">
        <v>171</v>
      </c>
      <c r="BE106" s="191">
        <f t="shared" si="4"/>
        <v>0</v>
      </c>
      <c r="BF106" s="191">
        <f t="shared" si="5"/>
        <v>0</v>
      </c>
      <c r="BG106" s="191">
        <f t="shared" si="6"/>
        <v>0</v>
      </c>
      <c r="BH106" s="191">
        <f t="shared" si="7"/>
        <v>0</v>
      </c>
      <c r="BI106" s="191">
        <f t="shared" si="8"/>
        <v>0</v>
      </c>
      <c r="BJ106" s="18" t="s">
        <v>85</v>
      </c>
      <c r="BK106" s="191">
        <f t="shared" si="9"/>
        <v>0</v>
      </c>
      <c r="BL106" s="18" t="s">
        <v>254</v>
      </c>
      <c r="BM106" s="190" t="s">
        <v>1863</v>
      </c>
    </row>
    <row r="107" spans="1:65" s="2" customFormat="1" ht="16.5" customHeight="1">
      <c r="A107" s="35"/>
      <c r="B107" s="36"/>
      <c r="C107" s="179" t="s">
        <v>216</v>
      </c>
      <c r="D107" s="179" t="s">
        <v>173</v>
      </c>
      <c r="E107" s="180" t="s">
        <v>1864</v>
      </c>
      <c r="F107" s="181" t="s">
        <v>1865</v>
      </c>
      <c r="G107" s="182" t="s">
        <v>266</v>
      </c>
      <c r="H107" s="183">
        <v>20</v>
      </c>
      <c r="I107" s="184"/>
      <c r="J107" s="185">
        <f t="shared" si="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"/>
        <v>0</v>
      </c>
      <c r="Q107" s="188">
        <v>0</v>
      </c>
      <c r="R107" s="188">
        <f t="shared" si="2"/>
        <v>0</v>
      </c>
      <c r="S107" s="188">
        <v>0</v>
      </c>
      <c r="T107" s="189">
        <f t="shared" si="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254</v>
      </c>
      <c r="AT107" s="190" t="s">
        <v>173</v>
      </c>
      <c r="AU107" s="190" t="s">
        <v>85</v>
      </c>
      <c r="AY107" s="18" t="s">
        <v>171</v>
      </c>
      <c r="BE107" s="191">
        <f t="shared" si="4"/>
        <v>0</v>
      </c>
      <c r="BF107" s="191">
        <f t="shared" si="5"/>
        <v>0</v>
      </c>
      <c r="BG107" s="191">
        <f t="shared" si="6"/>
        <v>0</v>
      </c>
      <c r="BH107" s="191">
        <f t="shared" si="7"/>
        <v>0</v>
      </c>
      <c r="BI107" s="191">
        <f t="shared" si="8"/>
        <v>0</v>
      </c>
      <c r="BJ107" s="18" t="s">
        <v>85</v>
      </c>
      <c r="BK107" s="191">
        <f t="shared" si="9"/>
        <v>0</v>
      </c>
      <c r="BL107" s="18" t="s">
        <v>254</v>
      </c>
      <c r="BM107" s="190" t="s">
        <v>1866</v>
      </c>
    </row>
    <row r="108" spans="1:65" s="2" customFormat="1" ht="16.5" customHeight="1">
      <c r="A108" s="35"/>
      <c r="B108" s="36"/>
      <c r="C108" s="179" t="s">
        <v>270</v>
      </c>
      <c r="D108" s="179" t="s">
        <v>173</v>
      </c>
      <c r="E108" s="180" t="s">
        <v>1867</v>
      </c>
      <c r="F108" s="181" t="s">
        <v>1868</v>
      </c>
      <c r="G108" s="182" t="s">
        <v>266</v>
      </c>
      <c r="H108" s="183">
        <v>10</v>
      </c>
      <c r="I108" s="184"/>
      <c r="J108" s="185">
        <f t="shared" si="0"/>
        <v>0</v>
      </c>
      <c r="K108" s="181" t="s">
        <v>19</v>
      </c>
      <c r="L108" s="40"/>
      <c r="M108" s="186" t="s">
        <v>19</v>
      </c>
      <c r="N108" s="187" t="s">
        <v>45</v>
      </c>
      <c r="O108" s="65"/>
      <c r="P108" s="188">
        <f t="shared" si="1"/>
        <v>0</v>
      </c>
      <c r="Q108" s="188">
        <v>0</v>
      </c>
      <c r="R108" s="188">
        <f t="shared" si="2"/>
        <v>0</v>
      </c>
      <c r="S108" s="188">
        <v>0</v>
      </c>
      <c r="T108" s="189">
        <f t="shared" si="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254</v>
      </c>
      <c r="AT108" s="190" t="s">
        <v>173</v>
      </c>
      <c r="AU108" s="190" t="s">
        <v>85</v>
      </c>
      <c r="AY108" s="18" t="s">
        <v>171</v>
      </c>
      <c r="BE108" s="191">
        <f t="shared" si="4"/>
        <v>0</v>
      </c>
      <c r="BF108" s="191">
        <f t="shared" si="5"/>
        <v>0</v>
      </c>
      <c r="BG108" s="191">
        <f t="shared" si="6"/>
        <v>0</v>
      </c>
      <c r="BH108" s="191">
        <f t="shared" si="7"/>
        <v>0</v>
      </c>
      <c r="BI108" s="191">
        <f t="shared" si="8"/>
        <v>0</v>
      </c>
      <c r="BJ108" s="18" t="s">
        <v>85</v>
      </c>
      <c r="BK108" s="191">
        <f t="shared" si="9"/>
        <v>0</v>
      </c>
      <c r="BL108" s="18" t="s">
        <v>254</v>
      </c>
      <c r="BM108" s="190" t="s">
        <v>1869</v>
      </c>
    </row>
    <row r="109" spans="1:65" s="2" customFormat="1" ht="21.75" customHeight="1">
      <c r="A109" s="35"/>
      <c r="B109" s="36"/>
      <c r="C109" s="179" t="s">
        <v>232</v>
      </c>
      <c r="D109" s="179" t="s">
        <v>173</v>
      </c>
      <c r="E109" s="180" t="s">
        <v>1870</v>
      </c>
      <c r="F109" s="181" t="s">
        <v>1871</v>
      </c>
      <c r="G109" s="182" t="s">
        <v>318</v>
      </c>
      <c r="H109" s="183">
        <v>9</v>
      </c>
      <c r="I109" s="184"/>
      <c r="J109" s="185">
        <f t="shared" si="0"/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 t="shared" si="1"/>
        <v>0</v>
      </c>
      <c r="Q109" s="188">
        <v>3.0000000000000001E-3</v>
      </c>
      <c r="R109" s="188">
        <f t="shared" si="2"/>
        <v>2.7E-2</v>
      </c>
      <c r="S109" s="188">
        <v>0</v>
      </c>
      <c r="T109" s="189">
        <f t="shared" si="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254</v>
      </c>
      <c r="AT109" s="190" t="s">
        <v>173</v>
      </c>
      <c r="AU109" s="190" t="s">
        <v>85</v>
      </c>
      <c r="AY109" s="18" t="s">
        <v>171</v>
      </c>
      <c r="BE109" s="191">
        <f t="shared" si="4"/>
        <v>0</v>
      </c>
      <c r="BF109" s="191">
        <f t="shared" si="5"/>
        <v>0</v>
      </c>
      <c r="BG109" s="191">
        <f t="shared" si="6"/>
        <v>0</v>
      </c>
      <c r="BH109" s="191">
        <f t="shared" si="7"/>
        <v>0</v>
      </c>
      <c r="BI109" s="191">
        <f t="shared" si="8"/>
        <v>0</v>
      </c>
      <c r="BJ109" s="18" t="s">
        <v>85</v>
      </c>
      <c r="BK109" s="191">
        <f t="shared" si="9"/>
        <v>0</v>
      </c>
      <c r="BL109" s="18" t="s">
        <v>254</v>
      </c>
      <c r="BM109" s="190" t="s">
        <v>1872</v>
      </c>
    </row>
    <row r="110" spans="1:65" s="2" customFormat="1" ht="21.75" customHeight="1">
      <c r="A110" s="35"/>
      <c r="B110" s="36"/>
      <c r="C110" s="179" t="s">
        <v>7</v>
      </c>
      <c r="D110" s="179" t="s">
        <v>173</v>
      </c>
      <c r="E110" s="180" t="s">
        <v>1873</v>
      </c>
      <c r="F110" s="181" t="s">
        <v>1874</v>
      </c>
      <c r="G110" s="182" t="s">
        <v>318</v>
      </c>
      <c r="H110" s="183">
        <v>41</v>
      </c>
      <c r="I110" s="184"/>
      <c r="J110" s="185">
        <f t="shared" si="0"/>
        <v>0</v>
      </c>
      <c r="K110" s="181" t="s">
        <v>19</v>
      </c>
      <c r="L110" s="40"/>
      <c r="M110" s="186" t="s">
        <v>19</v>
      </c>
      <c r="N110" s="187" t="s">
        <v>45</v>
      </c>
      <c r="O110" s="65"/>
      <c r="P110" s="188">
        <f t="shared" si="1"/>
        <v>0</v>
      </c>
      <c r="Q110" s="188">
        <v>3.5000000000000001E-3</v>
      </c>
      <c r="R110" s="188">
        <f t="shared" si="2"/>
        <v>0.14350000000000002</v>
      </c>
      <c r="S110" s="188">
        <v>0</v>
      </c>
      <c r="T110" s="189">
        <f t="shared" si="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254</v>
      </c>
      <c r="AT110" s="190" t="s">
        <v>173</v>
      </c>
      <c r="AU110" s="190" t="s">
        <v>85</v>
      </c>
      <c r="AY110" s="18" t="s">
        <v>171</v>
      </c>
      <c r="BE110" s="191">
        <f t="shared" si="4"/>
        <v>0</v>
      </c>
      <c r="BF110" s="191">
        <f t="shared" si="5"/>
        <v>0</v>
      </c>
      <c r="BG110" s="191">
        <f t="shared" si="6"/>
        <v>0</v>
      </c>
      <c r="BH110" s="191">
        <f t="shared" si="7"/>
        <v>0</v>
      </c>
      <c r="BI110" s="191">
        <f t="shared" si="8"/>
        <v>0</v>
      </c>
      <c r="BJ110" s="18" t="s">
        <v>85</v>
      </c>
      <c r="BK110" s="191">
        <f t="shared" si="9"/>
        <v>0</v>
      </c>
      <c r="BL110" s="18" t="s">
        <v>254</v>
      </c>
      <c r="BM110" s="190" t="s">
        <v>1875</v>
      </c>
    </row>
    <row r="111" spans="1:65" s="2" customFormat="1" ht="21.75" customHeight="1">
      <c r="A111" s="35"/>
      <c r="B111" s="36"/>
      <c r="C111" s="179" t="s">
        <v>284</v>
      </c>
      <c r="D111" s="179" t="s">
        <v>173</v>
      </c>
      <c r="E111" s="180" t="s">
        <v>1876</v>
      </c>
      <c r="F111" s="181" t="s">
        <v>1877</v>
      </c>
      <c r="G111" s="182" t="s">
        <v>318</v>
      </c>
      <c r="H111" s="183">
        <v>14</v>
      </c>
      <c r="I111" s="184"/>
      <c r="J111" s="185">
        <f t="shared" si="0"/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 t="shared" si="1"/>
        <v>0</v>
      </c>
      <c r="Q111" s="188">
        <v>4.0000000000000001E-3</v>
      </c>
      <c r="R111" s="188">
        <f t="shared" si="2"/>
        <v>5.6000000000000001E-2</v>
      </c>
      <c r="S111" s="188">
        <v>0</v>
      </c>
      <c r="T111" s="189">
        <f t="shared" si="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254</v>
      </c>
      <c r="AT111" s="190" t="s">
        <v>173</v>
      </c>
      <c r="AU111" s="190" t="s">
        <v>85</v>
      </c>
      <c r="AY111" s="18" t="s">
        <v>171</v>
      </c>
      <c r="BE111" s="191">
        <f t="shared" si="4"/>
        <v>0</v>
      </c>
      <c r="BF111" s="191">
        <f t="shared" si="5"/>
        <v>0</v>
      </c>
      <c r="BG111" s="191">
        <f t="shared" si="6"/>
        <v>0</v>
      </c>
      <c r="BH111" s="191">
        <f t="shared" si="7"/>
        <v>0</v>
      </c>
      <c r="BI111" s="191">
        <f t="shared" si="8"/>
        <v>0</v>
      </c>
      <c r="BJ111" s="18" t="s">
        <v>85</v>
      </c>
      <c r="BK111" s="191">
        <f t="shared" si="9"/>
        <v>0</v>
      </c>
      <c r="BL111" s="18" t="s">
        <v>254</v>
      </c>
      <c r="BM111" s="190" t="s">
        <v>1878</v>
      </c>
    </row>
    <row r="112" spans="1:65" s="2" customFormat="1" ht="16.5" customHeight="1">
      <c r="A112" s="35"/>
      <c r="B112" s="36"/>
      <c r="C112" s="179" t="s">
        <v>239</v>
      </c>
      <c r="D112" s="179" t="s">
        <v>173</v>
      </c>
      <c r="E112" s="180" t="s">
        <v>1879</v>
      </c>
      <c r="F112" s="181" t="s">
        <v>1880</v>
      </c>
      <c r="G112" s="182" t="s">
        <v>266</v>
      </c>
      <c r="H112" s="183">
        <v>2</v>
      </c>
      <c r="I112" s="184"/>
      <c r="J112" s="185">
        <f t="shared" si="0"/>
        <v>0</v>
      </c>
      <c r="K112" s="181" t="s">
        <v>19</v>
      </c>
      <c r="L112" s="40"/>
      <c r="M112" s="186" t="s">
        <v>19</v>
      </c>
      <c r="N112" s="187" t="s">
        <v>45</v>
      </c>
      <c r="O112" s="65"/>
      <c r="P112" s="188">
        <f t="shared" si="1"/>
        <v>0</v>
      </c>
      <c r="Q112" s="188">
        <v>6.0000000000000001E-3</v>
      </c>
      <c r="R112" s="188">
        <f t="shared" si="2"/>
        <v>1.2E-2</v>
      </c>
      <c r="S112" s="188">
        <v>0</v>
      </c>
      <c r="T112" s="189">
        <f t="shared" si="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254</v>
      </c>
      <c r="AT112" s="190" t="s">
        <v>173</v>
      </c>
      <c r="AU112" s="190" t="s">
        <v>85</v>
      </c>
      <c r="AY112" s="18" t="s">
        <v>171</v>
      </c>
      <c r="BE112" s="191">
        <f t="shared" si="4"/>
        <v>0</v>
      </c>
      <c r="BF112" s="191">
        <f t="shared" si="5"/>
        <v>0</v>
      </c>
      <c r="BG112" s="191">
        <f t="shared" si="6"/>
        <v>0</v>
      </c>
      <c r="BH112" s="191">
        <f t="shared" si="7"/>
        <v>0</v>
      </c>
      <c r="BI112" s="191">
        <f t="shared" si="8"/>
        <v>0</v>
      </c>
      <c r="BJ112" s="18" t="s">
        <v>85</v>
      </c>
      <c r="BK112" s="191">
        <f t="shared" si="9"/>
        <v>0</v>
      </c>
      <c r="BL112" s="18" t="s">
        <v>254</v>
      </c>
      <c r="BM112" s="190" t="s">
        <v>1881</v>
      </c>
    </row>
    <row r="113" spans="1:65" s="2" customFormat="1" ht="16.5" customHeight="1">
      <c r="A113" s="35"/>
      <c r="B113" s="36"/>
      <c r="C113" s="179" t="s">
        <v>245</v>
      </c>
      <c r="D113" s="179" t="s">
        <v>173</v>
      </c>
      <c r="E113" s="180" t="s">
        <v>1882</v>
      </c>
      <c r="F113" s="181" t="s">
        <v>1883</v>
      </c>
      <c r="G113" s="182" t="s">
        <v>266</v>
      </c>
      <c r="H113" s="183">
        <v>4</v>
      </c>
      <c r="I113" s="184"/>
      <c r="J113" s="185">
        <f t="shared" si="0"/>
        <v>0</v>
      </c>
      <c r="K113" s="181" t="s">
        <v>19</v>
      </c>
      <c r="L113" s="40"/>
      <c r="M113" s="186" t="s">
        <v>19</v>
      </c>
      <c r="N113" s="187" t="s">
        <v>45</v>
      </c>
      <c r="O113" s="65"/>
      <c r="P113" s="188">
        <f t="shared" si="1"/>
        <v>0</v>
      </c>
      <c r="Q113" s="188">
        <v>4.1000000000000003E-3</v>
      </c>
      <c r="R113" s="188">
        <f t="shared" si="2"/>
        <v>1.6400000000000001E-2</v>
      </c>
      <c r="S113" s="188">
        <v>0</v>
      </c>
      <c r="T113" s="189">
        <f t="shared" si="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254</v>
      </c>
      <c r="AT113" s="190" t="s">
        <v>173</v>
      </c>
      <c r="AU113" s="190" t="s">
        <v>85</v>
      </c>
      <c r="AY113" s="18" t="s">
        <v>171</v>
      </c>
      <c r="BE113" s="191">
        <f t="shared" si="4"/>
        <v>0</v>
      </c>
      <c r="BF113" s="191">
        <f t="shared" si="5"/>
        <v>0</v>
      </c>
      <c r="BG113" s="191">
        <f t="shared" si="6"/>
        <v>0</v>
      </c>
      <c r="BH113" s="191">
        <f t="shared" si="7"/>
        <v>0</v>
      </c>
      <c r="BI113" s="191">
        <f t="shared" si="8"/>
        <v>0</v>
      </c>
      <c r="BJ113" s="18" t="s">
        <v>85</v>
      </c>
      <c r="BK113" s="191">
        <f t="shared" si="9"/>
        <v>0</v>
      </c>
      <c r="BL113" s="18" t="s">
        <v>254</v>
      </c>
      <c r="BM113" s="190" t="s">
        <v>1884</v>
      </c>
    </row>
    <row r="114" spans="1:65" s="2" customFormat="1" ht="16.5" customHeight="1">
      <c r="A114" s="35"/>
      <c r="B114" s="36"/>
      <c r="C114" s="179" t="s">
        <v>8</v>
      </c>
      <c r="D114" s="179" t="s">
        <v>173</v>
      </c>
      <c r="E114" s="180" t="s">
        <v>1885</v>
      </c>
      <c r="F114" s="181" t="s">
        <v>1886</v>
      </c>
      <c r="G114" s="182" t="s">
        <v>266</v>
      </c>
      <c r="H114" s="183">
        <v>1</v>
      </c>
      <c r="I114" s="184"/>
      <c r="J114" s="185">
        <f t="shared" si="0"/>
        <v>0</v>
      </c>
      <c r="K114" s="181" t="s">
        <v>19</v>
      </c>
      <c r="L114" s="40"/>
      <c r="M114" s="186" t="s">
        <v>19</v>
      </c>
      <c r="N114" s="187" t="s">
        <v>45</v>
      </c>
      <c r="O114" s="65"/>
      <c r="P114" s="188">
        <f t="shared" si="1"/>
        <v>0</v>
      </c>
      <c r="Q114" s="188">
        <v>4.1000000000000003E-3</v>
      </c>
      <c r="R114" s="188">
        <f t="shared" si="2"/>
        <v>4.1000000000000003E-3</v>
      </c>
      <c r="S114" s="188">
        <v>0</v>
      </c>
      <c r="T114" s="189">
        <f t="shared" si="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254</v>
      </c>
      <c r="AT114" s="190" t="s">
        <v>173</v>
      </c>
      <c r="AU114" s="190" t="s">
        <v>85</v>
      </c>
      <c r="AY114" s="18" t="s">
        <v>171</v>
      </c>
      <c r="BE114" s="191">
        <f t="shared" si="4"/>
        <v>0</v>
      </c>
      <c r="BF114" s="191">
        <f t="shared" si="5"/>
        <v>0</v>
      </c>
      <c r="BG114" s="191">
        <f t="shared" si="6"/>
        <v>0</v>
      </c>
      <c r="BH114" s="191">
        <f t="shared" si="7"/>
        <v>0</v>
      </c>
      <c r="BI114" s="191">
        <f t="shared" si="8"/>
        <v>0</v>
      </c>
      <c r="BJ114" s="18" t="s">
        <v>85</v>
      </c>
      <c r="BK114" s="191">
        <f t="shared" si="9"/>
        <v>0</v>
      </c>
      <c r="BL114" s="18" t="s">
        <v>254</v>
      </c>
      <c r="BM114" s="190" t="s">
        <v>1887</v>
      </c>
    </row>
    <row r="115" spans="1:65" s="2" customFormat="1" ht="16.5" customHeight="1">
      <c r="A115" s="35"/>
      <c r="B115" s="36"/>
      <c r="C115" s="179" t="s">
        <v>310</v>
      </c>
      <c r="D115" s="179" t="s">
        <v>173</v>
      </c>
      <c r="E115" s="180" t="s">
        <v>1888</v>
      </c>
      <c r="F115" s="181" t="s">
        <v>1889</v>
      </c>
      <c r="G115" s="182" t="s">
        <v>266</v>
      </c>
      <c r="H115" s="183">
        <v>2</v>
      </c>
      <c r="I115" s="184"/>
      <c r="J115" s="185">
        <f t="shared" si="0"/>
        <v>0</v>
      </c>
      <c r="K115" s="181" t="s">
        <v>19</v>
      </c>
      <c r="L115" s="40"/>
      <c r="M115" s="186" t="s">
        <v>19</v>
      </c>
      <c r="N115" s="187" t="s">
        <v>45</v>
      </c>
      <c r="O115" s="65"/>
      <c r="P115" s="188">
        <f t="shared" si="1"/>
        <v>0</v>
      </c>
      <c r="Q115" s="188">
        <v>3.5000000000000003E-2</v>
      </c>
      <c r="R115" s="188">
        <f t="shared" si="2"/>
        <v>7.0000000000000007E-2</v>
      </c>
      <c r="S115" s="188">
        <v>0</v>
      </c>
      <c r="T115" s="189">
        <f t="shared" si="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254</v>
      </c>
      <c r="AT115" s="190" t="s">
        <v>173</v>
      </c>
      <c r="AU115" s="190" t="s">
        <v>85</v>
      </c>
      <c r="AY115" s="18" t="s">
        <v>171</v>
      </c>
      <c r="BE115" s="191">
        <f t="shared" si="4"/>
        <v>0</v>
      </c>
      <c r="BF115" s="191">
        <f t="shared" si="5"/>
        <v>0</v>
      </c>
      <c r="BG115" s="191">
        <f t="shared" si="6"/>
        <v>0</v>
      </c>
      <c r="BH115" s="191">
        <f t="shared" si="7"/>
        <v>0</v>
      </c>
      <c r="BI115" s="191">
        <f t="shared" si="8"/>
        <v>0</v>
      </c>
      <c r="BJ115" s="18" t="s">
        <v>85</v>
      </c>
      <c r="BK115" s="191">
        <f t="shared" si="9"/>
        <v>0</v>
      </c>
      <c r="BL115" s="18" t="s">
        <v>254</v>
      </c>
      <c r="BM115" s="190" t="s">
        <v>1890</v>
      </c>
    </row>
    <row r="116" spans="1:65" s="2" customFormat="1" ht="16.5" customHeight="1">
      <c r="A116" s="35"/>
      <c r="B116" s="36"/>
      <c r="C116" s="179" t="s">
        <v>315</v>
      </c>
      <c r="D116" s="179" t="s">
        <v>173</v>
      </c>
      <c r="E116" s="180" t="s">
        <v>1891</v>
      </c>
      <c r="F116" s="181" t="s">
        <v>1892</v>
      </c>
      <c r="G116" s="182" t="s">
        <v>266</v>
      </c>
      <c r="H116" s="183">
        <v>6</v>
      </c>
      <c r="I116" s="184"/>
      <c r="J116" s="185">
        <f t="shared" si="0"/>
        <v>0</v>
      </c>
      <c r="K116" s="181" t="s">
        <v>19</v>
      </c>
      <c r="L116" s="40"/>
      <c r="M116" s="186" t="s">
        <v>19</v>
      </c>
      <c r="N116" s="187" t="s">
        <v>45</v>
      </c>
      <c r="O116" s="65"/>
      <c r="P116" s="188">
        <f t="shared" si="1"/>
        <v>0</v>
      </c>
      <c r="Q116" s="188">
        <v>3.5000000000000003E-2</v>
      </c>
      <c r="R116" s="188">
        <f t="shared" si="2"/>
        <v>0.21000000000000002</v>
      </c>
      <c r="S116" s="188">
        <v>0</v>
      </c>
      <c r="T116" s="189">
        <f t="shared" si="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254</v>
      </c>
      <c r="AT116" s="190" t="s">
        <v>173</v>
      </c>
      <c r="AU116" s="190" t="s">
        <v>85</v>
      </c>
      <c r="AY116" s="18" t="s">
        <v>171</v>
      </c>
      <c r="BE116" s="191">
        <f t="shared" si="4"/>
        <v>0</v>
      </c>
      <c r="BF116" s="191">
        <f t="shared" si="5"/>
        <v>0</v>
      </c>
      <c r="BG116" s="191">
        <f t="shared" si="6"/>
        <v>0</v>
      </c>
      <c r="BH116" s="191">
        <f t="shared" si="7"/>
        <v>0</v>
      </c>
      <c r="BI116" s="191">
        <f t="shared" si="8"/>
        <v>0</v>
      </c>
      <c r="BJ116" s="18" t="s">
        <v>85</v>
      </c>
      <c r="BK116" s="191">
        <f t="shared" si="9"/>
        <v>0</v>
      </c>
      <c r="BL116" s="18" t="s">
        <v>254</v>
      </c>
      <c r="BM116" s="190" t="s">
        <v>1893</v>
      </c>
    </row>
    <row r="117" spans="1:65" s="2" customFormat="1" ht="16.5" customHeight="1">
      <c r="A117" s="35"/>
      <c r="B117" s="36"/>
      <c r="C117" s="179" t="s">
        <v>321</v>
      </c>
      <c r="D117" s="179" t="s">
        <v>173</v>
      </c>
      <c r="E117" s="180" t="s">
        <v>1894</v>
      </c>
      <c r="F117" s="181" t="s">
        <v>1895</v>
      </c>
      <c r="G117" s="182" t="s">
        <v>266</v>
      </c>
      <c r="H117" s="183">
        <v>2</v>
      </c>
      <c r="I117" s="184"/>
      <c r="J117" s="185">
        <f t="shared" si="0"/>
        <v>0</v>
      </c>
      <c r="K117" s="181" t="s">
        <v>19</v>
      </c>
      <c r="L117" s="40"/>
      <c r="M117" s="186" t="s">
        <v>19</v>
      </c>
      <c r="N117" s="187" t="s">
        <v>45</v>
      </c>
      <c r="O117" s="65"/>
      <c r="P117" s="188">
        <f t="shared" si="1"/>
        <v>0</v>
      </c>
      <c r="Q117" s="188">
        <v>3.5000000000000003E-2</v>
      </c>
      <c r="R117" s="188">
        <f t="shared" si="2"/>
        <v>7.0000000000000007E-2</v>
      </c>
      <c r="S117" s="188">
        <v>0</v>
      </c>
      <c r="T117" s="189">
        <f t="shared" si="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254</v>
      </c>
      <c r="AT117" s="190" t="s">
        <v>173</v>
      </c>
      <c r="AU117" s="190" t="s">
        <v>85</v>
      </c>
      <c r="AY117" s="18" t="s">
        <v>171</v>
      </c>
      <c r="BE117" s="191">
        <f t="shared" si="4"/>
        <v>0</v>
      </c>
      <c r="BF117" s="191">
        <f t="shared" si="5"/>
        <v>0</v>
      </c>
      <c r="BG117" s="191">
        <f t="shared" si="6"/>
        <v>0</v>
      </c>
      <c r="BH117" s="191">
        <f t="shared" si="7"/>
        <v>0</v>
      </c>
      <c r="BI117" s="191">
        <f t="shared" si="8"/>
        <v>0</v>
      </c>
      <c r="BJ117" s="18" t="s">
        <v>85</v>
      </c>
      <c r="BK117" s="191">
        <f t="shared" si="9"/>
        <v>0</v>
      </c>
      <c r="BL117" s="18" t="s">
        <v>254</v>
      </c>
      <c r="BM117" s="190" t="s">
        <v>1896</v>
      </c>
    </row>
    <row r="118" spans="1:65" s="2" customFormat="1" ht="16.5" customHeight="1">
      <c r="A118" s="35"/>
      <c r="B118" s="36"/>
      <c r="C118" s="179" t="s">
        <v>228</v>
      </c>
      <c r="D118" s="179" t="s">
        <v>173</v>
      </c>
      <c r="E118" s="180" t="s">
        <v>1897</v>
      </c>
      <c r="F118" s="181" t="s">
        <v>1898</v>
      </c>
      <c r="G118" s="182" t="s">
        <v>266</v>
      </c>
      <c r="H118" s="183">
        <v>1</v>
      </c>
      <c r="I118" s="184"/>
      <c r="J118" s="185">
        <f t="shared" si="0"/>
        <v>0</v>
      </c>
      <c r="K118" s="181" t="s">
        <v>19</v>
      </c>
      <c r="L118" s="40"/>
      <c r="M118" s="186" t="s">
        <v>19</v>
      </c>
      <c r="N118" s="187" t="s">
        <v>45</v>
      </c>
      <c r="O118" s="65"/>
      <c r="P118" s="188">
        <f t="shared" si="1"/>
        <v>0</v>
      </c>
      <c r="Q118" s="188">
        <v>9.2000000000000003E-4</v>
      </c>
      <c r="R118" s="188">
        <f t="shared" si="2"/>
        <v>9.2000000000000003E-4</v>
      </c>
      <c r="S118" s="188">
        <v>0</v>
      </c>
      <c r="T118" s="189">
        <f t="shared" si="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254</v>
      </c>
      <c r="AT118" s="190" t="s">
        <v>173</v>
      </c>
      <c r="AU118" s="190" t="s">
        <v>85</v>
      </c>
      <c r="AY118" s="18" t="s">
        <v>171</v>
      </c>
      <c r="BE118" s="191">
        <f t="shared" si="4"/>
        <v>0</v>
      </c>
      <c r="BF118" s="191">
        <f t="shared" si="5"/>
        <v>0</v>
      </c>
      <c r="BG118" s="191">
        <f t="shared" si="6"/>
        <v>0</v>
      </c>
      <c r="BH118" s="191">
        <f t="shared" si="7"/>
        <v>0</v>
      </c>
      <c r="BI118" s="191">
        <f t="shared" si="8"/>
        <v>0</v>
      </c>
      <c r="BJ118" s="18" t="s">
        <v>85</v>
      </c>
      <c r="BK118" s="191">
        <f t="shared" si="9"/>
        <v>0</v>
      </c>
      <c r="BL118" s="18" t="s">
        <v>254</v>
      </c>
      <c r="BM118" s="190" t="s">
        <v>1899</v>
      </c>
    </row>
    <row r="119" spans="1:65" s="2" customFormat="1" ht="16.5" customHeight="1">
      <c r="A119" s="35"/>
      <c r="B119" s="36"/>
      <c r="C119" s="179" t="s">
        <v>235</v>
      </c>
      <c r="D119" s="179" t="s">
        <v>173</v>
      </c>
      <c r="E119" s="180" t="s">
        <v>1900</v>
      </c>
      <c r="F119" s="181" t="s">
        <v>1901</v>
      </c>
      <c r="G119" s="182" t="s">
        <v>266</v>
      </c>
      <c r="H119" s="183">
        <v>4</v>
      </c>
      <c r="I119" s="184"/>
      <c r="J119" s="185">
        <f t="shared" si="0"/>
        <v>0</v>
      </c>
      <c r="K119" s="181" t="s">
        <v>19</v>
      </c>
      <c r="L119" s="40"/>
      <c r="M119" s="186" t="s">
        <v>19</v>
      </c>
      <c r="N119" s="187" t="s">
        <v>45</v>
      </c>
      <c r="O119" s="65"/>
      <c r="P119" s="188">
        <f t="shared" si="1"/>
        <v>0</v>
      </c>
      <c r="Q119" s="188">
        <v>1.0200000000000001E-3</v>
      </c>
      <c r="R119" s="188">
        <f t="shared" si="2"/>
        <v>4.0800000000000003E-3</v>
      </c>
      <c r="S119" s="188">
        <v>0</v>
      </c>
      <c r="T119" s="189">
        <f t="shared" si="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254</v>
      </c>
      <c r="AT119" s="190" t="s">
        <v>173</v>
      </c>
      <c r="AU119" s="190" t="s">
        <v>85</v>
      </c>
      <c r="AY119" s="18" t="s">
        <v>171</v>
      </c>
      <c r="BE119" s="191">
        <f t="shared" si="4"/>
        <v>0</v>
      </c>
      <c r="BF119" s="191">
        <f t="shared" si="5"/>
        <v>0</v>
      </c>
      <c r="BG119" s="191">
        <f t="shared" si="6"/>
        <v>0</v>
      </c>
      <c r="BH119" s="191">
        <f t="shared" si="7"/>
        <v>0</v>
      </c>
      <c r="BI119" s="191">
        <f t="shared" si="8"/>
        <v>0</v>
      </c>
      <c r="BJ119" s="18" t="s">
        <v>85</v>
      </c>
      <c r="BK119" s="191">
        <f t="shared" si="9"/>
        <v>0</v>
      </c>
      <c r="BL119" s="18" t="s">
        <v>254</v>
      </c>
      <c r="BM119" s="190" t="s">
        <v>1902</v>
      </c>
    </row>
    <row r="120" spans="1:65" s="2" customFormat="1" ht="16.5" customHeight="1">
      <c r="A120" s="35"/>
      <c r="B120" s="36"/>
      <c r="C120" s="179" t="s">
        <v>326</v>
      </c>
      <c r="D120" s="179" t="s">
        <v>173</v>
      </c>
      <c r="E120" s="180" t="s">
        <v>1903</v>
      </c>
      <c r="F120" s="181" t="s">
        <v>1904</v>
      </c>
      <c r="G120" s="182" t="s">
        <v>1905</v>
      </c>
      <c r="H120" s="183">
        <v>1</v>
      </c>
      <c r="I120" s="184"/>
      <c r="J120" s="185">
        <f t="shared" si="0"/>
        <v>0</v>
      </c>
      <c r="K120" s="181" t="s">
        <v>19</v>
      </c>
      <c r="L120" s="40"/>
      <c r="M120" s="186" t="s">
        <v>19</v>
      </c>
      <c r="N120" s="187" t="s">
        <v>45</v>
      </c>
      <c r="O120" s="65"/>
      <c r="P120" s="188">
        <f t="shared" si="1"/>
        <v>0</v>
      </c>
      <c r="Q120" s="188">
        <v>0</v>
      </c>
      <c r="R120" s="188">
        <f t="shared" si="2"/>
        <v>0</v>
      </c>
      <c r="S120" s="188">
        <v>0</v>
      </c>
      <c r="T120" s="189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254</v>
      </c>
      <c r="AT120" s="190" t="s">
        <v>173</v>
      </c>
      <c r="AU120" s="190" t="s">
        <v>85</v>
      </c>
      <c r="AY120" s="18" t="s">
        <v>171</v>
      </c>
      <c r="BE120" s="191">
        <f t="shared" si="4"/>
        <v>0</v>
      </c>
      <c r="BF120" s="191">
        <f t="shared" si="5"/>
        <v>0</v>
      </c>
      <c r="BG120" s="191">
        <f t="shared" si="6"/>
        <v>0</v>
      </c>
      <c r="BH120" s="191">
        <f t="shared" si="7"/>
        <v>0</v>
      </c>
      <c r="BI120" s="191">
        <f t="shared" si="8"/>
        <v>0</v>
      </c>
      <c r="BJ120" s="18" t="s">
        <v>85</v>
      </c>
      <c r="BK120" s="191">
        <f t="shared" si="9"/>
        <v>0</v>
      </c>
      <c r="BL120" s="18" t="s">
        <v>254</v>
      </c>
      <c r="BM120" s="190" t="s">
        <v>1906</v>
      </c>
    </row>
    <row r="121" spans="1:65" s="2" customFormat="1" ht="16.5" customHeight="1">
      <c r="A121" s="35"/>
      <c r="B121" s="36"/>
      <c r="C121" s="179" t="s">
        <v>331</v>
      </c>
      <c r="D121" s="179" t="s">
        <v>173</v>
      </c>
      <c r="E121" s="180" t="s">
        <v>1907</v>
      </c>
      <c r="F121" s="181" t="s">
        <v>1908</v>
      </c>
      <c r="G121" s="182" t="s">
        <v>266</v>
      </c>
      <c r="H121" s="183">
        <v>6</v>
      </c>
      <c r="I121" s="184"/>
      <c r="J121" s="185">
        <f t="shared" si="0"/>
        <v>0</v>
      </c>
      <c r="K121" s="181" t="s">
        <v>19</v>
      </c>
      <c r="L121" s="40"/>
      <c r="M121" s="186" t="s">
        <v>19</v>
      </c>
      <c r="N121" s="187" t="s">
        <v>45</v>
      </c>
      <c r="O121" s="65"/>
      <c r="P121" s="188">
        <f t="shared" si="1"/>
        <v>0</v>
      </c>
      <c r="Q121" s="188">
        <v>1E-3</v>
      </c>
      <c r="R121" s="188">
        <f t="shared" si="2"/>
        <v>6.0000000000000001E-3</v>
      </c>
      <c r="S121" s="188">
        <v>0</v>
      </c>
      <c r="T121" s="189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254</v>
      </c>
      <c r="AT121" s="190" t="s">
        <v>173</v>
      </c>
      <c r="AU121" s="190" t="s">
        <v>85</v>
      </c>
      <c r="AY121" s="18" t="s">
        <v>171</v>
      </c>
      <c r="BE121" s="191">
        <f t="shared" si="4"/>
        <v>0</v>
      </c>
      <c r="BF121" s="191">
        <f t="shared" si="5"/>
        <v>0</v>
      </c>
      <c r="BG121" s="191">
        <f t="shared" si="6"/>
        <v>0</v>
      </c>
      <c r="BH121" s="191">
        <f t="shared" si="7"/>
        <v>0</v>
      </c>
      <c r="BI121" s="191">
        <f t="shared" si="8"/>
        <v>0</v>
      </c>
      <c r="BJ121" s="18" t="s">
        <v>85</v>
      </c>
      <c r="BK121" s="191">
        <f t="shared" si="9"/>
        <v>0</v>
      </c>
      <c r="BL121" s="18" t="s">
        <v>254</v>
      </c>
      <c r="BM121" s="190" t="s">
        <v>1909</v>
      </c>
    </row>
    <row r="122" spans="1:65" s="2" customFormat="1" ht="16.5" customHeight="1">
      <c r="A122" s="35"/>
      <c r="B122" s="36"/>
      <c r="C122" s="179" t="s">
        <v>337</v>
      </c>
      <c r="D122" s="179" t="s">
        <v>173</v>
      </c>
      <c r="E122" s="180" t="s">
        <v>1910</v>
      </c>
      <c r="F122" s="181" t="s">
        <v>1911</v>
      </c>
      <c r="G122" s="182" t="s">
        <v>318</v>
      </c>
      <c r="H122" s="183">
        <v>37</v>
      </c>
      <c r="I122" s="184"/>
      <c r="J122" s="185">
        <f t="shared" si="0"/>
        <v>0</v>
      </c>
      <c r="K122" s="181" t="s">
        <v>19</v>
      </c>
      <c r="L122" s="40"/>
      <c r="M122" s="186" t="s">
        <v>19</v>
      </c>
      <c r="N122" s="187" t="s">
        <v>45</v>
      </c>
      <c r="O122" s="65"/>
      <c r="P122" s="188">
        <f t="shared" si="1"/>
        <v>0</v>
      </c>
      <c r="Q122" s="188">
        <v>7.9000000000000008E-3</v>
      </c>
      <c r="R122" s="188">
        <f t="shared" si="2"/>
        <v>0.2923</v>
      </c>
      <c r="S122" s="188">
        <v>0</v>
      </c>
      <c r="T122" s="189">
        <f t="shared" si="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254</v>
      </c>
      <c r="AT122" s="190" t="s">
        <v>173</v>
      </c>
      <c r="AU122" s="190" t="s">
        <v>85</v>
      </c>
      <c r="AY122" s="18" t="s">
        <v>171</v>
      </c>
      <c r="BE122" s="191">
        <f t="shared" si="4"/>
        <v>0</v>
      </c>
      <c r="BF122" s="191">
        <f t="shared" si="5"/>
        <v>0</v>
      </c>
      <c r="BG122" s="191">
        <f t="shared" si="6"/>
        <v>0</v>
      </c>
      <c r="BH122" s="191">
        <f t="shared" si="7"/>
        <v>0</v>
      </c>
      <c r="BI122" s="191">
        <f t="shared" si="8"/>
        <v>0</v>
      </c>
      <c r="BJ122" s="18" t="s">
        <v>85</v>
      </c>
      <c r="BK122" s="191">
        <f t="shared" si="9"/>
        <v>0</v>
      </c>
      <c r="BL122" s="18" t="s">
        <v>254</v>
      </c>
      <c r="BM122" s="190" t="s">
        <v>1912</v>
      </c>
    </row>
    <row r="123" spans="1:65" s="2" customFormat="1" ht="16.5" customHeight="1">
      <c r="A123" s="35"/>
      <c r="B123" s="36"/>
      <c r="C123" s="179" t="s">
        <v>341</v>
      </c>
      <c r="D123" s="179" t="s">
        <v>173</v>
      </c>
      <c r="E123" s="180" t="s">
        <v>1913</v>
      </c>
      <c r="F123" s="181" t="s">
        <v>1914</v>
      </c>
      <c r="G123" s="182" t="s">
        <v>318</v>
      </c>
      <c r="H123" s="183">
        <v>120</v>
      </c>
      <c r="I123" s="184"/>
      <c r="J123" s="185">
        <f t="shared" si="0"/>
        <v>0</v>
      </c>
      <c r="K123" s="181" t="s">
        <v>19</v>
      </c>
      <c r="L123" s="40"/>
      <c r="M123" s="186" t="s">
        <v>19</v>
      </c>
      <c r="N123" s="187" t="s">
        <v>45</v>
      </c>
      <c r="O123" s="65"/>
      <c r="P123" s="188">
        <f t="shared" si="1"/>
        <v>0</v>
      </c>
      <c r="Q123" s="188">
        <v>0</v>
      </c>
      <c r="R123" s="188">
        <f t="shared" si="2"/>
        <v>0</v>
      </c>
      <c r="S123" s="188">
        <v>0</v>
      </c>
      <c r="T123" s="189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254</v>
      </c>
      <c r="AT123" s="190" t="s">
        <v>173</v>
      </c>
      <c r="AU123" s="190" t="s">
        <v>85</v>
      </c>
      <c r="AY123" s="18" t="s">
        <v>171</v>
      </c>
      <c r="BE123" s="191">
        <f t="shared" si="4"/>
        <v>0</v>
      </c>
      <c r="BF123" s="191">
        <f t="shared" si="5"/>
        <v>0</v>
      </c>
      <c r="BG123" s="191">
        <f t="shared" si="6"/>
        <v>0</v>
      </c>
      <c r="BH123" s="191">
        <f t="shared" si="7"/>
        <v>0</v>
      </c>
      <c r="BI123" s="191">
        <f t="shared" si="8"/>
        <v>0</v>
      </c>
      <c r="BJ123" s="18" t="s">
        <v>85</v>
      </c>
      <c r="BK123" s="191">
        <f t="shared" si="9"/>
        <v>0</v>
      </c>
      <c r="BL123" s="18" t="s">
        <v>254</v>
      </c>
      <c r="BM123" s="190" t="s">
        <v>1915</v>
      </c>
    </row>
    <row r="124" spans="1:65" s="2" customFormat="1" ht="16.5" customHeight="1">
      <c r="A124" s="35"/>
      <c r="B124" s="36"/>
      <c r="C124" s="179" t="s">
        <v>386</v>
      </c>
      <c r="D124" s="179" t="s">
        <v>173</v>
      </c>
      <c r="E124" s="180" t="s">
        <v>1916</v>
      </c>
      <c r="F124" s="181" t="s">
        <v>1917</v>
      </c>
      <c r="G124" s="182" t="s">
        <v>318</v>
      </c>
      <c r="H124" s="183">
        <v>50</v>
      </c>
      <c r="I124" s="184"/>
      <c r="J124" s="185">
        <f t="shared" si="0"/>
        <v>0</v>
      </c>
      <c r="K124" s="181" t="s">
        <v>19</v>
      </c>
      <c r="L124" s="40"/>
      <c r="M124" s="186" t="s">
        <v>19</v>
      </c>
      <c r="N124" s="187" t="s">
        <v>45</v>
      </c>
      <c r="O124" s="65"/>
      <c r="P124" s="188">
        <f t="shared" si="1"/>
        <v>0</v>
      </c>
      <c r="Q124" s="188">
        <v>0</v>
      </c>
      <c r="R124" s="188">
        <f t="shared" si="2"/>
        <v>0</v>
      </c>
      <c r="S124" s="188">
        <v>0</v>
      </c>
      <c r="T124" s="189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254</v>
      </c>
      <c r="AT124" s="190" t="s">
        <v>173</v>
      </c>
      <c r="AU124" s="190" t="s">
        <v>85</v>
      </c>
      <c r="AY124" s="18" t="s">
        <v>171</v>
      </c>
      <c r="BE124" s="191">
        <f t="shared" si="4"/>
        <v>0</v>
      </c>
      <c r="BF124" s="191">
        <f t="shared" si="5"/>
        <v>0</v>
      </c>
      <c r="BG124" s="191">
        <f t="shared" si="6"/>
        <v>0</v>
      </c>
      <c r="BH124" s="191">
        <f t="shared" si="7"/>
        <v>0</v>
      </c>
      <c r="BI124" s="191">
        <f t="shared" si="8"/>
        <v>0</v>
      </c>
      <c r="BJ124" s="18" t="s">
        <v>85</v>
      </c>
      <c r="BK124" s="191">
        <f t="shared" si="9"/>
        <v>0</v>
      </c>
      <c r="BL124" s="18" t="s">
        <v>254</v>
      </c>
      <c r="BM124" s="190" t="s">
        <v>1918</v>
      </c>
    </row>
    <row r="125" spans="1:65" s="2" customFormat="1" ht="16.5" customHeight="1">
      <c r="A125" s="35"/>
      <c r="B125" s="36"/>
      <c r="C125" s="179" t="s">
        <v>351</v>
      </c>
      <c r="D125" s="179" t="s">
        <v>173</v>
      </c>
      <c r="E125" s="180" t="s">
        <v>1919</v>
      </c>
      <c r="F125" s="181" t="s">
        <v>1920</v>
      </c>
      <c r="G125" s="182" t="s">
        <v>266</v>
      </c>
      <c r="H125" s="183">
        <v>1</v>
      </c>
      <c r="I125" s="184"/>
      <c r="J125" s="185">
        <f t="shared" si="0"/>
        <v>0</v>
      </c>
      <c r="K125" s="181" t="s">
        <v>19</v>
      </c>
      <c r="L125" s="40"/>
      <c r="M125" s="186" t="s">
        <v>19</v>
      </c>
      <c r="N125" s="187" t="s">
        <v>45</v>
      </c>
      <c r="O125" s="65"/>
      <c r="P125" s="188">
        <f t="shared" si="1"/>
        <v>0</v>
      </c>
      <c r="Q125" s="188">
        <v>3.0000000000000001E-5</v>
      </c>
      <c r="R125" s="188">
        <f t="shared" si="2"/>
        <v>3.0000000000000001E-5</v>
      </c>
      <c r="S125" s="188">
        <v>0</v>
      </c>
      <c r="T125" s="189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254</v>
      </c>
      <c r="AT125" s="190" t="s">
        <v>173</v>
      </c>
      <c r="AU125" s="190" t="s">
        <v>85</v>
      </c>
      <c r="AY125" s="18" t="s">
        <v>171</v>
      </c>
      <c r="BE125" s="191">
        <f t="shared" si="4"/>
        <v>0</v>
      </c>
      <c r="BF125" s="191">
        <f t="shared" si="5"/>
        <v>0</v>
      </c>
      <c r="BG125" s="191">
        <f t="shared" si="6"/>
        <v>0</v>
      </c>
      <c r="BH125" s="191">
        <f t="shared" si="7"/>
        <v>0</v>
      </c>
      <c r="BI125" s="191">
        <f t="shared" si="8"/>
        <v>0</v>
      </c>
      <c r="BJ125" s="18" t="s">
        <v>85</v>
      </c>
      <c r="BK125" s="191">
        <f t="shared" si="9"/>
        <v>0</v>
      </c>
      <c r="BL125" s="18" t="s">
        <v>254</v>
      </c>
      <c r="BM125" s="190" t="s">
        <v>1921</v>
      </c>
    </row>
    <row r="126" spans="1:65" s="2" customFormat="1" ht="33" customHeight="1">
      <c r="A126" s="35"/>
      <c r="B126" s="36"/>
      <c r="C126" s="179" t="s">
        <v>356</v>
      </c>
      <c r="D126" s="179" t="s">
        <v>173</v>
      </c>
      <c r="E126" s="180" t="s">
        <v>1922</v>
      </c>
      <c r="F126" s="181" t="s">
        <v>1923</v>
      </c>
      <c r="G126" s="182" t="s">
        <v>266</v>
      </c>
      <c r="H126" s="183">
        <v>1</v>
      </c>
      <c r="I126" s="184"/>
      <c r="J126" s="185">
        <f t="shared" si="0"/>
        <v>0</v>
      </c>
      <c r="K126" s="181" t="s">
        <v>19</v>
      </c>
      <c r="L126" s="40"/>
      <c r="M126" s="186" t="s">
        <v>19</v>
      </c>
      <c r="N126" s="187" t="s">
        <v>45</v>
      </c>
      <c r="O126" s="65"/>
      <c r="P126" s="188">
        <f t="shared" si="1"/>
        <v>0</v>
      </c>
      <c r="Q126" s="188">
        <v>0.1</v>
      </c>
      <c r="R126" s="188">
        <f t="shared" si="2"/>
        <v>0.1</v>
      </c>
      <c r="S126" s="188">
        <v>0</v>
      </c>
      <c r="T126" s="189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254</v>
      </c>
      <c r="AT126" s="190" t="s">
        <v>173</v>
      </c>
      <c r="AU126" s="190" t="s">
        <v>85</v>
      </c>
      <c r="AY126" s="18" t="s">
        <v>171</v>
      </c>
      <c r="BE126" s="191">
        <f t="shared" si="4"/>
        <v>0</v>
      </c>
      <c r="BF126" s="191">
        <f t="shared" si="5"/>
        <v>0</v>
      </c>
      <c r="BG126" s="191">
        <f t="shared" si="6"/>
        <v>0</v>
      </c>
      <c r="BH126" s="191">
        <f t="shared" si="7"/>
        <v>0</v>
      </c>
      <c r="BI126" s="191">
        <f t="shared" si="8"/>
        <v>0</v>
      </c>
      <c r="BJ126" s="18" t="s">
        <v>85</v>
      </c>
      <c r="BK126" s="191">
        <f t="shared" si="9"/>
        <v>0</v>
      </c>
      <c r="BL126" s="18" t="s">
        <v>254</v>
      </c>
      <c r="BM126" s="190" t="s">
        <v>1924</v>
      </c>
    </row>
    <row r="127" spans="1:65" s="2" customFormat="1" ht="24">
      <c r="A127" s="35"/>
      <c r="B127" s="36"/>
      <c r="C127" s="179" t="s">
        <v>361</v>
      </c>
      <c r="D127" s="179" t="s">
        <v>173</v>
      </c>
      <c r="E127" s="180" t="s">
        <v>1925</v>
      </c>
      <c r="F127" s="181" t="s">
        <v>1926</v>
      </c>
      <c r="G127" s="182" t="s">
        <v>215</v>
      </c>
      <c r="H127" s="183">
        <v>1.427</v>
      </c>
      <c r="I127" s="184"/>
      <c r="J127" s="185">
        <f t="shared" si="0"/>
        <v>0</v>
      </c>
      <c r="K127" s="181" t="s">
        <v>19</v>
      </c>
      <c r="L127" s="40"/>
      <c r="M127" s="186" t="s">
        <v>19</v>
      </c>
      <c r="N127" s="187" t="s">
        <v>45</v>
      </c>
      <c r="O127" s="65"/>
      <c r="P127" s="188">
        <f t="shared" si="1"/>
        <v>0</v>
      </c>
      <c r="Q127" s="188">
        <v>0</v>
      </c>
      <c r="R127" s="188">
        <f t="shared" si="2"/>
        <v>0</v>
      </c>
      <c r="S127" s="188">
        <v>0</v>
      </c>
      <c r="T127" s="189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254</v>
      </c>
      <c r="AT127" s="190" t="s">
        <v>173</v>
      </c>
      <c r="AU127" s="190" t="s">
        <v>85</v>
      </c>
      <c r="AY127" s="18" t="s">
        <v>171</v>
      </c>
      <c r="BE127" s="191">
        <f t="shared" si="4"/>
        <v>0</v>
      </c>
      <c r="BF127" s="191">
        <f t="shared" si="5"/>
        <v>0</v>
      </c>
      <c r="BG127" s="191">
        <f t="shared" si="6"/>
        <v>0</v>
      </c>
      <c r="BH127" s="191">
        <f t="shared" si="7"/>
        <v>0</v>
      </c>
      <c r="BI127" s="191">
        <f t="shared" si="8"/>
        <v>0</v>
      </c>
      <c r="BJ127" s="18" t="s">
        <v>85</v>
      </c>
      <c r="BK127" s="191">
        <f t="shared" si="9"/>
        <v>0</v>
      </c>
      <c r="BL127" s="18" t="s">
        <v>254</v>
      </c>
      <c r="BM127" s="190" t="s">
        <v>1927</v>
      </c>
    </row>
    <row r="128" spans="1:65" s="2" customFormat="1" ht="16.5" customHeight="1">
      <c r="A128" s="35"/>
      <c r="B128" s="36"/>
      <c r="C128" s="179" t="s">
        <v>376</v>
      </c>
      <c r="D128" s="179" t="s">
        <v>173</v>
      </c>
      <c r="E128" s="180" t="s">
        <v>1928</v>
      </c>
      <c r="F128" s="181" t="s">
        <v>1929</v>
      </c>
      <c r="G128" s="182" t="s">
        <v>266</v>
      </c>
      <c r="H128" s="183">
        <v>4</v>
      </c>
      <c r="I128" s="184"/>
      <c r="J128" s="185">
        <f t="shared" si="0"/>
        <v>0</v>
      </c>
      <c r="K128" s="181" t="s">
        <v>19</v>
      </c>
      <c r="L128" s="40"/>
      <c r="M128" s="186" t="s">
        <v>19</v>
      </c>
      <c r="N128" s="187" t="s">
        <v>45</v>
      </c>
      <c r="O128" s="65"/>
      <c r="P128" s="188">
        <f t="shared" si="1"/>
        <v>0</v>
      </c>
      <c r="Q128" s="188">
        <v>8.3000000000000001E-3</v>
      </c>
      <c r="R128" s="188">
        <f t="shared" si="2"/>
        <v>3.32E-2</v>
      </c>
      <c r="S128" s="188">
        <v>0</v>
      </c>
      <c r="T128" s="18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254</v>
      </c>
      <c r="AT128" s="190" t="s">
        <v>173</v>
      </c>
      <c r="AU128" s="190" t="s">
        <v>85</v>
      </c>
      <c r="AY128" s="18" t="s">
        <v>171</v>
      </c>
      <c r="BE128" s="191">
        <f t="shared" si="4"/>
        <v>0</v>
      </c>
      <c r="BF128" s="191">
        <f t="shared" si="5"/>
        <v>0</v>
      </c>
      <c r="BG128" s="191">
        <f t="shared" si="6"/>
        <v>0</v>
      </c>
      <c r="BH128" s="191">
        <f t="shared" si="7"/>
        <v>0</v>
      </c>
      <c r="BI128" s="191">
        <f t="shared" si="8"/>
        <v>0</v>
      </c>
      <c r="BJ128" s="18" t="s">
        <v>85</v>
      </c>
      <c r="BK128" s="191">
        <f t="shared" si="9"/>
        <v>0</v>
      </c>
      <c r="BL128" s="18" t="s">
        <v>254</v>
      </c>
      <c r="BM128" s="190" t="s">
        <v>1930</v>
      </c>
    </row>
    <row r="129" spans="1:65" s="2" customFormat="1" ht="16.5" customHeight="1">
      <c r="A129" s="35"/>
      <c r="B129" s="36"/>
      <c r="C129" s="179" t="s">
        <v>381</v>
      </c>
      <c r="D129" s="179" t="s">
        <v>173</v>
      </c>
      <c r="E129" s="180" t="s">
        <v>1931</v>
      </c>
      <c r="F129" s="181" t="s">
        <v>1932</v>
      </c>
      <c r="G129" s="182" t="s">
        <v>266</v>
      </c>
      <c r="H129" s="183">
        <v>4</v>
      </c>
      <c r="I129" s="184"/>
      <c r="J129" s="185">
        <f t="shared" si="0"/>
        <v>0</v>
      </c>
      <c r="K129" s="181" t="s">
        <v>19</v>
      </c>
      <c r="L129" s="40"/>
      <c r="M129" s="186" t="s">
        <v>19</v>
      </c>
      <c r="N129" s="187" t="s">
        <v>45</v>
      </c>
      <c r="O129" s="65"/>
      <c r="P129" s="188">
        <f t="shared" si="1"/>
        <v>0</v>
      </c>
      <c r="Q129" s="188">
        <v>0</v>
      </c>
      <c r="R129" s="188">
        <f t="shared" si="2"/>
        <v>0</v>
      </c>
      <c r="S129" s="188">
        <v>0</v>
      </c>
      <c r="T129" s="18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254</v>
      </c>
      <c r="AT129" s="190" t="s">
        <v>173</v>
      </c>
      <c r="AU129" s="190" t="s">
        <v>85</v>
      </c>
      <c r="AY129" s="18" t="s">
        <v>171</v>
      </c>
      <c r="BE129" s="191">
        <f t="shared" si="4"/>
        <v>0</v>
      </c>
      <c r="BF129" s="191">
        <f t="shared" si="5"/>
        <v>0</v>
      </c>
      <c r="BG129" s="191">
        <f t="shared" si="6"/>
        <v>0</v>
      </c>
      <c r="BH129" s="191">
        <f t="shared" si="7"/>
        <v>0</v>
      </c>
      <c r="BI129" s="191">
        <f t="shared" si="8"/>
        <v>0</v>
      </c>
      <c r="BJ129" s="18" t="s">
        <v>85</v>
      </c>
      <c r="BK129" s="191">
        <f t="shared" si="9"/>
        <v>0</v>
      </c>
      <c r="BL129" s="18" t="s">
        <v>254</v>
      </c>
      <c r="BM129" s="190" t="s">
        <v>1933</v>
      </c>
    </row>
    <row r="130" spans="1:65" s="2" customFormat="1" ht="24">
      <c r="A130" s="35"/>
      <c r="B130" s="36"/>
      <c r="C130" s="179" t="s">
        <v>346</v>
      </c>
      <c r="D130" s="179" t="s">
        <v>173</v>
      </c>
      <c r="E130" s="180" t="s">
        <v>1934</v>
      </c>
      <c r="F130" s="181" t="s">
        <v>1935</v>
      </c>
      <c r="G130" s="182" t="s">
        <v>215</v>
      </c>
      <c r="H130" s="183">
        <v>1.427</v>
      </c>
      <c r="I130" s="184"/>
      <c r="J130" s="185">
        <f t="shared" si="0"/>
        <v>0</v>
      </c>
      <c r="K130" s="181" t="s">
        <v>19</v>
      </c>
      <c r="L130" s="40"/>
      <c r="M130" s="186" t="s">
        <v>19</v>
      </c>
      <c r="N130" s="187" t="s">
        <v>45</v>
      </c>
      <c r="O130" s="65"/>
      <c r="P130" s="188">
        <f t="shared" si="1"/>
        <v>0</v>
      </c>
      <c r="Q130" s="188">
        <v>0</v>
      </c>
      <c r="R130" s="188">
        <f t="shared" si="2"/>
        <v>0</v>
      </c>
      <c r="S130" s="188">
        <v>0</v>
      </c>
      <c r="T130" s="18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254</v>
      </c>
      <c r="AT130" s="190" t="s">
        <v>173</v>
      </c>
      <c r="AU130" s="190" t="s">
        <v>85</v>
      </c>
      <c r="AY130" s="18" t="s">
        <v>171</v>
      </c>
      <c r="BE130" s="191">
        <f t="shared" si="4"/>
        <v>0</v>
      </c>
      <c r="BF130" s="191">
        <f t="shared" si="5"/>
        <v>0</v>
      </c>
      <c r="BG130" s="191">
        <f t="shared" si="6"/>
        <v>0</v>
      </c>
      <c r="BH130" s="191">
        <f t="shared" si="7"/>
        <v>0</v>
      </c>
      <c r="BI130" s="191">
        <f t="shared" si="8"/>
        <v>0</v>
      </c>
      <c r="BJ130" s="18" t="s">
        <v>85</v>
      </c>
      <c r="BK130" s="191">
        <f t="shared" si="9"/>
        <v>0</v>
      </c>
      <c r="BL130" s="18" t="s">
        <v>254</v>
      </c>
      <c r="BM130" s="190" t="s">
        <v>1936</v>
      </c>
    </row>
    <row r="131" spans="1:65" s="12" customFormat="1" ht="22.9" customHeight="1">
      <c r="B131" s="163"/>
      <c r="C131" s="164"/>
      <c r="D131" s="165" t="s">
        <v>72</v>
      </c>
      <c r="E131" s="177" t="s">
        <v>1937</v>
      </c>
      <c r="F131" s="177" t="s">
        <v>1938</v>
      </c>
      <c r="G131" s="164"/>
      <c r="H131" s="164"/>
      <c r="I131" s="167"/>
      <c r="J131" s="178">
        <f>BK131</f>
        <v>0</v>
      </c>
      <c r="K131" s="164"/>
      <c r="L131" s="169"/>
      <c r="M131" s="170"/>
      <c r="N131" s="171"/>
      <c r="O131" s="171"/>
      <c r="P131" s="172">
        <f>SUM(P132:P193)</f>
        <v>0</v>
      </c>
      <c r="Q131" s="171"/>
      <c r="R131" s="172">
        <f>SUM(R132:R193)</f>
        <v>15.93022</v>
      </c>
      <c r="S131" s="171"/>
      <c r="T131" s="173">
        <f>SUM(T132:T193)</f>
        <v>0</v>
      </c>
      <c r="AR131" s="174" t="s">
        <v>85</v>
      </c>
      <c r="AT131" s="175" t="s">
        <v>72</v>
      </c>
      <c r="AU131" s="175" t="s">
        <v>79</v>
      </c>
      <c r="AY131" s="174" t="s">
        <v>171</v>
      </c>
      <c r="BK131" s="176">
        <f>SUM(BK132:BK193)</f>
        <v>0</v>
      </c>
    </row>
    <row r="132" spans="1:65" s="2" customFormat="1" ht="24">
      <c r="A132" s="35"/>
      <c r="B132" s="36"/>
      <c r="C132" s="179" t="s">
        <v>391</v>
      </c>
      <c r="D132" s="179" t="s">
        <v>173</v>
      </c>
      <c r="E132" s="180" t="s">
        <v>1939</v>
      </c>
      <c r="F132" s="181" t="s">
        <v>1940</v>
      </c>
      <c r="G132" s="182" t="s">
        <v>318</v>
      </c>
      <c r="H132" s="183">
        <v>6</v>
      </c>
      <c r="I132" s="184"/>
      <c r="J132" s="185">
        <f t="shared" ref="J132:J163" si="10">ROUND(I132*H132,2)</f>
        <v>0</v>
      </c>
      <c r="K132" s="181" t="s">
        <v>19</v>
      </c>
      <c r="L132" s="40"/>
      <c r="M132" s="186" t="s">
        <v>19</v>
      </c>
      <c r="N132" s="187" t="s">
        <v>45</v>
      </c>
      <c r="O132" s="65"/>
      <c r="P132" s="188">
        <f t="shared" ref="P132:P163" si="11">O132*H132</f>
        <v>0</v>
      </c>
      <c r="Q132" s="188">
        <v>1E-3</v>
      </c>
      <c r="R132" s="188">
        <f t="shared" ref="R132:R163" si="12">Q132*H132</f>
        <v>6.0000000000000001E-3</v>
      </c>
      <c r="S132" s="188">
        <v>0</v>
      </c>
      <c r="T132" s="189">
        <f t="shared" ref="T132:T163" si="1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254</v>
      </c>
      <c r="AT132" s="190" t="s">
        <v>173</v>
      </c>
      <c r="AU132" s="190" t="s">
        <v>85</v>
      </c>
      <c r="AY132" s="18" t="s">
        <v>171</v>
      </c>
      <c r="BE132" s="191">
        <f t="shared" ref="BE132:BE163" si="14">IF(N132="základní",J132,0)</f>
        <v>0</v>
      </c>
      <c r="BF132" s="191">
        <f t="shared" ref="BF132:BF163" si="15">IF(N132="snížená",J132,0)</f>
        <v>0</v>
      </c>
      <c r="BG132" s="191">
        <f t="shared" ref="BG132:BG163" si="16">IF(N132="zákl. přenesená",J132,0)</f>
        <v>0</v>
      </c>
      <c r="BH132" s="191">
        <f t="shared" ref="BH132:BH163" si="17">IF(N132="sníž. přenesená",J132,0)</f>
        <v>0</v>
      </c>
      <c r="BI132" s="191">
        <f t="shared" ref="BI132:BI163" si="18">IF(N132="nulová",J132,0)</f>
        <v>0</v>
      </c>
      <c r="BJ132" s="18" t="s">
        <v>85</v>
      </c>
      <c r="BK132" s="191">
        <f t="shared" ref="BK132:BK163" si="19">ROUND(I132*H132,2)</f>
        <v>0</v>
      </c>
      <c r="BL132" s="18" t="s">
        <v>254</v>
      </c>
      <c r="BM132" s="190" t="s">
        <v>1941</v>
      </c>
    </row>
    <row r="133" spans="1:65" s="2" customFormat="1" ht="21.75" customHeight="1">
      <c r="A133" s="35"/>
      <c r="B133" s="36"/>
      <c r="C133" s="179" t="s">
        <v>396</v>
      </c>
      <c r="D133" s="179" t="s">
        <v>173</v>
      </c>
      <c r="E133" s="180" t="s">
        <v>1942</v>
      </c>
      <c r="F133" s="181" t="s">
        <v>1943</v>
      </c>
      <c r="G133" s="182" t="s">
        <v>318</v>
      </c>
      <c r="H133" s="183">
        <v>160</v>
      </c>
      <c r="I133" s="184"/>
      <c r="J133" s="185">
        <f t="shared" si="10"/>
        <v>0</v>
      </c>
      <c r="K133" s="181" t="s">
        <v>19</v>
      </c>
      <c r="L133" s="40"/>
      <c r="M133" s="186" t="s">
        <v>19</v>
      </c>
      <c r="N133" s="187" t="s">
        <v>45</v>
      </c>
      <c r="O133" s="65"/>
      <c r="P133" s="188">
        <f t="shared" si="11"/>
        <v>0</v>
      </c>
      <c r="Q133" s="188">
        <v>5.2999999999999998E-4</v>
      </c>
      <c r="R133" s="188">
        <f t="shared" si="12"/>
        <v>8.48E-2</v>
      </c>
      <c r="S133" s="188">
        <v>0</v>
      </c>
      <c r="T133" s="189">
        <f t="shared" si="1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254</v>
      </c>
      <c r="AT133" s="190" t="s">
        <v>173</v>
      </c>
      <c r="AU133" s="190" t="s">
        <v>85</v>
      </c>
      <c r="AY133" s="18" t="s">
        <v>171</v>
      </c>
      <c r="BE133" s="191">
        <f t="shared" si="14"/>
        <v>0</v>
      </c>
      <c r="BF133" s="191">
        <f t="shared" si="15"/>
        <v>0</v>
      </c>
      <c r="BG133" s="191">
        <f t="shared" si="16"/>
        <v>0</v>
      </c>
      <c r="BH133" s="191">
        <f t="shared" si="17"/>
        <v>0</v>
      </c>
      <c r="BI133" s="191">
        <f t="shared" si="18"/>
        <v>0</v>
      </c>
      <c r="BJ133" s="18" t="s">
        <v>85</v>
      </c>
      <c r="BK133" s="191">
        <f t="shared" si="19"/>
        <v>0</v>
      </c>
      <c r="BL133" s="18" t="s">
        <v>254</v>
      </c>
      <c r="BM133" s="190" t="s">
        <v>1944</v>
      </c>
    </row>
    <row r="134" spans="1:65" s="2" customFormat="1" ht="21.75" customHeight="1">
      <c r="A134" s="35"/>
      <c r="B134" s="36"/>
      <c r="C134" s="179" t="s">
        <v>402</v>
      </c>
      <c r="D134" s="179" t="s">
        <v>173</v>
      </c>
      <c r="E134" s="180" t="s">
        <v>1945</v>
      </c>
      <c r="F134" s="181" t="s">
        <v>1946</v>
      </c>
      <c r="G134" s="182" t="s">
        <v>318</v>
      </c>
      <c r="H134" s="183">
        <v>90</v>
      </c>
      <c r="I134" s="184"/>
      <c r="J134" s="185">
        <f t="shared" si="10"/>
        <v>0</v>
      </c>
      <c r="K134" s="181" t="s">
        <v>19</v>
      </c>
      <c r="L134" s="40"/>
      <c r="M134" s="186" t="s">
        <v>19</v>
      </c>
      <c r="N134" s="187" t="s">
        <v>45</v>
      </c>
      <c r="O134" s="65"/>
      <c r="P134" s="188">
        <f t="shared" si="11"/>
        <v>0</v>
      </c>
      <c r="Q134" s="188">
        <v>6.4999999999999997E-4</v>
      </c>
      <c r="R134" s="188">
        <f t="shared" si="12"/>
        <v>5.8499999999999996E-2</v>
      </c>
      <c r="S134" s="188">
        <v>0</v>
      </c>
      <c r="T134" s="189">
        <f t="shared" si="1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254</v>
      </c>
      <c r="AT134" s="190" t="s">
        <v>173</v>
      </c>
      <c r="AU134" s="190" t="s">
        <v>85</v>
      </c>
      <c r="AY134" s="18" t="s">
        <v>171</v>
      </c>
      <c r="BE134" s="191">
        <f t="shared" si="14"/>
        <v>0</v>
      </c>
      <c r="BF134" s="191">
        <f t="shared" si="15"/>
        <v>0</v>
      </c>
      <c r="BG134" s="191">
        <f t="shared" si="16"/>
        <v>0</v>
      </c>
      <c r="BH134" s="191">
        <f t="shared" si="17"/>
        <v>0</v>
      </c>
      <c r="BI134" s="191">
        <f t="shared" si="18"/>
        <v>0</v>
      </c>
      <c r="BJ134" s="18" t="s">
        <v>85</v>
      </c>
      <c r="BK134" s="191">
        <f t="shared" si="19"/>
        <v>0</v>
      </c>
      <c r="BL134" s="18" t="s">
        <v>254</v>
      </c>
      <c r="BM134" s="190" t="s">
        <v>1947</v>
      </c>
    </row>
    <row r="135" spans="1:65" s="2" customFormat="1" ht="21.75" customHeight="1">
      <c r="A135" s="35"/>
      <c r="B135" s="36"/>
      <c r="C135" s="179" t="s">
        <v>407</v>
      </c>
      <c r="D135" s="179" t="s">
        <v>173</v>
      </c>
      <c r="E135" s="180" t="s">
        <v>1948</v>
      </c>
      <c r="F135" s="181" t="s">
        <v>1949</v>
      </c>
      <c r="G135" s="182" t="s">
        <v>318</v>
      </c>
      <c r="H135" s="183">
        <v>25</v>
      </c>
      <c r="I135" s="184"/>
      <c r="J135" s="185">
        <f t="shared" si="10"/>
        <v>0</v>
      </c>
      <c r="K135" s="181" t="s">
        <v>19</v>
      </c>
      <c r="L135" s="40"/>
      <c r="M135" s="186" t="s">
        <v>19</v>
      </c>
      <c r="N135" s="187" t="s">
        <v>45</v>
      </c>
      <c r="O135" s="65"/>
      <c r="P135" s="188">
        <f t="shared" si="11"/>
        <v>0</v>
      </c>
      <c r="Q135" s="188">
        <v>8.8000000000000003E-4</v>
      </c>
      <c r="R135" s="188">
        <f t="shared" si="12"/>
        <v>2.2000000000000002E-2</v>
      </c>
      <c r="S135" s="188">
        <v>0</v>
      </c>
      <c r="T135" s="189">
        <f t="shared" si="1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254</v>
      </c>
      <c r="AT135" s="190" t="s">
        <v>173</v>
      </c>
      <c r="AU135" s="190" t="s">
        <v>85</v>
      </c>
      <c r="AY135" s="18" t="s">
        <v>171</v>
      </c>
      <c r="BE135" s="191">
        <f t="shared" si="14"/>
        <v>0</v>
      </c>
      <c r="BF135" s="191">
        <f t="shared" si="15"/>
        <v>0</v>
      </c>
      <c r="BG135" s="191">
        <f t="shared" si="16"/>
        <v>0</v>
      </c>
      <c r="BH135" s="191">
        <f t="shared" si="17"/>
        <v>0</v>
      </c>
      <c r="BI135" s="191">
        <f t="shared" si="18"/>
        <v>0</v>
      </c>
      <c r="BJ135" s="18" t="s">
        <v>85</v>
      </c>
      <c r="BK135" s="191">
        <f t="shared" si="19"/>
        <v>0</v>
      </c>
      <c r="BL135" s="18" t="s">
        <v>254</v>
      </c>
      <c r="BM135" s="190" t="s">
        <v>1950</v>
      </c>
    </row>
    <row r="136" spans="1:65" s="2" customFormat="1" ht="21.75" customHeight="1">
      <c r="A136" s="35"/>
      <c r="B136" s="36"/>
      <c r="C136" s="179" t="s">
        <v>412</v>
      </c>
      <c r="D136" s="179" t="s">
        <v>173</v>
      </c>
      <c r="E136" s="180" t="s">
        <v>1951</v>
      </c>
      <c r="F136" s="181" t="s">
        <v>1952</v>
      </c>
      <c r="G136" s="182" t="s">
        <v>318</v>
      </c>
      <c r="H136" s="183">
        <v>16</v>
      </c>
      <c r="I136" s="184"/>
      <c r="J136" s="185">
        <f t="shared" si="10"/>
        <v>0</v>
      </c>
      <c r="K136" s="181" t="s">
        <v>19</v>
      </c>
      <c r="L136" s="40"/>
      <c r="M136" s="186" t="s">
        <v>19</v>
      </c>
      <c r="N136" s="187" t="s">
        <v>45</v>
      </c>
      <c r="O136" s="65"/>
      <c r="P136" s="188">
        <f t="shared" si="11"/>
        <v>0</v>
      </c>
      <c r="Q136" s="188">
        <v>1.2899999999999999E-3</v>
      </c>
      <c r="R136" s="188">
        <f t="shared" si="12"/>
        <v>2.0639999999999999E-2</v>
      </c>
      <c r="S136" s="188">
        <v>0</v>
      </c>
      <c r="T136" s="189">
        <f t="shared" si="1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254</v>
      </c>
      <c r="AT136" s="190" t="s">
        <v>173</v>
      </c>
      <c r="AU136" s="190" t="s">
        <v>85</v>
      </c>
      <c r="AY136" s="18" t="s">
        <v>171</v>
      </c>
      <c r="BE136" s="191">
        <f t="shared" si="14"/>
        <v>0</v>
      </c>
      <c r="BF136" s="191">
        <f t="shared" si="15"/>
        <v>0</v>
      </c>
      <c r="BG136" s="191">
        <f t="shared" si="16"/>
        <v>0</v>
      </c>
      <c r="BH136" s="191">
        <f t="shared" si="17"/>
        <v>0</v>
      </c>
      <c r="BI136" s="191">
        <f t="shared" si="18"/>
        <v>0</v>
      </c>
      <c r="BJ136" s="18" t="s">
        <v>85</v>
      </c>
      <c r="BK136" s="191">
        <f t="shared" si="19"/>
        <v>0</v>
      </c>
      <c r="BL136" s="18" t="s">
        <v>254</v>
      </c>
      <c r="BM136" s="190" t="s">
        <v>1953</v>
      </c>
    </row>
    <row r="137" spans="1:65" s="2" customFormat="1" ht="21.75" customHeight="1">
      <c r="A137" s="35"/>
      <c r="B137" s="36"/>
      <c r="C137" s="179" t="s">
        <v>417</v>
      </c>
      <c r="D137" s="179" t="s">
        <v>173</v>
      </c>
      <c r="E137" s="180" t="s">
        <v>1954</v>
      </c>
      <c r="F137" s="181" t="s">
        <v>1955</v>
      </c>
      <c r="G137" s="182" t="s">
        <v>318</v>
      </c>
      <c r="H137" s="183">
        <v>19</v>
      </c>
      <c r="I137" s="184"/>
      <c r="J137" s="185">
        <f t="shared" si="10"/>
        <v>0</v>
      </c>
      <c r="K137" s="181" t="s">
        <v>19</v>
      </c>
      <c r="L137" s="40"/>
      <c r="M137" s="186" t="s">
        <v>19</v>
      </c>
      <c r="N137" s="187" t="s">
        <v>45</v>
      </c>
      <c r="O137" s="65"/>
      <c r="P137" s="188">
        <f t="shared" si="11"/>
        <v>0</v>
      </c>
      <c r="Q137" s="188">
        <v>1.49E-3</v>
      </c>
      <c r="R137" s="188">
        <f t="shared" si="12"/>
        <v>2.8310000000000002E-2</v>
      </c>
      <c r="S137" s="188">
        <v>0</v>
      </c>
      <c r="T137" s="189">
        <f t="shared" si="1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254</v>
      </c>
      <c r="AT137" s="190" t="s">
        <v>173</v>
      </c>
      <c r="AU137" s="190" t="s">
        <v>85</v>
      </c>
      <c r="AY137" s="18" t="s">
        <v>171</v>
      </c>
      <c r="BE137" s="191">
        <f t="shared" si="14"/>
        <v>0</v>
      </c>
      <c r="BF137" s="191">
        <f t="shared" si="15"/>
        <v>0</v>
      </c>
      <c r="BG137" s="191">
        <f t="shared" si="16"/>
        <v>0</v>
      </c>
      <c r="BH137" s="191">
        <f t="shared" si="17"/>
        <v>0</v>
      </c>
      <c r="BI137" s="191">
        <f t="shared" si="18"/>
        <v>0</v>
      </c>
      <c r="BJ137" s="18" t="s">
        <v>85</v>
      </c>
      <c r="BK137" s="191">
        <f t="shared" si="19"/>
        <v>0</v>
      </c>
      <c r="BL137" s="18" t="s">
        <v>254</v>
      </c>
      <c r="BM137" s="190" t="s">
        <v>1956</v>
      </c>
    </row>
    <row r="138" spans="1:65" s="2" customFormat="1" ht="24">
      <c r="A138" s="35"/>
      <c r="B138" s="36"/>
      <c r="C138" s="179" t="s">
        <v>278</v>
      </c>
      <c r="D138" s="179" t="s">
        <v>173</v>
      </c>
      <c r="E138" s="180" t="s">
        <v>1957</v>
      </c>
      <c r="F138" s="181" t="s">
        <v>1958</v>
      </c>
      <c r="G138" s="182" t="s">
        <v>318</v>
      </c>
      <c r="H138" s="183">
        <v>160</v>
      </c>
      <c r="I138" s="184"/>
      <c r="J138" s="185">
        <f t="shared" si="10"/>
        <v>0</v>
      </c>
      <c r="K138" s="181" t="s">
        <v>19</v>
      </c>
      <c r="L138" s="40"/>
      <c r="M138" s="186" t="s">
        <v>19</v>
      </c>
      <c r="N138" s="187" t="s">
        <v>45</v>
      </c>
      <c r="O138" s="65"/>
      <c r="P138" s="188">
        <f t="shared" si="11"/>
        <v>0</v>
      </c>
      <c r="Q138" s="188">
        <v>2.9E-4</v>
      </c>
      <c r="R138" s="188">
        <f t="shared" si="12"/>
        <v>4.6399999999999997E-2</v>
      </c>
      <c r="S138" s="188">
        <v>0</v>
      </c>
      <c r="T138" s="18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254</v>
      </c>
      <c r="AT138" s="190" t="s">
        <v>173</v>
      </c>
      <c r="AU138" s="190" t="s">
        <v>85</v>
      </c>
      <c r="AY138" s="18" t="s">
        <v>171</v>
      </c>
      <c r="BE138" s="191">
        <f t="shared" si="14"/>
        <v>0</v>
      </c>
      <c r="BF138" s="191">
        <f t="shared" si="15"/>
        <v>0</v>
      </c>
      <c r="BG138" s="191">
        <f t="shared" si="16"/>
        <v>0</v>
      </c>
      <c r="BH138" s="191">
        <f t="shared" si="17"/>
        <v>0</v>
      </c>
      <c r="BI138" s="191">
        <f t="shared" si="18"/>
        <v>0</v>
      </c>
      <c r="BJ138" s="18" t="s">
        <v>85</v>
      </c>
      <c r="BK138" s="191">
        <f t="shared" si="19"/>
        <v>0</v>
      </c>
      <c r="BL138" s="18" t="s">
        <v>254</v>
      </c>
      <c r="BM138" s="190" t="s">
        <v>1959</v>
      </c>
    </row>
    <row r="139" spans="1:65" s="2" customFormat="1" ht="24">
      <c r="A139" s="35"/>
      <c r="B139" s="36"/>
      <c r="C139" s="179" t="s">
        <v>427</v>
      </c>
      <c r="D139" s="179" t="s">
        <v>173</v>
      </c>
      <c r="E139" s="180" t="s">
        <v>1960</v>
      </c>
      <c r="F139" s="181" t="s">
        <v>1961</v>
      </c>
      <c r="G139" s="182" t="s">
        <v>318</v>
      </c>
      <c r="H139" s="183">
        <v>90</v>
      </c>
      <c r="I139" s="184"/>
      <c r="J139" s="185">
        <f t="shared" si="10"/>
        <v>0</v>
      </c>
      <c r="K139" s="181" t="s">
        <v>19</v>
      </c>
      <c r="L139" s="40"/>
      <c r="M139" s="186" t="s">
        <v>19</v>
      </c>
      <c r="N139" s="187" t="s">
        <v>45</v>
      </c>
      <c r="O139" s="65"/>
      <c r="P139" s="188">
        <f t="shared" si="11"/>
        <v>0</v>
      </c>
      <c r="Q139" s="188">
        <v>2.7999999999999998E-4</v>
      </c>
      <c r="R139" s="188">
        <f t="shared" si="12"/>
        <v>2.5199999999999997E-2</v>
      </c>
      <c r="S139" s="188">
        <v>0</v>
      </c>
      <c r="T139" s="18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254</v>
      </c>
      <c r="AT139" s="190" t="s">
        <v>173</v>
      </c>
      <c r="AU139" s="190" t="s">
        <v>85</v>
      </c>
      <c r="AY139" s="18" t="s">
        <v>171</v>
      </c>
      <c r="BE139" s="191">
        <f t="shared" si="14"/>
        <v>0</v>
      </c>
      <c r="BF139" s="191">
        <f t="shared" si="15"/>
        <v>0</v>
      </c>
      <c r="BG139" s="191">
        <f t="shared" si="16"/>
        <v>0</v>
      </c>
      <c r="BH139" s="191">
        <f t="shared" si="17"/>
        <v>0</v>
      </c>
      <c r="BI139" s="191">
        <f t="shared" si="18"/>
        <v>0</v>
      </c>
      <c r="BJ139" s="18" t="s">
        <v>85</v>
      </c>
      <c r="BK139" s="191">
        <f t="shared" si="19"/>
        <v>0</v>
      </c>
      <c r="BL139" s="18" t="s">
        <v>254</v>
      </c>
      <c r="BM139" s="190" t="s">
        <v>1962</v>
      </c>
    </row>
    <row r="140" spans="1:65" s="2" customFormat="1" ht="24">
      <c r="A140" s="35"/>
      <c r="B140" s="36"/>
      <c r="C140" s="179" t="s">
        <v>432</v>
      </c>
      <c r="D140" s="179" t="s">
        <v>173</v>
      </c>
      <c r="E140" s="180" t="s">
        <v>1963</v>
      </c>
      <c r="F140" s="181" t="s">
        <v>1964</v>
      </c>
      <c r="G140" s="182" t="s">
        <v>318</v>
      </c>
      <c r="H140" s="183">
        <v>25</v>
      </c>
      <c r="I140" s="184"/>
      <c r="J140" s="185">
        <f t="shared" si="10"/>
        <v>0</v>
      </c>
      <c r="K140" s="181" t="s">
        <v>19</v>
      </c>
      <c r="L140" s="40"/>
      <c r="M140" s="186" t="s">
        <v>19</v>
      </c>
      <c r="N140" s="187" t="s">
        <v>45</v>
      </c>
      <c r="O140" s="65"/>
      <c r="P140" s="188">
        <f t="shared" si="11"/>
        <v>0</v>
      </c>
      <c r="Q140" s="188">
        <v>2.7999999999999998E-4</v>
      </c>
      <c r="R140" s="188">
        <f t="shared" si="12"/>
        <v>6.9999999999999993E-3</v>
      </c>
      <c r="S140" s="188">
        <v>0</v>
      </c>
      <c r="T140" s="18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254</v>
      </c>
      <c r="AT140" s="190" t="s">
        <v>173</v>
      </c>
      <c r="AU140" s="190" t="s">
        <v>85</v>
      </c>
      <c r="AY140" s="18" t="s">
        <v>171</v>
      </c>
      <c r="BE140" s="191">
        <f t="shared" si="14"/>
        <v>0</v>
      </c>
      <c r="BF140" s="191">
        <f t="shared" si="15"/>
        <v>0</v>
      </c>
      <c r="BG140" s="191">
        <f t="shared" si="16"/>
        <v>0</v>
      </c>
      <c r="BH140" s="191">
        <f t="shared" si="17"/>
        <v>0</v>
      </c>
      <c r="BI140" s="191">
        <f t="shared" si="18"/>
        <v>0</v>
      </c>
      <c r="BJ140" s="18" t="s">
        <v>85</v>
      </c>
      <c r="BK140" s="191">
        <f t="shared" si="19"/>
        <v>0</v>
      </c>
      <c r="BL140" s="18" t="s">
        <v>254</v>
      </c>
      <c r="BM140" s="190" t="s">
        <v>1965</v>
      </c>
    </row>
    <row r="141" spans="1:65" s="2" customFormat="1" ht="24">
      <c r="A141" s="35"/>
      <c r="B141" s="36"/>
      <c r="C141" s="179" t="s">
        <v>437</v>
      </c>
      <c r="D141" s="179" t="s">
        <v>173</v>
      </c>
      <c r="E141" s="180" t="s">
        <v>1966</v>
      </c>
      <c r="F141" s="181" t="s">
        <v>1967</v>
      </c>
      <c r="G141" s="182" t="s">
        <v>318</v>
      </c>
      <c r="H141" s="183">
        <v>16</v>
      </c>
      <c r="I141" s="184"/>
      <c r="J141" s="185">
        <f t="shared" si="10"/>
        <v>0</v>
      </c>
      <c r="K141" s="181" t="s">
        <v>19</v>
      </c>
      <c r="L141" s="40"/>
      <c r="M141" s="186" t="s">
        <v>19</v>
      </c>
      <c r="N141" s="187" t="s">
        <v>45</v>
      </c>
      <c r="O141" s="65"/>
      <c r="P141" s="188">
        <f t="shared" si="11"/>
        <v>0</v>
      </c>
      <c r="Q141" s="188">
        <v>2.7999999999999998E-4</v>
      </c>
      <c r="R141" s="188">
        <f t="shared" si="12"/>
        <v>4.4799999999999996E-3</v>
      </c>
      <c r="S141" s="188">
        <v>0</v>
      </c>
      <c r="T141" s="18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254</v>
      </c>
      <c r="AT141" s="190" t="s">
        <v>173</v>
      </c>
      <c r="AU141" s="190" t="s">
        <v>85</v>
      </c>
      <c r="AY141" s="18" t="s">
        <v>171</v>
      </c>
      <c r="BE141" s="191">
        <f t="shared" si="14"/>
        <v>0</v>
      </c>
      <c r="BF141" s="191">
        <f t="shared" si="15"/>
        <v>0</v>
      </c>
      <c r="BG141" s="191">
        <f t="shared" si="16"/>
        <v>0</v>
      </c>
      <c r="BH141" s="191">
        <f t="shared" si="17"/>
        <v>0</v>
      </c>
      <c r="BI141" s="191">
        <f t="shared" si="18"/>
        <v>0</v>
      </c>
      <c r="BJ141" s="18" t="s">
        <v>85</v>
      </c>
      <c r="BK141" s="191">
        <f t="shared" si="19"/>
        <v>0</v>
      </c>
      <c r="BL141" s="18" t="s">
        <v>254</v>
      </c>
      <c r="BM141" s="190" t="s">
        <v>1968</v>
      </c>
    </row>
    <row r="142" spans="1:65" s="2" customFormat="1" ht="24">
      <c r="A142" s="35"/>
      <c r="B142" s="36"/>
      <c r="C142" s="179" t="s">
        <v>442</v>
      </c>
      <c r="D142" s="179" t="s">
        <v>173</v>
      </c>
      <c r="E142" s="180" t="s">
        <v>1969</v>
      </c>
      <c r="F142" s="181" t="s">
        <v>1970</v>
      </c>
      <c r="G142" s="182" t="s">
        <v>318</v>
      </c>
      <c r="H142" s="183">
        <v>19</v>
      </c>
      <c r="I142" s="184"/>
      <c r="J142" s="185">
        <f t="shared" si="10"/>
        <v>0</v>
      </c>
      <c r="K142" s="181" t="s">
        <v>19</v>
      </c>
      <c r="L142" s="40"/>
      <c r="M142" s="186" t="s">
        <v>19</v>
      </c>
      <c r="N142" s="187" t="s">
        <v>45</v>
      </c>
      <c r="O142" s="65"/>
      <c r="P142" s="188">
        <f t="shared" si="11"/>
        <v>0</v>
      </c>
      <c r="Q142" s="188">
        <v>2.9E-4</v>
      </c>
      <c r="R142" s="188">
        <f t="shared" si="12"/>
        <v>5.5100000000000001E-3</v>
      </c>
      <c r="S142" s="188">
        <v>0</v>
      </c>
      <c r="T142" s="18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254</v>
      </c>
      <c r="AT142" s="190" t="s">
        <v>173</v>
      </c>
      <c r="AU142" s="190" t="s">
        <v>85</v>
      </c>
      <c r="AY142" s="18" t="s">
        <v>171</v>
      </c>
      <c r="BE142" s="191">
        <f t="shared" si="14"/>
        <v>0</v>
      </c>
      <c r="BF142" s="191">
        <f t="shared" si="15"/>
        <v>0</v>
      </c>
      <c r="BG142" s="191">
        <f t="shared" si="16"/>
        <v>0</v>
      </c>
      <c r="BH142" s="191">
        <f t="shared" si="17"/>
        <v>0</v>
      </c>
      <c r="BI142" s="191">
        <f t="shared" si="18"/>
        <v>0</v>
      </c>
      <c r="BJ142" s="18" t="s">
        <v>85</v>
      </c>
      <c r="BK142" s="191">
        <f t="shared" si="19"/>
        <v>0</v>
      </c>
      <c r="BL142" s="18" t="s">
        <v>254</v>
      </c>
      <c r="BM142" s="190" t="s">
        <v>1971</v>
      </c>
    </row>
    <row r="143" spans="1:65" s="2" customFormat="1" ht="16.5" customHeight="1">
      <c r="A143" s="35"/>
      <c r="B143" s="36"/>
      <c r="C143" s="179" t="s">
        <v>447</v>
      </c>
      <c r="D143" s="179" t="s">
        <v>173</v>
      </c>
      <c r="E143" s="180" t="s">
        <v>1972</v>
      </c>
      <c r="F143" s="181" t="s">
        <v>1973</v>
      </c>
      <c r="G143" s="182" t="s">
        <v>266</v>
      </c>
      <c r="H143" s="183">
        <v>66</v>
      </c>
      <c r="I143" s="184"/>
      <c r="J143" s="185">
        <f t="shared" si="10"/>
        <v>0</v>
      </c>
      <c r="K143" s="181" t="s">
        <v>19</v>
      </c>
      <c r="L143" s="40"/>
      <c r="M143" s="186" t="s">
        <v>19</v>
      </c>
      <c r="N143" s="187" t="s">
        <v>45</v>
      </c>
      <c r="O143" s="65"/>
      <c r="P143" s="188">
        <f t="shared" si="11"/>
        <v>0</v>
      </c>
      <c r="Q143" s="188">
        <v>0</v>
      </c>
      <c r="R143" s="188">
        <f t="shared" si="12"/>
        <v>0</v>
      </c>
      <c r="S143" s="188">
        <v>0</v>
      </c>
      <c r="T143" s="18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254</v>
      </c>
      <c r="AT143" s="190" t="s">
        <v>173</v>
      </c>
      <c r="AU143" s="190" t="s">
        <v>85</v>
      </c>
      <c r="AY143" s="18" t="s">
        <v>171</v>
      </c>
      <c r="BE143" s="191">
        <f t="shared" si="14"/>
        <v>0</v>
      </c>
      <c r="BF143" s="191">
        <f t="shared" si="15"/>
        <v>0</v>
      </c>
      <c r="BG143" s="191">
        <f t="shared" si="16"/>
        <v>0</v>
      </c>
      <c r="BH143" s="191">
        <f t="shared" si="17"/>
        <v>0</v>
      </c>
      <c r="BI143" s="191">
        <f t="shared" si="18"/>
        <v>0</v>
      </c>
      <c r="BJ143" s="18" t="s">
        <v>85</v>
      </c>
      <c r="BK143" s="191">
        <f t="shared" si="19"/>
        <v>0</v>
      </c>
      <c r="BL143" s="18" t="s">
        <v>254</v>
      </c>
      <c r="BM143" s="190" t="s">
        <v>1974</v>
      </c>
    </row>
    <row r="144" spans="1:65" s="2" customFormat="1" ht="16.5" customHeight="1">
      <c r="A144" s="35"/>
      <c r="B144" s="36"/>
      <c r="C144" s="179" t="s">
        <v>282</v>
      </c>
      <c r="D144" s="179" t="s">
        <v>173</v>
      </c>
      <c r="E144" s="180" t="s">
        <v>1975</v>
      </c>
      <c r="F144" s="181" t="s">
        <v>1976</v>
      </c>
      <c r="G144" s="182" t="s">
        <v>266</v>
      </c>
      <c r="H144" s="183">
        <v>18</v>
      </c>
      <c r="I144" s="184"/>
      <c r="J144" s="185">
        <f t="shared" si="10"/>
        <v>0</v>
      </c>
      <c r="K144" s="181" t="s">
        <v>19</v>
      </c>
      <c r="L144" s="40"/>
      <c r="M144" s="186" t="s">
        <v>19</v>
      </c>
      <c r="N144" s="187" t="s">
        <v>45</v>
      </c>
      <c r="O144" s="65"/>
      <c r="P144" s="188">
        <f t="shared" si="11"/>
        <v>0</v>
      </c>
      <c r="Q144" s="188">
        <v>1.74E-3</v>
      </c>
      <c r="R144" s="188">
        <f t="shared" si="12"/>
        <v>3.1320000000000001E-2</v>
      </c>
      <c r="S144" s="188">
        <v>0</v>
      </c>
      <c r="T144" s="18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254</v>
      </c>
      <c r="AT144" s="190" t="s">
        <v>173</v>
      </c>
      <c r="AU144" s="190" t="s">
        <v>85</v>
      </c>
      <c r="AY144" s="18" t="s">
        <v>171</v>
      </c>
      <c r="BE144" s="191">
        <f t="shared" si="14"/>
        <v>0</v>
      </c>
      <c r="BF144" s="191">
        <f t="shared" si="15"/>
        <v>0</v>
      </c>
      <c r="BG144" s="191">
        <f t="shared" si="16"/>
        <v>0</v>
      </c>
      <c r="BH144" s="191">
        <f t="shared" si="17"/>
        <v>0</v>
      </c>
      <c r="BI144" s="191">
        <f t="shared" si="18"/>
        <v>0</v>
      </c>
      <c r="BJ144" s="18" t="s">
        <v>85</v>
      </c>
      <c r="BK144" s="191">
        <f t="shared" si="19"/>
        <v>0</v>
      </c>
      <c r="BL144" s="18" t="s">
        <v>254</v>
      </c>
      <c r="BM144" s="190" t="s">
        <v>1977</v>
      </c>
    </row>
    <row r="145" spans="1:65" s="2" customFormat="1" ht="16.5" customHeight="1">
      <c r="A145" s="35"/>
      <c r="B145" s="36"/>
      <c r="C145" s="179" t="s">
        <v>456</v>
      </c>
      <c r="D145" s="179" t="s">
        <v>173</v>
      </c>
      <c r="E145" s="180" t="s">
        <v>1978</v>
      </c>
      <c r="F145" s="181" t="s">
        <v>1979</v>
      </c>
      <c r="G145" s="182" t="s">
        <v>266</v>
      </c>
      <c r="H145" s="183">
        <v>42</v>
      </c>
      <c r="I145" s="184"/>
      <c r="J145" s="185">
        <f t="shared" si="10"/>
        <v>0</v>
      </c>
      <c r="K145" s="181" t="s">
        <v>19</v>
      </c>
      <c r="L145" s="40"/>
      <c r="M145" s="186" t="s">
        <v>19</v>
      </c>
      <c r="N145" s="187" t="s">
        <v>45</v>
      </c>
      <c r="O145" s="65"/>
      <c r="P145" s="188">
        <f t="shared" si="11"/>
        <v>0</v>
      </c>
      <c r="Q145" s="188">
        <v>1.74E-3</v>
      </c>
      <c r="R145" s="188">
        <f t="shared" si="12"/>
        <v>7.3080000000000006E-2</v>
      </c>
      <c r="S145" s="188">
        <v>0</v>
      </c>
      <c r="T145" s="18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254</v>
      </c>
      <c r="AT145" s="190" t="s">
        <v>173</v>
      </c>
      <c r="AU145" s="190" t="s">
        <v>85</v>
      </c>
      <c r="AY145" s="18" t="s">
        <v>171</v>
      </c>
      <c r="BE145" s="191">
        <f t="shared" si="14"/>
        <v>0</v>
      </c>
      <c r="BF145" s="191">
        <f t="shared" si="15"/>
        <v>0</v>
      </c>
      <c r="BG145" s="191">
        <f t="shared" si="16"/>
        <v>0</v>
      </c>
      <c r="BH145" s="191">
        <f t="shared" si="17"/>
        <v>0</v>
      </c>
      <c r="BI145" s="191">
        <f t="shared" si="18"/>
        <v>0</v>
      </c>
      <c r="BJ145" s="18" t="s">
        <v>85</v>
      </c>
      <c r="BK145" s="191">
        <f t="shared" si="19"/>
        <v>0</v>
      </c>
      <c r="BL145" s="18" t="s">
        <v>254</v>
      </c>
      <c r="BM145" s="190" t="s">
        <v>1980</v>
      </c>
    </row>
    <row r="146" spans="1:65" s="2" customFormat="1" ht="16.5" customHeight="1">
      <c r="A146" s="35"/>
      <c r="B146" s="36"/>
      <c r="C146" s="179" t="s">
        <v>507</v>
      </c>
      <c r="D146" s="179" t="s">
        <v>173</v>
      </c>
      <c r="E146" s="180" t="s">
        <v>1981</v>
      </c>
      <c r="F146" s="181" t="s">
        <v>1982</v>
      </c>
      <c r="G146" s="182" t="s">
        <v>266</v>
      </c>
      <c r="H146" s="183">
        <v>6</v>
      </c>
      <c r="I146" s="184"/>
      <c r="J146" s="185">
        <f t="shared" si="10"/>
        <v>0</v>
      </c>
      <c r="K146" s="181" t="s">
        <v>19</v>
      </c>
      <c r="L146" s="40"/>
      <c r="M146" s="186" t="s">
        <v>19</v>
      </c>
      <c r="N146" s="187" t="s">
        <v>45</v>
      </c>
      <c r="O146" s="65"/>
      <c r="P146" s="188">
        <f t="shared" si="11"/>
        <v>0</v>
      </c>
      <c r="Q146" s="188">
        <v>6.0000000000000001E-3</v>
      </c>
      <c r="R146" s="188">
        <f t="shared" si="12"/>
        <v>3.6000000000000004E-2</v>
      </c>
      <c r="S146" s="188">
        <v>0</v>
      </c>
      <c r="T146" s="18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254</v>
      </c>
      <c r="AT146" s="190" t="s">
        <v>173</v>
      </c>
      <c r="AU146" s="190" t="s">
        <v>85</v>
      </c>
      <c r="AY146" s="18" t="s">
        <v>171</v>
      </c>
      <c r="BE146" s="191">
        <f t="shared" si="14"/>
        <v>0</v>
      </c>
      <c r="BF146" s="191">
        <f t="shared" si="15"/>
        <v>0</v>
      </c>
      <c r="BG146" s="191">
        <f t="shared" si="16"/>
        <v>0</v>
      </c>
      <c r="BH146" s="191">
        <f t="shared" si="17"/>
        <v>0</v>
      </c>
      <c r="BI146" s="191">
        <f t="shared" si="18"/>
        <v>0</v>
      </c>
      <c r="BJ146" s="18" t="s">
        <v>85</v>
      </c>
      <c r="BK146" s="191">
        <f t="shared" si="19"/>
        <v>0</v>
      </c>
      <c r="BL146" s="18" t="s">
        <v>254</v>
      </c>
      <c r="BM146" s="190" t="s">
        <v>1983</v>
      </c>
    </row>
    <row r="147" spans="1:65" s="2" customFormat="1" ht="16.5" customHeight="1">
      <c r="A147" s="35"/>
      <c r="B147" s="36"/>
      <c r="C147" s="179" t="s">
        <v>461</v>
      </c>
      <c r="D147" s="179" t="s">
        <v>173</v>
      </c>
      <c r="E147" s="180" t="s">
        <v>1984</v>
      </c>
      <c r="F147" s="181" t="s">
        <v>1985</v>
      </c>
      <c r="G147" s="182" t="s">
        <v>266</v>
      </c>
      <c r="H147" s="183">
        <v>2</v>
      </c>
      <c r="I147" s="184"/>
      <c r="J147" s="185">
        <f t="shared" si="10"/>
        <v>0</v>
      </c>
      <c r="K147" s="181" t="s">
        <v>19</v>
      </c>
      <c r="L147" s="40"/>
      <c r="M147" s="186" t="s">
        <v>19</v>
      </c>
      <c r="N147" s="187" t="s">
        <v>45</v>
      </c>
      <c r="O147" s="65"/>
      <c r="P147" s="188">
        <f t="shared" si="11"/>
        <v>0</v>
      </c>
      <c r="Q147" s="188">
        <v>3.5E-4</v>
      </c>
      <c r="R147" s="188">
        <f t="shared" si="12"/>
        <v>6.9999999999999999E-4</v>
      </c>
      <c r="S147" s="188">
        <v>0</v>
      </c>
      <c r="T147" s="18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254</v>
      </c>
      <c r="AT147" s="190" t="s">
        <v>173</v>
      </c>
      <c r="AU147" s="190" t="s">
        <v>85</v>
      </c>
      <c r="AY147" s="18" t="s">
        <v>171</v>
      </c>
      <c r="BE147" s="191">
        <f t="shared" si="14"/>
        <v>0</v>
      </c>
      <c r="BF147" s="191">
        <f t="shared" si="15"/>
        <v>0</v>
      </c>
      <c r="BG147" s="191">
        <f t="shared" si="16"/>
        <v>0</v>
      </c>
      <c r="BH147" s="191">
        <f t="shared" si="17"/>
        <v>0</v>
      </c>
      <c r="BI147" s="191">
        <f t="shared" si="18"/>
        <v>0</v>
      </c>
      <c r="BJ147" s="18" t="s">
        <v>85</v>
      </c>
      <c r="BK147" s="191">
        <f t="shared" si="19"/>
        <v>0</v>
      </c>
      <c r="BL147" s="18" t="s">
        <v>254</v>
      </c>
      <c r="BM147" s="190" t="s">
        <v>1986</v>
      </c>
    </row>
    <row r="148" spans="1:65" s="2" customFormat="1" ht="16.5" customHeight="1">
      <c r="A148" s="35"/>
      <c r="B148" s="36"/>
      <c r="C148" s="179" t="s">
        <v>467</v>
      </c>
      <c r="D148" s="179" t="s">
        <v>173</v>
      </c>
      <c r="E148" s="180" t="s">
        <v>1987</v>
      </c>
      <c r="F148" s="181" t="s">
        <v>1988</v>
      </c>
      <c r="G148" s="182" t="s">
        <v>266</v>
      </c>
      <c r="H148" s="183">
        <v>15</v>
      </c>
      <c r="I148" s="184"/>
      <c r="J148" s="185">
        <f t="shared" si="10"/>
        <v>0</v>
      </c>
      <c r="K148" s="181" t="s">
        <v>19</v>
      </c>
      <c r="L148" s="40"/>
      <c r="M148" s="186" t="s">
        <v>19</v>
      </c>
      <c r="N148" s="187" t="s">
        <v>45</v>
      </c>
      <c r="O148" s="65"/>
      <c r="P148" s="188">
        <f t="shared" si="11"/>
        <v>0</v>
      </c>
      <c r="Q148" s="188">
        <v>4.8999999999999998E-4</v>
      </c>
      <c r="R148" s="188">
        <f t="shared" si="12"/>
        <v>7.3499999999999998E-3</v>
      </c>
      <c r="S148" s="188">
        <v>0</v>
      </c>
      <c r="T148" s="189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254</v>
      </c>
      <c r="AT148" s="190" t="s">
        <v>173</v>
      </c>
      <c r="AU148" s="190" t="s">
        <v>85</v>
      </c>
      <c r="AY148" s="18" t="s">
        <v>171</v>
      </c>
      <c r="BE148" s="191">
        <f t="shared" si="14"/>
        <v>0</v>
      </c>
      <c r="BF148" s="191">
        <f t="shared" si="15"/>
        <v>0</v>
      </c>
      <c r="BG148" s="191">
        <f t="shared" si="16"/>
        <v>0</v>
      </c>
      <c r="BH148" s="191">
        <f t="shared" si="17"/>
        <v>0</v>
      </c>
      <c r="BI148" s="191">
        <f t="shared" si="18"/>
        <v>0</v>
      </c>
      <c r="BJ148" s="18" t="s">
        <v>85</v>
      </c>
      <c r="BK148" s="191">
        <f t="shared" si="19"/>
        <v>0</v>
      </c>
      <c r="BL148" s="18" t="s">
        <v>254</v>
      </c>
      <c r="BM148" s="190" t="s">
        <v>1989</v>
      </c>
    </row>
    <row r="149" spans="1:65" s="2" customFormat="1" ht="16.5" customHeight="1">
      <c r="A149" s="35"/>
      <c r="B149" s="36"/>
      <c r="C149" s="179" t="s">
        <v>472</v>
      </c>
      <c r="D149" s="179" t="s">
        <v>173</v>
      </c>
      <c r="E149" s="180" t="s">
        <v>1990</v>
      </c>
      <c r="F149" s="181" t="s">
        <v>1991</v>
      </c>
      <c r="G149" s="182" t="s">
        <v>266</v>
      </c>
      <c r="H149" s="183">
        <v>3</v>
      </c>
      <c r="I149" s="184"/>
      <c r="J149" s="185">
        <f t="shared" si="10"/>
        <v>0</v>
      </c>
      <c r="K149" s="181" t="s">
        <v>19</v>
      </c>
      <c r="L149" s="40"/>
      <c r="M149" s="186" t="s">
        <v>19</v>
      </c>
      <c r="N149" s="187" t="s">
        <v>45</v>
      </c>
      <c r="O149" s="65"/>
      <c r="P149" s="188">
        <f t="shared" si="11"/>
        <v>0</v>
      </c>
      <c r="Q149" s="188">
        <v>6.9999999999999999E-4</v>
      </c>
      <c r="R149" s="188">
        <f t="shared" si="12"/>
        <v>2.0999999999999999E-3</v>
      </c>
      <c r="S149" s="188">
        <v>0</v>
      </c>
      <c r="T149" s="189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254</v>
      </c>
      <c r="AT149" s="190" t="s">
        <v>173</v>
      </c>
      <c r="AU149" s="190" t="s">
        <v>85</v>
      </c>
      <c r="AY149" s="18" t="s">
        <v>171</v>
      </c>
      <c r="BE149" s="191">
        <f t="shared" si="14"/>
        <v>0</v>
      </c>
      <c r="BF149" s="191">
        <f t="shared" si="15"/>
        <v>0</v>
      </c>
      <c r="BG149" s="191">
        <f t="shared" si="16"/>
        <v>0</v>
      </c>
      <c r="BH149" s="191">
        <f t="shared" si="17"/>
        <v>0</v>
      </c>
      <c r="BI149" s="191">
        <f t="shared" si="18"/>
        <v>0</v>
      </c>
      <c r="BJ149" s="18" t="s">
        <v>85</v>
      </c>
      <c r="BK149" s="191">
        <f t="shared" si="19"/>
        <v>0</v>
      </c>
      <c r="BL149" s="18" t="s">
        <v>254</v>
      </c>
      <c r="BM149" s="190" t="s">
        <v>1992</v>
      </c>
    </row>
    <row r="150" spans="1:65" s="2" customFormat="1" ht="16.5" customHeight="1">
      <c r="A150" s="35"/>
      <c r="B150" s="36"/>
      <c r="C150" s="179" t="s">
        <v>478</v>
      </c>
      <c r="D150" s="179" t="s">
        <v>173</v>
      </c>
      <c r="E150" s="180" t="s">
        <v>1993</v>
      </c>
      <c r="F150" s="181" t="s">
        <v>1994</v>
      </c>
      <c r="G150" s="182" t="s">
        <v>266</v>
      </c>
      <c r="H150" s="183">
        <v>2</v>
      </c>
      <c r="I150" s="184"/>
      <c r="J150" s="185">
        <f t="shared" si="10"/>
        <v>0</v>
      </c>
      <c r="K150" s="181" t="s">
        <v>19</v>
      </c>
      <c r="L150" s="40"/>
      <c r="M150" s="186" t="s">
        <v>19</v>
      </c>
      <c r="N150" s="187" t="s">
        <v>45</v>
      </c>
      <c r="O150" s="65"/>
      <c r="P150" s="188">
        <f t="shared" si="11"/>
        <v>0</v>
      </c>
      <c r="Q150" s="188">
        <v>1.1199999999999999E-3</v>
      </c>
      <c r="R150" s="188">
        <f t="shared" si="12"/>
        <v>2.2399999999999998E-3</v>
      </c>
      <c r="S150" s="188">
        <v>0</v>
      </c>
      <c r="T150" s="189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254</v>
      </c>
      <c r="AT150" s="190" t="s">
        <v>173</v>
      </c>
      <c r="AU150" s="190" t="s">
        <v>85</v>
      </c>
      <c r="AY150" s="18" t="s">
        <v>171</v>
      </c>
      <c r="BE150" s="191">
        <f t="shared" si="14"/>
        <v>0</v>
      </c>
      <c r="BF150" s="191">
        <f t="shared" si="15"/>
        <v>0</v>
      </c>
      <c r="BG150" s="191">
        <f t="shared" si="16"/>
        <v>0</v>
      </c>
      <c r="BH150" s="191">
        <f t="shared" si="17"/>
        <v>0</v>
      </c>
      <c r="BI150" s="191">
        <f t="shared" si="18"/>
        <v>0</v>
      </c>
      <c r="BJ150" s="18" t="s">
        <v>85</v>
      </c>
      <c r="BK150" s="191">
        <f t="shared" si="19"/>
        <v>0</v>
      </c>
      <c r="BL150" s="18" t="s">
        <v>254</v>
      </c>
      <c r="BM150" s="190" t="s">
        <v>1995</v>
      </c>
    </row>
    <row r="151" spans="1:65" s="2" customFormat="1" ht="16.5" customHeight="1">
      <c r="A151" s="35"/>
      <c r="B151" s="36"/>
      <c r="C151" s="179" t="s">
        <v>484</v>
      </c>
      <c r="D151" s="179" t="s">
        <v>173</v>
      </c>
      <c r="E151" s="180" t="s">
        <v>1996</v>
      </c>
      <c r="F151" s="181" t="s">
        <v>1997</v>
      </c>
      <c r="G151" s="182" t="s">
        <v>266</v>
      </c>
      <c r="H151" s="183">
        <v>8</v>
      </c>
      <c r="I151" s="184"/>
      <c r="J151" s="185">
        <f t="shared" si="10"/>
        <v>0</v>
      </c>
      <c r="K151" s="181" t="s">
        <v>19</v>
      </c>
      <c r="L151" s="40"/>
      <c r="M151" s="186" t="s">
        <v>19</v>
      </c>
      <c r="N151" s="187" t="s">
        <v>45</v>
      </c>
      <c r="O151" s="65"/>
      <c r="P151" s="188">
        <f t="shared" si="11"/>
        <v>0</v>
      </c>
      <c r="Q151" s="188">
        <v>1.39E-3</v>
      </c>
      <c r="R151" s="188">
        <f t="shared" si="12"/>
        <v>1.112E-2</v>
      </c>
      <c r="S151" s="188">
        <v>0</v>
      </c>
      <c r="T151" s="189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254</v>
      </c>
      <c r="AT151" s="190" t="s">
        <v>173</v>
      </c>
      <c r="AU151" s="190" t="s">
        <v>85</v>
      </c>
      <c r="AY151" s="18" t="s">
        <v>171</v>
      </c>
      <c r="BE151" s="191">
        <f t="shared" si="14"/>
        <v>0</v>
      </c>
      <c r="BF151" s="191">
        <f t="shared" si="15"/>
        <v>0</v>
      </c>
      <c r="BG151" s="191">
        <f t="shared" si="16"/>
        <v>0</v>
      </c>
      <c r="BH151" s="191">
        <f t="shared" si="17"/>
        <v>0</v>
      </c>
      <c r="BI151" s="191">
        <f t="shared" si="18"/>
        <v>0</v>
      </c>
      <c r="BJ151" s="18" t="s">
        <v>85</v>
      </c>
      <c r="BK151" s="191">
        <f t="shared" si="19"/>
        <v>0</v>
      </c>
      <c r="BL151" s="18" t="s">
        <v>254</v>
      </c>
      <c r="BM151" s="190" t="s">
        <v>1998</v>
      </c>
    </row>
    <row r="152" spans="1:65" s="2" customFormat="1" ht="16.5" customHeight="1">
      <c r="A152" s="35"/>
      <c r="B152" s="36"/>
      <c r="C152" s="179" t="s">
        <v>512</v>
      </c>
      <c r="D152" s="179" t="s">
        <v>173</v>
      </c>
      <c r="E152" s="180" t="s">
        <v>1999</v>
      </c>
      <c r="F152" s="181" t="s">
        <v>2000</v>
      </c>
      <c r="G152" s="182" t="s">
        <v>266</v>
      </c>
      <c r="H152" s="183">
        <v>1</v>
      </c>
      <c r="I152" s="184"/>
      <c r="J152" s="185">
        <f t="shared" si="10"/>
        <v>0</v>
      </c>
      <c r="K152" s="181" t="s">
        <v>19</v>
      </c>
      <c r="L152" s="40"/>
      <c r="M152" s="186" t="s">
        <v>19</v>
      </c>
      <c r="N152" s="187" t="s">
        <v>45</v>
      </c>
      <c r="O152" s="65"/>
      <c r="P152" s="188">
        <f t="shared" si="11"/>
        <v>0</v>
      </c>
      <c r="Q152" s="188">
        <v>3.6000000000000002E-4</v>
      </c>
      <c r="R152" s="188">
        <f t="shared" si="12"/>
        <v>3.6000000000000002E-4</v>
      </c>
      <c r="S152" s="188">
        <v>0</v>
      </c>
      <c r="T152" s="189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0" t="s">
        <v>254</v>
      </c>
      <c r="AT152" s="190" t="s">
        <v>173</v>
      </c>
      <c r="AU152" s="190" t="s">
        <v>85</v>
      </c>
      <c r="AY152" s="18" t="s">
        <v>171</v>
      </c>
      <c r="BE152" s="191">
        <f t="shared" si="14"/>
        <v>0</v>
      </c>
      <c r="BF152" s="191">
        <f t="shared" si="15"/>
        <v>0</v>
      </c>
      <c r="BG152" s="191">
        <f t="shared" si="16"/>
        <v>0</v>
      </c>
      <c r="BH152" s="191">
        <f t="shared" si="17"/>
        <v>0</v>
      </c>
      <c r="BI152" s="191">
        <f t="shared" si="18"/>
        <v>0</v>
      </c>
      <c r="BJ152" s="18" t="s">
        <v>85</v>
      </c>
      <c r="BK152" s="191">
        <f t="shared" si="19"/>
        <v>0</v>
      </c>
      <c r="BL152" s="18" t="s">
        <v>254</v>
      </c>
      <c r="BM152" s="190" t="s">
        <v>2001</v>
      </c>
    </row>
    <row r="153" spans="1:65" s="2" customFormat="1" ht="16.5" customHeight="1">
      <c r="A153" s="35"/>
      <c r="B153" s="36"/>
      <c r="C153" s="179" t="s">
        <v>518</v>
      </c>
      <c r="D153" s="179" t="s">
        <v>173</v>
      </c>
      <c r="E153" s="180" t="s">
        <v>2002</v>
      </c>
      <c r="F153" s="181" t="s">
        <v>2003</v>
      </c>
      <c r="G153" s="182" t="s">
        <v>266</v>
      </c>
      <c r="H153" s="183">
        <v>1</v>
      </c>
      <c r="I153" s="184"/>
      <c r="J153" s="185">
        <f t="shared" si="10"/>
        <v>0</v>
      </c>
      <c r="K153" s="181" t="s">
        <v>19</v>
      </c>
      <c r="L153" s="40"/>
      <c r="M153" s="186" t="s">
        <v>19</v>
      </c>
      <c r="N153" s="187" t="s">
        <v>45</v>
      </c>
      <c r="O153" s="65"/>
      <c r="P153" s="188">
        <f t="shared" si="11"/>
        <v>0</v>
      </c>
      <c r="Q153" s="188">
        <v>5.5999999999999995E-4</v>
      </c>
      <c r="R153" s="188">
        <f t="shared" si="12"/>
        <v>5.5999999999999995E-4</v>
      </c>
      <c r="S153" s="188">
        <v>0</v>
      </c>
      <c r="T153" s="189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254</v>
      </c>
      <c r="AT153" s="190" t="s">
        <v>173</v>
      </c>
      <c r="AU153" s="190" t="s">
        <v>85</v>
      </c>
      <c r="AY153" s="18" t="s">
        <v>171</v>
      </c>
      <c r="BE153" s="191">
        <f t="shared" si="14"/>
        <v>0</v>
      </c>
      <c r="BF153" s="191">
        <f t="shared" si="15"/>
        <v>0</v>
      </c>
      <c r="BG153" s="191">
        <f t="shared" si="16"/>
        <v>0</v>
      </c>
      <c r="BH153" s="191">
        <f t="shared" si="17"/>
        <v>0</v>
      </c>
      <c r="BI153" s="191">
        <f t="shared" si="18"/>
        <v>0</v>
      </c>
      <c r="BJ153" s="18" t="s">
        <v>85</v>
      </c>
      <c r="BK153" s="191">
        <f t="shared" si="19"/>
        <v>0</v>
      </c>
      <c r="BL153" s="18" t="s">
        <v>254</v>
      </c>
      <c r="BM153" s="190" t="s">
        <v>2004</v>
      </c>
    </row>
    <row r="154" spans="1:65" s="2" customFormat="1" ht="16.5" customHeight="1">
      <c r="A154" s="35"/>
      <c r="B154" s="36"/>
      <c r="C154" s="179" t="s">
        <v>525</v>
      </c>
      <c r="D154" s="179" t="s">
        <v>173</v>
      </c>
      <c r="E154" s="180" t="s">
        <v>2005</v>
      </c>
      <c r="F154" s="181" t="s">
        <v>2006</v>
      </c>
      <c r="G154" s="182" t="s">
        <v>266</v>
      </c>
      <c r="H154" s="183">
        <v>1</v>
      </c>
      <c r="I154" s="184"/>
      <c r="J154" s="185">
        <f t="shared" si="10"/>
        <v>0</v>
      </c>
      <c r="K154" s="181" t="s">
        <v>19</v>
      </c>
      <c r="L154" s="40"/>
      <c r="M154" s="186" t="s">
        <v>19</v>
      </c>
      <c r="N154" s="187" t="s">
        <v>45</v>
      </c>
      <c r="O154" s="65"/>
      <c r="P154" s="188">
        <f t="shared" si="11"/>
        <v>0</v>
      </c>
      <c r="Q154" s="188">
        <v>1.31E-3</v>
      </c>
      <c r="R154" s="188">
        <f t="shared" si="12"/>
        <v>1.31E-3</v>
      </c>
      <c r="S154" s="188">
        <v>0</v>
      </c>
      <c r="T154" s="189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0" t="s">
        <v>254</v>
      </c>
      <c r="AT154" s="190" t="s">
        <v>173</v>
      </c>
      <c r="AU154" s="190" t="s">
        <v>85</v>
      </c>
      <c r="AY154" s="18" t="s">
        <v>171</v>
      </c>
      <c r="BE154" s="191">
        <f t="shared" si="14"/>
        <v>0</v>
      </c>
      <c r="BF154" s="191">
        <f t="shared" si="15"/>
        <v>0</v>
      </c>
      <c r="BG154" s="191">
        <f t="shared" si="16"/>
        <v>0</v>
      </c>
      <c r="BH154" s="191">
        <f t="shared" si="17"/>
        <v>0</v>
      </c>
      <c r="BI154" s="191">
        <f t="shared" si="18"/>
        <v>0</v>
      </c>
      <c r="BJ154" s="18" t="s">
        <v>85</v>
      </c>
      <c r="BK154" s="191">
        <f t="shared" si="19"/>
        <v>0</v>
      </c>
      <c r="BL154" s="18" t="s">
        <v>254</v>
      </c>
      <c r="BM154" s="190" t="s">
        <v>2007</v>
      </c>
    </row>
    <row r="155" spans="1:65" s="2" customFormat="1" ht="16.5" customHeight="1">
      <c r="A155" s="35"/>
      <c r="B155" s="36"/>
      <c r="C155" s="179" t="s">
        <v>557</v>
      </c>
      <c r="D155" s="179" t="s">
        <v>173</v>
      </c>
      <c r="E155" s="180" t="s">
        <v>2008</v>
      </c>
      <c r="F155" s="181" t="s">
        <v>2009</v>
      </c>
      <c r="G155" s="182" t="s">
        <v>266</v>
      </c>
      <c r="H155" s="183">
        <v>2</v>
      </c>
      <c r="I155" s="184"/>
      <c r="J155" s="185">
        <f t="shared" si="10"/>
        <v>0</v>
      </c>
      <c r="K155" s="181" t="s">
        <v>19</v>
      </c>
      <c r="L155" s="40"/>
      <c r="M155" s="186" t="s">
        <v>19</v>
      </c>
      <c r="N155" s="187" t="s">
        <v>45</v>
      </c>
      <c r="O155" s="65"/>
      <c r="P155" s="188">
        <f t="shared" si="11"/>
        <v>0</v>
      </c>
      <c r="Q155" s="188">
        <v>1.2199999999999999E-3</v>
      </c>
      <c r="R155" s="188">
        <f t="shared" si="12"/>
        <v>2.4399999999999999E-3</v>
      </c>
      <c r="S155" s="188">
        <v>0</v>
      </c>
      <c r="T155" s="189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254</v>
      </c>
      <c r="AT155" s="190" t="s">
        <v>173</v>
      </c>
      <c r="AU155" s="190" t="s">
        <v>85</v>
      </c>
      <c r="AY155" s="18" t="s">
        <v>171</v>
      </c>
      <c r="BE155" s="191">
        <f t="shared" si="14"/>
        <v>0</v>
      </c>
      <c r="BF155" s="191">
        <f t="shared" si="15"/>
        <v>0</v>
      </c>
      <c r="BG155" s="191">
        <f t="shared" si="16"/>
        <v>0</v>
      </c>
      <c r="BH155" s="191">
        <f t="shared" si="17"/>
        <v>0</v>
      </c>
      <c r="BI155" s="191">
        <f t="shared" si="18"/>
        <v>0</v>
      </c>
      <c r="BJ155" s="18" t="s">
        <v>85</v>
      </c>
      <c r="BK155" s="191">
        <f t="shared" si="19"/>
        <v>0</v>
      </c>
      <c r="BL155" s="18" t="s">
        <v>254</v>
      </c>
      <c r="BM155" s="190" t="s">
        <v>2010</v>
      </c>
    </row>
    <row r="156" spans="1:65" s="2" customFormat="1" ht="16.5" customHeight="1">
      <c r="A156" s="35"/>
      <c r="B156" s="36"/>
      <c r="C156" s="179" t="s">
        <v>573</v>
      </c>
      <c r="D156" s="179" t="s">
        <v>173</v>
      </c>
      <c r="E156" s="180" t="s">
        <v>2011</v>
      </c>
      <c r="F156" s="181" t="s">
        <v>2012</v>
      </c>
      <c r="G156" s="182" t="s">
        <v>266</v>
      </c>
      <c r="H156" s="183">
        <v>2</v>
      </c>
      <c r="I156" s="184"/>
      <c r="J156" s="185">
        <f t="shared" si="10"/>
        <v>0</v>
      </c>
      <c r="K156" s="181" t="s">
        <v>19</v>
      </c>
      <c r="L156" s="40"/>
      <c r="M156" s="186" t="s">
        <v>19</v>
      </c>
      <c r="N156" s="187" t="s">
        <v>45</v>
      </c>
      <c r="O156" s="65"/>
      <c r="P156" s="188">
        <f t="shared" si="11"/>
        <v>0</v>
      </c>
      <c r="Q156" s="188">
        <v>6.3400000000000001E-3</v>
      </c>
      <c r="R156" s="188">
        <f t="shared" si="12"/>
        <v>1.268E-2</v>
      </c>
      <c r="S156" s="188">
        <v>0</v>
      </c>
      <c r="T156" s="189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0" t="s">
        <v>254</v>
      </c>
      <c r="AT156" s="190" t="s">
        <v>173</v>
      </c>
      <c r="AU156" s="190" t="s">
        <v>85</v>
      </c>
      <c r="AY156" s="18" t="s">
        <v>171</v>
      </c>
      <c r="BE156" s="191">
        <f t="shared" si="14"/>
        <v>0</v>
      </c>
      <c r="BF156" s="191">
        <f t="shared" si="15"/>
        <v>0</v>
      </c>
      <c r="BG156" s="191">
        <f t="shared" si="16"/>
        <v>0</v>
      </c>
      <c r="BH156" s="191">
        <f t="shared" si="17"/>
        <v>0</v>
      </c>
      <c r="BI156" s="191">
        <f t="shared" si="18"/>
        <v>0</v>
      </c>
      <c r="BJ156" s="18" t="s">
        <v>85</v>
      </c>
      <c r="BK156" s="191">
        <f t="shared" si="19"/>
        <v>0</v>
      </c>
      <c r="BL156" s="18" t="s">
        <v>254</v>
      </c>
      <c r="BM156" s="190" t="s">
        <v>2013</v>
      </c>
    </row>
    <row r="157" spans="1:65" s="2" customFormat="1" ht="16.5" customHeight="1">
      <c r="A157" s="35"/>
      <c r="B157" s="36"/>
      <c r="C157" s="179" t="s">
        <v>577</v>
      </c>
      <c r="D157" s="179" t="s">
        <v>173</v>
      </c>
      <c r="E157" s="180" t="s">
        <v>2014</v>
      </c>
      <c r="F157" s="181" t="s">
        <v>2015</v>
      </c>
      <c r="G157" s="182" t="s">
        <v>266</v>
      </c>
      <c r="H157" s="183">
        <v>1</v>
      </c>
      <c r="I157" s="184"/>
      <c r="J157" s="185">
        <f t="shared" si="10"/>
        <v>0</v>
      </c>
      <c r="K157" s="181" t="s">
        <v>19</v>
      </c>
      <c r="L157" s="40"/>
      <c r="M157" s="186" t="s">
        <v>19</v>
      </c>
      <c r="N157" s="187" t="s">
        <v>45</v>
      </c>
      <c r="O157" s="65"/>
      <c r="P157" s="188">
        <f t="shared" si="11"/>
        <v>0</v>
      </c>
      <c r="Q157" s="188">
        <v>6.3400000000000001E-3</v>
      </c>
      <c r="R157" s="188">
        <f t="shared" si="12"/>
        <v>6.3400000000000001E-3</v>
      </c>
      <c r="S157" s="188">
        <v>0</v>
      </c>
      <c r="T157" s="189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254</v>
      </c>
      <c r="AT157" s="190" t="s">
        <v>173</v>
      </c>
      <c r="AU157" s="190" t="s">
        <v>85</v>
      </c>
      <c r="AY157" s="18" t="s">
        <v>171</v>
      </c>
      <c r="BE157" s="191">
        <f t="shared" si="14"/>
        <v>0</v>
      </c>
      <c r="BF157" s="191">
        <f t="shared" si="15"/>
        <v>0</v>
      </c>
      <c r="BG157" s="191">
        <f t="shared" si="16"/>
        <v>0</v>
      </c>
      <c r="BH157" s="191">
        <f t="shared" si="17"/>
        <v>0</v>
      </c>
      <c r="BI157" s="191">
        <f t="shared" si="18"/>
        <v>0</v>
      </c>
      <c r="BJ157" s="18" t="s">
        <v>85</v>
      </c>
      <c r="BK157" s="191">
        <f t="shared" si="19"/>
        <v>0</v>
      </c>
      <c r="BL157" s="18" t="s">
        <v>254</v>
      </c>
      <c r="BM157" s="190" t="s">
        <v>2016</v>
      </c>
    </row>
    <row r="158" spans="1:65" s="2" customFormat="1" ht="16.5" customHeight="1">
      <c r="A158" s="35"/>
      <c r="B158" s="36"/>
      <c r="C158" s="179" t="s">
        <v>567</v>
      </c>
      <c r="D158" s="179" t="s">
        <v>173</v>
      </c>
      <c r="E158" s="180" t="s">
        <v>2017</v>
      </c>
      <c r="F158" s="181" t="s">
        <v>2018</v>
      </c>
      <c r="G158" s="182" t="s">
        <v>266</v>
      </c>
      <c r="H158" s="183">
        <v>2</v>
      </c>
      <c r="I158" s="184"/>
      <c r="J158" s="185">
        <f t="shared" si="10"/>
        <v>0</v>
      </c>
      <c r="K158" s="181" t="s">
        <v>19</v>
      </c>
      <c r="L158" s="40"/>
      <c r="M158" s="186" t="s">
        <v>19</v>
      </c>
      <c r="N158" s="187" t="s">
        <v>45</v>
      </c>
      <c r="O158" s="65"/>
      <c r="P158" s="188">
        <f t="shared" si="11"/>
        <v>0</v>
      </c>
      <c r="Q158" s="188">
        <v>7.1399999999999996E-3</v>
      </c>
      <c r="R158" s="188">
        <f t="shared" si="12"/>
        <v>1.4279999999999999E-2</v>
      </c>
      <c r="S158" s="188">
        <v>0</v>
      </c>
      <c r="T158" s="189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254</v>
      </c>
      <c r="AT158" s="190" t="s">
        <v>173</v>
      </c>
      <c r="AU158" s="190" t="s">
        <v>85</v>
      </c>
      <c r="AY158" s="18" t="s">
        <v>171</v>
      </c>
      <c r="BE158" s="191">
        <f t="shared" si="14"/>
        <v>0</v>
      </c>
      <c r="BF158" s="191">
        <f t="shared" si="15"/>
        <v>0</v>
      </c>
      <c r="BG158" s="191">
        <f t="shared" si="16"/>
        <v>0</v>
      </c>
      <c r="BH158" s="191">
        <f t="shared" si="17"/>
        <v>0</v>
      </c>
      <c r="BI158" s="191">
        <f t="shared" si="18"/>
        <v>0</v>
      </c>
      <c r="BJ158" s="18" t="s">
        <v>85</v>
      </c>
      <c r="BK158" s="191">
        <f t="shared" si="19"/>
        <v>0</v>
      </c>
      <c r="BL158" s="18" t="s">
        <v>254</v>
      </c>
      <c r="BM158" s="190" t="s">
        <v>2019</v>
      </c>
    </row>
    <row r="159" spans="1:65" s="2" customFormat="1" ht="16.5" customHeight="1">
      <c r="A159" s="35"/>
      <c r="B159" s="36"/>
      <c r="C159" s="179" t="s">
        <v>490</v>
      </c>
      <c r="D159" s="179" t="s">
        <v>173</v>
      </c>
      <c r="E159" s="180" t="s">
        <v>2020</v>
      </c>
      <c r="F159" s="181" t="s">
        <v>2021</v>
      </c>
      <c r="G159" s="182" t="s">
        <v>266</v>
      </c>
      <c r="H159" s="183">
        <v>1</v>
      </c>
      <c r="I159" s="184"/>
      <c r="J159" s="185">
        <f t="shared" si="10"/>
        <v>0</v>
      </c>
      <c r="K159" s="181" t="s">
        <v>19</v>
      </c>
      <c r="L159" s="40"/>
      <c r="M159" s="186" t="s">
        <v>19</v>
      </c>
      <c r="N159" s="187" t="s">
        <v>45</v>
      </c>
      <c r="O159" s="65"/>
      <c r="P159" s="188">
        <f t="shared" si="11"/>
        <v>0</v>
      </c>
      <c r="Q159" s="188">
        <v>4.0000000000000002E-4</v>
      </c>
      <c r="R159" s="188">
        <f t="shared" si="12"/>
        <v>4.0000000000000002E-4</v>
      </c>
      <c r="S159" s="188">
        <v>0</v>
      </c>
      <c r="T159" s="189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254</v>
      </c>
      <c r="AT159" s="190" t="s">
        <v>173</v>
      </c>
      <c r="AU159" s="190" t="s">
        <v>85</v>
      </c>
      <c r="AY159" s="18" t="s">
        <v>171</v>
      </c>
      <c r="BE159" s="191">
        <f t="shared" si="14"/>
        <v>0</v>
      </c>
      <c r="BF159" s="191">
        <f t="shared" si="15"/>
        <v>0</v>
      </c>
      <c r="BG159" s="191">
        <f t="shared" si="16"/>
        <v>0</v>
      </c>
      <c r="BH159" s="191">
        <f t="shared" si="17"/>
        <v>0</v>
      </c>
      <c r="BI159" s="191">
        <f t="shared" si="18"/>
        <v>0</v>
      </c>
      <c r="BJ159" s="18" t="s">
        <v>85</v>
      </c>
      <c r="BK159" s="191">
        <f t="shared" si="19"/>
        <v>0</v>
      </c>
      <c r="BL159" s="18" t="s">
        <v>254</v>
      </c>
      <c r="BM159" s="190" t="s">
        <v>2022</v>
      </c>
    </row>
    <row r="160" spans="1:65" s="2" customFormat="1" ht="16.5" customHeight="1">
      <c r="A160" s="35"/>
      <c r="B160" s="36"/>
      <c r="C160" s="179" t="s">
        <v>496</v>
      </c>
      <c r="D160" s="179" t="s">
        <v>173</v>
      </c>
      <c r="E160" s="180" t="s">
        <v>2023</v>
      </c>
      <c r="F160" s="181" t="s">
        <v>2024</v>
      </c>
      <c r="G160" s="182" t="s">
        <v>266</v>
      </c>
      <c r="H160" s="183">
        <v>1</v>
      </c>
      <c r="I160" s="184"/>
      <c r="J160" s="185">
        <f t="shared" si="10"/>
        <v>0</v>
      </c>
      <c r="K160" s="181" t="s">
        <v>19</v>
      </c>
      <c r="L160" s="40"/>
      <c r="M160" s="186" t="s">
        <v>19</v>
      </c>
      <c r="N160" s="187" t="s">
        <v>45</v>
      </c>
      <c r="O160" s="65"/>
      <c r="P160" s="188">
        <f t="shared" si="11"/>
        <v>0</v>
      </c>
      <c r="Q160" s="188">
        <v>4.0000000000000002E-4</v>
      </c>
      <c r="R160" s="188">
        <f t="shared" si="12"/>
        <v>4.0000000000000002E-4</v>
      </c>
      <c r="S160" s="188">
        <v>0</v>
      </c>
      <c r="T160" s="189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254</v>
      </c>
      <c r="AT160" s="190" t="s">
        <v>173</v>
      </c>
      <c r="AU160" s="190" t="s">
        <v>85</v>
      </c>
      <c r="AY160" s="18" t="s">
        <v>171</v>
      </c>
      <c r="BE160" s="191">
        <f t="shared" si="14"/>
        <v>0</v>
      </c>
      <c r="BF160" s="191">
        <f t="shared" si="15"/>
        <v>0</v>
      </c>
      <c r="BG160" s="191">
        <f t="shared" si="16"/>
        <v>0</v>
      </c>
      <c r="BH160" s="191">
        <f t="shared" si="17"/>
        <v>0</v>
      </c>
      <c r="BI160" s="191">
        <f t="shared" si="18"/>
        <v>0</v>
      </c>
      <c r="BJ160" s="18" t="s">
        <v>85</v>
      </c>
      <c r="BK160" s="191">
        <f t="shared" si="19"/>
        <v>0</v>
      </c>
      <c r="BL160" s="18" t="s">
        <v>254</v>
      </c>
      <c r="BM160" s="190" t="s">
        <v>2025</v>
      </c>
    </row>
    <row r="161" spans="1:65" s="2" customFormat="1" ht="16.5" customHeight="1">
      <c r="A161" s="35"/>
      <c r="B161" s="36"/>
      <c r="C161" s="179" t="s">
        <v>501</v>
      </c>
      <c r="D161" s="179" t="s">
        <v>173</v>
      </c>
      <c r="E161" s="180" t="s">
        <v>2026</v>
      </c>
      <c r="F161" s="181" t="s">
        <v>2027</v>
      </c>
      <c r="G161" s="182" t="s">
        <v>266</v>
      </c>
      <c r="H161" s="183">
        <v>1</v>
      </c>
      <c r="I161" s="184"/>
      <c r="J161" s="185">
        <f t="shared" si="10"/>
        <v>0</v>
      </c>
      <c r="K161" s="181" t="s">
        <v>19</v>
      </c>
      <c r="L161" s="40"/>
      <c r="M161" s="186" t="s">
        <v>19</v>
      </c>
      <c r="N161" s="187" t="s">
        <v>45</v>
      </c>
      <c r="O161" s="65"/>
      <c r="P161" s="188">
        <f t="shared" si="11"/>
        <v>0</v>
      </c>
      <c r="Q161" s="188">
        <v>4.0000000000000002E-4</v>
      </c>
      <c r="R161" s="188">
        <f t="shared" si="12"/>
        <v>4.0000000000000002E-4</v>
      </c>
      <c r="S161" s="188">
        <v>0</v>
      </c>
      <c r="T161" s="189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254</v>
      </c>
      <c r="AT161" s="190" t="s">
        <v>173</v>
      </c>
      <c r="AU161" s="190" t="s">
        <v>85</v>
      </c>
      <c r="AY161" s="18" t="s">
        <v>171</v>
      </c>
      <c r="BE161" s="191">
        <f t="shared" si="14"/>
        <v>0</v>
      </c>
      <c r="BF161" s="191">
        <f t="shared" si="15"/>
        <v>0</v>
      </c>
      <c r="BG161" s="191">
        <f t="shared" si="16"/>
        <v>0</v>
      </c>
      <c r="BH161" s="191">
        <f t="shared" si="17"/>
        <v>0</v>
      </c>
      <c r="BI161" s="191">
        <f t="shared" si="18"/>
        <v>0</v>
      </c>
      <c r="BJ161" s="18" t="s">
        <v>85</v>
      </c>
      <c r="BK161" s="191">
        <f t="shared" si="19"/>
        <v>0</v>
      </c>
      <c r="BL161" s="18" t="s">
        <v>254</v>
      </c>
      <c r="BM161" s="190" t="s">
        <v>2028</v>
      </c>
    </row>
    <row r="162" spans="1:65" s="2" customFormat="1" ht="16.5" customHeight="1">
      <c r="A162" s="35"/>
      <c r="B162" s="36"/>
      <c r="C162" s="179" t="s">
        <v>530</v>
      </c>
      <c r="D162" s="179" t="s">
        <v>173</v>
      </c>
      <c r="E162" s="180" t="s">
        <v>2029</v>
      </c>
      <c r="F162" s="181" t="s">
        <v>2030</v>
      </c>
      <c r="G162" s="182" t="s">
        <v>266</v>
      </c>
      <c r="H162" s="183">
        <v>2</v>
      </c>
      <c r="I162" s="184"/>
      <c r="J162" s="185">
        <f t="shared" si="10"/>
        <v>0</v>
      </c>
      <c r="K162" s="181" t="s">
        <v>19</v>
      </c>
      <c r="L162" s="40"/>
      <c r="M162" s="186" t="s">
        <v>19</v>
      </c>
      <c r="N162" s="187" t="s">
        <v>45</v>
      </c>
      <c r="O162" s="65"/>
      <c r="P162" s="188">
        <f t="shared" si="11"/>
        <v>0</v>
      </c>
      <c r="Q162" s="188">
        <v>1E-4</v>
      </c>
      <c r="R162" s="188">
        <f t="shared" si="12"/>
        <v>2.0000000000000001E-4</v>
      </c>
      <c r="S162" s="188">
        <v>0</v>
      </c>
      <c r="T162" s="189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254</v>
      </c>
      <c r="AT162" s="190" t="s">
        <v>173</v>
      </c>
      <c r="AU162" s="190" t="s">
        <v>85</v>
      </c>
      <c r="AY162" s="18" t="s">
        <v>171</v>
      </c>
      <c r="BE162" s="191">
        <f t="shared" si="14"/>
        <v>0</v>
      </c>
      <c r="BF162" s="191">
        <f t="shared" si="15"/>
        <v>0</v>
      </c>
      <c r="BG162" s="191">
        <f t="shared" si="16"/>
        <v>0</v>
      </c>
      <c r="BH162" s="191">
        <f t="shared" si="17"/>
        <v>0</v>
      </c>
      <c r="BI162" s="191">
        <f t="shared" si="18"/>
        <v>0</v>
      </c>
      <c r="BJ162" s="18" t="s">
        <v>85</v>
      </c>
      <c r="BK162" s="191">
        <f t="shared" si="19"/>
        <v>0</v>
      </c>
      <c r="BL162" s="18" t="s">
        <v>254</v>
      </c>
      <c r="BM162" s="190" t="s">
        <v>2031</v>
      </c>
    </row>
    <row r="163" spans="1:65" s="2" customFormat="1" ht="16.5" customHeight="1">
      <c r="A163" s="35"/>
      <c r="B163" s="36"/>
      <c r="C163" s="179" t="s">
        <v>535</v>
      </c>
      <c r="D163" s="179" t="s">
        <v>173</v>
      </c>
      <c r="E163" s="180" t="s">
        <v>2032</v>
      </c>
      <c r="F163" s="181" t="s">
        <v>2033</v>
      </c>
      <c r="G163" s="182" t="s">
        <v>266</v>
      </c>
      <c r="H163" s="183">
        <v>1</v>
      </c>
      <c r="I163" s="184"/>
      <c r="J163" s="185">
        <f t="shared" si="10"/>
        <v>0</v>
      </c>
      <c r="K163" s="181" t="s">
        <v>19</v>
      </c>
      <c r="L163" s="40"/>
      <c r="M163" s="186" t="s">
        <v>19</v>
      </c>
      <c r="N163" s="187" t="s">
        <v>45</v>
      </c>
      <c r="O163" s="65"/>
      <c r="P163" s="188">
        <f t="shared" si="11"/>
        <v>0</v>
      </c>
      <c r="Q163" s="188">
        <v>3.0000000000000001E-3</v>
      </c>
      <c r="R163" s="188">
        <f t="shared" si="12"/>
        <v>3.0000000000000001E-3</v>
      </c>
      <c r="S163" s="188">
        <v>0</v>
      </c>
      <c r="T163" s="189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254</v>
      </c>
      <c r="AT163" s="190" t="s">
        <v>173</v>
      </c>
      <c r="AU163" s="190" t="s">
        <v>85</v>
      </c>
      <c r="AY163" s="18" t="s">
        <v>171</v>
      </c>
      <c r="BE163" s="191">
        <f t="shared" si="14"/>
        <v>0</v>
      </c>
      <c r="BF163" s="191">
        <f t="shared" si="15"/>
        <v>0</v>
      </c>
      <c r="BG163" s="191">
        <f t="shared" si="16"/>
        <v>0</v>
      </c>
      <c r="BH163" s="191">
        <f t="shared" si="17"/>
        <v>0</v>
      </c>
      <c r="BI163" s="191">
        <f t="shared" si="18"/>
        <v>0</v>
      </c>
      <c r="BJ163" s="18" t="s">
        <v>85</v>
      </c>
      <c r="BK163" s="191">
        <f t="shared" si="19"/>
        <v>0</v>
      </c>
      <c r="BL163" s="18" t="s">
        <v>254</v>
      </c>
      <c r="BM163" s="190" t="s">
        <v>2034</v>
      </c>
    </row>
    <row r="164" spans="1:65" s="2" customFormat="1" ht="16.5" customHeight="1">
      <c r="A164" s="35"/>
      <c r="B164" s="36"/>
      <c r="C164" s="179" t="s">
        <v>539</v>
      </c>
      <c r="D164" s="179" t="s">
        <v>173</v>
      </c>
      <c r="E164" s="180" t="s">
        <v>2035</v>
      </c>
      <c r="F164" s="181" t="s">
        <v>2036</v>
      </c>
      <c r="G164" s="182" t="s">
        <v>266</v>
      </c>
      <c r="H164" s="183">
        <v>1</v>
      </c>
      <c r="I164" s="184"/>
      <c r="J164" s="185">
        <f t="shared" ref="J164:J195" si="20">ROUND(I164*H164,2)</f>
        <v>0</v>
      </c>
      <c r="K164" s="181" t="s">
        <v>19</v>
      </c>
      <c r="L164" s="40"/>
      <c r="M164" s="186" t="s">
        <v>19</v>
      </c>
      <c r="N164" s="187" t="s">
        <v>45</v>
      </c>
      <c r="O164" s="65"/>
      <c r="P164" s="188">
        <f t="shared" ref="P164:P195" si="21">O164*H164</f>
        <v>0</v>
      </c>
      <c r="Q164" s="188">
        <v>0</v>
      </c>
      <c r="R164" s="188">
        <f t="shared" ref="R164:R195" si="22">Q164*H164</f>
        <v>0</v>
      </c>
      <c r="S164" s="188">
        <v>0</v>
      </c>
      <c r="T164" s="189">
        <f t="shared" ref="T164:T195" si="23"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254</v>
      </c>
      <c r="AT164" s="190" t="s">
        <v>173</v>
      </c>
      <c r="AU164" s="190" t="s">
        <v>85</v>
      </c>
      <c r="AY164" s="18" t="s">
        <v>171</v>
      </c>
      <c r="BE164" s="191">
        <f t="shared" ref="BE164:BE193" si="24">IF(N164="základní",J164,0)</f>
        <v>0</v>
      </c>
      <c r="BF164" s="191">
        <f t="shared" ref="BF164:BF193" si="25">IF(N164="snížená",J164,0)</f>
        <v>0</v>
      </c>
      <c r="BG164" s="191">
        <f t="shared" ref="BG164:BG193" si="26">IF(N164="zákl. přenesená",J164,0)</f>
        <v>0</v>
      </c>
      <c r="BH164" s="191">
        <f t="shared" ref="BH164:BH193" si="27">IF(N164="sníž. přenesená",J164,0)</f>
        <v>0</v>
      </c>
      <c r="BI164" s="191">
        <f t="shared" ref="BI164:BI193" si="28">IF(N164="nulová",J164,0)</f>
        <v>0</v>
      </c>
      <c r="BJ164" s="18" t="s">
        <v>85</v>
      </c>
      <c r="BK164" s="191">
        <f t="shared" ref="BK164:BK193" si="29">ROUND(I164*H164,2)</f>
        <v>0</v>
      </c>
      <c r="BL164" s="18" t="s">
        <v>254</v>
      </c>
      <c r="BM164" s="190" t="s">
        <v>2037</v>
      </c>
    </row>
    <row r="165" spans="1:65" s="2" customFormat="1" ht="16.5" customHeight="1">
      <c r="A165" s="35"/>
      <c r="B165" s="36"/>
      <c r="C165" s="179" t="s">
        <v>543</v>
      </c>
      <c r="D165" s="179" t="s">
        <v>173</v>
      </c>
      <c r="E165" s="180" t="s">
        <v>2038</v>
      </c>
      <c r="F165" s="181" t="s">
        <v>2039</v>
      </c>
      <c r="G165" s="182" t="s">
        <v>266</v>
      </c>
      <c r="H165" s="183">
        <v>1</v>
      </c>
      <c r="I165" s="184"/>
      <c r="J165" s="185">
        <f t="shared" si="20"/>
        <v>0</v>
      </c>
      <c r="K165" s="181" t="s">
        <v>19</v>
      </c>
      <c r="L165" s="40"/>
      <c r="M165" s="186" t="s">
        <v>19</v>
      </c>
      <c r="N165" s="187" t="s">
        <v>45</v>
      </c>
      <c r="O165" s="65"/>
      <c r="P165" s="188">
        <f t="shared" si="21"/>
        <v>0</v>
      </c>
      <c r="Q165" s="188">
        <v>1E-3</v>
      </c>
      <c r="R165" s="188">
        <f t="shared" si="22"/>
        <v>1E-3</v>
      </c>
      <c r="S165" s="188">
        <v>0</v>
      </c>
      <c r="T165" s="189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254</v>
      </c>
      <c r="AT165" s="190" t="s">
        <v>173</v>
      </c>
      <c r="AU165" s="190" t="s">
        <v>85</v>
      </c>
      <c r="AY165" s="18" t="s">
        <v>171</v>
      </c>
      <c r="BE165" s="191">
        <f t="shared" si="24"/>
        <v>0</v>
      </c>
      <c r="BF165" s="191">
        <f t="shared" si="25"/>
        <v>0</v>
      </c>
      <c r="BG165" s="191">
        <f t="shared" si="26"/>
        <v>0</v>
      </c>
      <c r="BH165" s="191">
        <f t="shared" si="27"/>
        <v>0</v>
      </c>
      <c r="BI165" s="191">
        <f t="shared" si="28"/>
        <v>0</v>
      </c>
      <c r="BJ165" s="18" t="s">
        <v>85</v>
      </c>
      <c r="BK165" s="191">
        <f t="shared" si="29"/>
        <v>0</v>
      </c>
      <c r="BL165" s="18" t="s">
        <v>254</v>
      </c>
      <c r="BM165" s="190" t="s">
        <v>2040</v>
      </c>
    </row>
    <row r="166" spans="1:65" s="2" customFormat="1" ht="16.5" customHeight="1">
      <c r="A166" s="35"/>
      <c r="B166" s="36"/>
      <c r="C166" s="179" t="s">
        <v>548</v>
      </c>
      <c r="D166" s="179" t="s">
        <v>173</v>
      </c>
      <c r="E166" s="180" t="s">
        <v>2041</v>
      </c>
      <c r="F166" s="181" t="s">
        <v>2042</v>
      </c>
      <c r="G166" s="182" t="s">
        <v>266</v>
      </c>
      <c r="H166" s="183">
        <v>1</v>
      </c>
      <c r="I166" s="184"/>
      <c r="J166" s="185">
        <f t="shared" si="20"/>
        <v>0</v>
      </c>
      <c r="K166" s="181" t="s">
        <v>19</v>
      </c>
      <c r="L166" s="40"/>
      <c r="M166" s="186" t="s">
        <v>19</v>
      </c>
      <c r="N166" s="187" t="s">
        <v>45</v>
      </c>
      <c r="O166" s="65"/>
      <c r="P166" s="188">
        <f t="shared" si="21"/>
        <v>0</v>
      </c>
      <c r="Q166" s="188">
        <v>5.0000000000000001E-3</v>
      </c>
      <c r="R166" s="188">
        <f t="shared" si="22"/>
        <v>5.0000000000000001E-3</v>
      </c>
      <c r="S166" s="188">
        <v>0</v>
      </c>
      <c r="T166" s="189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254</v>
      </c>
      <c r="AT166" s="190" t="s">
        <v>173</v>
      </c>
      <c r="AU166" s="190" t="s">
        <v>85</v>
      </c>
      <c r="AY166" s="18" t="s">
        <v>171</v>
      </c>
      <c r="BE166" s="191">
        <f t="shared" si="24"/>
        <v>0</v>
      </c>
      <c r="BF166" s="191">
        <f t="shared" si="25"/>
        <v>0</v>
      </c>
      <c r="BG166" s="191">
        <f t="shared" si="26"/>
        <v>0</v>
      </c>
      <c r="BH166" s="191">
        <f t="shared" si="27"/>
        <v>0</v>
      </c>
      <c r="BI166" s="191">
        <f t="shared" si="28"/>
        <v>0</v>
      </c>
      <c r="BJ166" s="18" t="s">
        <v>85</v>
      </c>
      <c r="BK166" s="191">
        <f t="shared" si="29"/>
        <v>0</v>
      </c>
      <c r="BL166" s="18" t="s">
        <v>254</v>
      </c>
      <c r="BM166" s="190" t="s">
        <v>2043</v>
      </c>
    </row>
    <row r="167" spans="1:65" s="2" customFormat="1" ht="16.5" customHeight="1">
      <c r="A167" s="35"/>
      <c r="B167" s="36"/>
      <c r="C167" s="179" t="s">
        <v>562</v>
      </c>
      <c r="D167" s="179" t="s">
        <v>173</v>
      </c>
      <c r="E167" s="180" t="s">
        <v>2044</v>
      </c>
      <c r="F167" s="181" t="s">
        <v>2045</v>
      </c>
      <c r="G167" s="182" t="s">
        <v>266</v>
      </c>
      <c r="H167" s="183">
        <v>1</v>
      </c>
      <c r="I167" s="184"/>
      <c r="J167" s="185">
        <f t="shared" si="20"/>
        <v>0</v>
      </c>
      <c r="K167" s="181" t="s">
        <v>19</v>
      </c>
      <c r="L167" s="40"/>
      <c r="M167" s="186" t="s">
        <v>19</v>
      </c>
      <c r="N167" s="187" t="s">
        <v>45</v>
      </c>
      <c r="O167" s="65"/>
      <c r="P167" s="188">
        <f t="shared" si="21"/>
        <v>0</v>
      </c>
      <c r="Q167" s="188">
        <v>1.7999999999999999E-2</v>
      </c>
      <c r="R167" s="188">
        <f t="shared" si="22"/>
        <v>1.7999999999999999E-2</v>
      </c>
      <c r="S167" s="188">
        <v>0</v>
      </c>
      <c r="T167" s="189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254</v>
      </c>
      <c r="AT167" s="190" t="s">
        <v>173</v>
      </c>
      <c r="AU167" s="190" t="s">
        <v>85</v>
      </c>
      <c r="AY167" s="18" t="s">
        <v>171</v>
      </c>
      <c r="BE167" s="191">
        <f t="shared" si="24"/>
        <v>0</v>
      </c>
      <c r="BF167" s="191">
        <f t="shared" si="25"/>
        <v>0</v>
      </c>
      <c r="BG167" s="191">
        <f t="shared" si="26"/>
        <v>0</v>
      </c>
      <c r="BH167" s="191">
        <f t="shared" si="27"/>
        <v>0</v>
      </c>
      <c r="BI167" s="191">
        <f t="shared" si="28"/>
        <v>0</v>
      </c>
      <c r="BJ167" s="18" t="s">
        <v>85</v>
      </c>
      <c r="BK167" s="191">
        <f t="shared" si="29"/>
        <v>0</v>
      </c>
      <c r="BL167" s="18" t="s">
        <v>254</v>
      </c>
      <c r="BM167" s="190" t="s">
        <v>2046</v>
      </c>
    </row>
    <row r="168" spans="1:65" s="2" customFormat="1" ht="16.5" customHeight="1">
      <c r="A168" s="35"/>
      <c r="B168" s="36"/>
      <c r="C168" s="179" t="s">
        <v>313</v>
      </c>
      <c r="D168" s="179" t="s">
        <v>173</v>
      </c>
      <c r="E168" s="180" t="s">
        <v>2047</v>
      </c>
      <c r="F168" s="181" t="s">
        <v>2048</v>
      </c>
      <c r="G168" s="182" t="s">
        <v>318</v>
      </c>
      <c r="H168" s="183">
        <v>150</v>
      </c>
      <c r="I168" s="184"/>
      <c r="J168" s="185">
        <f t="shared" si="20"/>
        <v>0</v>
      </c>
      <c r="K168" s="181" t="s">
        <v>19</v>
      </c>
      <c r="L168" s="40"/>
      <c r="M168" s="186" t="s">
        <v>19</v>
      </c>
      <c r="N168" s="187" t="s">
        <v>45</v>
      </c>
      <c r="O168" s="65"/>
      <c r="P168" s="188">
        <f t="shared" si="21"/>
        <v>0</v>
      </c>
      <c r="Q168" s="188">
        <v>0</v>
      </c>
      <c r="R168" s="188">
        <f t="shared" si="22"/>
        <v>0</v>
      </c>
      <c r="S168" s="188">
        <v>0</v>
      </c>
      <c r="T168" s="189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254</v>
      </c>
      <c r="AT168" s="190" t="s">
        <v>173</v>
      </c>
      <c r="AU168" s="190" t="s">
        <v>85</v>
      </c>
      <c r="AY168" s="18" t="s">
        <v>171</v>
      </c>
      <c r="BE168" s="191">
        <f t="shared" si="24"/>
        <v>0</v>
      </c>
      <c r="BF168" s="191">
        <f t="shared" si="25"/>
        <v>0</v>
      </c>
      <c r="BG168" s="191">
        <f t="shared" si="26"/>
        <v>0</v>
      </c>
      <c r="BH168" s="191">
        <f t="shared" si="27"/>
        <v>0</v>
      </c>
      <c r="BI168" s="191">
        <f t="shared" si="28"/>
        <v>0</v>
      </c>
      <c r="BJ168" s="18" t="s">
        <v>85</v>
      </c>
      <c r="BK168" s="191">
        <f t="shared" si="29"/>
        <v>0</v>
      </c>
      <c r="BL168" s="18" t="s">
        <v>254</v>
      </c>
      <c r="BM168" s="190" t="s">
        <v>2049</v>
      </c>
    </row>
    <row r="169" spans="1:65" s="2" customFormat="1" ht="16.5" customHeight="1">
      <c r="A169" s="35"/>
      <c r="B169" s="36"/>
      <c r="C169" s="179" t="s">
        <v>586</v>
      </c>
      <c r="D169" s="179" t="s">
        <v>173</v>
      </c>
      <c r="E169" s="180" t="s">
        <v>2050</v>
      </c>
      <c r="F169" s="181" t="s">
        <v>2051</v>
      </c>
      <c r="G169" s="182" t="s">
        <v>318</v>
      </c>
      <c r="H169" s="183">
        <v>60</v>
      </c>
      <c r="I169" s="184"/>
      <c r="J169" s="185">
        <f t="shared" si="20"/>
        <v>0</v>
      </c>
      <c r="K169" s="181" t="s">
        <v>19</v>
      </c>
      <c r="L169" s="40"/>
      <c r="M169" s="186" t="s">
        <v>19</v>
      </c>
      <c r="N169" s="187" t="s">
        <v>45</v>
      </c>
      <c r="O169" s="65"/>
      <c r="P169" s="188">
        <f t="shared" si="21"/>
        <v>0</v>
      </c>
      <c r="Q169" s="188">
        <v>0</v>
      </c>
      <c r="R169" s="188">
        <f t="shared" si="22"/>
        <v>0</v>
      </c>
      <c r="S169" s="188">
        <v>0</v>
      </c>
      <c r="T169" s="189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254</v>
      </c>
      <c r="AT169" s="190" t="s">
        <v>173</v>
      </c>
      <c r="AU169" s="190" t="s">
        <v>85</v>
      </c>
      <c r="AY169" s="18" t="s">
        <v>171</v>
      </c>
      <c r="BE169" s="191">
        <f t="shared" si="24"/>
        <v>0</v>
      </c>
      <c r="BF169" s="191">
        <f t="shared" si="25"/>
        <v>0</v>
      </c>
      <c r="BG169" s="191">
        <f t="shared" si="26"/>
        <v>0</v>
      </c>
      <c r="BH169" s="191">
        <f t="shared" si="27"/>
        <v>0</v>
      </c>
      <c r="BI169" s="191">
        <f t="shared" si="28"/>
        <v>0</v>
      </c>
      <c r="BJ169" s="18" t="s">
        <v>85</v>
      </c>
      <c r="BK169" s="191">
        <f t="shared" si="29"/>
        <v>0</v>
      </c>
      <c r="BL169" s="18" t="s">
        <v>254</v>
      </c>
      <c r="BM169" s="190" t="s">
        <v>2052</v>
      </c>
    </row>
    <row r="170" spans="1:65" s="2" customFormat="1" ht="16.5" customHeight="1">
      <c r="A170" s="35"/>
      <c r="B170" s="36"/>
      <c r="C170" s="179" t="s">
        <v>591</v>
      </c>
      <c r="D170" s="179" t="s">
        <v>173</v>
      </c>
      <c r="E170" s="180" t="s">
        <v>2053</v>
      </c>
      <c r="F170" s="181" t="s">
        <v>2054</v>
      </c>
      <c r="G170" s="182" t="s">
        <v>318</v>
      </c>
      <c r="H170" s="183">
        <v>15</v>
      </c>
      <c r="I170" s="184"/>
      <c r="J170" s="185">
        <f t="shared" si="20"/>
        <v>0</v>
      </c>
      <c r="K170" s="181" t="s">
        <v>19</v>
      </c>
      <c r="L170" s="40"/>
      <c r="M170" s="186" t="s">
        <v>19</v>
      </c>
      <c r="N170" s="187" t="s">
        <v>45</v>
      </c>
      <c r="O170" s="65"/>
      <c r="P170" s="188">
        <f t="shared" si="21"/>
        <v>0</v>
      </c>
      <c r="Q170" s="188">
        <v>0</v>
      </c>
      <c r="R170" s="188">
        <f t="shared" si="22"/>
        <v>0</v>
      </c>
      <c r="S170" s="188">
        <v>0</v>
      </c>
      <c r="T170" s="189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254</v>
      </c>
      <c r="AT170" s="190" t="s">
        <v>173</v>
      </c>
      <c r="AU170" s="190" t="s">
        <v>85</v>
      </c>
      <c r="AY170" s="18" t="s">
        <v>171</v>
      </c>
      <c r="BE170" s="191">
        <f t="shared" si="24"/>
        <v>0</v>
      </c>
      <c r="BF170" s="191">
        <f t="shared" si="25"/>
        <v>0</v>
      </c>
      <c r="BG170" s="191">
        <f t="shared" si="26"/>
        <v>0</v>
      </c>
      <c r="BH170" s="191">
        <f t="shared" si="27"/>
        <v>0</v>
      </c>
      <c r="BI170" s="191">
        <f t="shared" si="28"/>
        <v>0</v>
      </c>
      <c r="BJ170" s="18" t="s">
        <v>85</v>
      </c>
      <c r="BK170" s="191">
        <f t="shared" si="29"/>
        <v>0</v>
      </c>
      <c r="BL170" s="18" t="s">
        <v>254</v>
      </c>
      <c r="BM170" s="190" t="s">
        <v>2055</v>
      </c>
    </row>
    <row r="171" spans="1:65" s="2" customFormat="1" ht="16.5" customHeight="1">
      <c r="A171" s="35"/>
      <c r="B171" s="36"/>
      <c r="C171" s="179" t="s">
        <v>421</v>
      </c>
      <c r="D171" s="179" t="s">
        <v>173</v>
      </c>
      <c r="E171" s="180" t="s">
        <v>2056</v>
      </c>
      <c r="F171" s="181" t="s">
        <v>2057</v>
      </c>
      <c r="G171" s="182" t="s">
        <v>318</v>
      </c>
      <c r="H171" s="183">
        <v>8</v>
      </c>
      <c r="I171" s="184"/>
      <c r="J171" s="185">
        <f t="shared" si="20"/>
        <v>0</v>
      </c>
      <c r="K171" s="181" t="s">
        <v>19</v>
      </c>
      <c r="L171" s="40"/>
      <c r="M171" s="186" t="s">
        <v>19</v>
      </c>
      <c r="N171" s="187" t="s">
        <v>45</v>
      </c>
      <c r="O171" s="65"/>
      <c r="P171" s="188">
        <f t="shared" si="21"/>
        <v>0</v>
      </c>
      <c r="Q171" s="188">
        <v>0</v>
      </c>
      <c r="R171" s="188">
        <f t="shared" si="22"/>
        <v>0</v>
      </c>
      <c r="S171" s="188">
        <v>0</v>
      </c>
      <c r="T171" s="189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254</v>
      </c>
      <c r="AT171" s="190" t="s">
        <v>173</v>
      </c>
      <c r="AU171" s="190" t="s">
        <v>85</v>
      </c>
      <c r="AY171" s="18" t="s">
        <v>171</v>
      </c>
      <c r="BE171" s="191">
        <f t="shared" si="24"/>
        <v>0</v>
      </c>
      <c r="BF171" s="191">
        <f t="shared" si="25"/>
        <v>0</v>
      </c>
      <c r="BG171" s="191">
        <f t="shared" si="26"/>
        <v>0</v>
      </c>
      <c r="BH171" s="191">
        <f t="shared" si="27"/>
        <v>0</v>
      </c>
      <c r="BI171" s="191">
        <f t="shared" si="28"/>
        <v>0</v>
      </c>
      <c r="BJ171" s="18" t="s">
        <v>85</v>
      </c>
      <c r="BK171" s="191">
        <f t="shared" si="29"/>
        <v>0</v>
      </c>
      <c r="BL171" s="18" t="s">
        <v>254</v>
      </c>
      <c r="BM171" s="190" t="s">
        <v>2058</v>
      </c>
    </row>
    <row r="172" spans="1:65" s="2" customFormat="1" ht="16.5" customHeight="1">
      <c r="A172" s="35"/>
      <c r="B172" s="36"/>
      <c r="C172" s="179" t="s">
        <v>598</v>
      </c>
      <c r="D172" s="179" t="s">
        <v>173</v>
      </c>
      <c r="E172" s="180" t="s">
        <v>2059</v>
      </c>
      <c r="F172" s="181" t="s">
        <v>2060</v>
      </c>
      <c r="G172" s="182" t="s">
        <v>318</v>
      </c>
      <c r="H172" s="183">
        <v>15</v>
      </c>
      <c r="I172" s="184"/>
      <c r="J172" s="185">
        <f t="shared" si="20"/>
        <v>0</v>
      </c>
      <c r="K172" s="181" t="s">
        <v>19</v>
      </c>
      <c r="L172" s="40"/>
      <c r="M172" s="186" t="s">
        <v>19</v>
      </c>
      <c r="N172" s="187" t="s">
        <v>45</v>
      </c>
      <c r="O172" s="65"/>
      <c r="P172" s="188">
        <f t="shared" si="21"/>
        <v>0</v>
      </c>
      <c r="Q172" s="188">
        <v>0</v>
      </c>
      <c r="R172" s="188">
        <f t="shared" si="22"/>
        <v>0</v>
      </c>
      <c r="S172" s="188">
        <v>0</v>
      </c>
      <c r="T172" s="189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254</v>
      </c>
      <c r="AT172" s="190" t="s">
        <v>173</v>
      </c>
      <c r="AU172" s="190" t="s">
        <v>85</v>
      </c>
      <c r="AY172" s="18" t="s">
        <v>171</v>
      </c>
      <c r="BE172" s="191">
        <f t="shared" si="24"/>
        <v>0</v>
      </c>
      <c r="BF172" s="191">
        <f t="shared" si="25"/>
        <v>0</v>
      </c>
      <c r="BG172" s="191">
        <f t="shared" si="26"/>
        <v>0</v>
      </c>
      <c r="BH172" s="191">
        <f t="shared" si="27"/>
        <v>0</v>
      </c>
      <c r="BI172" s="191">
        <f t="shared" si="28"/>
        <v>0</v>
      </c>
      <c r="BJ172" s="18" t="s">
        <v>85</v>
      </c>
      <c r="BK172" s="191">
        <f t="shared" si="29"/>
        <v>0</v>
      </c>
      <c r="BL172" s="18" t="s">
        <v>254</v>
      </c>
      <c r="BM172" s="190" t="s">
        <v>2061</v>
      </c>
    </row>
    <row r="173" spans="1:65" s="2" customFormat="1" ht="24">
      <c r="A173" s="35"/>
      <c r="B173" s="36"/>
      <c r="C173" s="179" t="s">
        <v>602</v>
      </c>
      <c r="D173" s="179" t="s">
        <v>173</v>
      </c>
      <c r="E173" s="180" t="s">
        <v>2062</v>
      </c>
      <c r="F173" s="181" t="s">
        <v>2063</v>
      </c>
      <c r="G173" s="182" t="s">
        <v>318</v>
      </c>
      <c r="H173" s="183">
        <v>41</v>
      </c>
      <c r="I173" s="184"/>
      <c r="J173" s="185">
        <f t="shared" si="20"/>
        <v>0</v>
      </c>
      <c r="K173" s="181" t="s">
        <v>19</v>
      </c>
      <c r="L173" s="40"/>
      <c r="M173" s="186" t="s">
        <v>19</v>
      </c>
      <c r="N173" s="187" t="s">
        <v>45</v>
      </c>
      <c r="O173" s="65"/>
      <c r="P173" s="188">
        <f t="shared" si="21"/>
        <v>0</v>
      </c>
      <c r="Q173" s="188">
        <v>1E-3</v>
      </c>
      <c r="R173" s="188">
        <f t="shared" si="22"/>
        <v>4.1000000000000002E-2</v>
      </c>
      <c r="S173" s="188">
        <v>0</v>
      </c>
      <c r="T173" s="189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254</v>
      </c>
      <c r="AT173" s="190" t="s">
        <v>173</v>
      </c>
      <c r="AU173" s="190" t="s">
        <v>85</v>
      </c>
      <c r="AY173" s="18" t="s">
        <v>171</v>
      </c>
      <c r="BE173" s="191">
        <f t="shared" si="24"/>
        <v>0</v>
      </c>
      <c r="BF173" s="191">
        <f t="shared" si="25"/>
        <v>0</v>
      </c>
      <c r="BG173" s="191">
        <f t="shared" si="26"/>
        <v>0</v>
      </c>
      <c r="BH173" s="191">
        <f t="shared" si="27"/>
        <v>0</v>
      </c>
      <c r="BI173" s="191">
        <f t="shared" si="28"/>
        <v>0</v>
      </c>
      <c r="BJ173" s="18" t="s">
        <v>85</v>
      </c>
      <c r="BK173" s="191">
        <f t="shared" si="29"/>
        <v>0</v>
      </c>
      <c r="BL173" s="18" t="s">
        <v>254</v>
      </c>
      <c r="BM173" s="190" t="s">
        <v>2064</v>
      </c>
    </row>
    <row r="174" spans="1:65" s="2" customFormat="1" ht="24">
      <c r="A174" s="35"/>
      <c r="B174" s="36"/>
      <c r="C174" s="179" t="s">
        <v>606</v>
      </c>
      <c r="D174" s="179" t="s">
        <v>173</v>
      </c>
      <c r="E174" s="180" t="s">
        <v>2065</v>
      </c>
      <c r="F174" s="181" t="s">
        <v>2066</v>
      </c>
      <c r="G174" s="182" t="s">
        <v>318</v>
      </c>
      <c r="H174" s="183">
        <v>30</v>
      </c>
      <c r="I174" s="184"/>
      <c r="J174" s="185">
        <f t="shared" si="20"/>
        <v>0</v>
      </c>
      <c r="K174" s="181" t="s">
        <v>19</v>
      </c>
      <c r="L174" s="40"/>
      <c r="M174" s="186" t="s">
        <v>19</v>
      </c>
      <c r="N174" s="187" t="s">
        <v>45</v>
      </c>
      <c r="O174" s="65"/>
      <c r="P174" s="188">
        <f t="shared" si="21"/>
        <v>0</v>
      </c>
      <c r="Q174" s="188">
        <v>1E-3</v>
      </c>
      <c r="R174" s="188">
        <f t="shared" si="22"/>
        <v>0.03</v>
      </c>
      <c r="S174" s="188">
        <v>0</v>
      </c>
      <c r="T174" s="189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254</v>
      </c>
      <c r="AT174" s="190" t="s">
        <v>173</v>
      </c>
      <c r="AU174" s="190" t="s">
        <v>85</v>
      </c>
      <c r="AY174" s="18" t="s">
        <v>171</v>
      </c>
      <c r="BE174" s="191">
        <f t="shared" si="24"/>
        <v>0</v>
      </c>
      <c r="BF174" s="191">
        <f t="shared" si="25"/>
        <v>0</v>
      </c>
      <c r="BG174" s="191">
        <f t="shared" si="26"/>
        <v>0</v>
      </c>
      <c r="BH174" s="191">
        <f t="shared" si="27"/>
        <v>0</v>
      </c>
      <c r="BI174" s="191">
        <f t="shared" si="28"/>
        <v>0</v>
      </c>
      <c r="BJ174" s="18" t="s">
        <v>85</v>
      </c>
      <c r="BK174" s="191">
        <f t="shared" si="29"/>
        <v>0</v>
      </c>
      <c r="BL174" s="18" t="s">
        <v>254</v>
      </c>
      <c r="BM174" s="190" t="s">
        <v>2067</v>
      </c>
    </row>
    <row r="175" spans="1:65" s="2" customFormat="1" ht="24">
      <c r="A175" s="35"/>
      <c r="B175" s="36"/>
      <c r="C175" s="179" t="s">
        <v>611</v>
      </c>
      <c r="D175" s="179" t="s">
        <v>173</v>
      </c>
      <c r="E175" s="180" t="s">
        <v>2068</v>
      </c>
      <c r="F175" s="181" t="s">
        <v>2069</v>
      </c>
      <c r="G175" s="182" t="s">
        <v>318</v>
      </c>
      <c r="H175" s="183">
        <v>15</v>
      </c>
      <c r="I175" s="184"/>
      <c r="J175" s="185">
        <f t="shared" si="20"/>
        <v>0</v>
      </c>
      <c r="K175" s="181" t="s">
        <v>19</v>
      </c>
      <c r="L175" s="40"/>
      <c r="M175" s="186" t="s">
        <v>19</v>
      </c>
      <c r="N175" s="187" t="s">
        <v>45</v>
      </c>
      <c r="O175" s="65"/>
      <c r="P175" s="188">
        <f t="shared" si="21"/>
        <v>0</v>
      </c>
      <c r="Q175" s="188">
        <v>1.5E-3</v>
      </c>
      <c r="R175" s="188">
        <f t="shared" si="22"/>
        <v>2.2499999999999999E-2</v>
      </c>
      <c r="S175" s="188">
        <v>0</v>
      </c>
      <c r="T175" s="189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254</v>
      </c>
      <c r="AT175" s="190" t="s">
        <v>173</v>
      </c>
      <c r="AU175" s="190" t="s">
        <v>85</v>
      </c>
      <c r="AY175" s="18" t="s">
        <v>171</v>
      </c>
      <c r="BE175" s="191">
        <f t="shared" si="24"/>
        <v>0</v>
      </c>
      <c r="BF175" s="191">
        <f t="shared" si="25"/>
        <v>0</v>
      </c>
      <c r="BG175" s="191">
        <f t="shared" si="26"/>
        <v>0</v>
      </c>
      <c r="BH175" s="191">
        <f t="shared" si="27"/>
        <v>0</v>
      </c>
      <c r="BI175" s="191">
        <f t="shared" si="28"/>
        <v>0</v>
      </c>
      <c r="BJ175" s="18" t="s">
        <v>85</v>
      </c>
      <c r="BK175" s="191">
        <f t="shared" si="29"/>
        <v>0</v>
      </c>
      <c r="BL175" s="18" t="s">
        <v>254</v>
      </c>
      <c r="BM175" s="190" t="s">
        <v>2070</v>
      </c>
    </row>
    <row r="176" spans="1:65" s="2" customFormat="1" ht="24">
      <c r="A176" s="35"/>
      <c r="B176" s="36"/>
      <c r="C176" s="179" t="s">
        <v>616</v>
      </c>
      <c r="D176" s="179" t="s">
        <v>173</v>
      </c>
      <c r="E176" s="180" t="s">
        <v>2071</v>
      </c>
      <c r="F176" s="181" t="s">
        <v>2072</v>
      </c>
      <c r="G176" s="182" t="s">
        <v>318</v>
      </c>
      <c r="H176" s="183">
        <v>8</v>
      </c>
      <c r="I176" s="184"/>
      <c r="J176" s="185">
        <f t="shared" si="20"/>
        <v>0</v>
      </c>
      <c r="K176" s="181" t="s">
        <v>19</v>
      </c>
      <c r="L176" s="40"/>
      <c r="M176" s="186" t="s">
        <v>19</v>
      </c>
      <c r="N176" s="187" t="s">
        <v>45</v>
      </c>
      <c r="O176" s="65"/>
      <c r="P176" s="188">
        <f t="shared" si="21"/>
        <v>0</v>
      </c>
      <c r="Q176" s="188">
        <v>1.5E-3</v>
      </c>
      <c r="R176" s="188">
        <f t="shared" si="22"/>
        <v>1.2E-2</v>
      </c>
      <c r="S176" s="188">
        <v>0</v>
      </c>
      <c r="T176" s="189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0" t="s">
        <v>254</v>
      </c>
      <c r="AT176" s="190" t="s">
        <v>173</v>
      </c>
      <c r="AU176" s="190" t="s">
        <v>85</v>
      </c>
      <c r="AY176" s="18" t="s">
        <v>171</v>
      </c>
      <c r="BE176" s="191">
        <f t="shared" si="24"/>
        <v>0</v>
      </c>
      <c r="BF176" s="191">
        <f t="shared" si="25"/>
        <v>0</v>
      </c>
      <c r="BG176" s="191">
        <f t="shared" si="26"/>
        <v>0</v>
      </c>
      <c r="BH176" s="191">
        <f t="shared" si="27"/>
        <v>0</v>
      </c>
      <c r="BI176" s="191">
        <f t="shared" si="28"/>
        <v>0</v>
      </c>
      <c r="BJ176" s="18" t="s">
        <v>85</v>
      </c>
      <c r="BK176" s="191">
        <f t="shared" si="29"/>
        <v>0</v>
      </c>
      <c r="BL176" s="18" t="s">
        <v>254</v>
      </c>
      <c r="BM176" s="190" t="s">
        <v>2073</v>
      </c>
    </row>
    <row r="177" spans="1:65" s="2" customFormat="1" ht="24">
      <c r="A177" s="35"/>
      <c r="B177" s="36"/>
      <c r="C177" s="179" t="s">
        <v>620</v>
      </c>
      <c r="D177" s="179" t="s">
        <v>173</v>
      </c>
      <c r="E177" s="180" t="s">
        <v>2074</v>
      </c>
      <c r="F177" s="181" t="s">
        <v>2075</v>
      </c>
      <c r="G177" s="182" t="s">
        <v>318</v>
      </c>
      <c r="H177" s="183">
        <v>5</v>
      </c>
      <c r="I177" s="184"/>
      <c r="J177" s="185">
        <f t="shared" si="20"/>
        <v>0</v>
      </c>
      <c r="K177" s="181" t="s">
        <v>19</v>
      </c>
      <c r="L177" s="40"/>
      <c r="M177" s="186" t="s">
        <v>19</v>
      </c>
      <c r="N177" s="187" t="s">
        <v>45</v>
      </c>
      <c r="O177" s="65"/>
      <c r="P177" s="188">
        <f t="shared" si="21"/>
        <v>0</v>
      </c>
      <c r="Q177" s="188">
        <v>1.9E-3</v>
      </c>
      <c r="R177" s="188">
        <f t="shared" si="22"/>
        <v>9.4999999999999998E-3</v>
      </c>
      <c r="S177" s="188">
        <v>0</v>
      </c>
      <c r="T177" s="189">
        <f t="shared" si="2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254</v>
      </c>
      <c r="AT177" s="190" t="s">
        <v>173</v>
      </c>
      <c r="AU177" s="190" t="s">
        <v>85</v>
      </c>
      <c r="AY177" s="18" t="s">
        <v>171</v>
      </c>
      <c r="BE177" s="191">
        <f t="shared" si="24"/>
        <v>0</v>
      </c>
      <c r="BF177" s="191">
        <f t="shared" si="25"/>
        <v>0</v>
      </c>
      <c r="BG177" s="191">
        <f t="shared" si="26"/>
        <v>0</v>
      </c>
      <c r="BH177" s="191">
        <f t="shared" si="27"/>
        <v>0</v>
      </c>
      <c r="BI177" s="191">
        <f t="shared" si="28"/>
        <v>0</v>
      </c>
      <c r="BJ177" s="18" t="s">
        <v>85</v>
      </c>
      <c r="BK177" s="191">
        <f t="shared" si="29"/>
        <v>0</v>
      </c>
      <c r="BL177" s="18" t="s">
        <v>254</v>
      </c>
      <c r="BM177" s="190" t="s">
        <v>2076</v>
      </c>
    </row>
    <row r="178" spans="1:65" s="2" customFormat="1" ht="16.5" customHeight="1">
      <c r="A178" s="35"/>
      <c r="B178" s="36"/>
      <c r="C178" s="179" t="s">
        <v>625</v>
      </c>
      <c r="D178" s="179" t="s">
        <v>173</v>
      </c>
      <c r="E178" s="180" t="s">
        <v>2077</v>
      </c>
      <c r="F178" s="181" t="s">
        <v>2078</v>
      </c>
      <c r="G178" s="182" t="s">
        <v>318</v>
      </c>
      <c r="H178" s="183">
        <v>20</v>
      </c>
      <c r="I178" s="184"/>
      <c r="J178" s="185">
        <f t="shared" si="20"/>
        <v>0</v>
      </c>
      <c r="K178" s="181" t="s">
        <v>19</v>
      </c>
      <c r="L178" s="40"/>
      <c r="M178" s="186" t="s">
        <v>19</v>
      </c>
      <c r="N178" s="187" t="s">
        <v>45</v>
      </c>
      <c r="O178" s="65"/>
      <c r="P178" s="188">
        <f t="shared" si="21"/>
        <v>0</v>
      </c>
      <c r="Q178" s="188">
        <v>5.0000000000000001E-4</v>
      </c>
      <c r="R178" s="188">
        <f t="shared" si="22"/>
        <v>0.01</v>
      </c>
      <c r="S178" s="188">
        <v>0</v>
      </c>
      <c r="T178" s="189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254</v>
      </c>
      <c r="AT178" s="190" t="s">
        <v>173</v>
      </c>
      <c r="AU178" s="190" t="s">
        <v>85</v>
      </c>
      <c r="AY178" s="18" t="s">
        <v>171</v>
      </c>
      <c r="BE178" s="191">
        <f t="shared" si="24"/>
        <v>0</v>
      </c>
      <c r="BF178" s="191">
        <f t="shared" si="25"/>
        <v>0</v>
      </c>
      <c r="BG178" s="191">
        <f t="shared" si="26"/>
        <v>0</v>
      </c>
      <c r="BH178" s="191">
        <f t="shared" si="27"/>
        <v>0</v>
      </c>
      <c r="BI178" s="191">
        <f t="shared" si="28"/>
        <v>0</v>
      </c>
      <c r="BJ178" s="18" t="s">
        <v>85</v>
      </c>
      <c r="BK178" s="191">
        <f t="shared" si="29"/>
        <v>0</v>
      </c>
      <c r="BL178" s="18" t="s">
        <v>254</v>
      </c>
      <c r="BM178" s="190" t="s">
        <v>2079</v>
      </c>
    </row>
    <row r="179" spans="1:65" s="2" customFormat="1" ht="16.5" customHeight="1">
      <c r="A179" s="35"/>
      <c r="B179" s="36"/>
      <c r="C179" s="179" t="s">
        <v>630</v>
      </c>
      <c r="D179" s="179" t="s">
        <v>173</v>
      </c>
      <c r="E179" s="180" t="s">
        <v>2080</v>
      </c>
      <c r="F179" s="181" t="s">
        <v>2081</v>
      </c>
      <c r="G179" s="182" t="s">
        <v>318</v>
      </c>
      <c r="H179" s="183">
        <v>29</v>
      </c>
      <c r="I179" s="184"/>
      <c r="J179" s="185">
        <f t="shared" si="20"/>
        <v>0</v>
      </c>
      <c r="K179" s="181" t="s">
        <v>19</v>
      </c>
      <c r="L179" s="40"/>
      <c r="M179" s="186" t="s">
        <v>19</v>
      </c>
      <c r="N179" s="187" t="s">
        <v>45</v>
      </c>
      <c r="O179" s="65"/>
      <c r="P179" s="188">
        <f t="shared" si="21"/>
        <v>0</v>
      </c>
      <c r="Q179" s="188">
        <v>5.0000000000000001E-4</v>
      </c>
      <c r="R179" s="188">
        <f t="shared" si="22"/>
        <v>1.4500000000000001E-2</v>
      </c>
      <c r="S179" s="188">
        <v>0</v>
      </c>
      <c r="T179" s="189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0" t="s">
        <v>254</v>
      </c>
      <c r="AT179" s="190" t="s">
        <v>173</v>
      </c>
      <c r="AU179" s="190" t="s">
        <v>85</v>
      </c>
      <c r="AY179" s="18" t="s">
        <v>171</v>
      </c>
      <c r="BE179" s="191">
        <f t="shared" si="24"/>
        <v>0</v>
      </c>
      <c r="BF179" s="191">
        <f t="shared" si="25"/>
        <v>0</v>
      </c>
      <c r="BG179" s="191">
        <f t="shared" si="26"/>
        <v>0</v>
      </c>
      <c r="BH179" s="191">
        <f t="shared" si="27"/>
        <v>0</v>
      </c>
      <c r="BI179" s="191">
        <f t="shared" si="28"/>
        <v>0</v>
      </c>
      <c r="BJ179" s="18" t="s">
        <v>85</v>
      </c>
      <c r="BK179" s="191">
        <f t="shared" si="29"/>
        <v>0</v>
      </c>
      <c r="BL179" s="18" t="s">
        <v>254</v>
      </c>
      <c r="BM179" s="190" t="s">
        <v>2082</v>
      </c>
    </row>
    <row r="180" spans="1:65" s="2" customFormat="1" ht="16.5" customHeight="1">
      <c r="A180" s="35"/>
      <c r="B180" s="36"/>
      <c r="C180" s="179" t="s">
        <v>635</v>
      </c>
      <c r="D180" s="179" t="s">
        <v>173</v>
      </c>
      <c r="E180" s="180" t="s">
        <v>2083</v>
      </c>
      <c r="F180" s="181" t="s">
        <v>2084</v>
      </c>
      <c r="G180" s="182" t="s">
        <v>318</v>
      </c>
      <c r="H180" s="183">
        <v>15</v>
      </c>
      <c r="I180" s="184"/>
      <c r="J180" s="185">
        <f t="shared" si="20"/>
        <v>0</v>
      </c>
      <c r="K180" s="181" t="s">
        <v>19</v>
      </c>
      <c r="L180" s="40"/>
      <c r="M180" s="186" t="s">
        <v>19</v>
      </c>
      <c r="N180" s="187" t="s">
        <v>45</v>
      </c>
      <c r="O180" s="65"/>
      <c r="P180" s="188">
        <f t="shared" si="21"/>
        <v>0</v>
      </c>
      <c r="Q180" s="188">
        <v>5.0000000000000001E-4</v>
      </c>
      <c r="R180" s="188">
        <f t="shared" si="22"/>
        <v>7.4999999999999997E-3</v>
      </c>
      <c r="S180" s="188">
        <v>0</v>
      </c>
      <c r="T180" s="189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254</v>
      </c>
      <c r="AT180" s="190" t="s">
        <v>173</v>
      </c>
      <c r="AU180" s="190" t="s">
        <v>85</v>
      </c>
      <c r="AY180" s="18" t="s">
        <v>171</v>
      </c>
      <c r="BE180" s="191">
        <f t="shared" si="24"/>
        <v>0</v>
      </c>
      <c r="BF180" s="191">
        <f t="shared" si="25"/>
        <v>0</v>
      </c>
      <c r="BG180" s="191">
        <f t="shared" si="26"/>
        <v>0</v>
      </c>
      <c r="BH180" s="191">
        <f t="shared" si="27"/>
        <v>0</v>
      </c>
      <c r="BI180" s="191">
        <f t="shared" si="28"/>
        <v>0</v>
      </c>
      <c r="BJ180" s="18" t="s">
        <v>85</v>
      </c>
      <c r="BK180" s="191">
        <f t="shared" si="29"/>
        <v>0</v>
      </c>
      <c r="BL180" s="18" t="s">
        <v>254</v>
      </c>
      <c r="BM180" s="190" t="s">
        <v>2085</v>
      </c>
    </row>
    <row r="181" spans="1:65" s="2" customFormat="1" ht="16.5" customHeight="1">
      <c r="A181" s="35"/>
      <c r="B181" s="36"/>
      <c r="C181" s="179" t="s">
        <v>639</v>
      </c>
      <c r="D181" s="179" t="s">
        <v>173</v>
      </c>
      <c r="E181" s="180" t="s">
        <v>2086</v>
      </c>
      <c r="F181" s="181" t="s">
        <v>2087</v>
      </c>
      <c r="G181" s="182" t="s">
        <v>318</v>
      </c>
      <c r="H181" s="183">
        <v>9</v>
      </c>
      <c r="I181" s="184"/>
      <c r="J181" s="185">
        <f t="shared" si="20"/>
        <v>0</v>
      </c>
      <c r="K181" s="181" t="s">
        <v>19</v>
      </c>
      <c r="L181" s="40"/>
      <c r="M181" s="186" t="s">
        <v>19</v>
      </c>
      <c r="N181" s="187" t="s">
        <v>45</v>
      </c>
      <c r="O181" s="65"/>
      <c r="P181" s="188">
        <f t="shared" si="21"/>
        <v>0</v>
      </c>
      <c r="Q181" s="188">
        <v>8.0000000000000004E-4</v>
      </c>
      <c r="R181" s="188">
        <f t="shared" si="22"/>
        <v>7.2000000000000007E-3</v>
      </c>
      <c r="S181" s="188">
        <v>0</v>
      </c>
      <c r="T181" s="189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254</v>
      </c>
      <c r="AT181" s="190" t="s">
        <v>173</v>
      </c>
      <c r="AU181" s="190" t="s">
        <v>85</v>
      </c>
      <c r="AY181" s="18" t="s">
        <v>171</v>
      </c>
      <c r="BE181" s="191">
        <f t="shared" si="24"/>
        <v>0</v>
      </c>
      <c r="BF181" s="191">
        <f t="shared" si="25"/>
        <v>0</v>
      </c>
      <c r="BG181" s="191">
        <f t="shared" si="26"/>
        <v>0</v>
      </c>
      <c r="BH181" s="191">
        <f t="shared" si="27"/>
        <v>0</v>
      </c>
      <c r="BI181" s="191">
        <f t="shared" si="28"/>
        <v>0</v>
      </c>
      <c r="BJ181" s="18" t="s">
        <v>85</v>
      </c>
      <c r="BK181" s="191">
        <f t="shared" si="29"/>
        <v>0</v>
      </c>
      <c r="BL181" s="18" t="s">
        <v>254</v>
      </c>
      <c r="BM181" s="190" t="s">
        <v>2088</v>
      </c>
    </row>
    <row r="182" spans="1:65" s="2" customFormat="1" ht="16.5" customHeight="1">
      <c r="A182" s="35"/>
      <c r="B182" s="36"/>
      <c r="C182" s="179" t="s">
        <v>644</v>
      </c>
      <c r="D182" s="179" t="s">
        <v>173</v>
      </c>
      <c r="E182" s="180" t="s">
        <v>2089</v>
      </c>
      <c r="F182" s="181" t="s">
        <v>2090</v>
      </c>
      <c r="G182" s="182" t="s">
        <v>318</v>
      </c>
      <c r="H182" s="183">
        <v>19</v>
      </c>
      <c r="I182" s="184"/>
      <c r="J182" s="185">
        <f t="shared" si="20"/>
        <v>0</v>
      </c>
      <c r="K182" s="181" t="s">
        <v>19</v>
      </c>
      <c r="L182" s="40"/>
      <c r="M182" s="186" t="s">
        <v>19</v>
      </c>
      <c r="N182" s="187" t="s">
        <v>45</v>
      </c>
      <c r="O182" s="65"/>
      <c r="P182" s="188">
        <f t="shared" si="21"/>
        <v>0</v>
      </c>
      <c r="Q182" s="188">
        <v>1E-3</v>
      </c>
      <c r="R182" s="188">
        <f t="shared" si="22"/>
        <v>1.9E-2</v>
      </c>
      <c r="S182" s="188">
        <v>0</v>
      </c>
      <c r="T182" s="189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254</v>
      </c>
      <c r="AT182" s="190" t="s">
        <v>173</v>
      </c>
      <c r="AU182" s="190" t="s">
        <v>85</v>
      </c>
      <c r="AY182" s="18" t="s">
        <v>171</v>
      </c>
      <c r="BE182" s="191">
        <f t="shared" si="24"/>
        <v>0</v>
      </c>
      <c r="BF182" s="191">
        <f t="shared" si="25"/>
        <v>0</v>
      </c>
      <c r="BG182" s="191">
        <f t="shared" si="26"/>
        <v>0</v>
      </c>
      <c r="BH182" s="191">
        <f t="shared" si="27"/>
        <v>0</v>
      </c>
      <c r="BI182" s="191">
        <f t="shared" si="28"/>
        <v>0</v>
      </c>
      <c r="BJ182" s="18" t="s">
        <v>85</v>
      </c>
      <c r="BK182" s="191">
        <f t="shared" si="29"/>
        <v>0</v>
      </c>
      <c r="BL182" s="18" t="s">
        <v>254</v>
      </c>
      <c r="BM182" s="190" t="s">
        <v>2091</v>
      </c>
    </row>
    <row r="183" spans="1:65" s="2" customFormat="1" ht="21.75" customHeight="1">
      <c r="A183" s="35"/>
      <c r="B183" s="36"/>
      <c r="C183" s="179" t="s">
        <v>649</v>
      </c>
      <c r="D183" s="179" t="s">
        <v>173</v>
      </c>
      <c r="E183" s="180" t="s">
        <v>2092</v>
      </c>
      <c r="F183" s="181" t="s">
        <v>2093</v>
      </c>
      <c r="G183" s="182" t="s">
        <v>266</v>
      </c>
      <c r="H183" s="183">
        <v>10</v>
      </c>
      <c r="I183" s="184"/>
      <c r="J183" s="185">
        <f t="shared" si="20"/>
        <v>0</v>
      </c>
      <c r="K183" s="181" t="s">
        <v>19</v>
      </c>
      <c r="L183" s="40"/>
      <c r="M183" s="186" t="s">
        <v>19</v>
      </c>
      <c r="N183" s="187" t="s">
        <v>45</v>
      </c>
      <c r="O183" s="65"/>
      <c r="P183" s="188">
        <f t="shared" si="21"/>
        <v>0</v>
      </c>
      <c r="Q183" s="188">
        <v>1E-4</v>
      </c>
      <c r="R183" s="188">
        <f t="shared" si="22"/>
        <v>1E-3</v>
      </c>
      <c r="S183" s="188">
        <v>0</v>
      </c>
      <c r="T183" s="189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0" t="s">
        <v>254</v>
      </c>
      <c r="AT183" s="190" t="s">
        <v>173</v>
      </c>
      <c r="AU183" s="190" t="s">
        <v>85</v>
      </c>
      <c r="AY183" s="18" t="s">
        <v>171</v>
      </c>
      <c r="BE183" s="191">
        <f t="shared" si="24"/>
        <v>0</v>
      </c>
      <c r="BF183" s="191">
        <f t="shared" si="25"/>
        <v>0</v>
      </c>
      <c r="BG183" s="191">
        <f t="shared" si="26"/>
        <v>0</v>
      </c>
      <c r="BH183" s="191">
        <f t="shared" si="27"/>
        <v>0</v>
      </c>
      <c r="BI183" s="191">
        <f t="shared" si="28"/>
        <v>0</v>
      </c>
      <c r="BJ183" s="18" t="s">
        <v>85</v>
      </c>
      <c r="BK183" s="191">
        <f t="shared" si="29"/>
        <v>0</v>
      </c>
      <c r="BL183" s="18" t="s">
        <v>254</v>
      </c>
      <c r="BM183" s="190" t="s">
        <v>2094</v>
      </c>
    </row>
    <row r="184" spans="1:65" s="2" customFormat="1" ht="21.75" customHeight="1">
      <c r="A184" s="35"/>
      <c r="B184" s="36"/>
      <c r="C184" s="179" t="s">
        <v>654</v>
      </c>
      <c r="D184" s="179" t="s">
        <v>173</v>
      </c>
      <c r="E184" s="180" t="s">
        <v>2095</v>
      </c>
      <c r="F184" s="181" t="s">
        <v>2096</v>
      </c>
      <c r="G184" s="182" t="s">
        <v>266</v>
      </c>
      <c r="H184" s="183">
        <v>22</v>
      </c>
      <c r="I184" s="184"/>
      <c r="J184" s="185">
        <f t="shared" si="20"/>
        <v>0</v>
      </c>
      <c r="K184" s="181" t="s">
        <v>19</v>
      </c>
      <c r="L184" s="40"/>
      <c r="M184" s="186" t="s">
        <v>19</v>
      </c>
      <c r="N184" s="187" t="s">
        <v>45</v>
      </c>
      <c r="O184" s="65"/>
      <c r="P184" s="188">
        <f t="shared" si="21"/>
        <v>0</v>
      </c>
      <c r="Q184" s="188">
        <v>1E-4</v>
      </c>
      <c r="R184" s="188">
        <f t="shared" si="22"/>
        <v>2.2000000000000001E-3</v>
      </c>
      <c r="S184" s="188">
        <v>0</v>
      </c>
      <c r="T184" s="189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0" t="s">
        <v>254</v>
      </c>
      <c r="AT184" s="190" t="s">
        <v>173</v>
      </c>
      <c r="AU184" s="190" t="s">
        <v>85</v>
      </c>
      <c r="AY184" s="18" t="s">
        <v>171</v>
      </c>
      <c r="BE184" s="191">
        <f t="shared" si="24"/>
        <v>0</v>
      </c>
      <c r="BF184" s="191">
        <f t="shared" si="25"/>
        <v>0</v>
      </c>
      <c r="BG184" s="191">
        <f t="shared" si="26"/>
        <v>0</v>
      </c>
      <c r="BH184" s="191">
        <f t="shared" si="27"/>
        <v>0</v>
      </c>
      <c r="BI184" s="191">
        <f t="shared" si="28"/>
        <v>0</v>
      </c>
      <c r="BJ184" s="18" t="s">
        <v>85</v>
      </c>
      <c r="BK184" s="191">
        <f t="shared" si="29"/>
        <v>0</v>
      </c>
      <c r="BL184" s="18" t="s">
        <v>254</v>
      </c>
      <c r="BM184" s="190" t="s">
        <v>2097</v>
      </c>
    </row>
    <row r="185" spans="1:65" s="2" customFormat="1" ht="21.75" customHeight="1">
      <c r="A185" s="35"/>
      <c r="B185" s="36"/>
      <c r="C185" s="179" t="s">
        <v>659</v>
      </c>
      <c r="D185" s="179" t="s">
        <v>173</v>
      </c>
      <c r="E185" s="180" t="s">
        <v>2098</v>
      </c>
      <c r="F185" s="181" t="s">
        <v>2099</v>
      </c>
      <c r="G185" s="182" t="s">
        <v>266</v>
      </c>
      <c r="H185" s="183">
        <v>15</v>
      </c>
      <c r="I185" s="184"/>
      <c r="J185" s="185">
        <f t="shared" si="20"/>
        <v>0</v>
      </c>
      <c r="K185" s="181" t="s">
        <v>19</v>
      </c>
      <c r="L185" s="40"/>
      <c r="M185" s="186" t="s">
        <v>19</v>
      </c>
      <c r="N185" s="187" t="s">
        <v>45</v>
      </c>
      <c r="O185" s="65"/>
      <c r="P185" s="188">
        <f t="shared" si="21"/>
        <v>0</v>
      </c>
      <c r="Q185" s="188">
        <v>1E-4</v>
      </c>
      <c r="R185" s="188">
        <f t="shared" si="22"/>
        <v>1.5E-3</v>
      </c>
      <c r="S185" s="188">
        <v>0</v>
      </c>
      <c r="T185" s="189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254</v>
      </c>
      <c r="AT185" s="190" t="s">
        <v>173</v>
      </c>
      <c r="AU185" s="190" t="s">
        <v>85</v>
      </c>
      <c r="AY185" s="18" t="s">
        <v>171</v>
      </c>
      <c r="BE185" s="191">
        <f t="shared" si="24"/>
        <v>0</v>
      </c>
      <c r="BF185" s="191">
        <f t="shared" si="25"/>
        <v>0</v>
      </c>
      <c r="BG185" s="191">
        <f t="shared" si="26"/>
        <v>0</v>
      </c>
      <c r="BH185" s="191">
        <f t="shared" si="27"/>
        <v>0</v>
      </c>
      <c r="BI185" s="191">
        <f t="shared" si="28"/>
        <v>0</v>
      </c>
      <c r="BJ185" s="18" t="s">
        <v>85</v>
      </c>
      <c r="BK185" s="191">
        <f t="shared" si="29"/>
        <v>0</v>
      </c>
      <c r="BL185" s="18" t="s">
        <v>254</v>
      </c>
      <c r="BM185" s="190" t="s">
        <v>2100</v>
      </c>
    </row>
    <row r="186" spans="1:65" s="2" customFormat="1" ht="21.75" customHeight="1">
      <c r="A186" s="35"/>
      <c r="B186" s="36"/>
      <c r="C186" s="179" t="s">
        <v>664</v>
      </c>
      <c r="D186" s="179" t="s">
        <v>173</v>
      </c>
      <c r="E186" s="180" t="s">
        <v>2101</v>
      </c>
      <c r="F186" s="181" t="s">
        <v>2102</v>
      </c>
      <c r="G186" s="182" t="s">
        <v>266</v>
      </c>
      <c r="H186" s="183">
        <v>5</v>
      </c>
      <c r="I186" s="184"/>
      <c r="J186" s="185">
        <f t="shared" si="20"/>
        <v>0</v>
      </c>
      <c r="K186" s="181" t="s">
        <v>19</v>
      </c>
      <c r="L186" s="40"/>
      <c r="M186" s="186" t="s">
        <v>19</v>
      </c>
      <c r="N186" s="187" t="s">
        <v>45</v>
      </c>
      <c r="O186" s="65"/>
      <c r="P186" s="188">
        <f t="shared" si="21"/>
        <v>0</v>
      </c>
      <c r="Q186" s="188">
        <v>2.0000000000000001E-4</v>
      </c>
      <c r="R186" s="188">
        <f t="shared" si="22"/>
        <v>1E-3</v>
      </c>
      <c r="S186" s="188">
        <v>0</v>
      </c>
      <c r="T186" s="189">
        <f t="shared" si="2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0" t="s">
        <v>254</v>
      </c>
      <c r="AT186" s="190" t="s">
        <v>173</v>
      </c>
      <c r="AU186" s="190" t="s">
        <v>85</v>
      </c>
      <c r="AY186" s="18" t="s">
        <v>171</v>
      </c>
      <c r="BE186" s="191">
        <f t="shared" si="24"/>
        <v>0</v>
      </c>
      <c r="BF186" s="191">
        <f t="shared" si="25"/>
        <v>0</v>
      </c>
      <c r="BG186" s="191">
        <f t="shared" si="26"/>
        <v>0</v>
      </c>
      <c r="BH186" s="191">
        <f t="shared" si="27"/>
        <v>0</v>
      </c>
      <c r="BI186" s="191">
        <f t="shared" si="28"/>
        <v>0</v>
      </c>
      <c r="BJ186" s="18" t="s">
        <v>85</v>
      </c>
      <c r="BK186" s="191">
        <f t="shared" si="29"/>
        <v>0</v>
      </c>
      <c r="BL186" s="18" t="s">
        <v>254</v>
      </c>
      <c r="BM186" s="190" t="s">
        <v>2103</v>
      </c>
    </row>
    <row r="187" spans="1:65" s="2" customFormat="1" ht="21.75" customHeight="1">
      <c r="A187" s="35"/>
      <c r="B187" s="36"/>
      <c r="C187" s="179" t="s">
        <v>669</v>
      </c>
      <c r="D187" s="179" t="s">
        <v>173</v>
      </c>
      <c r="E187" s="180" t="s">
        <v>2104</v>
      </c>
      <c r="F187" s="181" t="s">
        <v>2105</v>
      </c>
      <c r="G187" s="182" t="s">
        <v>266</v>
      </c>
      <c r="H187" s="183">
        <v>12</v>
      </c>
      <c r="I187" s="184"/>
      <c r="J187" s="185">
        <f t="shared" si="20"/>
        <v>0</v>
      </c>
      <c r="K187" s="181" t="s">
        <v>19</v>
      </c>
      <c r="L187" s="40"/>
      <c r="M187" s="186" t="s">
        <v>19</v>
      </c>
      <c r="N187" s="187" t="s">
        <v>45</v>
      </c>
      <c r="O187" s="65"/>
      <c r="P187" s="188">
        <f t="shared" si="21"/>
        <v>0</v>
      </c>
      <c r="Q187" s="188">
        <v>2.0000000000000001E-4</v>
      </c>
      <c r="R187" s="188">
        <f t="shared" si="22"/>
        <v>2.4000000000000002E-3</v>
      </c>
      <c r="S187" s="188">
        <v>0</v>
      </c>
      <c r="T187" s="189">
        <f t="shared" si="2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0" t="s">
        <v>254</v>
      </c>
      <c r="AT187" s="190" t="s">
        <v>173</v>
      </c>
      <c r="AU187" s="190" t="s">
        <v>85</v>
      </c>
      <c r="AY187" s="18" t="s">
        <v>171</v>
      </c>
      <c r="BE187" s="191">
        <f t="shared" si="24"/>
        <v>0</v>
      </c>
      <c r="BF187" s="191">
        <f t="shared" si="25"/>
        <v>0</v>
      </c>
      <c r="BG187" s="191">
        <f t="shared" si="26"/>
        <v>0</v>
      </c>
      <c r="BH187" s="191">
        <f t="shared" si="27"/>
        <v>0</v>
      </c>
      <c r="BI187" s="191">
        <f t="shared" si="28"/>
        <v>0</v>
      </c>
      <c r="BJ187" s="18" t="s">
        <v>85</v>
      </c>
      <c r="BK187" s="191">
        <f t="shared" si="29"/>
        <v>0</v>
      </c>
      <c r="BL187" s="18" t="s">
        <v>254</v>
      </c>
      <c r="BM187" s="190" t="s">
        <v>2106</v>
      </c>
    </row>
    <row r="188" spans="1:65" s="2" customFormat="1" ht="16.5" customHeight="1">
      <c r="A188" s="35"/>
      <c r="B188" s="36"/>
      <c r="C188" s="179" t="s">
        <v>674</v>
      </c>
      <c r="D188" s="179" t="s">
        <v>173</v>
      </c>
      <c r="E188" s="180" t="s">
        <v>2107</v>
      </c>
      <c r="F188" s="181" t="s">
        <v>2108</v>
      </c>
      <c r="G188" s="182" t="s">
        <v>1905</v>
      </c>
      <c r="H188" s="183">
        <v>1</v>
      </c>
      <c r="I188" s="184"/>
      <c r="J188" s="185">
        <f t="shared" si="20"/>
        <v>0</v>
      </c>
      <c r="K188" s="181" t="s">
        <v>19</v>
      </c>
      <c r="L188" s="40"/>
      <c r="M188" s="186" t="s">
        <v>19</v>
      </c>
      <c r="N188" s="187" t="s">
        <v>45</v>
      </c>
      <c r="O188" s="65"/>
      <c r="P188" s="188">
        <f t="shared" si="21"/>
        <v>0</v>
      </c>
      <c r="Q188" s="188">
        <v>0</v>
      </c>
      <c r="R188" s="188">
        <f t="shared" si="22"/>
        <v>0</v>
      </c>
      <c r="S188" s="188">
        <v>0</v>
      </c>
      <c r="T188" s="189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0" t="s">
        <v>254</v>
      </c>
      <c r="AT188" s="190" t="s">
        <v>173</v>
      </c>
      <c r="AU188" s="190" t="s">
        <v>85</v>
      </c>
      <c r="AY188" s="18" t="s">
        <v>171</v>
      </c>
      <c r="BE188" s="191">
        <f t="shared" si="24"/>
        <v>0</v>
      </c>
      <c r="BF188" s="191">
        <f t="shared" si="25"/>
        <v>0</v>
      </c>
      <c r="BG188" s="191">
        <f t="shared" si="26"/>
        <v>0</v>
      </c>
      <c r="BH188" s="191">
        <f t="shared" si="27"/>
        <v>0</v>
      </c>
      <c r="BI188" s="191">
        <f t="shared" si="28"/>
        <v>0</v>
      </c>
      <c r="BJ188" s="18" t="s">
        <v>85</v>
      </c>
      <c r="BK188" s="191">
        <f t="shared" si="29"/>
        <v>0</v>
      </c>
      <c r="BL188" s="18" t="s">
        <v>254</v>
      </c>
      <c r="BM188" s="190" t="s">
        <v>2109</v>
      </c>
    </row>
    <row r="189" spans="1:65" s="2" customFormat="1" ht="24.2" customHeight="1">
      <c r="A189" s="35"/>
      <c r="B189" s="36"/>
      <c r="C189" s="179" t="s">
        <v>679</v>
      </c>
      <c r="D189" s="179" t="s">
        <v>173</v>
      </c>
      <c r="E189" s="180" t="s">
        <v>2110</v>
      </c>
      <c r="F189" s="181" t="s">
        <v>2111</v>
      </c>
      <c r="G189" s="182" t="s">
        <v>266</v>
      </c>
      <c r="H189" s="183">
        <v>7</v>
      </c>
      <c r="I189" s="184"/>
      <c r="J189" s="185">
        <f t="shared" si="20"/>
        <v>0</v>
      </c>
      <c r="K189" s="181" t="s">
        <v>19</v>
      </c>
      <c r="L189" s="40"/>
      <c r="M189" s="186" t="s">
        <v>19</v>
      </c>
      <c r="N189" s="187" t="s">
        <v>45</v>
      </c>
      <c r="O189" s="65"/>
      <c r="P189" s="188">
        <f t="shared" si="21"/>
        <v>0</v>
      </c>
      <c r="Q189" s="188">
        <v>1E-3</v>
      </c>
      <c r="R189" s="188">
        <f t="shared" si="22"/>
        <v>7.0000000000000001E-3</v>
      </c>
      <c r="S189" s="188">
        <v>0</v>
      </c>
      <c r="T189" s="189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0" t="s">
        <v>254</v>
      </c>
      <c r="AT189" s="190" t="s">
        <v>173</v>
      </c>
      <c r="AU189" s="190" t="s">
        <v>85</v>
      </c>
      <c r="AY189" s="18" t="s">
        <v>171</v>
      </c>
      <c r="BE189" s="191">
        <f t="shared" si="24"/>
        <v>0</v>
      </c>
      <c r="BF189" s="191">
        <f t="shared" si="25"/>
        <v>0</v>
      </c>
      <c r="BG189" s="191">
        <f t="shared" si="26"/>
        <v>0</v>
      </c>
      <c r="BH189" s="191">
        <f t="shared" si="27"/>
        <v>0</v>
      </c>
      <c r="BI189" s="191">
        <f t="shared" si="28"/>
        <v>0</v>
      </c>
      <c r="BJ189" s="18" t="s">
        <v>85</v>
      </c>
      <c r="BK189" s="191">
        <f t="shared" si="29"/>
        <v>0</v>
      </c>
      <c r="BL189" s="18" t="s">
        <v>254</v>
      </c>
      <c r="BM189" s="190" t="s">
        <v>2112</v>
      </c>
    </row>
    <row r="190" spans="1:65" s="2" customFormat="1" ht="16.5" customHeight="1">
      <c r="A190" s="35"/>
      <c r="B190" s="36"/>
      <c r="C190" s="179" t="s">
        <v>685</v>
      </c>
      <c r="D190" s="179" t="s">
        <v>173</v>
      </c>
      <c r="E190" s="180" t="s">
        <v>2113</v>
      </c>
      <c r="F190" s="181" t="s">
        <v>2114</v>
      </c>
      <c r="G190" s="182" t="s">
        <v>2115</v>
      </c>
      <c r="H190" s="183">
        <v>1</v>
      </c>
      <c r="I190" s="184"/>
      <c r="J190" s="185">
        <f t="shared" si="20"/>
        <v>0</v>
      </c>
      <c r="K190" s="181" t="s">
        <v>19</v>
      </c>
      <c r="L190" s="40"/>
      <c r="M190" s="186" t="s">
        <v>19</v>
      </c>
      <c r="N190" s="187" t="s">
        <v>45</v>
      </c>
      <c r="O190" s="65"/>
      <c r="P190" s="188">
        <f t="shared" si="21"/>
        <v>0</v>
      </c>
      <c r="Q190" s="188">
        <v>3.0000000000000001E-3</v>
      </c>
      <c r="R190" s="188">
        <f t="shared" si="22"/>
        <v>3.0000000000000001E-3</v>
      </c>
      <c r="S190" s="188">
        <v>0</v>
      </c>
      <c r="T190" s="189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0" t="s">
        <v>254</v>
      </c>
      <c r="AT190" s="190" t="s">
        <v>173</v>
      </c>
      <c r="AU190" s="190" t="s">
        <v>85</v>
      </c>
      <c r="AY190" s="18" t="s">
        <v>171</v>
      </c>
      <c r="BE190" s="191">
        <f t="shared" si="24"/>
        <v>0</v>
      </c>
      <c r="BF190" s="191">
        <f t="shared" si="25"/>
        <v>0</v>
      </c>
      <c r="BG190" s="191">
        <f t="shared" si="26"/>
        <v>0</v>
      </c>
      <c r="BH190" s="191">
        <f t="shared" si="27"/>
        <v>0</v>
      </c>
      <c r="BI190" s="191">
        <f t="shared" si="28"/>
        <v>0</v>
      </c>
      <c r="BJ190" s="18" t="s">
        <v>85</v>
      </c>
      <c r="BK190" s="191">
        <f t="shared" si="29"/>
        <v>0</v>
      </c>
      <c r="BL190" s="18" t="s">
        <v>254</v>
      </c>
      <c r="BM190" s="190" t="s">
        <v>2116</v>
      </c>
    </row>
    <row r="191" spans="1:65" s="2" customFormat="1" ht="16.5" customHeight="1">
      <c r="A191" s="35"/>
      <c r="B191" s="36"/>
      <c r="C191" s="179" t="s">
        <v>692</v>
      </c>
      <c r="D191" s="179" t="s">
        <v>173</v>
      </c>
      <c r="E191" s="180" t="s">
        <v>2117</v>
      </c>
      <c r="F191" s="181" t="s">
        <v>2118</v>
      </c>
      <c r="G191" s="182" t="s">
        <v>318</v>
      </c>
      <c r="H191" s="183">
        <v>329</v>
      </c>
      <c r="I191" s="184"/>
      <c r="J191" s="185">
        <f t="shared" si="20"/>
        <v>0</v>
      </c>
      <c r="K191" s="181" t="s">
        <v>19</v>
      </c>
      <c r="L191" s="40"/>
      <c r="M191" s="186" t="s">
        <v>19</v>
      </c>
      <c r="N191" s="187" t="s">
        <v>45</v>
      </c>
      <c r="O191" s="65"/>
      <c r="P191" s="188">
        <f t="shared" si="21"/>
        <v>0</v>
      </c>
      <c r="Q191" s="188">
        <v>1.0189999999999999E-2</v>
      </c>
      <c r="R191" s="188">
        <f t="shared" si="22"/>
        <v>3.3525099999999997</v>
      </c>
      <c r="S191" s="188">
        <v>0</v>
      </c>
      <c r="T191" s="189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0" t="s">
        <v>254</v>
      </c>
      <c r="AT191" s="190" t="s">
        <v>173</v>
      </c>
      <c r="AU191" s="190" t="s">
        <v>85</v>
      </c>
      <c r="AY191" s="18" t="s">
        <v>171</v>
      </c>
      <c r="BE191" s="191">
        <f t="shared" si="24"/>
        <v>0</v>
      </c>
      <c r="BF191" s="191">
        <f t="shared" si="25"/>
        <v>0</v>
      </c>
      <c r="BG191" s="191">
        <f t="shared" si="26"/>
        <v>0</v>
      </c>
      <c r="BH191" s="191">
        <f t="shared" si="27"/>
        <v>0</v>
      </c>
      <c r="BI191" s="191">
        <f t="shared" si="28"/>
        <v>0</v>
      </c>
      <c r="BJ191" s="18" t="s">
        <v>85</v>
      </c>
      <c r="BK191" s="191">
        <f t="shared" si="29"/>
        <v>0</v>
      </c>
      <c r="BL191" s="18" t="s">
        <v>254</v>
      </c>
      <c r="BM191" s="190" t="s">
        <v>2119</v>
      </c>
    </row>
    <row r="192" spans="1:65" s="2" customFormat="1" ht="16.5" customHeight="1">
      <c r="A192" s="35"/>
      <c r="B192" s="36"/>
      <c r="C192" s="179" t="s">
        <v>697</v>
      </c>
      <c r="D192" s="179" t="s">
        <v>173</v>
      </c>
      <c r="E192" s="180" t="s">
        <v>2120</v>
      </c>
      <c r="F192" s="181" t="s">
        <v>2121</v>
      </c>
      <c r="G192" s="182" t="s">
        <v>318</v>
      </c>
      <c r="H192" s="183">
        <v>329</v>
      </c>
      <c r="I192" s="184"/>
      <c r="J192" s="185">
        <f t="shared" si="20"/>
        <v>0</v>
      </c>
      <c r="K192" s="181" t="s">
        <v>19</v>
      </c>
      <c r="L192" s="40"/>
      <c r="M192" s="186" t="s">
        <v>19</v>
      </c>
      <c r="N192" s="187" t="s">
        <v>45</v>
      </c>
      <c r="O192" s="65"/>
      <c r="P192" s="188">
        <f t="shared" si="21"/>
        <v>0</v>
      </c>
      <c r="Q192" s="188">
        <v>3.601E-2</v>
      </c>
      <c r="R192" s="188">
        <f t="shared" si="22"/>
        <v>11.847290000000001</v>
      </c>
      <c r="S192" s="188">
        <v>0</v>
      </c>
      <c r="T192" s="189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0" t="s">
        <v>254</v>
      </c>
      <c r="AT192" s="190" t="s">
        <v>173</v>
      </c>
      <c r="AU192" s="190" t="s">
        <v>85</v>
      </c>
      <c r="AY192" s="18" t="s">
        <v>171</v>
      </c>
      <c r="BE192" s="191">
        <f t="shared" si="24"/>
        <v>0</v>
      </c>
      <c r="BF192" s="191">
        <f t="shared" si="25"/>
        <v>0</v>
      </c>
      <c r="BG192" s="191">
        <f t="shared" si="26"/>
        <v>0</v>
      </c>
      <c r="BH192" s="191">
        <f t="shared" si="27"/>
        <v>0</v>
      </c>
      <c r="BI192" s="191">
        <f t="shared" si="28"/>
        <v>0</v>
      </c>
      <c r="BJ192" s="18" t="s">
        <v>85</v>
      </c>
      <c r="BK192" s="191">
        <f t="shared" si="29"/>
        <v>0</v>
      </c>
      <c r="BL192" s="18" t="s">
        <v>254</v>
      </c>
      <c r="BM192" s="190" t="s">
        <v>2122</v>
      </c>
    </row>
    <row r="193" spans="1:65" s="2" customFormat="1" ht="24">
      <c r="A193" s="35"/>
      <c r="B193" s="36"/>
      <c r="C193" s="179" t="s">
        <v>704</v>
      </c>
      <c r="D193" s="179" t="s">
        <v>173</v>
      </c>
      <c r="E193" s="180" t="s">
        <v>2123</v>
      </c>
      <c r="F193" s="181" t="s">
        <v>2124</v>
      </c>
      <c r="G193" s="182" t="s">
        <v>215</v>
      </c>
      <c r="H193" s="183">
        <v>15.935</v>
      </c>
      <c r="I193" s="184"/>
      <c r="J193" s="185">
        <f t="shared" si="20"/>
        <v>0</v>
      </c>
      <c r="K193" s="181" t="s">
        <v>19</v>
      </c>
      <c r="L193" s="40"/>
      <c r="M193" s="186" t="s">
        <v>19</v>
      </c>
      <c r="N193" s="187" t="s">
        <v>45</v>
      </c>
      <c r="O193" s="65"/>
      <c r="P193" s="188">
        <f t="shared" si="21"/>
        <v>0</v>
      </c>
      <c r="Q193" s="188">
        <v>0</v>
      </c>
      <c r="R193" s="188">
        <f t="shared" si="22"/>
        <v>0</v>
      </c>
      <c r="S193" s="188">
        <v>0</v>
      </c>
      <c r="T193" s="189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0" t="s">
        <v>254</v>
      </c>
      <c r="AT193" s="190" t="s">
        <v>173</v>
      </c>
      <c r="AU193" s="190" t="s">
        <v>85</v>
      </c>
      <c r="AY193" s="18" t="s">
        <v>171</v>
      </c>
      <c r="BE193" s="191">
        <f t="shared" si="24"/>
        <v>0</v>
      </c>
      <c r="BF193" s="191">
        <f t="shared" si="25"/>
        <v>0</v>
      </c>
      <c r="BG193" s="191">
        <f t="shared" si="26"/>
        <v>0</v>
      </c>
      <c r="BH193" s="191">
        <f t="shared" si="27"/>
        <v>0</v>
      </c>
      <c r="BI193" s="191">
        <f t="shared" si="28"/>
        <v>0</v>
      </c>
      <c r="BJ193" s="18" t="s">
        <v>85</v>
      </c>
      <c r="BK193" s="191">
        <f t="shared" si="29"/>
        <v>0</v>
      </c>
      <c r="BL193" s="18" t="s">
        <v>254</v>
      </c>
      <c r="BM193" s="190" t="s">
        <v>2125</v>
      </c>
    </row>
    <row r="194" spans="1:65" s="12" customFormat="1" ht="22.9" customHeight="1">
      <c r="B194" s="163"/>
      <c r="C194" s="164"/>
      <c r="D194" s="165" t="s">
        <v>72</v>
      </c>
      <c r="E194" s="177" t="s">
        <v>1802</v>
      </c>
      <c r="F194" s="177" t="s">
        <v>1803</v>
      </c>
      <c r="G194" s="164"/>
      <c r="H194" s="164"/>
      <c r="I194" s="167"/>
      <c r="J194" s="178">
        <f>BK194</f>
        <v>0</v>
      </c>
      <c r="K194" s="164"/>
      <c r="L194" s="169"/>
      <c r="M194" s="170"/>
      <c r="N194" s="171"/>
      <c r="O194" s="171"/>
      <c r="P194" s="172">
        <f>SUM(P195:P233)</f>
        <v>0</v>
      </c>
      <c r="Q194" s="171"/>
      <c r="R194" s="172">
        <f>SUM(R195:R233)</f>
        <v>1.5938099999999997</v>
      </c>
      <c r="S194" s="171"/>
      <c r="T194" s="173">
        <f>SUM(T195:T233)</f>
        <v>0</v>
      </c>
      <c r="AR194" s="174" t="s">
        <v>85</v>
      </c>
      <c r="AT194" s="175" t="s">
        <v>72</v>
      </c>
      <c r="AU194" s="175" t="s">
        <v>79</v>
      </c>
      <c r="AY194" s="174" t="s">
        <v>171</v>
      </c>
      <c r="BK194" s="176">
        <f>SUM(BK195:BK233)</f>
        <v>0</v>
      </c>
    </row>
    <row r="195" spans="1:65" s="2" customFormat="1" ht="24">
      <c r="A195" s="35"/>
      <c r="B195" s="36"/>
      <c r="C195" s="179" t="s">
        <v>450</v>
      </c>
      <c r="D195" s="179" t="s">
        <v>173</v>
      </c>
      <c r="E195" s="180" t="s">
        <v>2126</v>
      </c>
      <c r="F195" s="181" t="s">
        <v>2127</v>
      </c>
      <c r="G195" s="182" t="s">
        <v>266</v>
      </c>
      <c r="H195" s="183">
        <v>1</v>
      </c>
      <c r="I195" s="184"/>
      <c r="J195" s="185">
        <f t="shared" ref="J195:J233" si="30">ROUND(I195*H195,2)</f>
        <v>0</v>
      </c>
      <c r="K195" s="181" t="s">
        <v>19</v>
      </c>
      <c r="L195" s="40"/>
      <c r="M195" s="186" t="s">
        <v>19</v>
      </c>
      <c r="N195" s="187" t="s">
        <v>45</v>
      </c>
      <c r="O195" s="65"/>
      <c r="P195" s="188">
        <f t="shared" ref="P195:P233" si="31">O195*H195</f>
        <v>0</v>
      </c>
      <c r="Q195" s="188">
        <v>4.3E-3</v>
      </c>
      <c r="R195" s="188">
        <f t="shared" ref="R195:R233" si="32">Q195*H195</f>
        <v>4.3E-3</v>
      </c>
      <c r="S195" s="188">
        <v>0</v>
      </c>
      <c r="T195" s="189">
        <f t="shared" ref="T195:T233" si="33"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0" t="s">
        <v>254</v>
      </c>
      <c r="AT195" s="190" t="s">
        <v>173</v>
      </c>
      <c r="AU195" s="190" t="s">
        <v>85</v>
      </c>
      <c r="AY195" s="18" t="s">
        <v>171</v>
      </c>
      <c r="BE195" s="191">
        <f t="shared" ref="BE195:BE233" si="34">IF(N195="základní",J195,0)</f>
        <v>0</v>
      </c>
      <c r="BF195" s="191">
        <f t="shared" ref="BF195:BF233" si="35">IF(N195="snížená",J195,0)</f>
        <v>0</v>
      </c>
      <c r="BG195" s="191">
        <f t="shared" ref="BG195:BG233" si="36">IF(N195="zákl. přenesená",J195,0)</f>
        <v>0</v>
      </c>
      <c r="BH195" s="191">
        <f t="shared" ref="BH195:BH233" si="37">IF(N195="sníž. přenesená",J195,0)</f>
        <v>0</v>
      </c>
      <c r="BI195" s="191">
        <f t="shared" ref="BI195:BI233" si="38">IF(N195="nulová",J195,0)</f>
        <v>0</v>
      </c>
      <c r="BJ195" s="18" t="s">
        <v>85</v>
      </c>
      <c r="BK195" s="191">
        <f t="shared" ref="BK195:BK233" si="39">ROUND(I195*H195,2)</f>
        <v>0</v>
      </c>
      <c r="BL195" s="18" t="s">
        <v>254</v>
      </c>
      <c r="BM195" s="190" t="s">
        <v>2128</v>
      </c>
    </row>
    <row r="196" spans="1:65" s="2" customFormat="1" ht="21.75" customHeight="1">
      <c r="A196" s="35"/>
      <c r="B196" s="36"/>
      <c r="C196" s="179" t="s">
        <v>710</v>
      </c>
      <c r="D196" s="179" t="s">
        <v>173</v>
      </c>
      <c r="E196" s="180" t="s">
        <v>2129</v>
      </c>
      <c r="F196" s="181" t="s">
        <v>2130</v>
      </c>
      <c r="G196" s="182" t="s">
        <v>2131</v>
      </c>
      <c r="H196" s="183">
        <v>9</v>
      </c>
      <c r="I196" s="184"/>
      <c r="J196" s="185">
        <f t="shared" si="30"/>
        <v>0</v>
      </c>
      <c r="K196" s="181" t="s">
        <v>19</v>
      </c>
      <c r="L196" s="40"/>
      <c r="M196" s="186" t="s">
        <v>19</v>
      </c>
      <c r="N196" s="187" t="s">
        <v>45</v>
      </c>
      <c r="O196" s="65"/>
      <c r="P196" s="188">
        <f t="shared" si="31"/>
        <v>0</v>
      </c>
      <c r="Q196" s="188">
        <v>0</v>
      </c>
      <c r="R196" s="188">
        <f t="shared" si="32"/>
        <v>0</v>
      </c>
      <c r="S196" s="188">
        <v>0</v>
      </c>
      <c r="T196" s="189">
        <f t="shared" si="3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0" t="s">
        <v>254</v>
      </c>
      <c r="AT196" s="190" t="s">
        <v>173</v>
      </c>
      <c r="AU196" s="190" t="s">
        <v>85</v>
      </c>
      <c r="AY196" s="18" t="s">
        <v>171</v>
      </c>
      <c r="BE196" s="191">
        <f t="shared" si="34"/>
        <v>0</v>
      </c>
      <c r="BF196" s="191">
        <f t="shared" si="35"/>
        <v>0</v>
      </c>
      <c r="BG196" s="191">
        <f t="shared" si="36"/>
        <v>0</v>
      </c>
      <c r="BH196" s="191">
        <f t="shared" si="37"/>
        <v>0</v>
      </c>
      <c r="BI196" s="191">
        <f t="shared" si="38"/>
        <v>0</v>
      </c>
      <c r="BJ196" s="18" t="s">
        <v>85</v>
      </c>
      <c r="BK196" s="191">
        <f t="shared" si="39"/>
        <v>0</v>
      </c>
      <c r="BL196" s="18" t="s">
        <v>254</v>
      </c>
      <c r="BM196" s="190" t="s">
        <v>2132</v>
      </c>
    </row>
    <row r="197" spans="1:65" s="2" customFormat="1" ht="16.5" customHeight="1">
      <c r="A197" s="35"/>
      <c r="B197" s="36"/>
      <c r="C197" s="215" t="s">
        <v>717</v>
      </c>
      <c r="D197" s="215" t="s">
        <v>285</v>
      </c>
      <c r="E197" s="216" t="s">
        <v>2133</v>
      </c>
      <c r="F197" s="217" t="s">
        <v>2134</v>
      </c>
      <c r="G197" s="218" t="s">
        <v>266</v>
      </c>
      <c r="H197" s="219">
        <v>9</v>
      </c>
      <c r="I197" s="220"/>
      <c r="J197" s="221">
        <f t="shared" si="30"/>
        <v>0</v>
      </c>
      <c r="K197" s="217" t="s">
        <v>19</v>
      </c>
      <c r="L197" s="222"/>
      <c r="M197" s="223" t="s">
        <v>19</v>
      </c>
      <c r="N197" s="224" t="s">
        <v>45</v>
      </c>
      <c r="O197" s="65"/>
      <c r="P197" s="188">
        <f t="shared" si="31"/>
        <v>0</v>
      </c>
      <c r="Q197" s="188">
        <v>0.01</v>
      </c>
      <c r="R197" s="188">
        <f t="shared" si="32"/>
        <v>0.09</v>
      </c>
      <c r="S197" s="188">
        <v>0</v>
      </c>
      <c r="T197" s="189">
        <f t="shared" si="3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0" t="s">
        <v>341</v>
      </c>
      <c r="AT197" s="190" t="s">
        <v>285</v>
      </c>
      <c r="AU197" s="190" t="s">
        <v>85</v>
      </c>
      <c r="AY197" s="18" t="s">
        <v>171</v>
      </c>
      <c r="BE197" s="191">
        <f t="shared" si="34"/>
        <v>0</v>
      </c>
      <c r="BF197" s="191">
        <f t="shared" si="35"/>
        <v>0</v>
      </c>
      <c r="BG197" s="191">
        <f t="shared" si="36"/>
        <v>0</v>
      </c>
      <c r="BH197" s="191">
        <f t="shared" si="37"/>
        <v>0</v>
      </c>
      <c r="BI197" s="191">
        <f t="shared" si="38"/>
        <v>0</v>
      </c>
      <c r="BJ197" s="18" t="s">
        <v>85</v>
      </c>
      <c r="BK197" s="191">
        <f t="shared" si="39"/>
        <v>0</v>
      </c>
      <c r="BL197" s="18" t="s">
        <v>254</v>
      </c>
      <c r="BM197" s="190" t="s">
        <v>2135</v>
      </c>
    </row>
    <row r="198" spans="1:65" s="2" customFormat="1" ht="16.5" customHeight="1">
      <c r="A198" s="35"/>
      <c r="B198" s="36"/>
      <c r="C198" s="179" t="s">
        <v>721</v>
      </c>
      <c r="D198" s="179" t="s">
        <v>173</v>
      </c>
      <c r="E198" s="180" t="s">
        <v>2136</v>
      </c>
      <c r="F198" s="181" t="s">
        <v>2137</v>
      </c>
      <c r="G198" s="182" t="s">
        <v>266</v>
      </c>
      <c r="H198" s="183">
        <v>9</v>
      </c>
      <c r="I198" s="184"/>
      <c r="J198" s="185">
        <f t="shared" si="30"/>
        <v>0</v>
      </c>
      <c r="K198" s="181" t="s">
        <v>19</v>
      </c>
      <c r="L198" s="40"/>
      <c r="M198" s="186" t="s">
        <v>19</v>
      </c>
      <c r="N198" s="187" t="s">
        <v>45</v>
      </c>
      <c r="O198" s="65"/>
      <c r="P198" s="188">
        <f t="shared" si="31"/>
        <v>0</v>
      </c>
      <c r="Q198" s="188">
        <v>1E-4</v>
      </c>
      <c r="R198" s="188">
        <f t="shared" si="32"/>
        <v>9.0000000000000008E-4</v>
      </c>
      <c r="S198" s="188">
        <v>0</v>
      </c>
      <c r="T198" s="189">
        <f t="shared" si="3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0" t="s">
        <v>254</v>
      </c>
      <c r="AT198" s="190" t="s">
        <v>173</v>
      </c>
      <c r="AU198" s="190" t="s">
        <v>85</v>
      </c>
      <c r="AY198" s="18" t="s">
        <v>171</v>
      </c>
      <c r="BE198" s="191">
        <f t="shared" si="34"/>
        <v>0</v>
      </c>
      <c r="BF198" s="191">
        <f t="shared" si="35"/>
        <v>0</v>
      </c>
      <c r="BG198" s="191">
        <f t="shared" si="36"/>
        <v>0</v>
      </c>
      <c r="BH198" s="191">
        <f t="shared" si="37"/>
        <v>0</v>
      </c>
      <c r="BI198" s="191">
        <f t="shared" si="38"/>
        <v>0</v>
      </c>
      <c r="BJ198" s="18" t="s">
        <v>85</v>
      </c>
      <c r="BK198" s="191">
        <f t="shared" si="39"/>
        <v>0</v>
      </c>
      <c r="BL198" s="18" t="s">
        <v>254</v>
      </c>
      <c r="BM198" s="190" t="s">
        <v>2138</v>
      </c>
    </row>
    <row r="199" spans="1:65" s="2" customFormat="1" ht="16.5" customHeight="1">
      <c r="A199" s="35"/>
      <c r="B199" s="36"/>
      <c r="C199" s="179" t="s">
        <v>726</v>
      </c>
      <c r="D199" s="179" t="s">
        <v>173</v>
      </c>
      <c r="E199" s="180" t="s">
        <v>2139</v>
      </c>
      <c r="F199" s="181" t="s">
        <v>2140</v>
      </c>
      <c r="G199" s="182" t="s">
        <v>2131</v>
      </c>
      <c r="H199" s="183">
        <v>9</v>
      </c>
      <c r="I199" s="184"/>
      <c r="J199" s="185">
        <f t="shared" si="30"/>
        <v>0</v>
      </c>
      <c r="K199" s="181" t="s">
        <v>19</v>
      </c>
      <c r="L199" s="40"/>
      <c r="M199" s="186" t="s">
        <v>19</v>
      </c>
      <c r="N199" s="187" t="s">
        <v>45</v>
      </c>
      <c r="O199" s="65"/>
      <c r="P199" s="188">
        <f t="shared" si="31"/>
        <v>0</v>
      </c>
      <c r="Q199" s="188">
        <v>1E-3</v>
      </c>
      <c r="R199" s="188">
        <f t="shared" si="32"/>
        <v>9.0000000000000011E-3</v>
      </c>
      <c r="S199" s="188">
        <v>0</v>
      </c>
      <c r="T199" s="189">
        <f t="shared" si="3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0" t="s">
        <v>254</v>
      </c>
      <c r="AT199" s="190" t="s">
        <v>173</v>
      </c>
      <c r="AU199" s="190" t="s">
        <v>85</v>
      </c>
      <c r="AY199" s="18" t="s">
        <v>171</v>
      </c>
      <c r="BE199" s="191">
        <f t="shared" si="34"/>
        <v>0</v>
      </c>
      <c r="BF199" s="191">
        <f t="shared" si="35"/>
        <v>0</v>
      </c>
      <c r="BG199" s="191">
        <f t="shared" si="36"/>
        <v>0</v>
      </c>
      <c r="BH199" s="191">
        <f t="shared" si="37"/>
        <v>0</v>
      </c>
      <c r="BI199" s="191">
        <f t="shared" si="38"/>
        <v>0</v>
      </c>
      <c r="BJ199" s="18" t="s">
        <v>85</v>
      </c>
      <c r="BK199" s="191">
        <f t="shared" si="39"/>
        <v>0</v>
      </c>
      <c r="BL199" s="18" t="s">
        <v>254</v>
      </c>
      <c r="BM199" s="190" t="s">
        <v>2141</v>
      </c>
    </row>
    <row r="200" spans="1:65" s="2" customFormat="1" ht="16.5" customHeight="1">
      <c r="A200" s="35"/>
      <c r="B200" s="36"/>
      <c r="C200" s="179" t="s">
        <v>731</v>
      </c>
      <c r="D200" s="179" t="s">
        <v>173</v>
      </c>
      <c r="E200" s="180" t="s">
        <v>2142</v>
      </c>
      <c r="F200" s="181" t="s">
        <v>2143</v>
      </c>
      <c r="G200" s="182" t="s">
        <v>266</v>
      </c>
      <c r="H200" s="183">
        <v>9</v>
      </c>
      <c r="I200" s="184"/>
      <c r="J200" s="185">
        <f t="shared" si="30"/>
        <v>0</v>
      </c>
      <c r="K200" s="181" t="s">
        <v>19</v>
      </c>
      <c r="L200" s="40"/>
      <c r="M200" s="186" t="s">
        <v>19</v>
      </c>
      <c r="N200" s="187" t="s">
        <v>45</v>
      </c>
      <c r="O200" s="65"/>
      <c r="P200" s="188">
        <f t="shared" si="31"/>
        <v>0</v>
      </c>
      <c r="Q200" s="188">
        <v>2.9999999999999997E-4</v>
      </c>
      <c r="R200" s="188">
        <f t="shared" si="32"/>
        <v>2.6999999999999997E-3</v>
      </c>
      <c r="S200" s="188">
        <v>0</v>
      </c>
      <c r="T200" s="189">
        <f t="shared" si="3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0" t="s">
        <v>254</v>
      </c>
      <c r="AT200" s="190" t="s">
        <v>173</v>
      </c>
      <c r="AU200" s="190" t="s">
        <v>85</v>
      </c>
      <c r="AY200" s="18" t="s">
        <v>171</v>
      </c>
      <c r="BE200" s="191">
        <f t="shared" si="34"/>
        <v>0</v>
      </c>
      <c r="BF200" s="191">
        <f t="shared" si="35"/>
        <v>0</v>
      </c>
      <c r="BG200" s="191">
        <f t="shared" si="36"/>
        <v>0</v>
      </c>
      <c r="BH200" s="191">
        <f t="shared" si="37"/>
        <v>0</v>
      </c>
      <c r="BI200" s="191">
        <f t="shared" si="38"/>
        <v>0</v>
      </c>
      <c r="BJ200" s="18" t="s">
        <v>85</v>
      </c>
      <c r="BK200" s="191">
        <f t="shared" si="39"/>
        <v>0</v>
      </c>
      <c r="BL200" s="18" t="s">
        <v>254</v>
      </c>
      <c r="BM200" s="190" t="s">
        <v>2144</v>
      </c>
    </row>
    <row r="201" spans="1:65" s="2" customFormat="1" ht="16.5" customHeight="1">
      <c r="A201" s="35"/>
      <c r="B201" s="36"/>
      <c r="C201" s="179" t="s">
        <v>736</v>
      </c>
      <c r="D201" s="179" t="s">
        <v>173</v>
      </c>
      <c r="E201" s="180" t="s">
        <v>2145</v>
      </c>
      <c r="F201" s="181" t="s">
        <v>2146</v>
      </c>
      <c r="G201" s="182" t="s">
        <v>266</v>
      </c>
      <c r="H201" s="183">
        <v>9</v>
      </c>
      <c r="I201" s="184"/>
      <c r="J201" s="185">
        <f t="shared" si="30"/>
        <v>0</v>
      </c>
      <c r="K201" s="181" t="s">
        <v>19</v>
      </c>
      <c r="L201" s="40"/>
      <c r="M201" s="186" t="s">
        <v>19</v>
      </c>
      <c r="N201" s="187" t="s">
        <v>45</v>
      </c>
      <c r="O201" s="65"/>
      <c r="P201" s="188">
        <f t="shared" si="31"/>
        <v>0</v>
      </c>
      <c r="Q201" s="188">
        <v>1.4999999999999999E-2</v>
      </c>
      <c r="R201" s="188">
        <f t="shared" si="32"/>
        <v>0.13500000000000001</v>
      </c>
      <c r="S201" s="188">
        <v>0</v>
      </c>
      <c r="T201" s="189">
        <f t="shared" si="3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0" t="s">
        <v>254</v>
      </c>
      <c r="AT201" s="190" t="s">
        <v>173</v>
      </c>
      <c r="AU201" s="190" t="s">
        <v>85</v>
      </c>
      <c r="AY201" s="18" t="s">
        <v>171</v>
      </c>
      <c r="BE201" s="191">
        <f t="shared" si="34"/>
        <v>0</v>
      </c>
      <c r="BF201" s="191">
        <f t="shared" si="35"/>
        <v>0</v>
      </c>
      <c r="BG201" s="191">
        <f t="shared" si="36"/>
        <v>0</v>
      </c>
      <c r="BH201" s="191">
        <f t="shared" si="37"/>
        <v>0</v>
      </c>
      <c r="BI201" s="191">
        <f t="shared" si="38"/>
        <v>0</v>
      </c>
      <c r="BJ201" s="18" t="s">
        <v>85</v>
      </c>
      <c r="BK201" s="191">
        <f t="shared" si="39"/>
        <v>0</v>
      </c>
      <c r="BL201" s="18" t="s">
        <v>254</v>
      </c>
      <c r="BM201" s="190" t="s">
        <v>2147</v>
      </c>
    </row>
    <row r="202" spans="1:65" s="2" customFormat="1" ht="16.5" customHeight="1">
      <c r="A202" s="35"/>
      <c r="B202" s="36"/>
      <c r="C202" s="179" t="s">
        <v>741</v>
      </c>
      <c r="D202" s="179" t="s">
        <v>173</v>
      </c>
      <c r="E202" s="180" t="s">
        <v>2148</v>
      </c>
      <c r="F202" s="181" t="s">
        <v>2149</v>
      </c>
      <c r="G202" s="182" t="s">
        <v>266</v>
      </c>
      <c r="H202" s="183">
        <v>9</v>
      </c>
      <c r="I202" s="184"/>
      <c r="J202" s="185">
        <f t="shared" si="30"/>
        <v>0</v>
      </c>
      <c r="K202" s="181" t="s">
        <v>19</v>
      </c>
      <c r="L202" s="40"/>
      <c r="M202" s="186" t="s">
        <v>19</v>
      </c>
      <c r="N202" s="187" t="s">
        <v>45</v>
      </c>
      <c r="O202" s="65"/>
      <c r="P202" s="188">
        <f t="shared" si="31"/>
        <v>0</v>
      </c>
      <c r="Q202" s="188">
        <v>1E-3</v>
      </c>
      <c r="R202" s="188">
        <f t="shared" si="32"/>
        <v>9.0000000000000011E-3</v>
      </c>
      <c r="S202" s="188">
        <v>0</v>
      </c>
      <c r="T202" s="189">
        <f t="shared" si="3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0" t="s">
        <v>254</v>
      </c>
      <c r="AT202" s="190" t="s">
        <v>173</v>
      </c>
      <c r="AU202" s="190" t="s">
        <v>85</v>
      </c>
      <c r="AY202" s="18" t="s">
        <v>171</v>
      </c>
      <c r="BE202" s="191">
        <f t="shared" si="34"/>
        <v>0</v>
      </c>
      <c r="BF202" s="191">
        <f t="shared" si="35"/>
        <v>0</v>
      </c>
      <c r="BG202" s="191">
        <f t="shared" si="36"/>
        <v>0</v>
      </c>
      <c r="BH202" s="191">
        <f t="shared" si="37"/>
        <v>0</v>
      </c>
      <c r="BI202" s="191">
        <f t="shared" si="38"/>
        <v>0</v>
      </c>
      <c r="BJ202" s="18" t="s">
        <v>85</v>
      </c>
      <c r="BK202" s="191">
        <f t="shared" si="39"/>
        <v>0</v>
      </c>
      <c r="BL202" s="18" t="s">
        <v>254</v>
      </c>
      <c r="BM202" s="190" t="s">
        <v>2150</v>
      </c>
    </row>
    <row r="203" spans="1:65" s="2" customFormat="1" ht="16.5" customHeight="1">
      <c r="A203" s="35"/>
      <c r="B203" s="36"/>
      <c r="C203" s="179" t="s">
        <v>748</v>
      </c>
      <c r="D203" s="179" t="s">
        <v>173</v>
      </c>
      <c r="E203" s="180" t="s">
        <v>2151</v>
      </c>
      <c r="F203" s="181" t="s">
        <v>2152</v>
      </c>
      <c r="G203" s="182" t="s">
        <v>2131</v>
      </c>
      <c r="H203" s="183">
        <v>9</v>
      </c>
      <c r="I203" s="184"/>
      <c r="J203" s="185">
        <f t="shared" si="30"/>
        <v>0</v>
      </c>
      <c r="K203" s="181" t="s">
        <v>19</v>
      </c>
      <c r="L203" s="40"/>
      <c r="M203" s="186" t="s">
        <v>19</v>
      </c>
      <c r="N203" s="187" t="s">
        <v>45</v>
      </c>
      <c r="O203" s="65"/>
      <c r="P203" s="188">
        <f t="shared" si="31"/>
        <v>0</v>
      </c>
      <c r="Q203" s="188">
        <v>0</v>
      </c>
      <c r="R203" s="188">
        <f t="shared" si="32"/>
        <v>0</v>
      </c>
      <c r="S203" s="188">
        <v>0</v>
      </c>
      <c r="T203" s="189">
        <f t="shared" si="3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0" t="s">
        <v>254</v>
      </c>
      <c r="AT203" s="190" t="s">
        <v>173</v>
      </c>
      <c r="AU203" s="190" t="s">
        <v>85</v>
      </c>
      <c r="AY203" s="18" t="s">
        <v>171</v>
      </c>
      <c r="BE203" s="191">
        <f t="shared" si="34"/>
        <v>0</v>
      </c>
      <c r="BF203" s="191">
        <f t="shared" si="35"/>
        <v>0</v>
      </c>
      <c r="BG203" s="191">
        <f t="shared" si="36"/>
        <v>0</v>
      </c>
      <c r="BH203" s="191">
        <f t="shared" si="37"/>
        <v>0</v>
      </c>
      <c r="BI203" s="191">
        <f t="shared" si="38"/>
        <v>0</v>
      </c>
      <c r="BJ203" s="18" t="s">
        <v>85</v>
      </c>
      <c r="BK203" s="191">
        <f t="shared" si="39"/>
        <v>0</v>
      </c>
      <c r="BL203" s="18" t="s">
        <v>254</v>
      </c>
      <c r="BM203" s="190" t="s">
        <v>2153</v>
      </c>
    </row>
    <row r="204" spans="1:65" s="2" customFormat="1" ht="16.5" customHeight="1">
      <c r="A204" s="35"/>
      <c r="B204" s="36"/>
      <c r="C204" s="215" t="s">
        <v>756</v>
      </c>
      <c r="D204" s="215" t="s">
        <v>285</v>
      </c>
      <c r="E204" s="216" t="s">
        <v>2154</v>
      </c>
      <c r="F204" s="217" t="s">
        <v>2155</v>
      </c>
      <c r="G204" s="218" t="s">
        <v>266</v>
      </c>
      <c r="H204" s="219">
        <v>9</v>
      </c>
      <c r="I204" s="220"/>
      <c r="J204" s="221">
        <f t="shared" si="30"/>
        <v>0</v>
      </c>
      <c r="K204" s="217" t="s">
        <v>19</v>
      </c>
      <c r="L204" s="222"/>
      <c r="M204" s="223" t="s">
        <v>19</v>
      </c>
      <c r="N204" s="224" t="s">
        <v>45</v>
      </c>
      <c r="O204" s="65"/>
      <c r="P204" s="188">
        <f t="shared" si="31"/>
        <v>0</v>
      </c>
      <c r="Q204" s="188">
        <v>1.4999999999999999E-2</v>
      </c>
      <c r="R204" s="188">
        <f t="shared" si="32"/>
        <v>0.13500000000000001</v>
      </c>
      <c r="S204" s="188">
        <v>0</v>
      </c>
      <c r="T204" s="189">
        <f t="shared" si="3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0" t="s">
        <v>341</v>
      </c>
      <c r="AT204" s="190" t="s">
        <v>285</v>
      </c>
      <c r="AU204" s="190" t="s">
        <v>85</v>
      </c>
      <c r="AY204" s="18" t="s">
        <v>171</v>
      </c>
      <c r="BE204" s="191">
        <f t="shared" si="34"/>
        <v>0</v>
      </c>
      <c r="BF204" s="191">
        <f t="shared" si="35"/>
        <v>0</v>
      </c>
      <c r="BG204" s="191">
        <f t="shared" si="36"/>
        <v>0</v>
      </c>
      <c r="BH204" s="191">
        <f t="shared" si="37"/>
        <v>0</v>
      </c>
      <c r="BI204" s="191">
        <f t="shared" si="38"/>
        <v>0</v>
      </c>
      <c r="BJ204" s="18" t="s">
        <v>85</v>
      </c>
      <c r="BK204" s="191">
        <f t="shared" si="39"/>
        <v>0</v>
      </c>
      <c r="BL204" s="18" t="s">
        <v>254</v>
      </c>
      <c r="BM204" s="190" t="s">
        <v>2156</v>
      </c>
    </row>
    <row r="205" spans="1:65" s="2" customFormat="1" ht="16.5" customHeight="1">
      <c r="A205" s="35"/>
      <c r="B205" s="36"/>
      <c r="C205" s="215" t="s">
        <v>761</v>
      </c>
      <c r="D205" s="215" t="s">
        <v>285</v>
      </c>
      <c r="E205" s="216" t="s">
        <v>2157</v>
      </c>
      <c r="F205" s="217" t="s">
        <v>2158</v>
      </c>
      <c r="G205" s="218" t="s">
        <v>2115</v>
      </c>
      <c r="H205" s="219">
        <v>9</v>
      </c>
      <c r="I205" s="220"/>
      <c r="J205" s="221">
        <f t="shared" si="30"/>
        <v>0</v>
      </c>
      <c r="K205" s="217" t="s">
        <v>19</v>
      </c>
      <c r="L205" s="222"/>
      <c r="M205" s="223" t="s">
        <v>19</v>
      </c>
      <c r="N205" s="224" t="s">
        <v>45</v>
      </c>
      <c r="O205" s="65"/>
      <c r="P205" s="188">
        <f t="shared" si="31"/>
        <v>0</v>
      </c>
      <c r="Q205" s="188">
        <v>2.0000000000000001E-4</v>
      </c>
      <c r="R205" s="188">
        <f t="shared" si="32"/>
        <v>1.8000000000000002E-3</v>
      </c>
      <c r="S205" s="188">
        <v>0</v>
      </c>
      <c r="T205" s="189">
        <f t="shared" si="3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0" t="s">
        <v>341</v>
      </c>
      <c r="AT205" s="190" t="s">
        <v>285</v>
      </c>
      <c r="AU205" s="190" t="s">
        <v>85</v>
      </c>
      <c r="AY205" s="18" t="s">
        <v>171</v>
      </c>
      <c r="BE205" s="191">
        <f t="shared" si="34"/>
        <v>0</v>
      </c>
      <c r="BF205" s="191">
        <f t="shared" si="35"/>
        <v>0</v>
      </c>
      <c r="BG205" s="191">
        <f t="shared" si="36"/>
        <v>0</v>
      </c>
      <c r="BH205" s="191">
        <f t="shared" si="37"/>
        <v>0</v>
      </c>
      <c r="BI205" s="191">
        <f t="shared" si="38"/>
        <v>0</v>
      </c>
      <c r="BJ205" s="18" t="s">
        <v>85</v>
      </c>
      <c r="BK205" s="191">
        <f t="shared" si="39"/>
        <v>0</v>
      </c>
      <c r="BL205" s="18" t="s">
        <v>254</v>
      </c>
      <c r="BM205" s="190" t="s">
        <v>2159</v>
      </c>
    </row>
    <row r="206" spans="1:65" s="2" customFormat="1" ht="16.5" customHeight="1">
      <c r="A206" s="35"/>
      <c r="B206" s="36"/>
      <c r="C206" s="179" t="s">
        <v>425</v>
      </c>
      <c r="D206" s="179" t="s">
        <v>173</v>
      </c>
      <c r="E206" s="180" t="s">
        <v>2160</v>
      </c>
      <c r="F206" s="181" t="s">
        <v>2161</v>
      </c>
      <c r="G206" s="182" t="s">
        <v>2131</v>
      </c>
      <c r="H206" s="183">
        <v>1</v>
      </c>
      <c r="I206" s="184"/>
      <c r="J206" s="185">
        <f t="shared" si="30"/>
        <v>0</v>
      </c>
      <c r="K206" s="181" t="s">
        <v>19</v>
      </c>
      <c r="L206" s="40"/>
      <c r="M206" s="186" t="s">
        <v>19</v>
      </c>
      <c r="N206" s="187" t="s">
        <v>45</v>
      </c>
      <c r="O206" s="65"/>
      <c r="P206" s="188">
        <f t="shared" si="31"/>
        <v>0</v>
      </c>
      <c r="Q206" s="188">
        <v>0</v>
      </c>
      <c r="R206" s="188">
        <f t="shared" si="32"/>
        <v>0</v>
      </c>
      <c r="S206" s="188">
        <v>0</v>
      </c>
      <c r="T206" s="189">
        <f t="shared" si="3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0" t="s">
        <v>254</v>
      </c>
      <c r="AT206" s="190" t="s">
        <v>173</v>
      </c>
      <c r="AU206" s="190" t="s">
        <v>85</v>
      </c>
      <c r="AY206" s="18" t="s">
        <v>171</v>
      </c>
      <c r="BE206" s="191">
        <f t="shared" si="34"/>
        <v>0</v>
      </c>
      <c r="BF206" s="191">
        <f t="shared" si="35"/>
        <v>0</v>
      </c>
      <c r="BG206" s="191">
        <f t="shared" si="36"/>
        <v>0</v>
      </c>
      <c r="BH206" s="191">
        <f t="shared" si="37"/>
        <v>0</v>
      </c>
      <c r="BI206" s="191">
        <f t="shared" si="38"/>
        <v>0</v>
      </c>
      <c r="BJ206" s="18" t="s">
        <v>85</v>
      </c>
      <c r="BK206" s="191">
        <f t="shared" si="39"/>
        <v>0</v>
      </c>
      <c r="BL206" s="18" t="s">
        <v>254</v>
      </c>
      <c r="BM206" s="190" t="s">
        <v>2162</v>
      </c>
    </row>
    <row r="207" spans="1:65" s="2" customFormat="1" ht="16.5" customHeight="1">
      <c r="A207" s="35"/>
      <c r="B207" s="36"/>
      <c r="C207" s="215" t="s">
        <v>851</v>
      </c>
      <c r="D207" s="215" t="s">
        <v>285</v>
      </c>
      <c r="E207" s="216" t="s">
        <v>2163</v>
      </c>
      <c r="F207" s="217" t="s">
        <v>2164</v>
      </c>
      <c r="G207" s="218" t="s">
        <v>266</v>
      </c>
      <c r="H207" s="219">
        <v>1</v>
      </c>
      <c r="I207" s="220"/>
      <c r="J207" s="221">
        <f t="shared" si="30"/>
        <v>0</v>
      </c>
      <c r="K207" s="217" t="s">
        <v>19</v>
      </c>
      <c r="L207" s="222"/>
      <c r="M207" s="223" t="s">
        <v>19</v>
      </c>
      <c r="N207" s="224" t="s">
        <v>45</v>
      </c>
      <c r="O207" s="65"/>
      <c r="P207" s="188">
        <f t="shared" si="31"/>
        <v>0</v>
      </c>
      <c r="Q207" s="188">
        <v>0.03</v>
      </c>
      <c r="R207" s="188">
        <f t="shared" si="32"/>
        <v>0.03</v>
      </c>
      <c r="S207" s="188">
        <v>0</v>
      </c>
      <c r="T207" s="189">
        <f t="shared" si="3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0" t="s">
        <v>341</v>
      </c>
      <c r="AT207" s="190" t="s">
        <v>285</v>
      </c>
      <c r="AU207" s="190" t="s">
        <v>85</v>
      </c>
      <c r="AY207" s="18" t="s">
        <v>171</v>
      </c>
      <c r="BE207" s="191">
        <f t="shared" si="34"/>
        <v>0</v>
      </c>
      <c r="BF207" s="191">
        <f t="shared" si="35"/>
        <v>0</v>
      </c>
      <c r="BG207" s="191">
        <f t="shared" si="36"/>
        <v>0</v>
      </c>
      <c r="BH207" s="191">
        <f t="shared" si="37"/>
        <v>0</v>
      </c>
      <c r="BI207" s="191">
        <f t="shared" si="38"/>
        <v>0</v>
      </c>
      <c r="BJ207" s="18" t="s">
        <v>85</v>
      </c>
      <c r="BK207" s="191">
        <f t="shared" si="39"/>
        <v>0</v>
      </c>
      <c r="BL207" s="18" t="s">
        <v>254</v>
      </c>
      <c r="BM207" s="190" t="s">
        <v>2165</v>
      </c>
    </row>
    <row r="208" spans="1:65" s="2" customFormat="1" ht="21.75" customHeight="1">
      <c r="A208" s="35"/>
      <c r="B208" s="36"/>
      <c r="C208" s="179" t="s">
        <v>810</v>
      </c>
      <c r="D208" s="179" t="s">
        <v>173</v>
      </c>
      <c r="E208" s="180" t="s">
        <v>2166</v>
      </c>
      <c r="F208" s="181" t="s">
        <v>2167</v>
      </c>
      <c r="G208" s="182" t="s">
        <v>2131</v>
      </c>
      <c r="H208" s="183">
        <v>7</v>
      </c>
      <c r="I208" s="184"/>
      <c r="J208" s="185">
        <f t="shared" si="30"/>
        <v>0</v>
      </c>
      <c r="K208" s="181" t="s">
        <v>19</v>
      </c>
      <c r="L208" s="40"/>
      <c r="M208" s="186" t="s">
        <v>19</v>
      </c>
      <c r="N208" s="187" t="s">
        <v>45</v>
      </c>
      <c r="O208" s="65"/>
      <c r="P208" s="188">
        <f t="shared" si="31"/>
        <v>0</v>
      </c>
      <c r="Q208" s="188">
        <v>0</v>
      </c>
      <c r="R208" s="188">
        <f t="shared" si="32"/>
        <v>0</v>
      </c>
      <c r="S208" s="188">
        <v>0</v>
      </c>
      <c r="T208" s="189">
        <f t="shared" si="3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0" t="s">
        <v>254</v>
      </c>
      <c r="AT208" s="190" t="s">
        <v>173</v>
      </c>
      <c r="AU208" s="190" t="s">
        <v>85</v>
      </c>
      <c r="AY208" s="18" t="s">
        <v>171</v>
      </c>
      <c r="BE208" s="191">
        <f t="shared" si="34"/>
        <v>0</v>
      </c>
      <c r="BF208" s="191">
        <f t="shared" si="35"/>
        <v>0</v>
      </c>
      <c r="BG208" s="191">
        <f t="shared" si="36"/>
        <v>0</v>
      </c>
      <c r="BH208" s="191">
        <f t="shared" si="37"/>
        <v>0</v>
      </c>
      <c r="BI208" s="191">
        <f t="shared" si="38"/>
        <v>0</v>
      </c>
      <c r="BJ208" s="18" t="s">
        <v>85</v>
      </c>
      <c r="BK208" s="191">
        <f t="shared" si="39"/>
        <v>0</v>
      </c>
      <c r="BL208" s="18" t="s">
        <v>254</v>
      </c>
      <c r="BM208" s="190" t="s">
        <v>2168</v>
      </c>
    </row>
    <row r="209" spans="1:65" s="2" customFormat="1" ht="16.5" customHeight="1">
      <c r="A209" s="35"/>
      <c r="B209" s="36"/>
      <c r="C209" s="215" t="s">
        <v>816</v>
      </c>
      <c r="D209" s="215" t="s">
        <v>285</v>
      </c>
      <c r="E209" s="216" t="s">
        <v>2169</v>
      </c>
      <c r="F209" s="217" t="s">
        <v>2170</v>
      </c>
      <c r="G209" s="218" t="s">
        <v>266</v>
      </c>
      <c r="H209" s="219">
        <v>7</v>
      </c>
      <c r="I209" s="220"/>
      <c r="J209" s="221">
        <f t="shared" si="30"/>
        <v>0</v>
      </c>
      <c r="K209" s="217" t="s">
        <v>19</v>
      </c>
      <c r="L209" s="222"/>
      <c r="M209" s="223" t="s">
        <v>19</v>
      </c>
      <c r="N209" s="224" t="s">
        <v>45</v>
      </c>
      <c r="O209" s="65"/>
      <c r="P209" s="188">
        <f t="shared" si="31"/>
        <v>0</v>
      </c>
      <c r="Q209" s="188">
        <v>0.08</v>
      </c>
      <c r="R209" s="188">
        <f t="shared" si="32"/>
        <v>0.56000000000000005</v>
      </c>
      <c r="S209" s="188">
        <v>0</v>
      </c>
      <c r="T209" s="189">
        <f t="shared" si="3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0" t="s">
        <v>341</v>
      </c>
      <c r="AT209" s="190" t="s">
        <v>285</v>
      </c>
      <c r="AU209" s="190" t="s">
        <v>85</v>
      </c>
      <c r="AY209" s="18" t="s">
        <v>171</v>
      </c>
      <c r="BE209" s="191">
        <f t="shared" si="34"/>
        <v>0</v>
      </c>
      <c r="BF209" s="191">
        <f t="shared" si="35"/>
        <v>0</v>
      </c>
      <c r="BG209" s="191">
        <f t="shared" si="36"/>
        <v>0</v>
      </c>
      <c r="BH209" s="191">
        <f t="shared" si="37"/>
        <v>0</v>
      </c>
      <c r="BI209" s="191">
        <f t="shared" si="38"/>
        <v>0</v>
      </c>
      <c r="BJ209" s="18" t="s">
        <v>85</v>
      </c>
      <c r="BK209" s="191">
        <f t="shared" si="39"/>
        <v>0</v>
      </c>
      <c r="BL209" s="18" t="s">
        <v>254</v>
      </c>
      <c r="BM209" s="190" t="s">
        <v>2171</v>
      </c>
    </row>
    <row r="210" spans="1:65" s="2" customFormat="1" ht="16.5" customHeight="1">
      <c r="A210" s="35"/>
      <c r="B210" s="36"/>
      <c r="C210" s="215" t="s">
        <v>821</v>
      </c>
      <c r="D210" s="215" t="s">
        <v>285</v>
      </c>
      <c r="E210" s="216" t="s">
        <v>2172</v>
      </c>
      <c r="F210" s="217" t="s">
        <v>2173</v>
      </c>
      <c r="G210" s="218" t="s">
        <v>266</v>
      </c>
      <c r="H210" s="219">
        <v>7</v>
      </c>
      <c r="I210" s="220"/>
      <c r="J210" s="221">
        <f t="shared" si="30"/>
        <v>0</v>
      </c>
      <c r="K210" s="217" t="s">
        <v>19</v>
      </c>
      <c r="L210" s="222"/>
      <c r="M210" s="223" t="s">
        <v>19</v>
      </c>
      <c r="N210" s="224" t="s">
        <v>45</v>
      </c>
      <c r="O210" s="65"/>
      <c r="P210" s="188">
        <f t="shared" si="31"/>
        <v>0</v>
      </c>
      <c r="Q210" s="188">
        <v>0.02</v>
      </c>
      <c r="R210" s="188">
        <f t="shared" si="32"/>
        <v>0.14000000000000001</v>
      </c>
      <c r="S210" s="188">
        <v>0</v>
      </c>
      <c r="T210" s="189">
        <f t="shared" si="3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0" t="s">
        <v>341</v>
      </c>
      <c r="AT210" s="190" t="s">
        <v>285</v>
      </c>
      <c r="AU210" s="190" t="s">
        <v>85</v>
      </c>
      <c r="AY210" s="18" t="s">
        <v>171</v>
      </c>
      <c r="BE210" s="191">
        <f t="shared" si="34"/>
        <v>0</v>
      </c>
      <c r="BF210" s="191">
        <f t="shared" si="35"/>
        <v>0</v>
      </c>
      <c r="BG210" s="191">
        <f t="shared" si="36"/>
        <v>0</v>
      </c>
      <c r="BH210" s="191">
        <f t="shared" si="37"/>
        <v>0</v>
      </c>
      <c r="BI210" s="191">
        <f t="shared" si="38"/>
        <v>0</v>
      </c>
      <c r="BJ210" s="18" t="s">
        <v>85</v>
      </c>
      <c r="BK210" s="191">
        <f t="shared" si="39"/>
        <v>0</v>
      </c>
      <c r="BL210" s="18" t="s">
        <v>254</v>
      </c>
      <c r="BM210" s="190" t="s">
        <v>2174</v>
      </c>
    </row>
    <row r="211" spans="1:65" s="2" customFormat="1" ht="24">
      <c r="A211" s="35"/>
      <c r="B211" s="36"/>
      <c r="C211" s="179" t="s">
        <v>379</v>
      </c>
      <c r="D211" s="179" t="s">
        <v>173</v>
      </c>
      <c r="E211" s="180" t="s">
        <v>2175</v>
      </c>
      <c r="F211" s="181" t="s">
        <v>2176</v>
      </c>
      <c r="G211" s="182" t="s">
        <v>2131</v>
      </c>
      <c r="H211" s="183">
        <v>7</v>
      </c>
      <c r="I211" s="184"/>
      <c r="J211" s="185">
        <f t="shared" si="30"/>
        <v>0</v>
      </c>
      <c r="K211" s="181" t="s">
        <v>19</v>
      </c>
      <c r="L211" s="40"/>
      <c r="M211" s="186" t="s">
        <v>19</v>
      </c>
      <c r="N211" s="187" t="s">
        <v>45</v>
      </c>
      <c r="O211" s="65"/>
      <c r="P211" s="188">
        <f t="shared" si="31"/>
        <v>0</v>
      </c>
      <c r="Q211" s="188">
        <v>0</v>
      </c>
      <c r="R211" s="188">
        <f t="shared" si="32"/>
        <v>0</v>
      </c>
      <c r="S211" s="188">
        <v>0</v>
      </c>
      <c r="T211" s="189">
        <f t="shared" si="3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0" t="s">
        <v>254</v>
      </c>
      <c r="AT211" s="190" t="s">
        <v>173</v>
      </c>
      <c r="AU211" s="190" t="s">
        <v>85</v>
      </c>
      <c r="AY211" s="18" t="s">
        <v>171</v>
      </c>
      <c r="BE211" s="191">
        <f t="shared" si="34"/>
        <v>0</v>
      </c>
      <c r="BF211" s="191">
        <f t="shared" si="35"/>
        <v>0</v>
      </c>
      <c r="BG211" s="191">
        <f t="shared" si="36"/>
        <v>0</v>
      </c>
      <c r="BH211" s="191">
        <f t="shared" si="37"/>
        <v>0</v>
      </c>
      <c r="BI211" s="191">
        <f t="shared" si="38"/>
        <v>0</v>
      </c>
      <c r="BJ211" s="18" t="s">
        <v>85</v>
      </c>
      <c r="BK211" s="191">
        <f t="shared" si="39"/>
        <v>0</v>
      </c>
      <c r="BL211" s="18" t="s">
        <v>254</v>
      </c>
      <c r="BM211" s="190" t="s">
        <v>2177</v>
      </c>
    </row>
    <row r="212" spans="1:65" s="2" customFormat="1" ht="16.5" customHeight="1">
      <c r="A212" s="35"/>
      <c r="B212" s="36"/>
      <c r="C212" s="215" t="s">
        <v>770</v>
      </c>
      <c r="D212" s="215" t="s">
        <v>285</v>
      </c>
      <c r="E212" s="216" t="s">
        <v>2178</v>
      </c>
      <c r="F212" s="217" t="s">
        <v>2179</v>
      </c>
      <c r="G212" s="218" t="s">
        <v>2180</v>
      </c>
      <c r="H212" s="219">
        <v>7</v>
      </c>
      <c r="I212" s="220"/>
      <c r="J212" s="221">
        <f t="shared" si="30"/>
        <v>0</v>
      </c>
      <c r="K212" s="217" t="s">
        <v>19</v>
      </c>
      <c r="L212" s="222"/>
      <c r="M212" s="223" t="s">
        <v>19</v>
      </c>
      <c r="N212" s="224" t="s">
        <v>45</v>
      </c>
      <c r="O212" s="65"/>
      <c r="P212" s="188">
        <f t="shared" si="31"/>
        <v>0</v>
      </c>
      <c r="Q212" s="188">
        <v>5.1650000000000001E-2</v>
      </c>
      <c r="R212" s="188">
        <f t="shared" si="32"/>
        <v>0.36155000000000004</v>
      </c>
      <c r="S212" s="188">
        <v>0</v>
      </c>
      <c r="T212" s="189">
        <f t="shared" si="3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0" t="s">
        <v>341</v>
      </c>
      <c r="AT212" s="190" t="s">
        <v>285</v>
      </c>
      <c r="AU212" s="190" t="s">
        <v>85</v>
      </c>
      <c r="AY212" s="18" t="s">
        <v>171</v>
      </c>
      <c r="BE212" s="191">
        <f t="shared" si="34"/>
        <v>0</v>
      </c>
      <c r="BF212" s="191">
        <f t="shared" si="35"/>
        <v>0</v>
      </c>
      <c r="BG212" s="191">
        <f t="shared" si="36"/>
        <v>0</v>
      </c>
      <c r="BH212" s="191">
        <f t="shared" si="37"/>
        <v>0</v>
      </c>
      <c r="BI212" s="191">
        <f t="shared" si="38"/>
        <v>0</v>
      </c>
      <c r="BJ212" s="18" t="s">
        <v>85</v>
      </c>
      <c r="BK212" s="191">
        <f t="shared" si="39"/>
        <v>0</v>
      </c>
      <c r="BL212" s="18" t="s">
        <v>254</v>
      </c>
      <c r="BM212" s="190" t="s">
        <v>2181</v>
      </c>
    </row>
    <row r="213" spans="1:65" s="2" customFormat="1" ht="16.5" customHeight="1">
      <c r="A213" s="35"/>
      <c r="B213" s="36"/>
      <c r="C213" s="179" t="s">
        <v>445</v>
      </c>
      <c r="D213" s="179" t="s">
        <v>173</v>
      </c>
      <c r="E213" s="180" t="s">
        <v>2182</v>
      </c>
      <c r="F213" s="181" t="s">
        <v>2183</v>
      </c>
      <c r="G213" s="182" t="s">
        <v>2131</v>
      </c>
      <c r="H213" s="183">
        <v>4</v>
      </c>
      <c r="I213" s="184"/>
      <c r="J213" s="185">
        <f t="shared" si="30"/>
        <v>0</v>
      </c>
      <c r="K213" s="181" t="s">
        <v>19</v>
      </c>
      <c r="L213" s="40"/>
      <c r="M213" s="186" t="s">
        <v>19</v>
      </c>
      <c r="N213" s="187" t="s">
        <v>45</v>
      </c>
      <c r="O213" s="65"/>
      <c r="P213" s="188">
        <f t="shared" si="31"/>
        <v>0</v>
      </c>
      <c r="Q213" s="188">
        <v>7.6000000000000004E-4</v>
      </c>
      <c r="R213" s="188">
        <f t="shared" si="32"/>
        <v>3.0400000000000002E-3</v>
      </c>
      <c r="S213" s="188">
        <v>0</v>
      </c>
      <c r="T213" s="189">
        <f t="shared" si="3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0" t="s">
        <v>254</v>
      </c>
      <c r="AT213" s="190" t="s">
        <v>173</v>
      </c>
      <c r="AU213" s="190" t="s">
        <v>85</v>
      </c>
      <c r="AY213" s="18" t="s">
        <v>171</v>
      </c>
      <c r="BE213" s="191">
        <f t="shared" si="34"/>
        <v>0</v>
      </c>
      <c r="BF213" s="191">
        <f t="shared" si="35"/>
        <v>0</v>
      </c>
      <c r="BG213" s="191">
        <f t="shared" si="36"/>
        <v>0</v>
      </c>
      <c r="BH213" s="191">
        <f t="shared" si="37"/>
        <v>0</v>
      </c>
      <c r="BI213" s="191">
        <f t="shared" si="38"/>
        <v>0</v>
      </c>
      <c r="BJ213" s="18" t="s">
        <v>85</v>
      </c>
      <c r="BK213" s="191">
        <f t="shared" si="39"/>
        <v>0</v>
      </c>
      <c r="BL213" s="18" t="s">
        <v>254</v>
      </c>
      <c r="BM213" s="190" t="s">
        <v>2184</v>
      </c>
    </row>
    <row r="214" spans="1:65" s="2" customFormat="1" ht="21.75" customHeight="1">
      <c r="A214" s="35"/>
      <c r="B214" s="36"/>
      <c r="C214" s="179" t="s">
        <v>793</v>
      </c>
      <c r="D214" s="179" t="s">
        <v>173</v>
      </c>
      <c r="E214" s="180" t="s">
        <v>2185</v>
      </c>
      <c r="F214" s="181" t="s">
        <v>2186</v>
      </c>
      <c r="G214" s="182" t="s">
        <v>2131</v>
      </c>
      <c r="H214" s="183">
        <v>17</v>
      </c>
      <c r="I214" s="184"/>
      <c r="J214" s="185">
        <f t="shared" si="30"/>
        <v>0</v>
      </c>
      <c r="K214" s="181" t="s">
        <v>19</v>
      </c>
      <c r="L214" s="40"/>
      <c r="M214" s="186" t="s">
        <v>19</v>
      </c>
      <c r="N214" s="187" t="s">
        <v>45</v>
      </c>
      <c r="O214" s="65"/>
      <c r="P214" s="188">
        <f t="shared" si="31"/>
        <v>0</v>
      </c>
      <c r="Q214" s="188">
        <v>0</v>
      </c>
      <c r="R214" s="188">
        <f t="shared" si="32"/>
        <v>0</v>
      </c>
      <c r="S214" s="188">
        <v>0</v>
      </c>
      <c r="T214" s="189">
        <f t="shared" si="3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0" t="s">
        <v>254</v>
      </c>
      <c r="AT214" s="190" t="s">
        <v>173</v>
      </c>
      <c r="AU214" s="190" t="s">
        <v>85</v>
      </c>
      <c r="AY214" s="18" t="s">
        <v>171</v>
      </c>
      <c r="BE214" s="191">
        <f t="shared" si="34"/>
        <v>0</v>
      </c>
      <c r="BF214" s="191">
        <f t="shared" si="35"/>
        <v>0</v>
      </c>
      <c r="BG214" s="191">
        <f t="shared" si="36"/>
        <v>0</v>
      </c>
      <c r="BH214" s="191">
        <f t="shared" si="37"/>
        <v>0</v>
      </c>
      <c r="BI214" s="191">
        <f t="shared" si="38"/>
        <v>0</v>
      </c>
      <c r="BJ214" s="18" t="s">
        <v>85</v>
      </c>
      <c r="BK214" s="191">
        <f t="shared" si="39"/>
        <v>0</v>
      </c>
      <c r="BL214" s="18" t="s">
        <v>254</v>
      </c>
      <c r="BM214" s="190" t="s">
        <v>2187</v>
      </c>
    </row>
    <row r="215" spans="1:65" s="2" customFormat="1" ht="16.5" customHeight="1">
      <c r="A215" s="35"/>
      <c r="B215" s="36"/>
      <c r="C215" s="215" t="s">
        <v>796</v>
      </c>
      <c r="D215" s="215" t="s">
        <v>285</v>
      </c>
      <c r="E215" s="216" t="s">
        <v>2188</v>
      </c>
      <c r="F215" s="217" t="s">
        <v>2189</v>
      </c>
      <c r="G215" s="218" t="s">
        <v>266</v>
      </c>
      <c r="H215" s="219">
        <v>8</v>
      </c>
      <c r="I215" s="220"/>
      <c r="J215" s="221">
        <f t="shared" si="30"/>
        <v>0</v>
      </c>
      <c r="K215" s="217" t="s">
        <v>19</v>
      </c>
      <c r="L215" s="222"/>
      <c r="M215" s="223" t="s">
        <v>19</v>
      </c>
      <c r="N215" s="224" t="s">
        <v>45</v>
      </c>
      <c r="O215" s="65"/>
      <c r="P215" s="188">
        <f t="shared" si="31"/>
        <v>0</v>
      </c>
      <c r="Q215" s="188">
        <v>2.5000000000000001E-3</v>
      </c>
      <c r="R215" s="188">
        <f t="shared" si="32"/>
        <v>0.02</v>
      </c>
      <c r="S215" s="188">
        <v>0</v>
      </c>
      <c r="T215" s="189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0" t="s">
        <v>341</v>
      </c>
      <c r="AT215" s="190" t="s">
        <v>285</v>
      </c>
      <c r="AU215" s="190" t="s">
        <v>85</v>
      </c>
      <c r="AY215" s="18" t="s">
        <v>171</v>
      </c>
      <c r="BE215" s="191">
        <f t="shared" si="34"/>
        <v>0</v>
      </c>
      <c r="BF215" s="191">
        <f t="shared" si="35"/>
        <v>0</v>
      </c>
      <c r="BG215" s="191">
        <f t="shared" si="36"/>
        <v>0</v>
      </c>
      <c r="BH215" s="191">
        <f t="shared" si="37"/>
        <v>0</v>
      </c>
      <c r="BI215" s="191">
        <f t="shared" si="38"/>
        <v>0</v>
      </c>
      <c r="BJ215" s="18" t="s">
        <v>85</v>
      </c>
      <c r="BK215" s="191">
        <f t="shared" si="39"/>
        <v>0</v>
      </c>
      <c r="BL215" s="18" t="s">
        <v>254</v>
      </c>
      <c r="BM215" s="190" t="s">
        <v>2190</v>
      </c>
    </row>
    <row r="216" spans="1:65" s="2" customFormat="1" ht="16.5" customHeight="1">
      <c r="A216" s="35"/>
      <c r="B216" s="36"/>
      <c r="C216" s="215" t="s">
        <v>801</v>
      </c>
      <c r="D216" s="215" t="s">
        <v>285</v>
      </c>
      <c r="E216" s="216" t="s">
        <v>2191</v>
      </c>
      <c r="F216" s="217" t="s">
        <v>2192</v>
      </c>
      <c r="G216" s="218" t="s">
        <v>266</v>
      </c>
      <c r="H216" s="219">
        <v>9</v>
      </c>
      <c r="I216" s="220"/>
      <c r="J216" s="221">
        <f t="shared" si="30"/>
        <v>0</v>
      </c>
      <c r="K216" s="217" t="s">
        <v>19</v>
      </c>
      <c r="L216" s="222"/>
      <c r="M216" s="223" t="s">
        <v>19</v>
      </c>
      <c r="N216" s="224" t="s">
        <v>45</v>
      </c>
      <c r="O216" s="65"/>
      <c r="P216" s="188">
        <f t="shared" si="31"/>
        <v>0</v>
      </c>
      <c r="Q216" s="188">
        <v>3.0000000000000001E-3</v>
      </c>
      <c r="R216" s="188">
        <f t="shared" si="32"/>
        <v>2.7E-2</v>
      </c>
      <c r="S216" s="188">
        <v>0</v>
      </c>
      <c r="T216" s="189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0" t="s">
        <v>341</v>
      </c>
      <c r="AT216" s="190" t="s">
        <v>285</v>
      </c>
      <c r="AU216" s="190" t="s">
        <v>85</v>
      </c>
      <c r="AY216" s="18" t="s">
        <v>171</v>
      </c>
      <c r="BE216" s="191">
        <f t="shared" si="34"/>
        <v>0</v>
      </c>
      <c r="BF216" s="191">
        <f t="shared" si="35"/>
        <v>0</v>
      </c>
      <c r="BG216" s="191">
        <f t="shared" si="36"/>
        <v>0</v>
      </c>
      <c r="BH216" s="191">
        <f t="shared" si="37"/>
        <v>0</v>
      </c>
      <c r="BI216" s="191">
        <f t="shared" si="38"/>
        <v>0</v>
      </c>
      <c r="BJ216" s="18" t="s">
        <v>85</v>
      </c>
      <c r="BK216" s="191">
        <f t="shared" si="39"/>
        <v>0</v>
      </c>
      <c r="BL216" s="18" t="s">
        <v>254</v>
      </c>
      <c r="BM216" s="190" t="s">
        <v>2193</v>
      </c>
    </row>
    <row r="217" spans="1:65" s="2" customFormat="1" ht="16.5" customHeight="1">
      <c r="A217" s="35"/>
      <c r="B217" s="36"/>
      <c r="C217" s="215" t="s">
        <v>803</v>
      </c>
      <c r="D217" s="215" t="s">
        <v>285</v>
      </c>
      <c r="E217" s="216" t="s">
        <v>2194</v>
      </c>
      <c r="F217" s="217" t="s">
        <v>2195</v>
      </c>
      <c r="G217" s="218" t="s">
        <v>266</v>
      </c>
      <c r="H217" s="219">
        <v>34</v>
      </c>
      <c r="I217" s="220"/>
      <c r="J217" s="221">
        <f t="shared" si="30"/>
        <v>0</v>
      </c>
      <c r="K217" s="217" t="s">
        <v>19</v>
      </c>
      <c r="L217" s="222"/>
      <c r="M217" s="223" t="s">
        <v>19</v>
      </c>
      <c r="N217" s="224" t="s">
        <v>45</v>
      </c>
      <c r="O217" s="65"/>
      <c r="P217" s="188">
        <f t="shared" si="31"/>
        <v>0</v>
      </c>
      <c r="Q217" s="188">
        <v>2.0000000000000001E-4</v>
      </c>
      <c r="R217" s="188">
        <f t="shared" si="32"/>
        <v>6.8000000000000005E-3</v>
      </c>
      <c r="S217" s="188">
        <v>0</v>
      </c>
      <c r="T217" s="189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0" t="s">
        <v>341</v>
      </c>
      <c r="AT217" s="190" t="s">
        <v>285</v>
      </c>
      <c r="AU217" s="190" t="s">
        <v>85</v>
      </c>
      <c r="AY217" s="18" t="s">
        <v>171</v>
      </c>
      <c r="BE217" s="191">
        <f t="shared" si="34"/>
        <v>0</v>
      </c>
      <c r="BF217" s="191">
        <f t="shared" si="35"/>
        <v>0</v>
      </c>
      <c r="BG217" s="191">
        <f t="shared" si="36"/>
        <v>0</v>
      </c>
      <c r="BH217" s="191">
        <f t="shared" si="37"/>
        <v>0</v>
      </c>
      <c r="BI217" s="191">
        <f t="shared" si="38"/>
        <v>0</v>
      </c>
      <c r="BJ217" s="18" t="s">
        <v>85</v>
      </c>
      <c r="BK217" s="191">
        <f t="shared" si="39"/>
        <v>0</v>
      </c>
      <c r="BL217" s="18" t="s">
        <v>254</v>
      </c>
      <c r="BM217" s="190" t="s">
        <v>2196</v>
      </c>
    </row>
    <row r="218" spans="1:65" s="2" customFormat="1" ht="16.5" customHeight="1">
      <c r="A218" s="35"/>
      <c r="B218" s="36"/>
      <c r="C218" s="179" t="s">
        <v>435</v>
      </c>
      <c r="D218" s="179" t="s">
        <v>173</v>
      </c>
      <c r="E218" s="180" t="s">
        <v>2197</v>
      </c>
      <c r="F218" s="181" t="s">
        <v>2198</v>
      </c>
      <c r="G218" s="182" t="s">
        <v>2131</v>
      </c>
      <c r="H218" s="183">
        <v>1</v>
      </c>
      <c r="I218" s="184"/>
      <c r="J218" s="185">
        <f t="shared" si="30"/>
        <v>0</v>
      </c>
      <c r="K218" s="181" t="s">
        <v>19</v>
      </c>
      <c r="L218" s="40"/>
      <c r="M218" s="186" t="s">
        <v>19</v>
      </c>
      <c r="N218" s="187" t="s">
        <v>45</v>
      </c>
      <c r="O218" s="65"/>
      <c r="P218" s="188">
        <f t="shared" si="31"/>
        <v>0</v>
      </c>
      <c r="Q218" s="188">
        <v>0</v>
      </c>
      <c r="R218" s="188">
        <f t="shared" si="32"/>
        <v>0</v>
      </c>
      <c r="S218" s="188">
        <v>0</v>
      </c>
      <c r="T218" s="189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0" t="s">
        <v>254</v>
      </c>
      <c r="AT218" s="190" t="s">
        <v>173</v>
      </c>
      <c r="AU218" s="190" t="s">
        <v>85</v>
      </c>
      <c r="AY218" s="18" t="s">
        <v>171</v>
      </c>
      <c r="BE218" s="191">
        <f t="shared" si="34"/>
        <v>0</v>
      </c>
      <c r="BF218" s="191">
        <f t="shared" si="35"/>
        <v>0</v>
      </c>
      <c r="BG218" s="191">
        <f t="shared" si="36"/>
        <v>0</v>
      </c>
      <c r="BH218" s="191">
        <f t="shared" si="37"/>
        <v>0</v>
      </c>
      <c r="BI218" s="191">
        <f t="shared" si="38"/>
        <v>0</v>
      </c>
      <c r="BJ218" s="18" t="s">
        <v>85</v>
      </c>
      <c r="BK218" s="191">
        <f t="shared" si="39"/>
        <v>0</v>
      </c>
      <c r="BL218" s="18" t="s">
        <v>254</v>
      </c>
      <c r="BM218" s="190" t="s">
        <v>2199</v>
      </c>
    </row>
    <row r="219" spans="1:65" s="2" customFormat="1" ht="16.5" customHeight="1">
      <c r="A219" s="35"/>
      <c r="B219" s="36"/>
      <c r="C219" s="215" t="s">
        <v>869</v>
      </c>
      <c r="D219" s="215" t="s">
        <v>285</v>
      </c>
      <c r="E219" s="216" t="s">
        <v>2200</v>
      </c>
      <c r="F219" s="217" t="s">
        <v>2201</v>
      </c>
      <c r="G219" s="218" t="s">
        <v>266</v>
      </c>
      <c r="H219" s="219">
        <v>1</v>
      </c>
      <c r="I219" s="220"/>
      <c r="J219" s="221">
        <f t="shared" si="30"/>
        <v>0</v>
      </c>
      <c r="K219" s="217" t="s">
        <v>19</v>
      </c>
      <c r="L219" s="222"/>
      <c r="M219" s="223" t="s">
        <v>19</v>
      </c>
      <c r="N219" s="224" t="s">
        <v>45</v>
      </c>
      <c r="O219" s="65"/>
      <c r="P219" s="188">
        <f t="shared" si="31"/>
        <v>0</v>
      </c>
      <c r="Q219" s="188">
        <v>2.5000000000000001E-3</v>
      </c>
      <c r="R219" s="188">
        <f t="shared" si="32"/>
        <v>2.5000000000000001E-3</v>
      </c>
      <c r="S219" s="188">
        <v>0</v>
      </c>
      <c r="T219" s="189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0" t="s">
        <v>341</v>
      </c>
      <c r="AT219" s="190" t="s">
        <v>285</v>
      </c>
      <c r="AU219" s="190" t="s">
        <v>85</v>
      </c>
      <c r="AY219" s="18" t="s">
        <v>171</v>
      </c>
      <c r="BE219" s="191">
        <f t="shared" si="34"/>
        <v>0</v>
      </c>
      <c r="BF219" s="191">
        <f t="shared" si="35"/>
        <v>0</v>
      </c>
      <c r="BG219" s="191">
        <f t="shared" si="36"/>
        <v>0</v>
      </c>
      <c r="BH219" s="191">
        <f t="shared" si="37"/>
        <v>0</v>
      </c>
      <c r="BI219" s="191">
        <f t="shared" si="38"/>
        <v>0</v>
      </c>
      <c r="BJ219" s="18" t="s">
        <v>85</v>
      </c>
      <c r="BK219" s="191">
        <f t="shared" si="39"/>
        <v>0</v>
      </c>
      <c r="BL219" s="18" t="s">
        <v>254</v>
      </c>
      <c r="BM219" s="190" t="s">
        <v>2202</v>
      </c>
    </row>
    <row r="220" spans="1:65" s="2" customFormat="1" ht="16.5" customHeight="1">
      <c r="A220" s="35"/>
      <c r="B220" s="36"/>
      <c r="C220" s="215" t="s">
        <v>873</v>
      </c>
      <c r="D220" s="215" t="s">
        <v>285</v>
      </c>
      <c r="E220" s="216" t="s">
        <v>2203</v>
      </c>
      <c r="F220" s="217" t="s">
        <v>2204</v>
      </c>
      <c r="G220" s="218" t="s">
        <v>2180</v>
      </c>
      <c r="H220" s="219">
        <v>1</v>
      </c>
      <c r="I220" s="220"/>
      <c r="J220" s="221">
        <f t="shared" si="30"/>
        <v>0</v>
      </c>
      <c r="K220" s="217" t="s">
        <v>19</v>
      </c>
      <c r="L220" s="222"/>
      <c r="M220" s="223" t="s">
        <v>19</v>
      </c>
      <c r="N220" s="224" t="s">
        <v>45</v>
      </c>
      <c r="O220" s="65"/>
      <c r="P220" s="188">
        <f t="shared" si="31"/>
        <v>0</v>
      </c>
      <c r="Q220" s="188">
        <v>0</v>
      </c>
      <c r="R220" s="188">
        <f t="shared" si="32"/>
        <v>0</v>
      </c>
      <c r="S220" s="188">
        <v>0</v>
      </c>
      <c r="T220" s="189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0" t="s">
        <v>341</v>
      </c>
      <c r="AT220" s="190" t="s">
        <v>285</v>
      </c>
      <c r="AU220" s="190" t="s">
        <v>85</v>
      </c>
      <c r="AY220" s="18" t="s">
        <v>171</v>
      </c>
      <c r="BE220" s="191">
        <f t="shared" si="34"/>
        <v>0</v>
      </c>
      <c r="BF220" s="191">
        <f t="shared" si="35"/>
        <v>0</v>
      </c>
      <c r="BG220" s="191">
        <f t="shared" si="36"/>
        <v>0</v>
      </c>
      <c r="BH220" s="191">
        <f t="shared" si="37"/>
        <v>0</v>
      </c>
      <c r="BI220" s="191">
        <f t="shared" si="38"/>
        <v>0</v>
      </c>
      <c r="BJ220" s="18" t="s">
        <v>85</v>
      </c>
      <c r="BK220" s="191">
        <f t="shared" si="39"/>
        <v>0</v>
      </c>
      <c r="BL220" s="18" t="s">
        <v>254</v>
      </c>
      <c r="BM220" s="190" t="s">
        <v>2205</v>
      </c>
    </row>
    <row r="221" spans="1:65" s="2" customFormat="1" ht="16.5" customHeight="1">
      <c r="A221" s="35"/>
      <c r="B221" s="36"/>
      <c r="C221" s="179" t="s">
        <v>833</v>
      </c>
      <c r="D221" s="179" t="s">
        <v>173</v>
      </c>
      <c r="E221" s="180" t="s">
        <v>2206</v>
      </c>
      <c r="F221" s="181" t="s">
        <v>2207</v>
      </c>
      <c r="G221" s="182" t="s">
        <v>2131</v>
      </c>
      <c r="H221" s="183">
        <v>7</v>
      </c>
      <c r="I221" s="184"/>
      <c r="J221" s="185">
        <f t="shared" si="30"/>
        <v>0</v>
      </c>
      <c r="K221" s="181" t="s">
        <v>19</v>
      </c>
      <c r="L221" s="40"/>
      <c r="M221" s="186" t="s">
        <v>19</v>
      </c>
      <c r="N221" s="187" t="s">
        <v>45</v>
      </c>
      <c r="O221" s="65"/>
      <c r="P221" s="188">
        <f t="shared" si="31"/>
        <v>0</v>
      </c>
      <c r="Q221" s="188">
        <v>0</v>
      </c>
      <c r="R221" s="188">
        <f t="shared" si="32"/>
        <v>0</v>
      </c>
      <c r="S221" s="188">
        <v>0</v>
      </c>
      <c r="T221" s="189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0" t="s">
        <v>254</v>
      </c>
      <c r="AT221" s="190" t="s">
        <v>173</v>
      </c>
      <c r="AU221" s="190" t="s">
        <v>85</v>
      </c>
      <c r="AY221" s="18" t="s">
        <v>171</v>
      </c>
      <c r="BE221" s="191">
        <f t="shared" si="34"/>
        <v>0</v>
      </c>
      <c r="BF221" s="191">
        <f t="shared" si="35"/>
        <v>0</v>
      </c>
      <c r="BG221" s="191">
        <f t="shared" si="36"/>
        <v>0</v>
      </c>
      <c r="BH221" s="191">
        <f t="shared" si="37"/>
        <v>0</v>
      </c>
      <c r="BI221" s="191">
        <f t="shared" si="38"/>
        <v>0</v>
      </c>
      <c r="BJ221" s="18" t="s">
        <v>85</v>
      </c>
      <c r="BK221" s="191">
        <f t="shared" si="39"/>
        <v>0</v>
      </c>
      <c r="BL221" s="18" t="s">
        <v>254</v>
      </c>
      <c r="BM221" s="190" t="s">
        <v>2208</v>
      </c>
    </row>
    <row r="222" spans="1:65" s="2" customFormat="1" ht="16.5" customHeight="1">
      <c r="A222" s="35"/>
      <c r="B222" s="36"/>
      <c r="C222" s="215" t="s">
        <v>838</v>
      </c>
      <c r="D222" s="215" t="s">
        <v>285</v>
      </c>
      <c r="E222" s="216" t="s">
        <v>2209</v>
      </c>
      <c r="F222" s="217" t="s">
        <v>2210</v>
      </c>
      <c r="G222" s="218" t="s">
        <v>266</v>
      </c>
      <c r="H222" s="219">
        <v>7</v>
      </c>
      <c r="I222" s="220"/>
      <c r="J222" s="221">
        <f t="shared" si="30"/>
        <v>0</v>
      </c>
      <c r="K222" s="217" t="s">
        <v>19</v>
      </c>
      <c r="L222" s="222"/>
      <c r="M222" s="223" t="s">
        <v>19</v>
      </c>
      <c r="N222" s="224" t="s">
        <v>45</v>
      </c>
      <c r="O222" s="65"/>
      <c r="P222" s="188">
        <f t="shared" si="31"/>
        <v>0</v>
      </c>
      <c r="Q222" s="188">
        <v>2.5000000000000001E-3</v>
      </c>
      <c r="R222" s="188">
        <f t="shared" si="32"/>
        <v>1.7500000000000002E-2</v>
      </c>
      <c r="S222" s="188">
        <v>0</v>
      </c>
      <c r="T222" s="189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0" t="s">
        <v>341</v>
      </c>
      <c r="AT222" s="190" t="s">
        <v>285</v>
      </c>
      <c r="AU222" s="190" t="s">
        <v>85</v>
      </c>
      <c r="AY222" s="18" t="s">
        <v>171</v>
      </c>
      <c r="BE222" s="191">
        <f t="shared" si="34"/>
        <v>0</v>
      </c>
      <c r="BF222" s="191">
        <f t="shared" si="35"/>
        <v>0</v>
      </c>
      <c r="BG222" s="191">
        <f t="shared" si="36"/>
        <v>0</v>
      </c>
      <c r="BH222" s="191">
        <f t="shared" si="37"/>
        <v>0</v>
      </c>
      <c r="BI222" s="191">
        <f t="shared" si="38"/>
        <v>0</v>
      </c>
      <c r="BJ222" s="18" t="s">
        <v>85</v>
      </c>
      <c r="BK222" s="191">
        <f t="shared" si="39"/>
        <v>0</v>
      </c>
      <c r="BL222" s="18" t="s">
        <v>254</v>
      </c>
      <c r="BM222" s="190" t="s">
        <v>2211</v>
      </c>
    </row>
    <row r="223" spans="1:65" s="2" customFormat="1" ht="16.5" customHeight="1">
      <c r="A223" s="35"/>
      <c r="B223" s="36"/>
      <c r="C223" s="215" t="s">
        <v>843</v>
      </c>
      <c r="D223" s="215" t="s">
        <v>285</v>
      </c>
      <c r="E223" s="216" t="s">
        <v>2212</v>
      </c>
      <c r="F223" s="217" t="s">
        <v>2213</v>
      </c>
      <c r="G223" s="218" t="s">
        <v>2180</v>
      </c>
      <c r="H223" s="219">
        <v>7</v>
      </c>
      <c r="I223" s="220"/>
      <c r="J223" s="221">
        <f t="shared" si="30"/>
        <v>0</v>
      </c>
      <c r="K223" s="217" t="s">
        <v>19</v>
      </c>
      <c r="L223" s="222"/>
      <c r="M223" s="223" t="s">
        <v>19</v>
      </c>
      <c r="N223" s="224" t="s">
        <v>45</v>
      </c>
      <c r="O223" s="65"/>
      <c r="P223" s="188">
        <f t="shared" si="31"/>
        <v>0</v>
      </c>
      <c r="Q223" s="188">
        <v>0</v>
      </c>
      <c r="R223" s="188">
        <f t="shared" si="32"/>
        <v>0</v>
      </c>
      <c r="S223" s="188">
        <v>0</v>
      </c>
      <c r="T223" s="189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0" t="s">
        <v>341</v>
      </c>
      <c r="AT223" s="190" t="s">
        <v>285</v>
      </c>
      <c r="AU223" s="190" t="s">
        <v>85</v>
      </c>
      <c r="AY223" s="18" t="s">
        <v>171</v>
      </c>
      <c r="BE223" s="191">
        <f t="shared" si="34"/>
        <v>0</v>
      </c>
      <c r="BF223" s="191">
        <f t="shared" si="35"/>
        <v>0</v>
      </c>
      <c r="BG223" s="191">
        <f t="shared" si="36"/>
        <v>0</v>
      </c>
      <c r="BH223" s="191">
        <f t="shared" si="37"/>
        <v>0</v>
      </c>
      <c r="BI223" s="191">
        <f t="shared" si="38"/>
        <v>0</v>
      </c>
      <c r="BJ223" s="18" t="s">
        <v>85</v>
      </c>
      <c r="BK223" s="191">
        <f t="shared" si="39"/>
        <v>0</v>
      </c>
      <c r="BL223" s="18" t="s">
        <v>254</v>
      </c>
      <c r="BM223" s="190" t="s">
        <v>2214</v>
      </c>
    </row>
    <row r="224" spans="1:65" s="2" customFormat="1" ht="16.5" customHeight="1">
      <c r="A224" s="35"/>
      <c r="B224" s="36"/>
      <c r="C224" s="179" t="s">
        <v>878</v>
      </c>
      <c r="D224" s="179" t="s">
        <v>173</v>
      </c>
      <c r="E224" s="180" t="s">
        <v>2215</v>
      </c>
      <c r="F224" s="181" t="s">
        <v>2216</v>
      </c>
      <c r="G224" s="182" t="s">
        <v>266</v>
      </c>
      <c r="H224" s="183">
        <v>4</v>
      </c>
      <c r="I224" s="184"/>
      <c r="J224" s="185">
        <f t="shared" si="30"/>
        <v>0</v>
      </c>
      <c r="K224" s="181" t="s">
        <v>19</v>
      </c>
      <c r="L224" s="40"/>
      <c r="M224" s="186" t="s">
        <v>19</v>
      </c>
      <c r="N224" s="187" t="s">
        <v>45</v>
      </c>
      <c r="O224" s="65"/>
      <c r="P224" s="188">
        <f t="shared" si="31"/>
        <v>0</v>
      </c>
      <c r="Q224" s="188">
        <v>1.83E-3</v>
      </c>
      <c r="R224" s="188">
        <f t="shared" si="32"/>
        <v>7.3200000000000001E-3</v>
      </c>
      <c r="S224" s="188">
        <v>0</v>
      </c>
      <c r="T224" s="189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0" t="s">
        <v>254</v>
      </c>
      <c r="AT224" s="190" t="s">
        <v>173</v>
      </c>
      <c r="AU224" s="190" t="s">
        <v>85</v>
      </c>
      <c r="AY224" s="18" t="s">
        <v>171</v>
      </c>
      <c r="BE224" s="191">
        <f t="shared" si="34"/>
        <v>0</v>
      </c>
      <c r="BF224" s="191">
        <f t="shared" si="35"/>
        <v>0</v>
      </c>
      <c r="BG224" s="191">
        <f t="shared" si="36"/>
        <v>0</v>
      </c>
      <c r="BH224" s="191">
        <f t="shared" si="37"/>
        <v>0</v>
      </c>
      <c r="BI224" s="191">
        <f t="shared" si="38"/>
        <v>0</v>
      </c>
      <c r="BJ224" s="18" t="s">
        <v>85</v>
      </c>
      <c r="BK224" s="191">
        <f t="shared" si="39"/>
        <v>0</v>
      </c>
      <c r="BL224" s="18" t="s">
        <v>254</v>
      </c>
      <c r="BM224" s="190" t="s">
        <v>2217</v>
      </c>
    </row>
    <row r="225" spans="1:65" s="2" customFormat="1" ht="16.5" customHeight="1">
      <c r="A225" s="35"/>
      <c r="B225" s="36"/>
      <c r="C225" s="179" t="s">
        <v>773</v>
      </c>
      <c r="D225" s="179" t="s">
        <v>173</v>
      </c>
      <c r="E225" s="180" t="s">
        <v>2218</v>
      </c>
      <c r="F225" s="181" t="s">
        <v>2219</v>
      </c>
      <c r="G225" s="182" t="s">
        <v>266</v>
      </c>
      <c r="H225" s="183">
        <v>16</v>
      </c>
      <c r="I225" s="184"/>
      <c r="J225" s="185">
        <f t="shared" si="30"/>
        <v>0</v>
      </c>
      <c r="K225" s="181" t="s">
        <v>19</v>
      </c>
      <c r="L225" s="40"/>
      <c r="M225" s="186" t="s">
        <v>19</v>
      </c>
      <c r="N225" s="187" t="s">
        <v>45</v>
      </c>
      <c r="O225" s="65"/>
      <c r="P225" s="188">
        <f t="shared" si="31"/>
        <v>0</v>
      </c>
      <c r="Q225" s="188">
        <v>0</v>
      </c>
      <c r="R225" s="188">
        <f t="shared" si="32"/>
        <v>0</v>
      </c>
      <c r="S225" s="188">
        <v>0</v>
      </c>
      <c r="T225" s="189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0" t="s">
        <v>254</v>
      </c>
      <c r="AT225" s="190" t="s">
        <v>173</v>
      </c>
      <c r="AU225" s="190" t="s">
        <v>85</v>
      </c>
      <c r="AY225" s="18" t="s">
        <v>171</v>
      </c>
      <c r="BE225" s="191">
        <f t="shared" si="34"/>
        <v>0</v>
      </c>
      <c r="BF225" s="191">
        <f t="shared" si="35"/>
        <v>0</v>
      </c>
      <c r="BG225" s="191">
        <f t="shared" si="36"/>
        <v>0</v>
      </c>
      <c r="BH225" s="191">
        <f t="shared" si="37"/>
        <v>0</v>
      </c>
      <c r="BI225" s="191">
        <f t="shared" si="38"/>
        <v>0</v>
      </c>
      <c r="BJ225" s="18" t="s">
        <v>85</v>
      </c>
      <c r="BK225" s="191">
        <f t="shared" si="39"/>
        <v>0</v>
      </c>
      <c r="BL225" s="18" t="s">
        <v>254</v>
      </c>
      <c r="BM225" s="190" t="s">
        <v>2220</v>
      </c>
    </row>
    <row r="226" spans="1:65" s="2" customFormat="1" ht="16.5" customHeight="1">
      <c r="A226" s="35"/>
      <c r="B226" s="36"/>
      <c r="C226" s="215" t="s">
        <v>778</v>
      </c>
      <c r="D226" s="215" t="s">
        <v>285</v>
      </c>
      <c r="E226" s="216" t="s">
        <v>2221</v>
      </c>
      <c r="F226" s="217" t="s">
        <v>2222</v>
      </c>
      <c r="G226" s="218" t="s">
        <v>266</v>
      </c>
      <c r="H226" s="219">
        <v>9</v>
      </c>
      <c r="I226" s="220"/>
      <c r="J226" s="221">
        <f t="shared" si="30"/>
        <v>0</v>
      </c>
      <c r="K226" s="217" t="s">
        <v>19</v>
      </c>
      <c r="L226" s="222"/>
      <c r="M226" s="223" t="s">
        <v>19</v>
      </c>
      <c r="N226" s="224" t="s">
        <v>45</v>
      </c>
      <c r="O226" s="65"/>
      <c r="P226" s="188">
        <f t="shared" si="31"/>
        <v>0</v>
      </c>
      <c r="Q226" s="188">
        <v>5.0000000000000001E-4</v>
      </c>
      <c r="R226" s="188">
        <f t="shared" si="32"/>
        <v>4.5000000000000005E-3</v>
      </c>
      <c r="S226" s="188">
        <v>0</v>
      </c>
      <c r="T226" s="189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0" t="s">
        <v>341</v>
      </c>
      <c r="AT226" s="190" t="s">
        <v>285</v>
      </c>
      <c r="AU226" s="190" t="s">
        <v>85</v>
      </c>
      <c r="AY226" s="18" t="s">
        <v>171</v>
      </c>
      <c r="BE226" s="191">
        <f t="shared" si="34"/>
        <v>0</v>
      </c>
      <c r="BF226" s="191">
        <f t="shared" si="35"/>
        <v>0</v>
      </c>
      <c r="BG226" s="191">
        <f t="shared" si="36"/>
        <v>0</v>
      </c>
      <c r="BH226" s="191">
        <f t="shared" si="37"/>
        <v>0</v>
      </c>
      <c r="BI226" s="191">
        <f t="shared" si="38"/>
        <v>0</v>
      </c>
      <c r="BJ226" s="18" t="s">
        <v>85</v>
      </c>
      <c r="BK226" s="191">
        <f t="shared" si="39"/>
        <v>0</v>
      </c>
      <c r="BL226" s="18" t="s">
        <v>254</v>
      </c>
      <c r="BM226" s="190" t="s">
        <v>2223</v>
      </c>
    </row>
    <row r="227" spans="1:65" s="2" customFormat="1" ht="16.5" customHeight="1">
      <c r="A227" s="35"/>
      <c r="B227" s="36"/>
      <c r="C227" s="215" t="s">
        <v>782</v>
      </c>
      <c r="D227" s="215" t="s">
        <v>285</v>
      </c>
      <c r="E227" s="216" t="s">
        <v>2224</v>
      </c>
      <c r="F227" s="217" t="s">
        <v>2225</v>
      </c>
      <c r="G227" s="218" t="s">
        <v>266</v>
      </c>
      <c r="H227" s="219">
        <v>7</v>
      </c>
      <c r="I227" s="220"/>
      <c r="J227" s="221">
        <f t="shared" si="30"/>
        <v>0</v>
      </c>
      <c r="K227" s="217" t="s">
        <v>19</v>
      </c>
      <c r="L227" s="222"/>
      <c r="M227" s="223" t="s">
        <v>19</v>
      </c>
      <c r="N227" s="224" t="s">
        <v>45</v>
      </c>
      <c r="O227" s="65"/>
      <c r="P227" s="188">
        <f t="shared" si="31"/>
        <v>0</v>
      </c>
      <c r="Q227" s="188">
        <v>5.0000000000000001E-4</v>
      </c>
      <c r="R227" s="188">
        <f t="shared" si="32"/>
        <v>3.5000000000000001E-3</v>
      </c>
      <c r="S227" s="188">
        <v>0</v>
      </c>
      <c r="T227" s="189">
        <f t="shared" si="3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0" t="s">
        <v>341</v>
      </c>
      <c r="AT227" s="190" t="s">
        <v>285</v>
      </c>
      <c r="AU227" s="190" t="s">
        <v>85</v>
      </c>
      <c r="AY227" s="18" t="s">
        <v>171</v>
      </c>
      <c r="BE227" s="191">
        <f t="shared" si="34"/>
        <v>0</v>
      </c>
      <c r="BF227" s="191">
        <f t="shared" si="35"/>
        <v>0</v>
      </c>
      <c r="BG227" s="191">
        <f t="shared" si="36"/>
        <v>0</v>
      </c>
      <c r="BH227" s="191">
        <f t="shared" si="37"/>
        <v>0</v>
      </c>
      <c r="BI227" s="191">
        <f t="shared" si="38"/>
        <v>0</v>
      </c>
      <c r="BJ227" s="18" t="s">
        <v>85</v>
      </c>
      <c r="BK227" s="191">
        <f t="shared" si="39"/>
        <v>0</v>
      </c>
      <c r="BL227" s="18" t="s">
        <v>254</v>
      </c>
      <c r="BM227" s="190" t="s">
        <v>2226</v>
      </c>
    </row>
    <row r="228" spans="1:65" s="2" customFormat="1" ht="16.5" customHeight="1">
      <c r="A228" s="35"/>
      <c r="B228" s="36"/>
      <c r="C228" s="215" t="s">
        <v>788</v>
      </c>
      <c r="D228" s="215" t="s">
        <v>285</v>
      </c>
      <c r="E228" s="216" t="s">
        <v>2227</v>
      </c>
      <c r="F228" s="217" t="s">
        <v>2228</v>
      </c>
      <c r="G228" s="218" t="s">
        <v>266</v>
      </c>
      <c r="H228" s="219">
        <v>9</v>
      </c>
      <c r="I228" s="220"/>
      <c r="J228" s="221">
        <f t="shared" si="30"/>
        <v>0</v>
      </c>
      <c r="K228" s="217" t="s">
        <v>19</v>
      </c>
      <c r="L228" s="222"/>
      <c r="M228" s="223" t="s">
        <v>19</v>
      </c>
      <c r="N228" s="224" t="s">
        <v>45</v>
      </c>
      <c r="O228" s="65"/>
      <c r="P228" s="188">
        <f t="shared" si="31"/>
        <v>0</v>
      </c>
      <c r="Q228" s="188">
        <v>1E-4</v>
      </c>
      <c r="R228" s="188">
        <f t="shared" si="32"/>
        <v>9.0000000000000008E-4</v>
      </c>
      <c r="S228" s="188">
        <v>0</v>
      </c>
      <c r="T228" s="189">
        <f t="shared" si="3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0" t="s">
        <v>341</v>
      </c>
      <c r="AT228" s="190" t="s">
        <v>285</v>
      </c>
      <c r="AU228" s="190" t="s">
        <v>85</v>
      </c>
      <c r="AY228" s="18" t="s">
        <v>171</v>
      </c>
      <c r="BE228" s="191">
        <f t="shared" si="34"/>
        <v>0</v>
      </c>
      <c r="BF228" s="191">
        <f t="shared" si="35"/>
        <v>0</v>
      </c>
      <c r="BG228" s="191">
        <f t="shared" si="36"/>
        <v>0</v>
      </c>
      <c r="BH228" s="191">
        <f t="shared" si="37"/>
        <v>0</v>
      </c>
      <c r="BI228" s="191">
        <f t="shared" si="38"/>
        <v>0</v>
      </c>
      <c r="BJ228" s="18" t="s">
        <v>85</v>
      </c>
      <c r="BK228" s="191">
        <f t="shared" si="39"/>
        <v>0</v>
      </c>
      <c r="BL228" s="18" t="s">
        <v>254</v>
      </c>
      <c r="BM228" s="190" t="s">
        <v>2229</v>
      </c>
    </row>
    <row r="229" spans="1:65" s="2" customFormat="1" ht="16.5" customHeight="1">
      <c r="A229" s="35"/>
      <c r="B229" s="36"/>
      <c r="C229" s="179" t="s">
        <v>430</v>
      </c>
      <c r="D229" s="179" t="s">
        <v>173</v>
      </c>
      <c r="E229" s="180" t="s">
        <v>2230</v>
      </c>
      <c r="F229" s="181" t="s">
        <v>2231</v>
      </c>
      <c r="G229" s="182" t="s">
        <v>266</v>
      </c>
      <c r="H229" s="183">
        <v>1</v>
      </c>
      <c r="I229" s="184"/>
      <c r="J229" s="185">
        <f t="shared" si="30"/>
        <v>0</v>
      </c>
      <c r="K229" s="181" t="s">
        <v>19</v>
      </c>
      <c r="L229" s="40"/>
      <c r="M229" s="186" t="s">
        <v>19</v>
      </c>
      <c r="N229" s="187" t="s">
        <v>45</v>
      </c>
      <c r="O229" s="65"/>
      <c r="P229" s="188">
        <f t="shared" si="31"/>
        <v>0</v>
      </c>
      <c r="Q229" s="188">
        <v>0</v>
      </c>
      <c r="R229" s="188">
        <f t="shared" si="32"/>
        <v>0</v>
      </c>
      <c r="S229" s="188">
        <v>0</v>
      </c>
      <c r="T229" s="189">
        <f t="shared" si="3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0" t="s">
        <v>254</v>
      </c>
      <c r="AT229" s="190" t="s">
        <v>173</v>
      </c>
      <c r="AU229" s="190" t="s">
        <v>85</v>
      </c>
      <c r="AY229" s="18" t="s">
        <v>171</v>
      </c>
      <c r="BE229" s="191">
        <f t="shared" si="34"/>
        <v>0</v>
      </c>
      <c r="BF229" s="191">
        <f t="shared" si="35"/>
        <v>0</v>
      </c>
      <c r="BG229" s="191">
        <f t="shared" si="36"/>
        <v>0</v>
      </c>
      <c r="BH229" s="191">
        <f t="shared" si="37"/>
        <v>0</v>
      </c>
      <c r="BI229" s="191">
        <f t="shared" si="38"/>
        <v>0</v>
      </c>
      <c r="BJ229" s="18" t="s">
        <v>85</v>
      </c>
      <c r="BK229" s="191">
        <f t="shared" si="39"/>
        <v>0</v>
      </c>
      <c r="BL229" s="18" t="s">
        <v>254</v>
      </c>
      <c r="BM229" s="190" t="s">
        <v>2232</v>
      </c>
    </row>
    <row r="230" spans="1:65" s="2" customFormat="1" ht="16.5" customHeight="1">
      <c r="A230" s="35"/>
      <c r="B230" s="36"/>
      <c r="C230" s="215" t="s">
        <v>861</v>
      </c>
      <c r="D230" s="215" t="s">
        <v>285</v>
      </c>
      <c r="E230" s="216" t="s">
        <v>2233</v>
      </c>
      <c r="F230" s="217" t="s">
        <v>2234</v>
      </c>
      <c r="G230" s="218" t="s">
        <v>266</v>
      </c>
      <c r="H230" s="219">
        <v>1</v>
      </c>
      <c r="I230" s="220"/>
      <c r="J230" s="221">
        <f t="shared" si="30"/>
        <v>0</v>
      </c>
      <c r="K230" s="217" t="s">
        <v>19</v>
      </c>
      <c r="L230" s="222"/>
      <c r="M230" s="223" t="s">
        <v>19</v>
      </c>
      <c r="N230" s="224" t="s">
        <v>45</v>
      </c>
      <c r="O230" s="65"/>
      <c r="P230" s="188">
        <f t="shared" si="31"/>
        <v>0</v>
      </c>
      <c r="Q230" s="188">
        <v>5.0000000000000001E-4</v>
      </c>
      <c r="R230" s="188">
        <f t="shared" si="32"/>
        <v>5.0000000000000001E-4</v>
      </c>
      <c r="S230" s="188">
        <v>0</v>
      </c>
      <c r="T230" s="189">
        <f t="shared" si="3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0" t="s">
        <v>341</v>
      </c>
      <c r="AT230" s="190" t="s">
        <v>285</v>
      </c>
      <c r="AU230" s="190" t="s">
        <v>85</v>
      </c>
      <c r="AY230" s="18" t="s">
        <v>171</v>
      </c>
      <c r="BE230" s="191">
        <f t="shared" si="34"/>
        <v>0</v>
      </c>
      <c r="BF230" s="191">
        <f t="shared" si="35"/>
        <v>0</v>
      </c>
      <c r="BG230" s="191">
        <f t="shared" si="36"/>
        <v>0</v>
      </c>
      <c r="BH230" s="191">
        <f t="shared" si="37"/>
        <v>0</v>
      </c>
      <c r="BI230" s="191">
        <f t="shared" si="38"/>
        <v>0</v>
      </c>
      <c r="BJ230" s="18" t="s">
        <v>85</v>
      </c>
      <c r="BK230" s="191">
        <f t="shared" si="39"/>
        <v>0</v>
      </c>
      <c r="BL230" s="18" t="s">
        <v>254</v>
      </c>
      <c r="BM230" s="190" t="s">
        <v>2235</v>
      </c>
    </row>
    <row r="231" spans="1:65" s="2" customFormat="1" ht="16.5" customHeight="1">
      <c r="A231" s="35"/>
      <c r="B231" s="36"/>
      <c r="C231" s="179" t="s">
        <v>823</v>
      </c>
      <c r="D231" s="179" t="s">
        <v>173</v>
      </c>
      <c r="E231" s="180" t="s">
        <v>2236</v>
      </c>
      <c r="F231" s="181" t="s">
        <v>2237</v>
      </c>
      <c r="G231" s="182" t="s">
        <v>266</v>
      </c>
      <c r="H231" s="183">
        <v>7</v>
      </c>
      <c r="I231" s="184"/>
      <c r="J231" s="185">
        <f t="shared" si="30"/>
        <v>0</v>
      </c>
      <c r="K231" s="181" t="s">
        <v>19</v>
      </c>
      <c r="L231" s="40"/>
      <c r="M231" s="186" t="s">
        <v>19</v>
      </c>
      <c r="N231" s="187" t="s">
        <v>45</v>
      </c>
      <c r="O231" s="65"/>
      <c r="P231" s="188">
        <f t="shared" si="31"/>
        <v>0</v>
      </c>
      <c r="Q231" s="188">
        <v>0</v>
      </c>
      <c r="R231" s="188">
        <f t="shared" si="32"/>
        <v>0</v>
      </c>
      <c r="S231" s="188">
        <v>0</v>
      </c>
      <c r="T231" s="189">
        <f t="shared" si="3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0" t="s">
        <v>254</v>
      </c>
      <c r="AT231" s="190" t="s">
        <v>173</v>
      </c>
      <c r="AU231" s="190" t="s">
        <v>85</v>
      </c>
      <c r="AY231" s="18" t="s">
        <v>171</v>
      </c>
      <c r="BE231" s="191">
        <f t="shared" si="34"/>
        <v>0</v>
      </c>
      <c r="BF231" s="191">
        <f t="shared" si="35"/>
        <v>0</v>
      </c>
      <c r="BG231" s="191">
        <f t="shared" si="36"/>
        <v>0</v>
      </c>
      <c r="BH231" s="191">
        <f t="shared" si="37"/>
        <v>0</v>
      </c>
      <c r="BI231" s="191">
        <f t="shared" si="38"/>
        <v>0</v>
      </c>
      <c r="BJ231" s="18" t="s">
        <v>85</v>
      </c>
      <c r="BK231" s="191">
        <f t="shared" si="39"/>
        <v>0</v>
      </c>
      <c r="BL231" s="18" t="s">
        <v>254</v>
      </c>
      <c r="BM231" s="190" t="s">
        <v>2238</v>
      </c>
    </row>
    <row r="232" spans="1:65" s="2" customFormat="1" ht="16.5" customHeight="1">
      <c r="A232" s="35"/>
      <c r="B232" s="36"/>
      <c r="C232" s="215" t="s">
        <v>829</v>
      </c>
      <c r="D232" s="215" t="s">
        <v>285</v>
      </c>
      <c r="E232" s="216" t="s">
        <v>2239</v>
      </c>
      <c r="F232" s="217" t="s">
        <v>2240</v>
      </c>
      <c r="G232" s="218" t="s">
        <v>266</v>
      </c>
      <c r="H232" s="219">
        <v>7</v>
      </c>
      <c r="I232" s="220"/>
      <c r="J232" s="221">
        <f t="shared" si="30"/>
        <v>0</v>
      </c>
      <c r="K232" s="217" t="s">
        <v>19</v>
      </c>
      <c r="L232" s="222"/>
      <c r="M232" s="223" t="s">
        <v>19</v>
      </c>
      <c r="N232" s="224" t="s">
        <v>45</v>
      </c>
      <c r="O232" s="65"/>
      <c r="P232" s="188">
        <f t="shared" si="31"/>
        <v>0</v>
      </c>
      <c r="Q232" s="188">
        <v>3.0000000000000001E-3</v>
      </c>
      <c r="R232" s="188">
        <f t="shared" si="32"/>
        <v>2.1000000000000001E-2</v>
      </c>
      <c r="S232" s="188">
        <v>0</v>
      </c>
      <c r="T232" s="189">
        <f t="shared" si="3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0" t="s">
        <v>341</v>
      </c>
      <c r="AT232" s="190" t="s">
        <v>285</v>
      </c>
      <c r="AU232" s="190" t="s">
        <v>85</v>
      </c>
      <c r="AY232" s="18" t="s">
        <v>171</v>
      </c>
      <c r="BE232" s="191">
        <f t="shared" si="34"/>
        <v>0</v>
      </c>
      <c r="BF232" s="191">
        <f t="shared" si="35"/>
        <v>0</v>
      </c>
      <c r="BG232" s="191">
        <f t="shared" si="36"/>
        <v>0</v>
      </c>
      <c r="BH232" s="191">
        <f t="shared" si="37"/>
        <v>0</v>
      </c>
      <c r="BI232" s="191">
        <f t="shared" si="38"/>
        <v>0</v>
      </c>
      <c r="BJ232" s="18" t="s">
        <v>85</v>
      </c>
      <c r="BK232" s="191">
        <f t="shared" si="39"/>
        <v>0</v>
      </c>
      <c r="BL232" s="18" t="s">
        <v>254</v>
      </c>
      <c r="BM232" s="190" t="s">
        <v>2241</v>
      </c>
    </row>
    <row r="233" spans="1:65" s="2" customFormat="1" ht="24">
      <c r="A233" s="35"/>
      <c r="B233" s="36"/>
      <c r="C233" s="179" t="s">
        <v>889</v>
      </c>
      <c r="D233" s="179" t="s">
        <v>173</v>
      </c>
      <c r="E233" s="180" t="s">
        <v>2242</v>
      </c>
      <c r="F233" s="181" t="s">
        <v>2243</v>
      </c>
      <c r="G233" s="182" t="s">
        <v>215</v>
      </c>
      <c r="H233" s="183">
        <v>1.59</v>
      </c>
      <c r="I233" s="184"/>
      <c r="J233" s="185">
        <f t="shared" si="30"/>
        <v>0</v>
      </c>
      <c r="K233" s="181" t="s">
        <v>19</v>
      </c>
      <c r="L233" s="40"/>
      <c r="M233" s="239" t="s">
        <v>19</v>
      </c>
      <c r="N233" s="240" t="s">
        <v>45</v>
      </c>
      <c r="O233" s="241"/>
      <c r="P233" s="242">
        <f t="shared" si="31"/>
        <v>0</v>
      </c>
      <c r="Q233" s="242">
        <v>0</v>
      </c>
      <c r="R233" s="242">
        <f t="shared" si="32"/>
        <v>0</v>
      </c>
      <c r="S233" s="242">
        <v>0</v>
      </c>
      <c r="T233" s="243">
        <f t="shared" si="3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0" t="s">
        <v>254</v>
      </c>
      <c r="AT233" s="190" t="s">
        <v>173</v>
      </c>
      <c r="AU233" s="190" t="s">
        <v>85</v>
      </c>
      <c r="AY233" s="18" t="s">
        <v>171</v>
      </c>
      <c r="BE233" s="191">
        <f t="shared" si="34"/>
        <v>0</v>
      </c>
      <c r="BF233" s="191">
        <f t="shared" si="35"/>
        <v>0</v>
      </c>
      <c r="BG233" s="191">
        <f t="shared" si="36"/>
        <v>0</v>
      </c>
      <c r="BH233" s="191">
        <f t="shared" si="37"/>
        <v>0</v>
      </c>
      <c r="BI233" s="191">
        <f t="shared" si="38"/>
        <v>0</v>
      </c>
      <c r="BJ233" s="18" t="s">
        <v>85</v>
      </c>
      <c r="BK233" s="191">
        <f t="shared" si="39"/>
        <v>0</v>
      </c>
      <c r="BL233" s="18" t="s">
        <v>254</v>
      </c>
      <c r="BM233" s="190" t="s">
        <v>2244</v>
      </c>
    </row>
    <row r="234" spans="1:65" s="2" customFormat="1" ht="6.95" customHeight="1">
      <c r="A234" s="35"/>
      <c r="B234" s="48"/>
      <c r="C234" s="49"/>
      <c r="D234" s="49"/>
      <c r="E234" s="49"/>
      <c r="F234" s="49"/>
      <c r="G234" s="49"/>
      <c r="H234" s="49"/>
      <c r="I234" s="49"/>
      <c r="J234" s="49"/>
      <c r="K234" s="49"/>
      <c r="L234" s="40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sheetProtection password="CC35" sheet="1" objects="1" scenarios="1" formatColumns="0" formatRows="0" autoFilter="0"/>
  <autoFilter ref="C88:K233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1"/>
  <sheetViews>
    <sheetView showGridLines="0" topLeftCell="A12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122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2245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ROUND(J93,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ROUND((SUM(BE93:BE230)),  2)</f>
        <v>0</v>
      </c>
      <c r="G35" s="35"/>
      <c r="H35" s="35"/>
      <c r="I35" s="125">
        <v>0.21</v>
      </c>
      <c r="J35" s="124">
        <f>ROUND(((SUM(BE93:BE230))*I35),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ROUND((SUM(BF93:BF230)),  2)</f>
        <v>0</v>
      </c>
      <c r="G36" s="35"/>
      <c r="H36" s="35"/>
      <c r="I36" s="125">
        <v>0.15</v>
      </c>
      <c r="J36" s="124">
        <f>ROUND(((SUM(BF93:BF230))*I36),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ROUND((SUM(BG93:BG230)),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ROUND((SUM(BH93:BH230)),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ROUND((SUM(BI93:BI230)),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03_1 - Vytápění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J93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140</v>
      </c>
      <c r="E64" s="144"/>
      <c r="F64" s="144"/>
      <c r="G64" s="144"/>
      <c r="H64" s="144"/>
      <c r="I64" s="144"/>
      <c r="J64" s="145">
        <f>J94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1816</v>
      </c>
      <c r="E65" s="149"/>
      <c r="F65" s="149"/>
      <c r="G65" s="149"/>
      <c r="H65" s="149"/>
      <c r="I65" s="149"/>
      <c r="J65" s="150">
        <f>J95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2246</v>
      </c>
      <c r="E66" s="149"/>
      <c r="F66" s="149"/>
      <c r="G66" s="149"/>
      <c r="H66" s="149"/>
      <c r="I66" s="149"/>
      <c r="J66" s="150">
        <f>J100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2247</v>
      </c>
      <c r="E67" s="149"/>
      <c r="F67" s="149"/>
      <c r="G67" s="149"/>
      <c r="H67" s="149"/>
      <c r="I67" s="149"/>
      <c r="J67" s="150">
        <f>J115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2248</v>
      </c>
      <c r="E68" s="149"/>
      <c r="F68" s="149"/>
      <c r="G68" s="149"/>
      <c r="H68" s="149"/>
      <c r="I68" s="149"/>
      <c r="J68" s="150">
        <f>J150</f>
        <v>0</v>
      </c>
      <c r="K68" s="98"/>
      <c r="L68" s="151"/>
    </row>
    <row r="69" spans="1:31" s="10" customFormat="1" ht="19.899999999999999" customHeight="1">
      <c r="B69" s="147"/>
      <c r="C69" s="98"/>
      <c r="D69" s="148" t="s">
        <v>2249</v>
      </c>
      <c r="E69" s="149"/>
      <c r="F69" s="149"/>
      <c r="G69" s="149"/>
      <c r="H69" s="149"/>
      <c r="I69" s="149"/>
      <c r="J69" s="150">
        <f>J193</f>
        <v>0</v>
      </c>
      <c r="K69" s="98"/>
      <c r="L69" s="151"/>
    </row>
    <row r="70" spans="1:31" s="10" customFormat="1" ht="19.899999999999999" customHeight="1">
      <c r="B70" s="147"/>
      <c r="C70" s="98"/>
      <c r="D70" s="148" t="s">
        <v>152</v>
      </c>
      <c r="E70" s="149"/>
      <c r="F70" s="149"/>
      <c r="G70" s="149"/>
      <c r="H70" s="149"/>
      <c r="I70" s="149"/>
      <c r="J70" s="150">
        <f>J222</f>
        <v>0</v>
      </c>
      <c r="K70" s="98"/>
      <c r="L70" s="151"/>
    </row>
    <row r="71" spans="1:31" s="9" customFormat="1" ht="24.95" customHeight="1">
      <c r="B71" s="141"/>
      <c r="C71" s="142"/>
      <c r="D71" s="143" t="s">
        <v>2250</v>
      </c>
      <c r="E71" s="144"/>
      <c r="F71" s="144"/>
      <c r="G71" s="144"/>
      <c r="H71" s="144"/>
      <c r="I71" s="144"/>
      <c r="J71" s="145">
        <f>J225</f>
        <v>0</v>
      </c>
      <c r="K71" s="142"/>
      <c r="L71" s="146"/>
    </row>
    <row r="72" spans="1:31" s="2" customFormat="1" ht="21.7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7" spans="1:31" s="2" customFormat="1" ht="6.9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4.95" customHeight="1">
      <c r="A78" s="35"/>
      <c r="B78" s="36"/>
      <c r="C78" s="24" t="s">
        <v>156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16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80" t="str">
        <f>E7</f>
        <v>Stavební úpravy stávajících objektů</v>
      </c>
      <c r="F81" s="381"/>
      <c r="G81" s="381"/>
      <c r="H81" s="381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" customFormat="1" ht="12" customHeight="1">
      <c r="B82" s="22"/>
      <c r="C82" s="30" t="s">
        <v>121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0" t="s">
        <v>122</v>
      </c>
      <c r="F83" s="382"/>
      <c r="G83" s="382"/>
      <c r="H83" s="382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123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34" t="str">
        <f>E11</f>
        <v>03_1 - Vytápění</v>
      </c>
      <c r="F85" s="382"/>
      <c r="G85" s="382"/>
      <c r="H85" s="382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F14</f>
        <v xml:space="preserve"> </v>
      </c>
      <c r="G87" s="37"/>
      <c r="H87" s="37"/>
      <c r="I87" s="30" t="s">
        <v>23</v>
      </c>
      <c r="J87" s="60" t="str">
        <f>IF(J14="","",J14)</f>
        <v>18. 3. 2021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40.15" customHeight="1">
      <c r="A89" s="35"/>
      <c r="B89" s="36"/>
      <c r="C89" s="30" t="s">
        <v>25</v>
      </c>
      <c r="D89" s="37"/>
      <c r="E89" s="37"/>
      <c r="F89" s="28" t="str">
        <f>E17</f>
        <v>Obec Modrava</v>
      </c>
      <c r="G89" s="37"/>
      <c r="H89" s="37"/>
      <c r="I89" s="30" t="s">
        <v>31</v>
      </c>
      <c r="J89" s="33" t="str">
        <f>E23</f>
        <v>Projekty staveb, činnost investorská, inženýrská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15.2" customHeight="1">
      <c r="A90" s="35"/>
      <c r="B90" s="36"/>
      <c r="C90" s="30" t="s">
        <v>29</v>
      </c>
      <c r="D90" s="37"/>
      <c r="E90" s="37"/>
      <c r="F90" s="28" t="str">
        <f>IF(E20="","",E20)</f>
        <v>Vyplň údaj</v>
      </c>
      <c r="G90" s="37"/>
      <c r="H90" s="37"/>
      <c r="I90" s="30" t="s">
        <v>35</v>
      </c>
      <c r="J90" s="33" t="str">
        <f>E26</f>
        <v xml:space="preserve"> 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157</v>
      </c>
      <c r="D92" s="155" t="s">
        <v>58</v>
      </c>
      <c r="E92" s="155" t="s">
        <v>54</v>
      </c>
      <c r="F92" s="155" t="s">
        <v>55</v>
      </c>
      <c r="G92" s="155" t="s">
        <v>158</v>
      </c>
      <c r="H92" s="155" t="s">
        <v>159</v>
      </c>
      <c r="I92" s="155" t="s">
        <v>160</v>
      </c>
      <c r="J92" s="155" t="s">
        <v>128</v>
      </c>
      <c r="K92" s="156" t="s">
        <v>161</v>
      </c>
      <c r="L92" s="157"/>
      <c r="M92" s="69" t="s">
        <v>19</v>
      </c>
      <c r="N92" s="70" t="s">
        <v>43</v>
      </c>
      <c r="O92" s="70" t="s">
        <v>162</v>
      </c>
      <c r="P92" s="70" t="s">
        <v>163</v>
      </c>
      <c r="Q92" s="70" t="s">
        <v>164</v>
      </c>
      <c r="R92" s="70" t="s">
        <v>165</v>
      </c>
      <c r="S92" s="70" t="s">
        <v>166</v>
      </c>
      <c r="T92" s="71" t="s">
        <v>167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168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P94+P225</f>
        <v>0</v>
      </c>
      <c r="Q93" s="73"/>
      <c r="R93" s="160">
        <f>R94+R225</f>
        <v>1.82389</v>
      </c>
      <c r="S93" s="73"/>
      <c r="T93" s="161">
        <f>T94+T225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72</v>
      </c>
      <c r="AU93" s="18" t="s">
        <v>129</v>
      </c>
      <c r="BK93" s="162">
        <f>BK94+BK225</f>
        <v>0</v>
      </c>
    </row>
    <row r="94" spans="1:65" s="12" customFormat="1" ht="25.9" customHeight="1">
      <c r="B94" s="163"/>
      <c r="C94" s="164"/>
      <c r="D94" s="165" t="s">
        <v>72</v>
      </c>
      <c r="E94" s="166" t="s">
        <v>752</v>
      </c>
      <c r="F94" s="166" t="s">
        <v>753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P95+P100+P115+P150+P193+P222</f>
        <v>0</v>
      </c>
      <c r="Q94" s="171"/>
      <c r="R94" s="172">
        <f>R95+R100+R115+R150+R193+R222</f>
        <v>1.82389</v>
      </c>
      <c r="S94" s="171"/>
      <c r="T94" s="173">
        <f>T95+T100+T115+T150+T193+T222</f>
        <v>0</v>
      </c>
      <c r="AR94" s="174" t="s">
        <v>85</v>
      </c>
      <c r="AT94" s="175" t="s">
        <v>72</v>
      </c>
      <c r="AU94" s="175" t="s">
        <v>73</v>
      </c>
      <c r="AY94" s="174" t="s">
        <v>171</v>
      </c>
      <c r="BK94" s="176">
        <f>BK95+BK100+BK115+BK150+BK193+BK222</f>
        <v>0</v>
      </c>
    </row>
    <row r="95" spans="1:65" s="12" customFormat="1" ht="22.9" customHeight="1">
      <c r="B95" s="163"/>
      <c r="C95" s="164"/>
      <c r="D95" s="165" t="s">
        <v>72</v>
      </c>
      <c r="E95" s="177" t="s">
        <v>1937</v>
      </c>
      <c r="F95" s="177" t="s">
        <v>1938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SUM(P96:P99)</f>
        <v>0</v>
      </c>
      <c r="Q95" s="171"/>
      <c r="R95" s="172">
        <f>SUM(R96:R99)</f>
        <v>1.1440000000000001E-2</v>
      </c>
      <c r="S95" s="171"/>
      <c r="T95" s="173">
        <f>SUM(T96:T99)</f>
        <v>0</v>
      </c>
      <c r="AR95" s="174" t="s">
        <v>85</v>
      </c>
      <c r="AT95" s="175" t="s">
        <v>72</v>
      </c>
      <c r="AU95" s="175" t="s">
        <v>79</v>
      </c>
      <c r="AY95" s="174" t="s">
        <v>171</v>
      </c>
      <c r="BK95" s="176">
        <f>SUM(BK96:BK99)</f>
        <v>0</v>
      </c>
    </row>
    <row r="96" spans="1:65" s="2" customFormat="1" ht="24">
      <c r="A96" s="35"/>
      <c r="B96" s="36"/>
      <c r="C96" s="179" t="s">
        <v>79</v>
      </c>
      <c r="D96" s="179" t="s">
        <v>173</v>
      </c>
      <c r="E96" s="180" t="s">
        <v>2251</v>
      </c>
      <c r="F96" s="181" t="s">
        <v>2252</v>
      </c>
      <c r="G96" s="182" t="s">
        <v>266</v>
      </c>
      <c r="H96" s="183">
        <v>2</v>
      </c>
      <c r="I96" s="184"/>
      <c r="J96" s="185">
        <f>ROUND(I96*H96,2)</f>
        <v>0</v>
      </c>
      <c r="K96" s="181" t="s">
        <v>177</v>
      </c>
      <c r="L96" s="40"/>
      <c r="M96" s="186" t="s">
        <v>19</v>
      </c>
      <c r="N96" s="187" t="s">
        <v>45</v>
      </c>
      <c r="O96" s="65"/>
      <c r="P96" s="188">
        <f>O96*H96</f>
        <v>0</v>
      </c>
      <c r="Q96" s="188">
        <v>2.0000000000000002E-5</v>
      </c>
      <c r="R96" s="188">
        <f>Q96*H96</f>
        <v>4.0000000000000003E-5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85</v>
      </c>
      <c r="AY96" s="18" t="s">
        <v>171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85</v>
      </c>
      <c r="BK96" s="191">
        <f>ROUND(I96*H96,2)</f>
        <v>0</v>
      </c>
      <c r="BL96" s="18" t="s">
        <v>254</v>
      </c>
      <c r="BM96" s="190" t="s">
        <v>2253</v>
      </c>
    </row>
    <row r="97" spans="1:65" s="13" customFormat="1" ht="11.25">
      <c r="B97" s="192"/>
      <c r="C97" s="193"/>
      <c r="D97" s="194" t="s">
        <v>180</v>
      </c>
      <c r="E97" s="195" t="s">
        <v>19</v>
      </c>
      <c r="F97" s="196" t="s">
        <v>85</v>
      </c>
      <c r="G97" s="193"/>
      <c r="H97" s="197">
        <v>2</v>
      </c>
      <c r="I97" s="198"/>
      <c r="J97" s="193"/>
      <c r="K97" s="193"/>
      <c r="L97" s="199"/>
      <c r="M97" s="200"/>
      <c r="N97" s="201"/>
      <c r="O97" s="201"/>
      <c r="P97" s="201"/>
      <c r="Q97" s="201"/>
      <c r="R97" s="201"/>
      <c r="S97" s="201"/>
      <c r="T97" s="202"/>
      <c r="AT97" s="203" t="s">
        <v>180</v>
      </c>
      <c r="AU97" s="203" t="s">
        <v>85</v>
      </c>
      <c r="AV97" s="13" t="s">
        <v>85</v>
      </c>
      <c r="AW97" s="13" t="s">
        <v>34</v>
      </c>
      <c r="AX97" s="13" t="s">
        <v>79</v>
      </c>
      <c r="AY97" s="203" t="s">
        <v>171</v>
      </c>
    </row>
    <row r="98" spans="1:65" s="2" customFormat="1" ht="24">
      <c r="A98" s="35"/>
      <c r="B98" s="36"/>
      <c r="C98" s="215" t="s">
        <v>85</v>
      </c>
      <c r="D98" s="215" t="s">
        <v>285</v>
      </c>
      <c r="E98" s="216" t="s">
        <v>2254</v>
      </c>
      <c r="F98" s="217" t="s">
        <v>2255</v>
      </c>
      <c r="G98" s="218" t="s">
        <v>266</v>
      </c>
      <c r="H98" s="219">
        <v>2</v>
      </c>
      <c r="I98" s="220"/>
      <c r="J98" s="221">
        <f>ROUND(I98*H98,2)</f>
        <v>0</v>
      </c>
      <c r="K98" s="217" t="s">
        <v>19</v>
      </c>
      <c r="L98" s="222"/>
      <c r="M98" s="223" t="s">
        <v>19</v>
      </c>
      <c r="N98" s="224" t="s">
        <v>45</v>
      </c>
      <c r="O98" s="65"/>
      <c r="P98" s="188">
        <f>O98*H98</f>
        <v>0</v>
      </c>
      <c r="Q98" s="188">
        <v>5.7000000000000002E-3</v>
      </c>
      <c r="R98" s="188">
        <f>Q98*H98</f>
        <v>1.14E-2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341</v>
      </c>
      <c r="AT98" s="190" t="s">
        <v>285</v>
      </c>
      <c r="AU98" s="190" t="s">
        <v>85</v>
      </c>
      <c r="AY98" s="18" t="s">
        <v>171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85</v>
      </c>
      <c r="BK98" s="191">
        <f>ROUND(I98*H98,2)</f>
        <v>0</v>
      </c>
      <c r="BL98" s="18" t="s">
        <v>254</v>
      </c>
      <c r="BM98" s="190" t="s">
        <v>2256</v>
      </c>
    </row>
    <row r="99" spans="1:65" s="13" customFormat="1" ht="11.25">
      <c r="B99" s="192"/>
      <c r="C99" s="193"/>
      <c r="D99" s="194" t="s">
        <v>180</v>
      </c>
      <c r="E99" s="195" t="s">
        <v>19</v>
      </c>
      <c r="F99" s="196" t="s">
        <v>85</v>
      </c>
      <c r="G99" s="193"/>
      <c r="H99" s="197">
        <v>2</v>
      </c>
      <c r="I99" s="198"/>
      <c r="J99" s="193"/>
      <c r="K99" s="193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180</v>
      </c>
      <c r="AU99" s="203" t="s">
        <v>85</v>
      </c>
      <c r="AV99" s="13" t="s">
        <v>85</v>
      </c>
      <c r="AW99" s="13" t="s">
        <v>34</v>
      </c>
      <c r="AX99" s="13" t="s">
        <v>79</v>
      </c>
      <c r="AY99" s="203" t="s">
        <v>171</v>
      </c>
    </row>
    <row r="100" spans="1:65" s="12" customFormat="1" ht="22.9" customHeight="1">
      <c r="B100" s="163"/>
      <c r="C100" s="164"/>
      <c r="D100" s="165" t="s">
        <v>72</v>
      </c>
      <c r="E100" s="177" t="s">
        <v>2257</v>
      </c>
      <c r="F100" s="177" t="s">
        <v>2258</v>
      </c>
      <c r="G100" s="164"/>
      <c r="H100" s="164"/>
      <c r="I100" s="167"/>
      <c r="J100" s="178">
        <f>BK100</f>
        <v>0</v>
      </c>
      <c r="K100" s="164"/>
      <c r="L100" s="169"/>
      <c r="M100" s="170"/>
      <c r="N100" s="171"/>
      <c r="O100" s="171"/>
      <c r="P100" s="172">
        <f>SUM(P101:P114)</f>
        <v>0</v>
      </c>
      <c r="Q100" s="171"/>
      <c r="R100" s="172">
        <f>SUM(R101:R114)</f>
        <v>0.58789999999999998</v>
      </c>
      <c r="S100" s="171"/>
      <c r="T100" s="173">
        <f>SUM(T101:T114)</f>
        <v>0</v>
      </c>
      <c r="AR100" s="174" t="s">
        <v>85</v>
      </c>
      <c r="AT100" s="175" t="s">
        <v>72</v>
      </c>
      <c r="AU100" s="175" t="s">
        <v>79</v>
      </c>
      <c r="AY100" s="174" t="s">
        <v>171</v>
      </c>
      <c r="BK100" s="176">
        <f>SUM(BK101:BK114)</f>
        <v>0</v>
      </c>
    </row>
    <row r="101" spans="1:65" s="2" customFormat="1" ht="16.5" customHeight="1">
      <c r="A101" s="35"/>
      <c r="B101" s="36"/>
      <c r="C101" s="179" t="s">
        <v>188</v>
      </c>
      <c r="D101" s="179" t="s">
        <v>173</v>
      </c>
      <c r="E101" s="180" t="s">
        <v>2259</v>
      </c>
      <c r="F101" s="181" t="s">
        <v>2260</v>
      </c>
      <c r="G101" s="182" t="s">
        <v>2261</v>
      </c>
      <c r="H101" s="183">
        <v>10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>O101*H101</f>
        <v>0</v>
      </c>
      <c r="Q101" s="188">
        <v>1.1199999999999999E-3</v>
      </c>
      <c r="R101" s="188">
        <f>Q101*H101</f>
        <v>1.1199999999999998E-2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254</v>
      </c>
      <c r="AT101" s="190" t="s">
        <v>173</v>
      </c>
      <c r="AU101" s="190" t="s">
        <v>85</v>
      </c>
      <c r="AY101" s="18" t="s">
        <v>171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85</v>
      </c>
      <c r="BK101" s="191">
        <f>ROUND(I101*H101,2)</f>
        <v>0</v>
      </c>
      <c r="BL101" s="18" t="s">
        <v>254</v>
      </c>
      <c r="BM101" s="190" t="s">
        <v>2262</v>
      </c>
    </row>
    <row r="102" spans="1:65" s="13" customFormat="1" ht="11.25">
      <c r="B102" s="192"/>
      <c r="C102" s="193"/>
      <c r="D102" s="194" t="s">
        <v>180</v>
      </c>
      <c r="E102" s="195" t="s">
        <v>19</v>
      </c>
      <c r="F102" s="196" t="s">
        <v>2263</v>
      </c>
      <c r="G102" s="193"/>
      <c r="H102" s="197">
        <v>10</v>
      </c>
      <c r="I102" s="198"/>
      <c r="J102" s="193"/>
      <c r="K102" s="193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180</v>
      </c>
      <c r="AU102" s="203" t="s">
        <v>85</v>
      </c>
      <c r="AV102" s="13" t="s">
        <v>85</v>
      </c>
      <c r="AW102" s="13" t="s">
        <v>34</v>
      </c>
      <c r="AX102" s="13" t="s">
        <v>79</v>
      </c>
      <c r="AY102" s="203" t="s">
        <v>171</v>
      </c>
    </row>
    <row r="103" spans="1:65" s="2" customFormat="1" ht="48">
      <c r="A103" s="35"/>
      <c r="B103" s="36"/>
      <c r="C103" s="179" t="s">
        <v>178</v>
      </c>
      <c r="D103" s="179" t="s">
        <v>173</v>
      </c>
      <c r="E103" s="180" t="s">
        <v>2264</v>
      </c>
      <c r="F103" s="181" t="s">
        <v>2265</v>
      </c>
      <c r="G103" s="182" t="s">
        <v>2261</v>
      </c>
      <c r="H103" s="183">
        <v>1</v>
      </c>
      <c r="I103" s="184"/>
      <c r="J103" s="185">
        <f>ROUND(I103*H103,2)</f>
        <v>0</v>
      </c>
      <c r="K103" s="181" t="s">
        <v>177</v>
      </c>
      <c r="L103" s="40"/>
      <c r="M103" s="186" t="s">
        <v>19</v>
      </c>
      <c r="N103" s="187" t="s">
        <v>45</v>
      </c>
      <c r="O103" s="65"/>
      <c r="P103" s="188">
        <f>O103*H103</f>
        <v>0</v>
      </c>
      <c r="Q103" s="188">
        <v>0.15307000000000001</v>
      </c>
      <c r="R103" s="188">
        <f>Q103*H103</f>
        <v>0.15307000000000001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254</v>
      </c>
      <c r="AT103" s="190" t="s">
        <v>173</v>
      </c>
      <c r="AU103" s="190" t="s">
        <v>85</v>
      </c>
      <c r="AY103" s="18" t="s">
        <v>171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85</v>
      </c>
      <c r="BK103" s="191">
        <f>ROUND(I103*H103,2)</f>
        <v>0</v>
      </c>
      <c r="BL103" s="18" t="s">
        <v>254</v>
      </c>
      <c r="BM103" s="190" t="s">
        <v>2266</v>
      </c>
    </row>
    <row r="104" spans="1:65" s="13" customFormat="1" ht="11.25">
      <c r="B104" s="192"/>
      <c r="C104" s="193"/>
      <c r="D104" s="194" t="s">
        <v>180</v>
      </c>
      <c r="E104" s="195" t="s">
        <v>19</v>
      </c>
      <c r="F104" s="196" t="s">
        <v>79</v>
      </c>
      <c r="G104" s="193"/>
      <c r="H104" s="197">
        <v>1</v>
      </c>
      <c r="I104" s="198"/>
      <c r="J104" s="193"/>
      <c r="K104" s="193"/>
      <c r="L104" s="199"/>
      <c r="M104" s="200"/>
      <c r="N104" s="201"/>
      <c r="O104" s="201"/>
      <c r="P104" s="201"/>
      <c r="Q104" s="201"/>
      <c r="R104" s="201"/>
      <c r="S104" s="201"/>
      <c r="T104" s="202"/>
      <c r="AT104" s="203" t="s">
        <v>180</v>
      </c>
      <c r="AU104" s="203" t="s">
        <v>85</v>
      </c>
      <c r="AV104" s="13" t="s">
        <v>85</v>
      </c>
      <c r="AW104" s="13" t="s">
        <v>34</v>
      </c>
      <c r="AX104" s="13" t="s">
        <v>79</v>
      </c>
      <c r="AY104" s="203" t="s">
        <v>171</v>
      </c>
    </row>
    <row r="105" spans="1:65" s="2" customFormat="1" ht="36">
      <c r="A105" s="35"/>
      <c r="B105" s="36"/>
      <c r="C105" s="179" t="s">
        <v>197</v>
      </c>
      <c r="D105" s="179" t="s">
        <v>173</v>
      </c>
      <c r="E105" s="180" t="s">
        <v>2267</v>
      </c>
      <c r="F105" s="181" t="s">
        <v>2268</v>
      </c>
      <c r="G105" s="182" t="s">
        <v>2261</v>
      </c>
      <c r="H105" s="183">
        <v>1</v>
      </c>
      <c r="I105" s="184"/>
      <c r="J105" s="185">
        <f>ROUND(I105*H105,2)</f>
        <v>0</v>
      </c>
      <c r="K105" s="181" t="s">
        <v>177</v>
      </c>
      <c r="L105" s="40"/>
      <c r="M105" s="186" t="s">
        <v>19</v>
      </c>
      <c r="N105" s="187" t="s">
        <v>45</v>
      </c>
      <c r="O105" s="65"/>
      <c r="P105" s="188">
        <f>O105*H105</f>
        <v>0</v>
      </c>
      <c r="Q105" s="188">
        <v>5.4200000000000003E-3</v>
      </c>
      <c r="R105" s="188">
        <f>Q105*H105</f>
        <v>5.4200000000000003E-3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254</v>
      </c>
      <c r="AT105" s="190" t="s">
        <v>173</v>
      </c>
      <c r="AU105" s="190" t="s">
        <v>85</v>
      </c>
      <c r="AY105" s="18" t="s">
        <v>171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85</v>
      </c>
      <c r="BK105" s="191">
        <f>ROUND(I105*H105,2)</f>
        <v>0</v>
      </c>
      <c r="BL105" s="18" t="s">
        <v>254</v>
      </c>
      <c r="BM105" s="190" t="s">
        <v>2269</v>
      </c>
    </row>
    <row r="106" spans="1:65" s="13" customFormat="1" ht="11.25">
      <c r="B106" s="192"/>
      <c r="C106" s="193"/>
      <c r="D106" s="194" t="s">
        <v>180</v>
      </c>
      <c r="E106" s="195" t="s">
        <v>19</v>
      </c>
      <c r="F106" s="196" t="s">
        <v>79</v>
      </c>
      <c r="G106" s="193"/>
      <c r="H106" s="197">
        <v>1</v>
      </c>
      <c r="I106" s="198"/>
      <c r="J106" s="193"/>
      <c r="K106" s="193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180</v>
      </c>
      <c r="AU106" s="203" t="s">
        <v>85</v>
      </c>
      <c r="AV106" s="13" t="s">
        <v>85</v>
      </c>
      <c r="AW106" s="13" t="s">
        <v>34</v>
      </c>
      <c r="AX106" s="13" t="s">
        <v>79</v>
      </c>
      <c r="AY106" s="203" t="s">
        <v>171</v>
      </c>
    </row>
    <row r="107" spans="1:65" s="2" customFormat="1" ht="55.5" customHeight="1">
      <c r="A107" s="35"/>
      <c r="B107" s="36"/>
      <c r="C107" s="179" t="s">
        <v>202</v>
      </c>
      <c r="D107" s="179" t="s">
        <v>173</v>
      </c>
      <c r="E107" s="180" t="s">
        <v>2270</v>
      </c>
      <c r="F107" s="181" t="s">
        <v>2271</v>
      </c>
      <c r="G107" s="182" t="s">
        <v>2261</v>
      </c>
      <c r="H107" s="183">
        <v>1</v>
      </c>
      <c r="I107" s="184"/>
      <c r="J107" s="185">
        <f>ROUND(I107*H107,2)</f>
        <v>0</v>
      </c>
      <c r="K107" s="181" t="s">
        <v>177</v>
      </c>
      <c r="L107" s="40"/>
      <c r="M107" s="186" t="s">
        <v>19</v>
      </c>
      <c r="N107" s="187" t="s">
        <v>45</v>
      </c>
      <c r="O107" s="65"/>
      <c r="P107" s="188">
        <f>O107*H107</f>
        <v>0</v>
      </c>
      <c r="Q107" s="188">
        <v>6.5900000000000004E-3</v>
      </c>
      <c r="R107" s="188">
        <f>Q107*H107</f>
        <v>6.5900000000000004E-3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254</v>
      </c>
      <c r="AT107" s="190" t="s">
        <v>173</v>
      </c>
      <c r="AU107" s="190" t="s">
        <v>85</v>
      </c>
      <c r="AY107" s="18" t="s">
        <v>171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85</v>
      </c>
      <c r="BK107" s="191">
        <f>ROUND(I107*H107,2)</f>
        <v>0</v>
      </c>
      <c r="BL107" s="18" t="s">
        <v>254</v>
      </c>
      <c r="BM107" s="190" t="s">
        <v>2272</v>
      </c>
    </row>
    <row r="108" spans="1:65" s="13" customFormat="1" ht="11.25">
      <c r="B108" s="192"/>
      <c r="C108" s="193"/>
      <c r="D108" s="194" t="s">
        <v>180</v>
      </c>
      <c r="E108" s="195" t="s">
        <v>19</v>
      </c>
      <c r="F108" s="196" t="s">
        <v>79</v>
      </c>
      <c r="G108" s="193"/>
      <c r="H108" s="197">
        <v>1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180</v>
      </c>
      <c r="AU108" s="203" t="s">
        <v>85</v>
      </c>
      <c r="AV108" s="13" t="s">
        <v>85</v>
      </c>
      <c r="AW108" s="13" t="s">
        <v>34</v>
      </c>
      <c r="AX108" s="13" t="s">
        <v>79</v>
      </c>
      <c r="AY108" s="203" t="s">
        <v>171</v>
      </c>
    </row>
    <row r="109" spans="1:65" s="2" customFormat="1" ht="48">
      <c r="A109" s="35"/>
      <c r="B109" s="36"/>
      <c r="C109" s="179" t="s">
        <v>207</v>
      </c>
      <c r="D109" s="179" t="s">
        <v>173</v>
      </c>
      <c r="E109" s="180" t="s">
        <v>2273</v>
      </c>
      <c r="F109" s="181" t="s">
        <v>2274</v>
      </c>
      <c r="G109" s="182" t="s">
        <v>2261</v>
      </c>
      <c r="H109" s="183">
        <v>1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>O109*H109</f>
        <v>0</v>
      </c>
      <c r="Q109" s="188">
        <v>0.2339</v>
      </c>
      <c r="R109" s="188">
        <f>Q109*H109</f>
        <v>0.2339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254</v>
      </c>
      <c r="AT109" s="190" t="s">
        <v>173</v>
      </c>
      <c r="AU109" s="190" t="s">
        <v>85</v>
      </c>
      <c r="AY109" s="18" t="s">
        <v>171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85</v>
      </c>
      <c r="BK109" s="191">
        <f>ROUND(I109*H109,2)</f>
        <v>0</v>
      </c>
      <c r="BL109" s="18" t="s">
        <v>254</v>
      </c>
      <c r="BM109" s="190" t="s">
        <v>2275</v>
      </c>
    </row>
    <row r="110" spans="1:65" s="13" customFormat="1" ht="11.25">
      <c r="B110" s="192"/>
      <c r="C110" s="193"/>
      <c r="D110" s="194" t="s">
        <v>180</v>
      </c>
      <c r="E110" s="195" t="s">
        <v>19</v>
      </c>
      <c r="F110" s="196" t="s">
        <v>79</v>
      </c>
      <c r="G110" s="193"/>
      <c r="H110" s="197">
        <v>1</v>
      </c>
      <c r="I110" s="198"/>
      <c r="J110" s="193"/>
      <c r="K110" s="193"/>
      <c r="L110" s="199"/>
      <c r="M110" s="200"/>
      <c r="N110" s="201"/>
      <c r="O110" s="201"/>
      <c r="P110" s="201"/>
      <c r="Q110" s="201"/>
      <c r="R110" s="201"/>
      <c r="S110" s="201"/>
      <c r="T110" s="202"/>
      <c r="AT110" s="203" t="s">
        <v>180</v>
      </c>
      <c r="AU110" s="203" t="s">
        <v>85</v>
      </c>
      <c r="AV110" s="13" t="s">
        <v>85</v>
      </c>
      <c r="AW110" s="13" t="s">
        <v>34</v>
      </c>
      <c r="AX110" s="13" t="s">
        <v>79</v>
      </c>
      <c r="AY110" s="203" t="s">
        <v>171</v>
      </c>
    </row>
    <row r="111" spans="1:65" s="2" customFormat="1" ht="33" customHeight="1">
      <c r="A111" s="35"/>
      <c r="B111" s="36"/>
      <c r="C111" s="179" t="s">
        <v>186</v>
      </c>
      <c r="D111" s="179" t="s">
        <v>173</v>
      </c>
      <c r="E111" s="180" t="s">
        <v>2276</v>
      </c>
      <c r="F111" s="181" t="s">
        <v>2277</v>
      </c>
      <c r="G111" s="182" t="s">
        <v>2261</v>
      </c>
      <c r="H111" s="183">
        <v>1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>O111*H111</f>
        <v>0</v>
      </c>
      <c r="Q111" s="188">
        <v>0.17771999999999999</v>
      </c>
      <c r="R111" s="188">
        <f>Q111*H111</f>
        <v>0.17771999999999999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254</v>
      </c>
      <c r="AT111" s="190" t="s">
        <v>173</v>
      </c>
      <c r="AU111" s="190" t="s">
        <v>85</v>
      </c>
      <c r="AY111" s="18" t="s">
        <v>171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85</v>
      </c>
      <c r="BK111" s="191">
        <f>ROUND(I111*H111,2)</f>
        <v>0</v>
      </c>
      <c r="BL111" s="18" t="s">
        <v>254</v>
      </c>
      <c r="BM111" s="190" t="s">
        <v>2278</v>
      </c>
    </row>
    <row r="112" spans="1:65" s="13" customFormat="1" ht="11.25">
      <c r="B112" s="192"/>
      <c r="C112" s="193"/>
      <c r="D112" s="194" t="s">
        <v>180</v>
      </c>
      <c r="E112" s="195" t="s">
        <v>19</v>
      </c>
      <c r="F112" s="196" t="s">
        <v>79</v>
      </c>
      <c r="G112" s="193"/>
      <c r="H112" s="197">
        <v>1</v>
      </c>
      <c r="I112" s="198"/>
      <c r="J112" s="193"/>
      <c r="K112" s="193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180</v>
      </c>
      <c r="AU112" s="203" t="s">
        <v>85</v>
      </c>
      <c r="AV112" s="13" t="s">
        <v>85</v>
      </c>
      <c r="AW112" s="13" t="s">
        <v>34</v>
      </c>
      <c r="AX112" s="13" t="s">
        <v>79</v>
      </c>
      <c r="AY112" s="203" t="s">
        <v>171</v>
      </c>
    </row>
    <row r="113" spans="1:65" s="2" customFormat="1" ht="44.25" customHeight="1">
      <c r="A113" s="35"/>
      <c r="B113" s="36"/>
      <c r="C113" s="179" t="s">
        <v>218</v>
      </c>
      <c r="D113" s="179" t="s">
        <v>173</v>
      </c>
      <c r="E113" s="180" t="s">
        <v>2279</v>
      </c>
      <c r="F113" s="181" t="s">
        <v>2280</v>
      </c>
      <c r="G113" s="182" t="s">
        <v>215</v>
      </c>
      <c r="H113" s="183">
        <v>0.58799999999999997</v>
      </c>
      <c r="I113" s="184"/>
      <c r="J113" s="185">
        <f>ROUND(I113*H113,2)</f>
        <v>0</v>
      </c>
      <c r="K113" s="181" t="s">
        <v>177</v>
      </c>
      <c r="L113" s="40"/>
      <c r="M113" s="186" t="s">
        <v>19</v>
      </c>
      <c r="N113" s="187" t="s">
        <v>45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254</v>
      </c>
      <c r="AT113" s="190" t="s">
        <v>173</v>
      </c>
      <c r="AU113" s="190" t="s">
        <v>85</v>
      </c>
      <c r="AY113" s="18" t="s">
        <v>171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85</v>
      </c>
      <c r="BK113" s="191">
        <f>ROUND(I113*H113,2)</f>
        <v>0</v>
      </c>
      <c r="BL113" s="18" t="s">
        <v>254</v>
      </c>
      <c r="BM113" s="190" t="s">
        <v>2281</v>
      </c>
    </row>
    <row r="114" spans="1:65" s="2" customFormat="1" ht="48">
      <c r="A114" s="35"/>
      <c r="B114" s="36"/>
      <c r="C114" s="179" t="s">
        <v>223</v>
      </c>
      <c r="D114" s="179" t="s">
        <v>173</v>
      </c>
      <c r="E114" s="180" t="s">
        <v>2282</v>
      </c>
      <c r="F114" s="181" t="s">
        <v>2283</v>
      </c>
      <c r="G114" s="182" t="s">
        <v>215</v>
      </c>
      <c r="H114" s="183">
        <v>0.58799999999999997</v>
      </c>
      <c r="I114" s="184"/>
      <c r="J114" s="185">
        <f>ROUND(I114*H114,2)</f>
        <v>0</v>
      </c>
      <c r="K114" s="181" t="s">
        <v>177</v>
      </c>
      <c r="L114" s="40"/>
      <c r="M114" s="186" t="s">
        <v>19</v>
      </c>
      <c r="N114" s="187" t="s">
        <v>45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254</v>
      </c>
      <c r="AT114" s="190" t="s">
        <v>173</v>
      </c>
      <c r="AU114" s="190" t="s">
        <v>85</v>
      </c>
      <c r="AY114" s="18" t="s">
        <v>171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85</v>
      </c>
      <c r="BK114" s="191">
        <f>ROUND(I114*H114,2)</f>
        <v>0</v>
      </c>
      <c r="BL114" s="18" t="s">
        <v>254</v>
      </c>
      <c r="BM114" s="190" t="s">
        <v>2284</v>
      </c>
    </row>
    <row r="115" spans="1:65" s="12" customFormat="1" ht="22.9" customHeight="1">
      <c r="B115" s="163"/>
      <c r="C115" s="164"/>
      <c r="D115" s="165" t="s">
        <v>72</v>
      </c>
      <c r="E115" s="177" t="s">
        <v>2285</v>
      </c>
      <c r="F115" s="177" t="s">
        <v>2286</v>
      </c>
      <c r="G115" s="164"/>
      <c r="H115" s="164"/>
      <c r="I115" s="167"/>
      <c r="J115" s="178">
        <f>BK115</f>
        <v>0</v>
      </c>
      <c r="K115" s="164"/>
      <c r="L115" s="169"/>
      <c r="M115" s="170"/>
      <c r="N115" s="171"/>
      <c r="O115" s="171"/>
      <c r="P115" s="172">
        <f>SUM(P116:P149)</f>
        <v>0</v>
      </c>
      <c r="Q115" s="171"/>
      <c r="R115" s="172">
        <f>SUM(R116:R149)</f>
        <v>0.22386</v>
      </c>
      <c r="S115" s="171"/>
      <c r="T115" s="173">
        <f>SUM(T116:T149)</f>
        <v>0</v>
      </c>
      <c r="AR115" s="174" t="s">
        <v>85</v>
      </c>
      <c r="AT115" s="175" t="s">
        <v>72</v>
      </c>
      <c r="AU115" s="175" t="s">
        <v>79</v>
      </c>
      <c r="AY115" s="174" t="s">
        <v>171</v>
      </c>
      <c r="BK115" s="176">
        <f>SUM(BK116:BK149)</f>
        <v>0</v>
      </c>
    </row>
    <row r="116" spans="1:65" s="2" customFormat="1" ht="16.5" customHeight="1">
      <c r="A116" s="35"/>
      <c r="B116" s="36"/>
      <c r="C116" s="179" t="s">
        <v>228</v>
      </c>
      <c r="D116" s="179" t="s">
        <v>173</v>
      </c>
      <c r="E116" s="180" t="s">
        <v>2287</v>
      </c>
      <c r="F116" s="181" t="s">
        <v>2288</v>
      </c>
      <c r="G116" s="182" t="s">
        <v>266</v>
      </c>
      <c r="H116" s="183">
        <v>2</v>
      </c>
      <c r="I116" s="184"/>
      <c r="J116" s="185">
        <f>ROUND(I116*H116,2)</f>
        <v>0</v>
      </c>
      <c r="K116" s="181" t="s">
        <v>19</v>
      </c>
      <c r="L116" s="40"/>
      <c r="M116" s="186" t="s">
        <v>19</v>
      </c>
      <c r="N116" s="187" t="s">
        <v>45</v>
      </c>
      <c r="O116" s="65"/>
      <c r="P116" s="188">
        <f>O116*H116</f>
        <v>0</v>
      </c>
      <c r="Q116" s="188">
        <v>1.6299999999999999E-3</v>
      </c>
      <c r="R116" s="188">
        <f>Q116*H116</f>
        <v>3.2599999999999999E-3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254</v>
      </c>
      <c r="AT116" s="190" t="s">
        <v>173</v>
      </c>
      <c r="AU116" s="190" t="s">
        <v>85</v>
      </c>
      <c r="AY116" s="18" t="s">
        <v>171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85</v>
      </c>
      <c r="BK116" s="191">
        <f>ROUND(I116*H116,2)</f>
        <v>0</v>
      </c>
      <c r="BL116" s="18" t="s">
        <v>254</v>
      </c>
      <c r="BM116" s="190" t="s">
        <v>2289</v>
      </c>
    </row>
    <row r="117" spans="1:65" s="13" customFormat="1" ht="11.25">
      <c r="B117" s="192"/>
      <c r="C117" s="193"/>
      <c r="D117" s="194" t="s">
        <v>180</v>
      </c>
      <c r="E117" s="195" t="s">
        <v>19</v>
      </c>
      <c r="F117" s="196" t="s">
        <v>85</v>
      </c>
      <c r="G117" s="193"/>
      <c r="H117" s="197">
        <v>2</v>
      </c>
      <c r="I117" s="198"/>
      <c r="J117" s="193"/>
      <c r="K117" s="193"/>
      <c r="L117" s="199"/>
      <c r="M117" s="200"/>
      <c r="N117" s="201"/>
      <c r="O117" s="201"/>
      <c r="P117" s="201"/>
      <c r="Q117" s="201"/>
      <c r="R117" s="201"/>
      <c r="S117" s="201"/>
      <c r="T117" s="202"/>
      <c r="AT117" s="203" t="s">
        <v>180</v>
      </c>
      <c r="AU117" s="203" t="s">
        <v>85</v>
      </c>
      <c r="AV117" s="13" t="s">
        <v>85</v>
      </c>
      <c r="AW117" s="13" t="s">
        <v>34</v>
      </c>
      <c r="AX117" s="13" t="s">
        <v>79</v>
      </c>
      <c r="AY117" s="203" t="s">
        <v>171</v>
      </c>
    </row>
    <row r="118" spans="1:65" s="2" customFormat="1" ht="24">
      <c r="A118" s="35"/>
      <c r="B118" s="36"/>
      <c r="C118" s="179" t="s">
        <v>235</v>
      </c>
      <c r="D118" s="179" t="s">
        <v>173</v>
      </c>
      <c r="E118" s="180" t="s">
        <v>2290</v>
      </c>
      <c r="F118" s="181" t="s">
        <v>2291</v>
      </c>
      <c r="G118" s="182" t="s">
        <v>318</v>
      </c>
      <c r="H118" s="183">
        <v>20</v>
      </c>
      <c r="I118" s="184"/>
      <c r="J118" s="185">
        <f>ROUND(I118*H118,2)</f>
        <v>0</v>
      </c>
      <c r="K118" s="181" t="s">
        <v>177</v>
      </c>
      <c r="L118" s="40"/>
      <c r="M118" s="186" t="s">
        <v>19</v>
      </c>
      <c r="N118" s="187" t="s">
        <v>45</v>
      </c>
      <c r="O118" s="65"/>
      <c r="P118" s="188">
        <f>O118*H118</f>
        <v>0</v>
      </c>
      <c r="Q118" s="188">
        <v>4.6999999999999999E-4</v>
      </c>
      <c r="R118" s="188">
        <f>Q118*H118</f>
        <v>9.4000000000000004E-3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254</v>
      </c>
      <c r="AT118" s="190" t="s">
        <v>173</v>
      </c>
      <c r="AU118" s="190" t="s">
        <v>85</v>
      </c>
      <c r="AY118" s="18" t="s">
        <v>171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85</v>
      </c>
      <c r="BK118" s="191">
        <f>ROUND(I118*H118,2)</f>
        <v>0</v>
      </c>
      <c r="BL118" s="18" t="s">
        <v>254</v>
      </c>
      <c r="BM118" s="190" t="s">
        <v>2292</v>
      </c>
    </row>
    <row r="119" spans="1:65" s="13" customFormat="1" ht="11.25">
      <c r="B119" s="192"/>
      <c r="C119" s="193"/>
      <c r="D119" s="194" t="s">
        <v>180</v>
      </c>
      <c r="E119" s="195" t="s">
        <v>19</v>
      </c>
      <c r="F119" s="196" t="s">
        <v>2293</v>
      </c>
      <c r="G119" s="193"/>
      <c r="H119" s="197">
        <v>15</v>
      </c>
      <c r="I119" s="198"/>
      <c r="J119" s="193"/>
      <c r="K119" s="193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180</v>
      </c>
      <c r="AU119" s="203" t="s">
        <v>85</v>
      </c>
      <c r="AV119" s="13" t="s">
        <v>85</v>
      </c>
      <c r="AW119" s="13" t="s">
        <v>34</v>
      </c>
      <c r="AX119" s="13" t="s">
        <v>73</v>
      </c>
      <c r="AY119" s="203" t="s">
        <v>171</v>
      </c>
    </row>
    <row r="120" spans="1:65" s="13" customFormat="1" ht="11.25">
      <c r="B120" s="192"/>
      <c r="C120" s="193"/>
      <c r="D120" s="194" t="s">
        <v>180</v>
      </c>
      <c r="E120" s="195" t="s">
        <v>19</v>
      </c>
      <c r="F120" s="196" t="s">
        <v>2294</v>
      </c>
      <c r="G120" s="193"/>
      <c r="H120" s="197">
        <v>5</v>
      </c>
      <c r="I120" s="198"/>
      <c r="J120" s="193"/>
      <c r="K120" s="193"/>
      <c r="L120" s="199"/>
      <c r="M120" s="200"/>
      <c r="N120" s="201"/>
      <c r="O120" s="201"/>
      <c r="P120" s="201"/>
      <c r="Q120" s="201"/>
      <c r="R120" s="201"/>
      <c r="S120" s="201"/>
      <c r="T120" s="202"/>
      <c r="AT120" s="203" t="s">
        <v>180</v>
      </c>
      <c r="AU120" s="203" t="s">
        <v>85</v>
      </c>
      <c r="AV120" s="13" t="s">
        <v>85</v>
      </c>
      <c r="AW120" s="13" t="s">
        <v>34</v>
      </c>
      <c r="AX120" s="13" t="s">
        <v>73</v>
      </c>
      <c r="AY120" s="203" t="s">
        <v>171</v>
      </c>
    </row>
    <row r="121" spans="1:65" s="14" customFormat="1" ht="11.25">
      <c r="B121" s="204"/>
      <c r="C121" s="205"/>
      <c r="D121" s="194" t="s">
        <v>180</v>
      </c>
      <c r="E121" s="206" t="s">
        <v>19</v>
      </c>
      <c r="F121" s="207" t="s">
        <v>183</v>
      </c>
      <c r="G121" s="205"/>
      <c r="H121" s="208">
        <v>20</v>
      </c>
      <c r="I121" s="209"/>
      <c r="J121" s="205"/>
      <c r="K121" s="205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180</v>
      </c>
      <c r="AU121" s="214" t="s">
        <v>85</v>
      </c>
      <c r="AV121" s="14" t="s">
        <v>178</v>
      </c>
      <c r="AW121" s="14" t="s">
        <v>34</v>
      </c>
      <c r="AX121" s="14" t="s">
        <v>79</v>
      </c>
      <c r="AY121" s="214" t="s">
        <v>171</v>
      </c>
    </row>
    <row r="122" spans="1:65" s="2" customFormat="1" ht="24">
      <c r="A122" s="35"/>
      <c r="B122" s="36"/>
      <c r="C122" s="179" t="s">
        <v>239</v>
      </c>
      <c r="D122" s="179" t="s">
        <v>173</v>
      </c>
      <c r="E122" s="180" t="s">
        <v>2295</v>
      </c>
      <c r="F122" s="181" t="s">
        <v>2296</v>
      </c>
      <c r="G122" s="182" t="s">
        <v>318</v>
      </c>
      <c r="H122" s="183">
        <v>20</v>
      </c>
      <c r="I122" s="184"/>
      <c r="J122" s="185">
        <f>ROUND(I122*H122,2)</f>
        <v>0</v>
      </c>
      <c r="K122" s="181" t="s">
        <v>177</v>
      </c>
      <c r="L122" s="40"/>
      <c r="M122" s="186" t="s">
        <v>19</v>
      </c>
      <c r="N122" s="187" t="s">
        <v>45</v>
      </c>
      <c r="O122" s="65"/>
      <c r="P122" s="188">
        <f>O122*H122</f>
        <v>0</v>
      </c>
      <c r="Q122" s="188">
        <v>5.8E-4</v>
      </c>
      <c r="R122" s="188">
        <f>Q122*H122</f>
        <v>1.1599999999999999E-2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254</v>
      </c>
      <c r="AT122" s="190" t="s">
        <v>173</v>
      </c>
      <c r="AU122" s="190" t="s">
        <v>85</v>
      </c>
      <c r="AY122" s="18" t="s">
        <v>171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85</v>
      </c>
      <c r="BK122" s="191">
        <f>ROUND(I122*H122,2)</f>
        <v>0</v>
      </c>
      <c r="BL122" s="18" t="s">
        <v>254</v>
      </c>
      <c r="BM122" s="190" t="s">
        <v>2297</v>
      </c>
    </row>
    <row r="123" spans="1:65" s="13" customFormat="1" ht="11.25">
      <c r="B123" s="192"/>
      <c r="C123" s="193"/>
      <c r="D123" s="194" t="s">
        <v>180</v>
      </c>
      <c r="E123" s="195" t="s">
        <v>19</v>
      </c>
      <c r="F123" s="196" t="s">
        <v>2298</v>
      </c>
      <c r="G123" s="193"/>
      <c r="H123" s="197">
        <v>20</v>
      </c>
      <c r="I123" s="198"/>
      <c r="J123" s="193"/>
      <c r="K123" s="193"/>
      <c r="L123" s="199"/>
      <c r="M123" s="200"/>
      <c r="N123" s="201"/>
      <c r="O123" s="201"/>
      <c r="P123" s="201"/>
      <c r="Q123" s="201"/>
      <c r="R123" s="201"/>
      <c r="S123" s="201"/>
      <c r="T123" s="202"/>
      <c r="AT123" s="203" t="s">
        <v>180</v>
      </c>
      <c r="AU123" s="203" t="s">
        <v>85</v>
      </c>
      <c r="AV123" s="13" t="s">
        <v>85</v>
      </c>
      <c r="AW123" s="13" t="s">
        <v>34</v>
      </c>
      <c r="AX123" s="13" t="s">
        <v>79</v>
      </c>
      <c r="AY123" s="203" t="s">
        <v>171</v>
      </c>
    </row>
    <row r="124" spans="1:65" s="2" customFormat="1" ht="24">
      <c r="A124" s="35"/>
      <c r="B124" s="36"/>
      <c r="C124" s="179" t="s">
        <v>245</v>
      </c>
      <c r="D124" s="179" t="s">
        <v>173</v>
      </c>
      <c r="E124" s="180" t="s">
        <v>2299</v>
      </c>
      <c r="F124" s="181" t="s">
        <v>2300</v>
      </c>
      <c r="G124" s="182" t="s">
        <v>318</v>
      </c>
      <c r="H124" s="183">
        <v>35</v>
      </c>
      <c r="I124" s="184"/>
      <c r="J124" s="185">
        <f>ROUND(I124*H124,2)</f>
        <v>0</v>
      </c>
      <c r="K124" s="181" t="s">
        <v>177</v>
      </c>
      <c r="L124" s="40"/>
      <c r="M124" s="186" t="s">
        <v>19</v>
      </c>
      <c r="N124" s="187" t="s">
        <v>45</v>
      </c>
      <c r="O124" s="65"/>
      <c r="P124" s="188">
        <f>O124*H124</f>
        <v>0</v>
      </c>
      <c r="Q124" s="188">
        <v>7.2999999999999996E-4</v>
      </c>
      <c r="R124" s="188">
        <f>Q124*H124</f>
        <v>2.555E-2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254</v>
      </c>
      <c r="AT124" s="190" t="s">
        <v>173</v>
      </c>
      <c r="AU124" s="190" t="s">
        <v>85</v>
      </c>
      <c r="AY124" s="18" t="s">
        <v>171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85</v>
      </c>
      <c r="BK124" s="191">
        <f>ROUND(I124*H124,2)</f>
        <v>0</v>
      </c>
      <c r="BL124" s="18" t="s">
        <v>254</v>
      </c>
      <c r="BM124" s="190" t="s">
        <v>2301</v>
      </c>
    </row>
    <row r="125" spans="1:65" s="13" customFormat="1" ht="11.25">
      <c r="B125" s="192"/>
      <c r="C125" s="193"/>
      <c r="D125" s="194" t="s">
        <v>180</v>
      </c>
      <c r="E125" s="195" t="s">
        <v>19</v>
      </c>
      <c r="F125" s="196" t="s">
        <v>2302</v>
      </c>
      <c r="G125" s="193"/>
      <c r="H125" s="197">
        <v>25</v>
      </c>
      <c r="I125" s="198"/>
      <c r="J125" s="193"/>
      <c r="K125" s="193"/>
      <c r="L125" s="199"/>
      <c r="M125" s="200"/>
      <c r="N125" s="201"/>
      <c r="O125" s="201"/>
      <c r="P125" s="201"/>
      <c r="Q125" s="201"/>
      <c r="R125" s="201"/>
      <c r="S125" s="201"/>
      <c r="T125" s="202"/>
      <c r="AT125" s="203" t="s">
        <v>180</v>
      </c>
      <c r="AU125" s="203" t="s">
        <v>85</v>
      </c>
      <c r="AV125" s="13" t="s">
        <v>85</v>
      </c>
      <c r="AW125" s="13" t="s">
        <v>34</v>
      </c>
      <c r="AX125" s="13" t="s">
        <v>73</v>
      </c>
      <c r="AY125" s="203" t="s">
        <v>171</v>
      </c>
    </row>
    <row r="126" spans="1:65" s="13" customFormat="1" ht="11.25">
      <c r="B126" s="192"/>
      <c r="C126" s="193"/>
      <c r="D126" s="194" t="s">
        <v>180</v>
      </c>
      <c r="E126" s="195" t="s">
        <v>19</v>
      </c>
      <c r="F126" s="196" t="s">
        <v>2303</v>
      </c>
      <c r="G126" s="193"/>
      <c r="H126" s="197">
        <v>10</v>
      </c>
      <c r="I126" s="198"/>
      <c r="J126" s="193"/>
      <c r="K126" s="193"/>
      <c r="L126" s="199"/>
      <c r="M126" s="200"/>
      <c r="N126" s="201"/>
      <c r="O126" s="201"/>
      <c r="P126" s="201"/>
      <c r="Q126" s="201"/>
      <c r="R126" s="201"/>
      <c r="S126" s="201"/>
      <c r="T126" s="202"/>
      <c r="AT126" s="203" t="s">
        <v>180</v>
      </c>
      <c r="AU126" s="203" t="s">
        <v>85</v>
      </c>
      <c r="AV126" s="13" t="s">
        <v>85</v>
      </c>
      <c r="AW126" s="13" t="s">
        <v>34</v>
      </c>
      <c r="AX126" s="13" t="s">
        <v>73</v>
      </c>
      <c r="AY126" s="203" t="s">
        <v>171</v>
      </c>
    </row>
    <row r="127" spans="1:65" s="14" customFormat="1" ht="11.25">
      <c r="B127" s="204"/>
      <c r="C127" s="205"/>
      <c r="D127" s="194" t="s">
        <v>180</v>
      </c>
      <c r="E127" s="206" t="s">
        <v>19</v>
      </c>
      <c r="F127" s="207" t="s">
        <v>183</v>
      </c>
      <c r="G127" s="205"/>
      <c r="H127" s="208">
        <v>35</v>
      </c>
      <c r="I127" s="209"/>
      <c r="J127" s="205"/>
      <c r="K127" s="205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180</v>
      </c>
      <c r="AU127" s="214" t="s">
        <v>85</v>
      </c>
      <c r="AV127" s="14" t="s">
        <v>178</v>
      </c>
      <c r="AW127" s="14" t="s">
        <v>34</v>
      </c>
      <c r="AX127" s="14" t="s">
        <v>79</v>
      </c>
      <c r="AY127" s="214" t="s">
        <v>171</v>
      </c>
    </row>
    <row r="128" spans="1:65" s="2" customFormat="1" ht="24">
      <c r="A128" s="35"/>
      <c r="B128" s="36"/>
      <c r="C128" s="179" t="s">
        <v>8</v>
      </c>
      <c r="D128" s="179" t="s">
        <v>173</v>
      </c>
      <c r="E128" s="180" t="s">
        <v>2304</v>
      </c>
      <c r="F128" s="181" t="s">
        <v>2305</v>
      </c>
      <c r="G128" s="182" t="s">
        <v>318</v>
      </c>
      <c r="H128" s="183">
        <v>40</v>
      </c>
      <c r="I128" s="184"/>
      <c r="J128" s="185">
        <f>ROUND(I128*H128,2)</f>
        <v>0</v>
      </c>
      <c r="K128" s="181" t="s">
        <v>177</v>
      </c>
      <c r="L128" s="40"/>
      <c r="M128" s="186" t="s">
        <v>19</v>
      </c>
      <c r="N128" s="187" t="s">
        <v>45</v>
      </c>
      <c r="O128" s="65"/>
      <c r="P128" s="188">
        <f>O128*H128</f>
        <v>0</v>
      </c>
      <c r="Q128" s="188">
        <v>1.2700000000000001E-3</v>
      </c>
      <c r="R128" s="188">
        <f>Q128*H128</f>
        <v>5.0800000000000005E-2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254</v>
      </c>
      <c r="AT128" s="190" t="s">
        <v>173</v>
      </c>
      <c r="AU128" s="190" t="s">
        <v>85</v>
      </c>
      <c r="AY128" s="18" t="s">
        <v>171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85</v>
      </c>
      <c r="BK128" s="191">
        <f>ROUND(I128*H128,2)</f>
        <v>0</v>
      </c>
      <c r="BL128" s="18" t="s">
        <v>254</v>
      </c>
      <c r="BM128" s="190" t="s">
        <v>2306</v>
      </c>
    </row>
    <row r="129" spans="1:65" s="13" customFormat="1" ht="11.25">
      <c r="B129" s="192"/>
      <c r="C129" s="193"/>
      <c r="D129" s="194" t="s">
        <v>180</v>
      </c>
      <c r="E129" s="195" t="s">
        <v>19</v>
      </c>
      <c r="F129" s="196" t="s">
        <v>2307</v>
      </c>
      <c r="G129" s="193"/>
      <c r="H129" s="197">
        <v>30</v>
      </c>
      <c r="I129" s="198"/>
      <c r="J129" s="193"/>
      <c r="K129" s="193"/>
      <c r="L129" s="199"/>
      <c r="M129" s="200"/>
      <c r="N129" s="201"/>
      <c r="O129" s="201"/>
      <c r="P129" s="201"/>
      <c r="Q129" s="201"/>
      <c r="R129" s="201"/>
      <c r="S129" s="201"/>
      <c r="T129" s="202"/>
      <c r="AT129" s="203" t="s">
        <v>180</v>
      </c>
      <c r="AU129" s="203" t="s">
        <v>85</v>
      </c>
      <c r="AV129" s="13" t="s">
        <v>85</v>
      </c>
      <c r="AW129" s="13" t="s">
        <v>34</v>
      </c>
      <c r="AX129" s="13" t="s">
        <v>73</v>
      </c>
      <c r="AY129" s="203" t="s">
        <v>171</v>
      </c>
    </row>
    <row r="130" spans="1:65" s="13" customFormat="1" ht="11.25">
      <c r="B130" s="192"/>
      <c r="C130" s="193"/>
      <c r="D130" s="194" t="s">
        <v>180</v>
      </c>
      <c r="E130" s="195" t="s">
        <v>19</v>
      </c>
      <c r="F130" s="196" t="s">
        <v>2303</v>
      </c>
      <c r="G130" s="193"/>
      <c r="H130" s="197">
        <v>10</v>
      </c>
      <c r="I130" s="198"/>
      <c r="J130" s="193"/>
      <c r="K130" s="193"/>
      <c r="L130" s="199"/>
      <c r="M130" s="200"/>
      <c r="N130" s="201"/>
      <c r="O130" s="201"/>
      <c r="P130" s="201"/>
      <c r="Q130" s="201"/>
      <c r="R130" s="201"/>
      <c r="S130" s="201"/>
      <c r="T130" s="202"/>
      <c r="AT130" s="203" t="s">
        <v>180</v>
      </c>
      <c r="AU130" s="203" t="s">
        <v>85</v>
      </c>
      <c r="AV130" s="13" t="s">
        <v>85</v>
      </c>
      <c r="AW130" s="13" t="s">
        <v>34</v>
      </c>
      <c r="AX130" s="13" t="s">
        <v>73</v>
      </c>
      <c r="AY130" s="203" t="s">
        <v>171</v>
      </c>
    </row>
    <row r="131" spans="1:65" s="14" customFormat="1" ht="11.25">
      <c r="B131" s="204"/>
      <c r="C131" s="205"/>
      <c r="D131" s="194" t="s">
        <v>180</v>
      </c>
      <c r="E131" s="206" t="s">
        <v>19</v>
      </c>
      <c r="F131" s="207" t="s">
        <v>183</v>
      </c>
      <c r="G131" s="205"/>
      <c r="H131" s="208">
        <v>40</v>
      </c>
      <c r="I131" s="209"/>
      <c r="J131" s="205"/>
      <c r="K131" s="205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180</v>
      </c>
      <c r="AU131" s="214" t="s">
        <v>85</v>
      </c>
      <c r="AV131" s="14" t="s">
        <v>178</v>
      </c>
      <c r="AW131" s="14" t="s">
        <v>34</v>
      </c>
      <c r="AX131" s="14" t="s">
        <v>79</v>
      </c>
      <c r="AY131" s="214" t="s">
        <v>171</v>
      </c>
    </row>
    <row r="132" spans="1:65" s="2" customFormat="1" ht="24">
      <c r="A132" s="35"/>
      <c r="B132" s="36"/>
      <c r="C132" s="179" t="s">
        <v>254</v>
      </c>
      <c r="D132" s="179" t="s">
        <v>173</v>
      </c>
      <c r="E132" s="180" t="s">
        <v>2308</v>
      </c>
      <c r="F132" s="181" t="s">
        <v>2309</v>
      </c>
      <c r="G132" s="182" t="s">
        <v>318</v>
      </c>
      <c r="H132" s="183">
        <v>25</v>
      </c>
      <c r="I132" s="184"/>
      <c r="J132" s="185">
        <f>ROUND(I132*H132,2)</f>
        <v>0</v>
      </c>
      <c r="K132" s="181" t="s">
        <v>177</v>
      </c>
      <c r="L132" s="40"/>
      <c r="M132" s="186" t="s">
        <v>19</v>
      </c>
      <c r="N132" s="187" t="s">
        <v>45</v>
      </c>
      <c r="O132" s="65"/>
      <c r="P132" s="188">
        <f>O132*H132</f>
        <v>0</v>
      </c>
      <c r="Q132" s="188">
        <v>1.5900000000000001E-3</v>
      </c>
      <c r="R132" s="188">
        <f>Q132*H132</f>
        <v>3.9750000000000001E-2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254</v>
      </c>
      <c r="AT132" s="190" t="s">
        <v>173</v>
      </c>
      <c r="AU132" s="190" t="s">
        <v>85</v>
      </c>
      <c r="AY132" s="18" t="s">
        <v>171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85</v>
      </c>
      <c r="BK132" s="191">
        <f>ROUND(I132*H132,2)</f>
        <v>0</v>
      </c>
      <c r="BL132" s="18" t="s">
        <v>254</v>
      </c>
      <c r="BM132" s="190" t="s">
        <v>2310</v>
      </c>
    </row>
    <row r="133" spans="1:65" s="13" customFormat="1" ht="11.25">
      <c r="B133" s="192"/>
      <c r="C133" s="193"/>
      <c r="D133" s="194" t="s">
        <v>180</v>
      </c>
      <c r="E133" s="195" t="s">
        <v>19</v>
      </c>
      <c r="F133" s="196" t="s">
        <v>2302</v>
      </c>
      <c r="G133" s="193"/>
      <c r="H133" s="197">
        <v>25</v>
      </c>
      <c r="I133" s="198"/>
      <c r="J133" s="193"/>
      <c r="K133" s="193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180</v>
      </c>
      <c r="AU133" s="203" t="s">
        <v>85</v>
      </c>
      <c r="AV133" s="13" t="s">
        <v>85</v>
      </c>
      <c r="AW133" s="13" t="s">
        <v>34</v>
      </c>
      <c r="AX133" s="13" t="s">
        <v>79</v>
      </c>
      <c r="AY133" s="203" t="s">
        <v>171</v>
      </c>
    </row>
    <row r="134" spans="1:65" s="2" customFormat="1" ht="24">
      <c r="A134" s="35"/>
      <c r="B134" s="36"/>
      <c r="C134" s="179" t="s">
        <v>259</v>
      </c>
      <c r="D134" s="179" t="s">
        <v>173</v>
      </c>
      <c r="E134" s="180" t="s">
        <v>2311</v>
      </c>
      <c r="F134" s="181" t="s">
        <v>2312</v>
      </c>
      <c r="G134" s="182" t="s">
        <v>266</v>
      </c>
      <c r="H134" s="183">
        <v>32</v>
      </c>
      <c r="I134" s="184"/>
      <c r="J134" s="185">
        <f>ROUND(I134*H134,2)</f>
        <v>0</v>
      </c>
      <c r="K134" s="181" t="s">
        <v>177</v>
      </c>
      <c r="L134" s="40"/>
      <c r="M134" s="186" t="s">
        <v>19</v>
      </c>
      <c r="N134" s="187" t="s">
        <v>45</v>
      </c>
      <c r="O134" s="65"/>
      <c r="P134" s="188">
        <f>O134*H134</f>
        <v>0</v>
      </c>
      <c r="Q134" s="188">
        <v>5.0000000000000002E-5</v>
      </c>
      <c r="R134" s="188">
        <f>Q134*H134</f>
        <v>1.6000000000000001E-3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254</v>
      </c>
      <c r="AT134" s="190" t="s">
        <v>173</v>
      </c>
      <c r="AU134" s="190" t="s">
        <v>85</v>
      </c>
      <c r="AY134" s="18" t="s">
        <v>171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85</v>
      </c>
      <c r="BK134" s="191">
        <f>ROUND(I134*H134,2)</f>
        <v>0</v>
      </c>
      <c r="BL134" s="18" t="s">
        <v>254</v>
      </c>
      <c r="BM134" s="190" t="s">
        <v>2313</v>
      </c>
    </row>
    <row r="135" spans="1:65" s="13" customFormat="1" ht="11.25">
      <c r="B135" s="192"/>
      <c r="C135" s="193"/>
      <c r="D135" s="194" t="s">
        <v>180</v>
      </c>
      <c r="E135" s="195" t="s">
        <v>19</v>
      </c>
      <c r="F135" s="196" t="s">
        <v>341</v>
      </c>
      <c r="G135" s="193"/>
      <c r="H135" s="197">
        <v>32</v>
      </c>
      <c r="I135" s="198"/>
      <c r="J135" s="193"/>
      <c r="K135" s="193"/>
      <c r="L135" s="199"/>
      <c r="M135" s="200"/>
      <c r="N135" s="201"/>
      <c r="O135" s="201"/>
      <c r="P135" s="201"/>
      <c r="Q135" s="201"/>
      <c r="R135" s="201"/>
      <c r="S135" s="201"/>
      <c r="T135" s="202"/>
      <c r="AT135" s="203" t="s">
        <v>180</v>
      </c>
      <c r="AU135" s="203" t="s">
        <v>85</v>
      </c>
      <c r="AV135" s="13" t="s">
        <v>85</v>
      </c>
      <c r="AW135" s="13" t="s">
        <v>34</v>
      </c>
      <c r="AX135" s="13" t="s">
        <v>79</v>
      </c>
      <c r="AY135" s="203" t="s">
        <v>171</v>
      </c>
    </row>
    <row r="136" spans="1:65" s="2" customFormat="1" ht="24">
      <c r="A136" s="35"/>
      <c r="B136" s="36"/>
      <c r="C136" s="179" t="s">
        <v>216</v>
      </c>
      <c r="D136" s="179" t="s">
        <v>173</v>
      </c>
      <c r="E136" s="180" t="s">
        <v>2314</v>
      </c>
      <c r="F136" s="181" t="s">
        <v>2315</v>
      </c>
      <c r="G136" s="182" t="s">
        <v>318</v>
      </c>
      <c r="H136" s="183">
        <v>140</v>
      </c>
      <c r="I136" s="184"/>
      <c r="J136" s="185">
        <f>ROUND(I136*H136,2)</f>
        <v>0</v>
      </c>
      <c r="K136" s="181" t="s">
        <v>177</v>
      </c>
      <c r="L136" s="40"/>
      <c r="M136" s="186" t="s">
        <v>19</v>
      </c>
      <c r="N136" s="187" t="s">
        <v>45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254</v>
      </c>
      <c r="AT136" s="190" t="s">
        <v>173</v>
      </c>
      <c r="AU136" s="190" t="s">
        <v>85</v>
      </c>
      <c r="AY136" s="18" t="s">
        <v>171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85</v>
      </c>
      <c r="BK136" s="191">
        <f>ROUND(I136*H136,2)</f>
        <v>0</v>
      </c>
      <c r="BL136" s="18" t="s">
        <v>254</v>
      </c>
      <c r="BM136" s="190" t="s">
        <v>2316</v>
      </c>
    </row>
    <row r="137" spans="1:65" s="13" customFormat="1" ht="11.25">
      <c r="B137" s="192"/>
      <c r="C137" s="193"/>
      <c r="D137" s="194" t="s">
        <v>180</v>
      </c>
      <c r="E137" s="195" t="s">
        <v>19</v>
      </c>
      <c r="F137" s="196" t="s">
        <v>2317</v>
      </c>
      <c r="G137" s="193"/>
      <c r="H137" s="197">
        <v>140</v>
      </c>
      <c r="I137" s="198"/>
      <c r="J137" s="193"/>
      <c r="K137" s="193"/>
      <c r="L137" s="199"/>
      <c r="M137" s="200"/>
      <c r="N137" s="201"/>
      <c r="O137" s="201"/>
      <c r="P137" s="201"/>
      <c r="Q137" s="201"/>
      <c r="R137" s="201"/>
      <c r="S137" s="201"/>
      <c r="T137" s="202"/>
      <c r="AT137" s="203" t="s">
        <v>180</v>
      </c>
      <c r="AU137" s="203" t="s">
        <v>85</v>
      </c>
      <c r="AV137" s="13" t="s">
        <v>85</v>
      </c>
      <c r="AW137" s="13" t="s">
        <v>34</v>
      </c>
      <c r="AX137" s="13" t="s">
        <v>79</v>
      </c>
      <c r="AY137" s="203" t="s">
        <v>171</v>
      </c>
    </row>
    <row r="138" spans="1:65" s="2" customFormat="1" ht="24">
      <c r="A138" s="35"/>
      <c r="B138" s="36"/>
      <c r="C138" s="179" t="s">
        <v>270</v>
      </c>
      <c r="D138" s="179" t="s">
        <v>173</v>
      </c>
      <c r="E138" s="180" t="s">
        <v>2318</v>
      </c>
      <c r="F138" s="181" t="s">
        <v>2319</v>
      </c>
      <c r="G138" s="182" t="s">
        <v>318</v>
      </c>
      <c r="H138" s="183">
        <v>90</v>
      </c>
      <c r="I138" s="184"/>
      <c r="J138" s="185">
        <f>ROUND(I138*H138,2)</f>
        <v>0</v>
      </c>
      <c r="K138" s="181" t="s">
        <v>19</v>
      </c>
      <c r="L138" s="40"/>
      <c r="M138" s="186" t="s">
        <v>19</v>
      </c>
      <c r="N138" s="187" t="s">
        <v>45</v>
      </c>
      <c r="O138" s="65"/>
      <c r="P138" s="188">
        <f>O138*H138</f>
        <v>0</v>
      </c>
      <c r="Q138" s="188">
        <v>1.1E-4</v>
      </c>
      <c r="R138" s="188">
        <f>Q138*H138</f>
        <v>9.9000000000000008E-3</v>
      </c>
      <c r="S138" s="188">
        <v>0</v>
      </c>
      <c r="T138" s="18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254</v>
      </c>
      <c r="AT138" s="190" t="s">
        <v>173</v>
      </c>
      <c r="AU138" s="190" t="s">
        <v>85</v>
      </c>
      <c r="AY138" s="18" t="s">
        <v>171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85</v>
      </c>
      <c r="BK138" s="191">
        <f>ROUND(I138*H138,2)</f>
        <v>0</v>
      </c>
      <c r="BL138" s="18" t="s">
        <v>254</v>
      </c>
      <c r="BM138" s="190" t="s">
        <v>2320</v>
      </c>
    </row>
    <row r="139" spans="1:65" s="13" customFormat="1" ht="11.25">
      <c r="B139" s="192"/>
      <c r="C139" s="193"/>
      <c r="D139" s="194" t="s">
        <v>180</v>
      </c>
      <c r="E139" s="195" t="s">
        <v>19</v>
      </c>
      <c r="F139" s="196" t="s">
        <v>644</v>
      </c>
      <c r="G139" s="193"/>
      <c r="H139" s="197">
        <v>90</v>
      </c>
      <c r="I139" s="198"/>
      <c r="J139" s="193"/>
      <c r="K139" s="193"/>
      <c r="L139" s="199"/>
      <c r="M139" s="200"/>
      <c r="N139" s="201"/>
      <c r="O139" s="201"/>
      <c r="P139" s="201"/>
      <c r="Q139" s="201"/>
      <c r="R139" s="201"/>
      <c r="S139" s="201"/>
      <c r="T139" s="202"/>
      <c r="AT139" s="203" t="s">
        <v>180</v>
      </c>
      <c r="AU139" s="203" t="s">
        <v>85</v>
      </c>
      <c r="AV139" s="13" t="s">
        <v>85</v>
      </c>
      <c r="AW139" s="13" t="s">
        <v>34</v>
      </c>
      <c r="AX139" s="13" t="s">
        <v>79</v>
      </c>
      <c r="AY139" s="203" t="s">
        <v>171</v>
      </c>
    </row>
    <row r="140" spans="1:65" s="2" customFormat="1" ht="24">
      <c r="A140" s="35"/>
      <c r="B140" s="36"/>
      <c r="C140" s="179" t="s">
        <v>232</v>
      </c>
      <c r="D140" s="179" t="s">
        <v>173</v>
      </c>
      <c r="E140" s="180" t="s">
        <v>2321</v>
      </c>
      <c r="F140" s="181" t="s">
        <v>2322</v>
      </c>
      <c r="G140" s="182" t="s">
        <v>318</v>
      </c>
      <c r="H140" s="183">
        <v>105</v>
      </c>
      <c r="I140" s="184"/>
      <c r="J140" s="185">
        <f>ROUND(I140*H140,2)</f>
        <v>0</v>
      </c>
      <c r="K140" s="181" t="s">
        <v>19</v>
      </c>
      <c r="L140" s="40"/>
      <c r="M140" s="186" t="s">
        <v>19</v>
      </c>
      <c r="N140" s="187" t="s">
        <v>45</v>
      </c>
      <c r="O140" s="65"/>
      <c r="P140" s="188">
        <f>O140*H140</f>
        <v>0</v>
      </c>
      <c r="Q140" s="188">
        <v>1.2E-4</v>
      </c>
      <c r="R140" s="188">
        <f>Q140*H140</f>
        <v>1.26E-2</v>
      </c>
      <c r="S140" s="188">
        <v>0</v>
      </c>
      <c r="T140" s="18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254</v>
      </c>
      <c r="AT140" s="190" t="s">
        <v>173</v>
      </c>
      <c r="AU140" s="190" t="s">
        <v>85</v>
      </c>
      <c r="AY140" s="18" t="s">
        <v>171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85</v>
      </c>
      <c r="BK140" s="191">
        <f>ROUND(I140*H140,2)</f>
        <v>0</v>
      </c>
      <c r="BL140" s="18" t="s">
        <v>254</v>
      </c>
      <c r="BM140" s="190" t="s">
        <v>2323</v>
      </c>
    </row>
    <row r="141" spans="1:65" s="13" customFormat="1" ht="11.25">
      <c r="B141" s="192"/>
      <c r="C141" s="193"/>
      <c r="D141" s="194" t="s">
        <v>180</v>
      </c>
      <c r="E141" s="195" t="s">
        <v>19</v>
      </c>
      <c r="F141" s="196" t="s">
        <v>726</v>
      </c>
      <c r="G141" s="193"/>
      <c r="H141" s="197">
        <v>105</v>
      </c>
      <c r="I141" s="198"/>
      <c r="J141" s="193"/>
      <c r="K141" s="193"/>
      <c r="L141" s="199"/>
      <c r="M141" s="200"/>
      <c r="N141" s="201"/>
      <c r="O141" s="201"/>
      <c r="P141" s="201"/>
      <c r="Q141" s="201"/>
      <c r="R141" s="201"/>
      <c r="S141" s="201"/>
      <c r="T141" s="202"/>
      <c r="AT141" s="203" t="s">
        <v>180</v>
      </c>
      <c r="AU141" s="203" t="s">
        <v>85</v>
      </c>
      <c r="AV141" s="13" t="s">
        <v>85</v>
      </c>
      <c r="AW141" s="13" t="s">
        <v>34</v>
      </c>
      <c r="AX141" s="13" t="s">
        <v>79</v>
      </c>
      <c r="AY141" s="203" t="s">
        <v>171</v>
      </c>
    </row>
    <row r="142" spans="1:65" s="2" customFormat="1" ht="24">
      <c r="A142" s="35"/>
      <c r="B142" s="36"/>
      <c r="C142" s="179" t="s">
        <v>7</v>
      </c>
      <c r="D142" s="179" t="s">
        <v>173</v>
      </c>
      <c r="E142" s="180" t="s">
        <v>2324</v>
      </c>
      <c r="F142" s="181" t="s">
        <v>2325</v>
      </c>
      <c r="G142" s="182" t="s">
        <v>318</v>
      </c>
      <c r="H142" s="183">
        <v>65</v>
      </c>
      <c r="I142" s="184"/>
      <c r="J142" s="185">
        <f>ROUND(I142*H142,2)</f>
        <v>0</v>
      </c>
      <c r="K142" s="181" t="s">
        <v>19</v>
      </c>
      <c r="L142" s="40"/>
      <c r="M142" s="186" t="s">
        <v>19</v>
      </c>
      <c r="N142" s="187" t="s">
        <v>45</v>
      </c>
      <c r="O142" s="65"/>
      <c r="P142" s="188">
        <f>O142*H142</f>
        <v>0</v>
      </c>
      <c r="Q142" s="188">
        <v>1.2E-4</v>
      </c>
      <c r="R142" s="188">
        <f>Q142*H142</f>
        <v>7.8000000000000005E-3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254</v>
      </c>
      <c r="AT142" s="190" t="s">
        <v>173</v>
      </c>
      <c r="AU142" s="190" t="s">
        <v>85</v>
      </c>
      <c r="AY142" s="18" t="s">
        <v>171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85</v>
      </c>
      <c r="BK142" s="191">
        <f>ROUND(I142*H142,2)</f>
        <v>0</v>
      </c>
      <c r="BL142" s="18" t="s">
        <v>254</v>
      </c>
      <c r="BM142" s="190" t="s">
        <v>2326</v>
      </c>
    </row>
    <row r="143" spans="1:65" s="13" customFormat="1" ht="11.25">
      <c r="B143" s="192"/>
      <c r="C143" s="193"/>
      <c r="D143" s="194" t="s">
        <v>180</v>
      </c>
      <c r="E143" s="195" t="s">
        <v>19</v>
      </c>
      <c r="F143" s="196" t="s">
        <v>525</v>
      </c>
      <c r="G143" s="193"/>
      <c r="H143" s="197">
        <v>65</v>
      </c>
      <c r="I143" s="198"/>
      <c r="J143" s="193"/>
      <c r="K143" s="193"/>
      <c r="L143" s="199"/>
      <c r="M143" s="200"/>
      <c r="N143" s="201"/>
      <c r="O143" s="201"/>
      <c r="P143" s="201"/>
      <c r="Q143" s="201"/>
      <c r="R143" s="201"/>
      <c r="S143" s="201"/>
      <c r="T143" s="202"/>
      <c r="AT143" s="203" t="s">
        <v>180</v>
      </c>
      <c r="AU143" s="203" t="s">
        <v>85</v>
      </c>
      <c r="AV143" s="13" t="s">
        <v>85</v>
      </c>
      <c r="AW143" s="13" t="s">
        <v>34</v>
      </c>
      <c r="AX143" s="13" t="s">
        <v>79</v>
      </c>
      <c r="AY143" s="203" t="s">
        <v>171</v>
      </c>
    </row>
    <row r="144" spans="1:65" s="2" customFormat="1" ht="24">
      <c r="A144" s="35"/>
      <c r="B144" s="36"/>
      <c r="C144" s="179" t="s">
        <v>284</v>
      </c>
      <c r="D144" s="179" t="s">
        <v>173</v>
      </c>
      <c r="E144" s="180" t="s">
        <v>2327</v>
      </c>
      <c r="F144" s="181" t="s">
        <v>2328</v>
      </c>
      <c r="G144" s="182" t="s">
        <v>318</v>
      </c>
      <c r="H144" s="183">
        <v>260</v>
      </c>
      <c r="I144" s="184"/>
      <c r="J144" s="185">
        <f>ROUND(I144*H144,2)</f>
        <v>0</v>
      </c>
      <c r="K144" s="181" t="s">
        <v>177</v>
      </c>
      <c r="L144" s="40"/>
      <c r="M144" s="186" t="s">
        <v>19</v>
      </c>
      <c r="N144" s="187" t="s">
        <v>45</v>
      </c>
      <c r="O144" s="65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254</v>
      </c>
      <c r="AT144" s="190" t="s">
        <v>173</v>
      </c>
      <c r="AU144" s="190" t="s">
        <v>85</v>
      </c>
      <c r="AY144" s="18" t="s">
        <v>171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85</v>
      </c>
      <c r="BK144" s="191">
        <f>ROUND(I144*H144,2)</f>
        <v>0</v>
      </c>
      <c r="BL144" s="18" t="s">
        <v>254</v>
      </c>
      <c r="BM144" s="190" t="s">
        <v>2329</v>
      </c>
    </row>
    <row r="145" spans="1:65" s="13" customFormat="1" ht="11.25">
      <c r="B145" s="192"/>
      <c r="C145" s="193"/>
      <c r="D145" s="194" t="s">
        <v>180</v>
      </c>
      <c r="E145" s="195" t="s">
        <v>19</v>
      </c>
      <c r="F145" s="196" t="s">
        <v>2330</v>
      </c>
      <c r="G145" s="193"/>
      <c r="H145" s="197">
        <v>260</v>
      </c>
      <c r="I145" s="198"/>
      <c r="J145" s="193"/>
      <c r="K145" s="193"/>
      <c r="L145" s="199"/>
      <c r="M145" s="200"/>
      <c r="N145" s="201"/>
      <c r="O145" s="201"/>
      <c r="P145" s="201"/>
      <c r="Q145" s="201"/>
      <c r="R145" s="201"/>
      <c r="S145" s="201"/>
      <c r="T145" s="202"/>
      <c r="AT145" s="203" t="s">
        <v>180</v>
      </c>
      <c r="AU145" s="203" t="s">
        <v>85</v>
      </c>
      <c r="AV145" s="13" t="s">
        <v>85</v>
      </c>
      <c r="AW145" s="13" t="s">
        <v>34</v>
      </c>
      <c r="AX145" s="13" t="s">
        <v>79</v>
      </c>
      <c r="AY145" s="203" t="s">
        <v>171</v>
      </c>
    </row>
    <row r="146" spans="1:65" s="2" customFormat="1" ht="55.5" customHeight="1">
      <c r="A146" s="35"/>
      <c r="B146" s="36"/>
      <c r="C146" s="179" t="s">
        <v>291</v>
      </c>
      <c r="D146" s="179" t="s">
        <v>173</v>
      </c>
      <c r="E146" s="180" t="s">
        <v>2331</v>
      </c>
      <c r="F146" s="181" t="s">
        <v>2332</v>
      </c>
      <c r="G146" s="182" t="s">
        <v>318</v>
      </c>
      <c r="H146" s="183">
        <v>430</v>
      </c>
      <c r="I146" s="184"/>
      <c r="J146" s="185">
        <f>ROUND(I146*H146,2)</f>
        <v>0</v>
      </c>
      <c r="K146" s="181" t="s">
        <v>177</v>
      </c>
      <c r="L146" s="40"/>
      <c r="M146" s="186" t="s">
        <v>19</v>
      </c>
      <c r="N146" s="187" t="s">
        <v>45</v>
      </c>
      <c r="O146" s="65"/>
      <c r="P146" s="188">
        <f>O146*H146</f>
        <v>0</v>
      </c>
      <c r="Q146" s="188">
        <v>1.2E-4</v>
      </c>
      <c r="R146" s="188">
        <f>Q146*H146</f>
        <v>5.16E-2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254</v>
      </c>
      <c r="AT146" s="190" t="s">
        <v>173</v>
      </c>
      <c r="AU146" s="190" t="s">
        <v>85</v>
      </c>
      <c r="AY146" s="18" t="s">
        <v>171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85</v>
      </c>
      <c r="BK146" s="191">
        <f>ROUND(I146*H146,2)</f>
        <v>0</v>
      </c>
      <c r="BL146" s="18" t="s">
        <v>254</v>
      </c>
      <c r="BM146" s="190" t="s">
        <v>2333</v>
      </c>
    </row>
    <row r="147" spans="1:65" s="13" customFormat="1" ht="11.25">
      <c r="B147" s="192"/>
      <c r="C147" s="193"/>
      <c r="D147" s="194" t="s">
        <v>180</v>
      </c>
      <c r="E147" s="195" t="s">
        <v>19</v>
      </c>
      <c r="F147" s="196" t="s">
        <v>2334</v>
      </c>
      <c r="G147" s="193"/>
      <c r="H147" s="197">
        <v>430</v>
      </c>
      <c r="I147" s="198"/>
      <c r="J147" s="193"/>
      <c r="K147" s="193"/>
      <c r="L147" s="199"/>
      <c r="M147" s="200"/>
      <c r="N147" s="201"/>
      <c r="O147" s="201"/>
      <c r="P147" s="201"/>
      <c r="Q147" s="201"/>
      <c r="R147" s="201"/>
      <c r="S147" s="201"/>
      <c r="T147" s="202"/>
      <c r="AT147" s="203" t="s">
        <v>180</v>
      </c>
      <c r="AU147" s="203" t="s">
        <v>85</v>
      </c>
      <c r="AV147" s="13" t="s">
        <v>85</v>
      </c>
      <c r="AW147" s="13" t="s">
        <v>34</v>
      </c>
      <c r="AX147" s="13" t="s">
        <v>79</v>
      </c>
      <c r="AY147" s="203" t="s">
        <v>171</v>
      </c>
    </row>
    <row r="148" spans="1:65" s="2" customFormat="1" ht="44.25" customHeight="1">
      <c r="A148" s="35"/>
      <c r="B148" s="36"/>
      <c r="C148" s="179" t="s">
        <v>297</v>
      </c>
      <c r="D148" s="179" t="s">
        <v>173</v>
      </c>
      <c r="E148" s="180" t="s">
        <v>2335</v>
      </c>
      <c r="F148" s="181" t="s">
        <v>2336</v>
      </c>
      <c r="G148" s="182" t="s">
        <v>215</v>
      </c>
      <c r="H148" s="183">
        <v>0.224</v>
      </c>
      <c r="I148" s="184"/>
      <c r="J148" s="185">
        <f>ROUND(I148*H148,2)</f>
        <v>0</v>
      </c>
      <c r="K148" s="181" t="s">
        <v>177</v>
      </c>
      <c r="L148" s="40"/>
      <c r="M148" s="186" t="s">
        <v>19</v>
      </c>
      <c r="N148" s="187" t="s">
        <v>45</v>
      </c>
      <c r="O148" s="65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254</v>
      </c>
      <c r="AT148" s="190" t="s">
        <v>173</v>
      </c>
      <c r="AU148" s="190" t="s">
        <v>85</v>
      </c>
      <c r="AY148" s="18" t="s">
        <v>171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85</v>
      </c>
      <c r="BK148" s="191">
        <f>ROUND(I148*H148,2)</f>
        <v>0</v>
      </c>
      <c r="BL148" s="18" t="s">
        <v>254</v>
      </c>
      <c r="BM148" s="190" t="s">
        <v>2337</v>
      </c>
    </row>
    <row r="149" spans="1:65" s="2" customFormat="1" ht="48">
      <c r="A149" s="35"/>
      <c r="B149" s="36"/>
      <c r="C149" s="179" t="s">
        <v>305</v>
      </c>
      <c r="D149" s="179" t="s">
        <v>173</v>
      </c>
      <c r="E149" s="180" t="s">
        <v>2338</v>
      </c>
      <c r="F149" s="181" t="s">
        <v>2339</v>
      </c>
      <c r="G149" s="182" t="s">
        <v>215</v>
      </c>
      <c r="H149" s="183">
        <v>0.224</v>
      </c>
      <c r="I149" s="184"/>
      <c r="J149" s="185">
        <f>ROUND(I149*H149,2)</f>
        <v>0</v>
      </c>
      <c r="K149" s="181" t="s">
        <v>177</v>
      </c>
      <c r="L149" s="40"/>
      <c r="M149" s="186" t="s">
        <v>19</v>
      </c>
      <c r="N149" s="187" t="s">
        <v>45</v>
      </c>
      <c r="O149" s="65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254</v>
      </c>
      <c r="AT149" s="190" t="s">
        <v>173</v>
      </c>
      <c r="AU149" s="190" t="s">
        <v>85</v>
      </c>
      <c r="AY149" s="18" t="s">
        <v>171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85</v>
      </c>
      <c r="BK149" s="191">
        <f>ROUND(I149*H149,2)</f>
        <v>0</v>
      </c>
      <c r="BL149" s="18" t="s">
        <v>254</v>
      </c>
      <c r="BM149" s="190" t="s">
        <v>2340</v>
      </c>
    </row>
    <row r="150" spans="1:65" s="12" customFormat="1" ht="22.9" customHeight="1">
      <c r="B150" s="163"/>
      <c r="C150" s="164"/>
      <c r="D150" s="165" t="s">
        <v>72</v>
      </c>
      <c r="E150" s="177" t="s">
        <v>2341</v>
      </c>
      <c r="F150" s="177" t="s">
        <v>2342</v>
      </c>
      <c r="G150" s="164"/>
      <c r="H150" s="164"/>
      <c r="I150" s="167"/>
      <c r="J150" s="178">
        <f>BK150</f>
        <v>0</v>
      </c>
      <c r="K150" s="164"/>
      <c r="L150" s="169"/>
      <c r="M150" s="170"/>
      <c r="N150" s="171"/>
      <c r="O150" s="171"/>
      <c r="P150" s="172">
        <f>SUM(P151:P192)</f>
        <v>0</v>
      </c>
      <c r="Q150" s="171"/>
      <c r="R150" s="172">
        <f>SUM(R151:R192)</f>
        <v>4.931E-2</v>
      </c>
      <c r="S150" s="171"/>
      <c r="T150" s="173">
        <f>SUM(T151:T192)</f>
        <v>0</v>
      </c>
      <c r="AR150" s="174" t="s">
        <v>85</v>
      </c>
      <c r="AT150" s="175" t="s">
        <v>72</v>
      </c>
      <c r="AU150" s="175" t="s">
        <v>79</v>
      </c>
      <c r="AY150" s="174" t="s">
        <v>171</v>
      </c>
      <c r="BK150" s="176">
        <f>SUM(BK151:BK192)</f>
        <v>0</v>
      </c>
    </row>
    <row r="151" spans="1:65" s="2" customFormat="1" ht="24">
      <c r="A151" s="35"/>
      <c r="B151" s="36"/>
      <c r="C151" s="179" t="s">
        <v>310</v>
      </c>
      <c r="D151" s="179" t="s">
        <v>173</v>
      </c>
      <c r="E151" s="180" t="s">
        <v>2343</v>
      </c>
      <c r="F151" s="181" t="s">
        <v>2344</v>
      </c>
      <c r="G151" s="182" t="s">
        <v>266</v>
      </c>
      <c r="H151" s="183">
        <v>26</v>
      </c>
      <c r="I151" s="184"/>
      <c r="J151" s="185">
        <f>ROUND(I151*H151,2)</f>
        <v>0</v>
      </c>
      <c r="K151" s="181" t="s">
        <v>177</v>
      </c>
      <c r="L151" s="40"/>
      <c r="M151" s="186" t="s">
        <v>19</v>
      </c>
      <c r="N151" s="187" t="s">
        <v>45</v>
      </c>
      <c r="O151" s="65"/>
      <c r="P151" s="188">
        <f>O151*H151</f>
        <v>0</v>
      </c>
      <c r="Q151" s="188">
        <v>5.0000000000000002E-5</v>
      </c>
      <c r="R151" s="188">
        <f>Q151*H151</f>
        <v>1.3000000000000002E-3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254</v>
      </c>
      <c r="AT151" s="190" t="s">
        <v>173</v>
      </c>
      <c r="AU151" s="190" t="s">
        <v>85</v>
      </c>
      <c r="AY151" s="18" t="s">
        <v>171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85</v>
      </c>
      <c r="BK151" s="191">
        <f>ROUND(I151*H151,2)</f>
        <v>0</v>
      </c>
      <c r="BL151" s="18" t="s">
        <v>254</v>
      </c>
      <c r="BM151" s="190" t="s">
        <v>2345</v>
      </c>
    </row>
    <row r="152" spans="1:65" s="13" customFormat="1" ht="11.25">
      <c r="B152" s="192"/>
      <c r="C152" s="193"/>
      <c r="D152" s="194" t="s">
        <v>180</v>
      </c>
      <c r="E152" s="195" t="s">
        <v>19</v>
      </c>
      <c r="F152" s="196" t="s">
        <v>2346</v>
      </c>
      <c r="G152" s="193"/>
      <c r="H152" s="197">
        <v>26</v>
      </c>
      <c r="I152" s="198"/>
      <c r="J152" s="193"/>
      <c r="K152" s="193"/>
      <c r="L152" s="199"/>
      <c r="M152" s="200"/>
      <c r="N152" s="201"/>
      <c r="O152" s="201"/>
      <c r="P152" s="201"/>
      <c r="Q152" s="201"/>
      <c r="R152" s="201"/>
      <c r="S152" s="201"/>
      <c r="T152" s="202"/>
      <c r="AT152" s="203" t="s">
        <v>180</v>
      </c>
      <c r="AU152" s="203" t="s">
        <v>85</v>
      </c>
      <c r="AV152" s="13" t="s">
        <v>85</v>
      </c>
      <c r="AW152" s="13" t="s">
        <v>34</v>
      </c>
      <c r="AX152" s="13" t="s">
        <v>79</v>
      </c>
      <c r="AY152" s="203" t="s">
        <v>171</v>
      </c>
    </row>
    <row r="153" spans="1:65" s="2" customFormat="1" ht="24">
      <c r="A153" s="35"/>
      <c r="B153" s="36"/>
      <c r="C153" s="179" t="s">
        <v>315</v>
      </c>
      <c r="D153" s="179" t="s">
        <v>173</v>
      </c>
      <c r="E153" s="180" t="s">
        <v>2347</v>
      </c>
      <c r="F153" s="181" t="s">
        <v>2348</v>
      </c>
      <c r="G153" s="182" t="s">
        <v>266</v>
      </c>
      <c r="H153" s="183">
        <v>6</v>
      </c>
      <c r="I153" s="184"/>
      <c r="J153" s="185">
        <f>ROUND(I153*H153,2)</f>
        <v>0</v>
      </c>
      <c r="K153" s="181" t="s">
        <v>177</v>
      </c>
      <c r="L153" s="40"/>
      <c r="M153" s="186" t="s">
        <v>19</v>
      </c>
      <c r="N153" s="187" t="s">
        <v>45</v>
      </c>
      <c r="O153" s="65"/>
      <c r="P153" s="188">
        <f>O153*H153</f>
        <v>0</v>
      </c>
      <c r="Q153" s="188">
        <v>6.0000000000000002E-5</v>
      </c>
      <c r="R153" s="188">
        <f>Q153*H153</f>
        <v>3.6000000000000002E-4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254</v>
      </c>
      <c r="AT153" s="190" t="s">
        <v>173</v>
      </c>
      <c r="AU153" s="190" t="s">
        <v>85</v>
      </c>
      <c r="AY153" s="18" t="s">
        <v>171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85</v>
      </c>
      <c r="BK153" s="191">
        <f>ROUND(I153*H153,2)</f>
        <v>0</v>
      </c>
      <c r="BL153" s="18" t="s">
        <v>254</v>
      </c>
      <c r="BM153" s="190" t="s">
        <v>2349</v>
      </c>
    </row>
    <row r="154" spans="1:65" s="13" customFormat="1" ht="11.25">
      <c r="B154" s="192"/>
      <c r="C154" s="193"/>
      <c r="D154" s="194" t="s">
        <v>180</v>
      </c>
      <c r="E154" s="195" t="s">
        <v>19</v>
      </c>
      <c r="F154" s="196" t="s">
        <v>2350</v>
      </c>
      <c r="G154" s="193"/>
      <c r="H154" s="197">
        <v>6</v>
      </c>
      <c r="I154" s="198"/>
      <c r="J154" s="193"/>
      <c r="K154" s="193"/>
      <c r="L154" s="199"/>
      <c r="M154" s="200"/>
      <c r="N154" s="201"/>
      <c r="O154" s="201"/>
      <c r="P154" s="201"/>
      <c r="Q154" s="201"/>
      <c r="R154" s="201"/>
      <c r="S154" s="201"/>
      <c r="T154" s="202"/>
      <c r="AT154" s="203" t="s">
        <v>180</v>
      </c>
      <c r="AU154" s="203" t="s">
        <v>85</v>
      </c>
      <c r="AV154" s="13" t="s">
        <v>85</v>
      </c>
      <c r="AW154" s="13" t="s">
        <v>34</v>
      </c>
      <c r="AX154" s="13" t="s">
        <v>79</v>
      </c>
      <c r="AY154" s="203" t="s">
        <v>171</v>
      </c>
    </row>
    <row r="155" spans="1:65" s="2" customFormat="1" ht="24">
      <c r="A155" s="35"/>
      <c r="B155" s="36"/>
      <c r="C155" s="179" t="s">
        <v>321</v>
      </c>
      <c r="D155" s="179" t="s">
        <v>173</v>
      </c>
      <c r="E155" s="180" t="s">
        <v>2351</v>
      </c>
      <c r="F155" s="181" t="s">
        <v>2352</v>
      </c>
      <c r="G155" s="182" t="s">
        <v>266</v>
      </c>
      <c r="H155" s="183">
        <v>5</v>
      </c>
      <c r="I155" s="184"/>
      <c r="J155" s="185">
        <f>ROUND(I155*H155,2)</f>
        <v>0</v>
      </c>
      <c r="K155" s="181" t="s">
        <v>177</v>
      </c>
      <c r="L155" s="40"/>
      <c r="M155" s="186" t="s">
        <v>19</v>
      </c>
      <c r="N155" s="187" t="s">
        <v>45</v>
      </c>
      <c r="O155" s="65"/>
      <c r="P155" s="188">
        <f>O155*H155</f>
        <v>0</v>
      </c>
      <c r="Q155" s="188">
        <v>3.2000000000000003E-4</v>
      </c>
      <c r="R155" s="188">
        <f>Q155*H155</f>
        <v>1.6000000000000001E-3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254</v>
      </c>
      <c r="AT155" s="190" t="s">
        <v>173</v>
      </c>
      <c r="AU155" s="190" t="s">
        <v>85</v>
      </c>
      <c r="AY155" s="18" t="s">
        <v>171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85</v>
      </c>
      <c r="BK155" s="191">
        <f>ROUND(I155*H155,2)</f>
        <v>0</v>
      </c>
      <c r="BL155" s="18" t="s">
        <v>254</v>
      </c>
      <c r="BM155" s="190" t="s">
        <v>2353</v>
      </c>
    </row>
    <row r="156" spans="1:65" s="13" customFormat="1" ht="11.25">
      <c r="B156" s="192"/>
      <c r="C156" s="193"/>
      <c r="D156" s="194" t="s">
        <v>180</v>
      </c>
      <c r="E156" s="195" t="s">
        <v>19</v>
      </c>
      <c r="F156" s="196" t="s">
        <v>2354</v>
      </c>
      <c r="G156" s="193"/>
      <c r="H156" s="197">
        <v>5</v>
      </c>
      <c r="I156" s="198"/>
      <c r="J156" s="193"/>
      <c r="K156" s="193"/>
      <c r="L156" s="199"/>
      <c r="M156" s="200"/>
      <c r="N156" s="201"/>
      <c r="O156" s="201"/>
      <c r="P156" s="201"/>
      <c r="Q156" s="201"/>
      <c r="R156" s="201"/>
      <c r="S156" s="201"/>
      <c r="T156" s="202"/>
      <c r="AT156" s="203" t="s">
        <v>180</v>
      </c>
      <c r="AU156" s="203" t="s">
        <v>85</v>
      </c>
      <c r="AV156" s="13" t="s">
        <v>85</v>
      </c>
      <c r="AW156" s="13" t="s">
        <v>34</v>
      </c>
      <c r="AX156" s="13" t="s">
        <v>79</v>
      </c>
      <c r="AY156" s="203" t="s">
        <v>171</v>
      </c>
    </row>
    <row r="157" spans="1:65" s="2" customFormat="1" ht="24">
      <c r="A157" s="35"/>
      <c r="B157" s="36"/>
      <c r="C157" s="179" t="s">
        <v>326</v>
      </c>
      <c r="D157" s="179" t="s">
        <v>173</v>
      </c>
      <c r="E157" s="180" t="s">
        <v>2355</v>
      </c>
      <c r="F157" s="181" t="s">
        <v>2356</v>
      </c>
      <c r="G157" s="182" t="s">
        <v>266</v>
      </c>
      <c r="H157" s="183">
        <v>2</v>
      </c>
      <c r="I157" s="184"/>
      <c r="J157" s="185">
        <f>ROUND(I157*H157,2)</f>
        <v>0</v>
      </c>
      <c r="K157" s="181" t="s">
        <v>177</v>
      </c>
      <c r="L157" s="40"/>
      <c r="M157" s="186" t="s">
        <v>19</v>
      </c>
      <c r="N157" s="187" t="s">
        <v>45</v>
      </c>
      <c r="O157" s="65"/>
      <c r="P157" s="188">
        <f>O157*H157</f>
        <v>0</v>
      </c>
      <c r="Q157" s="188">
        <v>6.8999999999999997E-4</v>
      </c>
      <c r="R157" s="188">
        <f>Q157*H157</f>
        <v>1.3799999999999999E-3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254</v>
      </c>
      <c r="AT157" s="190" t="s">
        <v>173</v>
      </c>
      <c r="AU157" s="190" t="s">
        <v>85</v>
      </c>
      <c r="AY157" s="18" t="s">
        <v>171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85</v>
      </c>
      <c r="BK157" s="191">
        <f>ROUND(I157*H157,2)</f>
        <v>0</v>
      </c>
      <c r="BL157" s="18" t="s">
        <v>254</v>
      </c>
      <c r="BM157" s="190" t="s">
        <v>2357</v>
      </c>
    </row>
    <row r="158" spans="1:65" s="13" customFormat="1" ht="11.25">
      <c r="B158" s="192"/>
      <c r="C158" s="193"/>
      <c r="D158" s="194" t="s">
        <v>180</v>
      </c>
      <c r="E158" s="195" t="s">
        <v>19</v>
      </c>
      <c r="F158" s="196" t="s">
        <v>85</v>
      </c>
      <c r="G158" s="193"/>
      <c r="H158" s="197">
        <v>2</v>
      </c>
      <c r="I158" s="198"/>
      <c r="J158" s="193"/>
      <c r="K158" s="193"/>
      <c r="L158" s="199"/>
      <c r="M158" s="200"/>
      <c r="N158" s="201"/>
      <c r="O158" s="201"/>
      <c r="P158" s="201"/>
      <c r="Q158" s="201"/>
      <c r="R158" s="201"/>
      <c r="S158" s="201"/>
      <c r="T158" s="202"/>
      <c r="AT158" s="203" t="s">
        <v>180</v>
      </c>
      <c r="AU158" s="203" t="s">
        <v>85</v>
      </c>
      <c r="AV158" s="13" t="s">
        <v>85</v>
      </c>
      <c r="AW158" s="13" t="s">
        <v>34</v>
      </c>
      <c r="AX158" s="13" t="s">
        <v>79</v>
      </c>
      <c r="AY158" s="203" t="s">
        <v>171</v>
      </c>
    </row>
    <row r="159" spans="1:65" s="2" customFormat="1" ht="36">
      <c r="A159" s="35"/>
      <c r="B159" s="36"/>
      <c r="C159" s="179" t="s">
        <v>331</v>
      </c>
      <c r="D159" s="179" t="s">
        <v>173</v>
      </c>
      <c r="E159" s="180" t="s">
        <v>2358</v>
      </c>
      <c r="F159" s="181" t="s">
        <v>2359</v>
      </c>
      <c r="G159" s="182" t="s">
        <v>266</v>
      </c>
      <c r="H159" s="183">
        <v>4</v>
      </c>
      <c r="I159" s="184"/>
      <c r="J159" s="185">
        <f>ROUND(I159*H159,2)</f>
        <v>0</v>
      </c>
      <c r="K159" s="181" t="s">
        <v>177</v>
      </c>
      <c r="L159" s="40"/>
      <c r="M159" s="186" t="s">
        <v>19</v>
      </c>
      <c r="N159" s="187" t="s">
        <v>45</v>
      </c>
      <c r="O159" s="65"/>
      <c r="P159" s="188">
        <f>O159*H159</f>
        <v>0</v>
      </c>
      <c r="Q159" s="188">
        <v>1.3999999999999999E-4</v>
      </c>
      <c r="R159" s="188">
        <f>Q159*H159</f>
        <v>5.5999999999999995E-4</v>
      </c>
      <c r="S159" s="188">
        <v>0</v>
      </c>
      <c r="T159" s="18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254</v>
      </c>
      <c r="AT159" s="190" t="s">
        <v>173</v>
      </c>
      <c r="AU159" s="190" t="s">
        <v>85</v>
      </c>
      <c r="AY159" s="18" t="s">
        <v>171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85</v>
      </c>
      <c r="BK159" s="191">
        <f>ROUND(I159*H159,2)</f>
        <v>0</v>
      </c>
      <c r="BL159" s="18" t="s">
        <v>254</v>
      </c>
      <c r="BM159" s="190" t="s">
        <v>2360</v>
      </c>
    </row>
    <row r="160" spans="1:65" s="13" customFormat="1" ht="11.25">
      <c r="B160" s="192"/>
      <c r="C160" s="193"/>
      <c r="D160" s="194" t="s">
        <v>180</v>
      </c>
      <c r="E160" s="195" t="s">
        <v>19</v>
      </c>
      <c r="F160" s="196" t="s">
        <v>610</v>
      </c>
      <c r="G160" s="193"/>
      <c r="H160" s="197">
        <v>4</v>
      </c>
      <c r="I160" s="198"/>
      <c r="J160" s="193"/>
      <c r="K160" s="193"/>
      <c r="L160" s="199"/>
      <c r="M160" s="200"/>
      <c r="N160" s="201"/>
      <c r="O160" s="201"/>
      <c r="P160" s="201"/>
      <c r="Q160" s="201"/>
      <c r="R160" s="201"/>
      <c r="S160" s="201"/>
      <c r="T160" s="202"/>
      <c r="AT160" s="203" t="s">
        <v>180</v>
      </c>
      <c r="AU160" s="203" t="s">
        <v>85</v>
      </c>
      <c r="AV160" s="13" t="s">
        <v>85</v>
      </c>
      <c r="AW160" s="13" t="s">
        <v>34</v>
      </c>
      <c r="AX160" s="13" t="s">
        <v>79</v>
      </c>
      <c r="AY160" s="203" t="s">
        <v>171</v>
      </c>
    </row>
    <row r="161" spans="1:65" s="2" customFormat="1" ht="36">
      <c r="A161" s="35"/>
      <c r="B161" s="36"/>
      <c r="C161" s="179" t="s">
        <v>337</v>
      </c>
      <c r="D161" s="179" t="s">
        <v>173</v>
      </c>
      <c r="E161" s="180" t="s">
        <v>2361</v>
      </c>
      <c r="F161" s="181" t="s">
        <v>2362</v>
      </c>
      <c r="G161" s="182" t="s">
        <v>266</v>
      </c>
      <c r="H161" s="183">
        <v>22</v>
      </c>
      <c r="I161" s="184"/>
      <c r="J161" s="185">
        <f>ROUND(I161*H161,2)</f>
        <v>0</v>
      </c>
      <c r="K161" s="181" t="s">
        <v>177</v>
      </c>
      <c r="L161" s="40"/>
      <c r="M161" s="186" t="s">
        <v>19</v>
      </c>
      <c r="N161" s="187" t="s">
        <v>45</v>
      </c>
      <c r="O161" s="65"/>
      <c r="P161" s="188">
        <f>O161*H161</f>
        <v>0</v>
      </c>
      <c r="Q161" s="188">
        <v>2.9E-4</v>
      </c>
      <c r="R161" s="188">
        <f>Q161*H161</f>
        <v>6.3800000000000003E-3</v>
      </c>
      <c r="S161" s="188">
        <v>0</v>
      </c>
      <c r="T161" s="18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254</v>
      </c>
      <c r="AT161" s="190" t="s">
        <v>173</v>
      </c>
      <c r="AU161" s="190" t="s">
        <v>85</v>
      </c>
      <c r="AY161" s="18" t="s">
        <v>171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85</v>
      </c>
      <c r="BK161" s="191">
        <f>ROUND(I161*H161,2)</f>
        <v>0</v>
      </c>
      <c r="BL161" s="18" t="s">
        <v>254</v>
      </c>
      <c r="BM161" s="190" t="s">
        <v>2363</v>
      </c>
    </row>
    <row r="162" spans="1:65" s="13" customFormat="1" ht="11.25">
      <c r="B162" s="192"/>
      <c r="C162" s="193"/>
      <c r="D162" s="194" t="s">
        <v>180</v>
      </c>
      <c r="E162" s="195" t="s">
        <v>19</v>
      </c>
      <c r="F162" s="196" t="s">
        <v>2364</v>
      </c>
      <c r="G162" s="193"/>
      <c r="H162" s="197">
        <v>22</v>
      </c>
      <c r="I162" s="198"/>
      <c r="J162" s="193"/>
      <c r="K162" s="193"/>
      <c r="L162" s="199"/>
      <c r="M162" s="200"/>
      <c r="N162" s="201"/>
      <c r="O162" s="201"/>
      <c r="P162" s="201"/>
      <c r="Q162" s="201"/>
      <c r="R162" s="201"/>
      <c r="S162" s="201"/>
      <c r="T162" s="202"/>
      <c r="AT162" s="203" t="s">
        <v>180</v>
      </c>
      <c r="AU162" s="203" t="s">
        <v>85</v>
      </c>
      <c r="AV162" s="13" t="s">
        <v>85</v>
      </c>
      <c r="AW162" s="13" t="s">
        <v>34</v>
      </c>
      <c r="AX162" s="13" t="s">
        <v>79</v>
      </c>
      <c r="AY162" s="203" t="s">
        <v>171</v>
      </c>
    </row>
    <row r="163" spans="1:65" s="2" customFormat="1" ht="21.75" customHeight="1">
      <c r="A163" s="35"/>
      <c r="B163" s="36"/>
      <c r="C163" s="179" t="s">
        <v>341</v>
      </c>
      <c r="D163" s="179" t="s">
        <v>173</v>
      </c>
      <c r="E163" s="180" t="s">
        <v>2365</v>
      </c>
      <c r="F163" s="181" t="s">
        <v>2366</v>
      </c>
      <c r="G163" s="182" t="s">
        <v>266</v>
      </c>
      <c r="H163" s="183">
        <v>1</v>
      </c>
      <c r="I163" s="184"/>
      <c r="J163" s="185">
        <f>ROUND(I163*H163,2)</f>
        <v>0</v>
      </c>
      <c r="K163" s="181" t="s">
        <v>177</v>
      </c>
      <c r="L163" s="40"/>
      <c r="M163" s="186" t="s">
        <v>19</v>
      </c>
      <c r="N163" s="187" t="s">
        <v>45</v>
      </c>
      <c r="O163" s="65"/>
      <c r="P163" s="188">
        <f>O163*H163</f>
        <v>0</v>
      </c>
      <c r="Q163" s="188">
        <v>5.2999999999999998E-4</v>
      </c>
      <c r="R163" s="188">
        <f>Q163*H163</f>
        <v>5.2999999999999998E-4</v>
      </c>
      <c r="S163" s="188">
        <v>0</v>
      </c>
      <c r="T163" s="18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254</v>
      </c>
      <c r="AT163" s="190" t="s">
        <v>173</v>
      </c>
      <c r="AU163" s="190" t="s">
        <v>85</v>
      </c>
      <c r="AY163" s="18" t="s">
        <v>171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85</v>
      </c>
      <c r="BK163" s="191">
        <f>ROUND(I163*H163,2)</f>
        <v>0</v>
      </c>
      <c r="BL163" s="18" t="s">
        <v>254</v>
      </c>
      <c r="BM163" s="190" t="s">
        <v>2367</v>
      </c>
    </row>
    <row r="164" spans="1:65" s="13" customFormat="1" ht="11.25">
      <c r="B164" s="192"/>
      <c r="C164" s="193"/>
      <c r="D164" s="194" t="s">
        <v>180</v>
      </c>
      <c r="E164" s="195" t="s">
        <v>19</v>
      </c>
      <c r="F164" s="196" t="s">
        <v>79</v>
      </c>
      <c r="G164" s="193"/>
      <c r="H164" s="197">
        <v>1</v>
      </c>
      <c r="I164" s="198"/>
      <c r="J164" s="193"/>
      <c r="K164" s="193"/>
      <c r="L164" s="199"/>
      <c r="M164" s="200"/>
      <c r="N164" s="201"/>
      <c r="O164" s="201"/>
      <c r="P164" s="201"/>
      <c r="Q164" s="201"/>
      <c r="R164" s="201"/>
      <c r="S164" s="201"/>
      <c r="T164" s="202"/>
      <c r="AT164" s="203" t="s">
        <v>180</v>
      </c>
      <c r="AU164" s="203" t="s">
        <v>85</v>
      </c>
      <c r="AV164" s="13" t="s">
        <v>85</v>
      </c>
      <c r="AW164" s="13" t="s">
        <v>34</v>
      </c>
      <c r="AX164" s="13" t="s">
        <v>79</v>
      </c>
      <c r="AY164" s="203" t="s">
        <v>171</v>
      </c>
    </row>
    <row r="165" spans="1:65" s="2" customFormat="1" ht="21.75" customHeight="1">
      <c r="A165" s="35"/>
      <c r="B165" s="36"/>
      <c r="C165" s="179" t="s">
        <v>346</v>
      </c>
      <c r="D165" s="179" t="s">
        <v>173</v>
      </c>
      <c r="E165" s="180" t="s">
        <v>2368</v>
      </c>
      <c r="F165" s="181" t="s">
        <v>2369</v>
      </c>
      <c r="G165" s="182" t="s">
        <v>266</v>
      </c>
      <c r="H165" s="183">
        <v>1</v>
      </c>
      <c r="I165" s="184"/>
      <c r="J165" s="185">
        <f>ROUND(I165*H165,2)</f>
        <v>0</v>
      </c>
      <c r="K165" s="181" t="s">
        <v>177</v>
      </c>
      <c r="L165" s="40"/>
      <c r="M165" s="186" t="s">
        <v>19</v>
      </c>
      <c r="N165" s="187" t="s">
        <v>45</v>
      </c>
      <c r="O165" s="65"/>
      <c r="P165" s="188">
        <f>O165*H165</f>
        <v>0</v>
      </c>
      <c r="Q165" s="188">
        <v>8.4000000000000003E-4</v>
      </c>
      <c r="R165" s="188">
        <f>Q165*H165</f>
        <v>8.4000000000000003E-4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254</v>
      </c>
      <c r="AT165" s="190" t="s">
        <v>173</v>
      </c>
      <c r="AU165" s="190" t="s">
        <v>85</v>
      </c>
      <c r="AY165" s="18" t="s">
        <v>171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85</v>
      </c>
      <c r="BK165" s="191">
        <f>ROUND(I165*H165,2)</f>
        <v>0</v>
      </c>
      <c r="BL165" s="18" t="s">
        <v>254</v>
      </c>
      <c r="BM165" s="190" t="s">
        <v>2370</v>
      </c>
    </row>
    <row r="166" spans="1:65" s="13" customFormat="1" ht="11.25">
      <c r="B166" s="192"/>
      <c r="C166" s="193"/>
      <c r="D166" s="194" t="s">
        <v>180</v>
      </c>
      <c r="E166" s="195" t="s">
        <v>19</v>
      </c>
      <c r="F166" s="196" t="s">
        <v>79</v>
      </c>
      <c r="G166" s="193"/>
      <c r="H166" s="197">
        <v>1</v>
      </c>
      <c r="I166" s="198"/>
      <c r="J166" s="193"/>
      <c r="K166" s="193"/>
      <c r="L166" s="199"/>
      <c r="M166" s="200"/>
      <c r="N166" s="201"/>
      <c r="O166" s="201"/>
      <c r="P166" s="201"/>
      <c r="Q166" s="201"/>
      <c r="R166" s="201"/>
      <c r="S166" s="201"/>
      <c r="T166" s="202"/>
      <c r="AT166" s="203" t="s">
        <v>180</v>
      </c>
      <c r="AU166" s="203" t="s">
        <v>85</v>
      </c>
      <c r="AV166" s="13" t="s">
        <v>85</v>
      </c>
      <c r="AW166" s="13" t="s">
        <v>34</v>
      </c>
      <c r="AX166" s="13" t="s">
        <v>79</v>
      </c>
      <c r="AY166" s="203" t="s">
        <v>171</v>
      </c>
    </row>
    <row r="167" spans="1:65" s="2" customFormat="1" ht="21.75" customHeight="1">
      <c r="A167" s="35"/>
      <c r="B167" s="36"/>
      <c r="C167" s="179" t="s">
        <v>351</v>
      </c>
      <c r="D167" s="179" t="s">
        <v>173</v>
      </c>
      <c r="E167" s="180" t="s">
        <v>2371</v>
      </c>
      <c r="F167" s="181" t="s">
        <v>2372</v>
      </c>
      <c r="G167" s="182" t="s">
        <v>266</v>
      </c>
      <c r="H167" s="183">
        <v>32</v>
      </c>
      <c r="I167" s="184"/>
      <c r="J167" s="185">
        <f>ROUND(I167*H167,2)</f>
        <v>0</v>
      </c>
      <c r="K167" s="181" t="s">
        <v>177</v>
      </c>
      <c r="L167" s="40"/>
      <c r="M167" s="186" t="s">
        <v>19</v>
      </c>
      <c r="N167" s="187" t="s">
        <v>45</v>
      </c>
      <c r="O167" s="65"/>
      <c r="P167" s="188">
        <f>O167*H167</f>
        <v>0</v>
      </c>
      <c r="Q167" s="188">
        <v>1.9000000000000001E-4</v>
      </c>
      <c r="R167" s="188">
        <f>Q167*H167</f>
        <v>6.0800000000000003E-3</v>
      </c>
      <c r="S167" s="188">
        <v>0</v>
      </c>
      <c r="T167" s="18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254</v>
      </c>
      <c r="AT167" s="190" t="s">
        <v>173</v>
      </c>
      <c r="AU167" s="190" t="s">
        <v>85</v>
      </c>
      <c r="AY167" s="18" t="s">
        <v>171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85</v>
      </c>
      <c r="BK167" s="191">
        <f>ROUND(I167*H167,2)</f>
        <v>0</v>
      </c>
      <c r="BL167" s="18" t="s">
        <v>254</v>
      </c>
      <c r="BM167" s="190" t="s">
        <v>2373</v>
      </c>
    </row>
    <row r="168" spans="1:65" s="13" customFormat="1" ht="11.25">
      <c r="B168" s="192"/>
      <c r="C168" s="193"/>
      <c r="D168" s="194" t="s">
        <v>180</v>
      </c>
      <c r="E168" s="195" t="s">
        <v>19</v>
      </c>
      <c r="F168" s="196" t="s">
        <v>2374</v>
      </c>
      <c r="G168" s="193"/>
      <c r="H168" s="197">
        <v>32</v>
      </c>
      <c r="I168" s="198"/>
      <c r="J168" s="193"/>
      <c r="K168" s="193"/>
      <c r="L168" s="199"/>
      <c r="M168" s="200"/>
      <c r="N168" s="201"/>
      <c r="O168" s="201"/>
      <c r="P168" s="201"/>
      <c r="Q168" s="201"/>
      <c r="R168" s="201"/>
      <c r="S168" s="201"/>
      <c r="T168" s="202"/>
      <c r="AT168" s="203" t="s">
        <v>180</v>
      </c>
      <c r="AU168" s="203" t="s">
        <v>85</v>
      </c>
      <c r="AV168" s="13" t="s">
        <v>85</v>
      </c>
      <c r="AW168" s="13" t="s">
        <v>34</v>
      </c>
      <c r="AX168" s="13" t="s">
        <v>79</v>
      </c>
      <c r="AY168" s="203" t="s">
        <v>171</v>
      </c>
    </row>
    <row r="169" spans="1:65" s="2" customFormat="1" ht="21.75" customHeight="1">
      <c r="A169" s="35"/>
      <c r="B169" s="36"/>
      <c r="C169" s="179" t="s">
        <v>356</v>
      </c>
      <c r="D169" s="179" t="s">
        <v>173</v>
      </c>
      <c r="E169" s="180" t="s">
        <v>2375</v>
      </c>
      <c r="F169" s="181" t="s">
        <v>2376</v>
      </c>
      <c r="G169" s="182" t="s">
        <v>266</v>
      </c>
      <c r="H169" s="183">
        <v>32</v>
      </c>
      <c r="I169" s="184"/>
      <c r="J169" s="185">
        <f>ROUND(I169*H169,2)</f>
        <v>0</v>
      </c>
      <c r="K169" s="181" t="s">
        <v>177</v>
      </c>
      <c r="L169" s="40"/>
      <c r="M169" s="186" t="s">
        <v>19</v>
      </c>
      <c r="N169" s="187" t="s">
        <v>45</v>
      </c>
      <c r="O169" s="65"/>
      <c r="P169" s="188">
        <f>O169*H169</f>
        <v>0</v>
      </c>
      <c r="Q169" s="188">
        <v>2.5000000000000001E-4</v>
      </c>
      <c r="R169" s="188">
        <f>Q169*H169</f>
        <v>8.0000000000000002E-3</v>
      </c>
      <c r="S169" s="188">
        <v>0</v>
      </c>
      <c r="T169" s="18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254</v>
      </c>
      <c r="AT169" s="190" t="s">
        <v>173</v>
      </c>
      <c r="AU169" s="190" t="s">
        <v>85</v>
      </c>
      <c r="AY169" s="18" t="s">
        <v>171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85</v>
      </c>
      <c r="BK169" s="191">
        <f>ROUND(I169*H169,2)</f>
        <v>0</v>
      </c>
      <c r="BL169" s="18" t="s">
        <v>254</v>
      </c>
      <c r="BM169" s="190" t="s">
        <v>2377</v>
      </c>
    </row>
    <row r="170" spans="1:65" s="13" customFormat="1" ht="11.25">
      <c r="B170" s="192"/>
      <c r="C170" s="193"/>
      <c r="D170" s="194" t="s">
        <v>180</v>
      </c>
      <c r="E170" s="195" t="s">
        <v>19</v>
      </c>
      <c r="F170" s="196" t="s">
        <v>2374</v>
      </c>
      <c r="G170" s="193"/>
      <c r="H170" s="197">
        <v>32</v>
      </c>
      <c r="I170" s="198"/>
      <c r="J170" s="193"/>
      <c r="K170" s="193"/>
      <c r="L170" s="199"/>
      <c r="M170" s="200"/>
      <c r="N170" s="201"/>
      <c r="O170" s="201"/>
      <c r="P170" s="201"/>
      <c r="Q170" s="201"/>
      <c r="R170" s="201"/>
      <c r="S170" s="201"/>
      <c r="T170" s="202"/>
      <c r="AT170" s="203" t="s">
        <v>180</v>
      </c>
      <c r="AU170" s="203" t="s">
        <v>85</v>
      </c>
      <c r="AV170" s="13" t="s">
        <v>85</v>
      </c>
      <c r="AW170" s="13" t="s">
        <v>34</v>
      </c>
      <c r="AX170" s="13" t="s">
        <v>79</v>
      </c>
      <c r="AY170" s="203" t="s">
        <v>171</v>
      </c>
    </row>
    <row r="171" spans="1:65" s="2" customFormat="1" ht="21.75" customHeight="1">
      <c r="A171" s="35"/>
      <c r="B171" s="36"/>
      <c r="C171" s="179" t="s">
        <v>361</v>
      </c>
      <c r="D171" s="179" t="s">
        <v>173</v>
      </c>
      <c r="E171" s="180" t="s">
        <v>2378</v>
      </c>
      <c r="F171" s="181" t="s">
        <v>2379</v>
      </c>
      <c r="G171" s="182" t="s">
        <v>266</v>
      </c>
      <c r="H171" s="183">
        <v>7</v>
      </c>
      <c r="I171" s="184"/>
      <c r="J171" s="185">
        <f>ROUND(I171*H171,2)</f>
        <v>0</v>
      </c>
      <c r="K171" s="181" t="s">
        <v>177</v>
      </c>
      <c r="L171" s="40"/>
      <c r="M171" s="186" t="s">
        <v>19</v>
      </c>
      <c r="N171" s="187" t="s">
        <v>45</v>
      </c>
      <c r="O171" s="65"/>
      <c r="P171" s="188">
        <f>O171*H171</f>
        <v>0</v>
      </c>
      <c r="Q171" s="188">
        <v>3.6000000000000002E-4</v>
      </c>
      <c r="R171" s="188">
        <f>Q171*H171</f>
        <v>2.5200000000000001E-3</v>
      </c>
      <c r="S171" s="188">
        <v>0</v>
      </c>
      <c r="T171" s="18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254</v>
      </c>
      <c r="AT171" s="190" t="s">
        <v>173</v>
      </c>
      <c r="AU171" s="190" t="s">
        <v>85</v>
      </c>
      <c r="AY171" s="18" t="s">
        <v>171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85</v>
      </c>
      <c r="BK171" s="191">
        <f>ROUND(I171*H171,2)</f>
        <v>0</v>
      </c>
      <c r="BL171" s="18" t="s">
        <v>254</v>
      </c>
      <c r="BM171" s="190" t="s">
        <v>2380</v>
      </c>
    </row>
    <row r="172" spans="1:65" s="13" customFormat="1" ht="11.25">
      <c r="B172" s="192"/>
      <c r="C172" s="193"/>
      <c r="D172" s="194" t="s">
        <v>180</v>
      </c>
      <c r="E172" s="195" t="s">
        <v>19</v>
      </c>
      <c r="F172" s="196" t="s">
        <v>2381</v>
      </c>
      <c r="G172" s="193"/>
      <c r="H172" s="197">
        <v>7</v>
      </c>
      <c r="I172" s="198"/>
      <c r="J172" s="193"/>
      <c r="K172" s="193"/>
      <c r="L172" s="199"/>
      <c r="M172" s="200"/>
      <c r="N172" s="201"/>
      <c r="O172" s="201"/>
      <c r="P172" s="201"/>
      <c r="Q172" s="201"/>
      <c r="R172" s="201"/>
      <c r="S172" s="201"/>
      <c r="T172" s="202"/>
      <c r="AT172" s="203" t="s">
        <v>180</v>
      </c>
      <c r="AU172" s="203" t="s">
        <v>85</v>
      </c>
      <c r="AV172" s="13" t="s">
        <v>85</v>
      </c>
      <c r="AW172" s="13" t="s">
        <v>34</v>
      </c>
      <c r="AX172" s="13" t="s">
        <v>79</v>
      </c>
      <c r="AY172" s="203" t="s">
        <v>171</v>
      </c>
    </row>
    <row r="173" spans="1:65" s="2" customFormat="1" ht="21.75" customHeight="1">
      <c r="A173" s="35"/>
      <c r="B173" s="36"/>
      <c r="C173" s="179" t="s">
        <v>376</v>
      </c>
      <c r="D173" s="179" t="s">
        <v>173</v>
      </c>
      <c r="E173" s="180" t="s">
        <v>2382</v>
      </c>
      <c r="F173" s="181" t="s">
        <v>2383</v>
      </c>
      <c r="G173" s="182" t="s">
        <v>266</v>
      </c>
      <c r="H173" s="183">
        <v>8</v>
      </c>
      <c r="I173" s="184"/>
      <c r="J173" s="185">
        <f>ROUND(I173*H173,2)</f>
        <v>0</v>
      </c>
      <c r="K173" s="181" t="s">
        <v>177</v>
      </c>
      <c r="L173" s="40"/>
      <c r="M173" s="186" t="s">
        <v>19</v>
      </c>
      <c r="N173" s="187" t="s">
        <v>45</v>
      </c>
      <c r="O173" s="65"/>
      <c r="P173" s="188">
        <f>O173*H173</f>
        <v>0</v>
      </c>
      <c r="Q173" s="188">
        <v>4.4000000000000002E-4</v>
      </c>
      <c r="R173" s="188">
        <f>Q173*H173</f>
        <v>3.5200000000000001E-3</v>
      </c>
      <c r="S173" s="188">
        <v>0</v>
      </c>
      <c r="T173" s="18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254</v>
      </c>
      <c r="AT173" s="190" t="s">
        <v>173</v>
      </c>
      <c r="AU173" s="190" t="s">
        <v>85</v>
      </c>
      <c r="AY173" s="18" t="s">
        <v>171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85</v>
      </c>
      <c r="BK173" s="191">
        <f>ROUND(I173*H173,2)</f>
        <v>0</v>
      </c>
      <c r="BL173" s="18" t="s">
        <v>254</v>
      </c>
      <c r="BM173" s="190" t="s">
        <v>2384</v>
      </c>
    </row>
    <row r="174" spans="1:65" s="13" customFormat="1" ht="11.25">
      <c r="B174" s="192"/>
      <c r="C174" s="193"/>
      <c r="D174" s="194" t="s">
        <v>180</v>
      </c>
      <c r="E174" s="195" t="s">
        <v>19</v>
      </c>
      <c r="F174" s="196" t="s">
        <v>186</v>
      </c>
      <c r="G174" s="193"/>
      <c r="H174" s="197">
        <v>8</v>
      </c>
      <c r="I174" s="198"/>
      <c r="J174" s="193"/>
      <c r="K174" s="193"/>
      <c r="L174" s="199"/>
      <c r="M174" s="200"/>
      <c r="N174" s="201"/>
      <c r="O174" s="201"/>
      <c r="P174" s="201"/>
      <c r="Q174" s="201"/>
      <c r="R174" s="201"/>
      <c r="S174" s="201"/>
      <c r="T174" s="202"/>
      <c r="AT174" s="203" t="s">
        <v>180</v>
      </c>
      <c r="AU174" s="203" t="s">
        <v>85</v>
      </c>
      <c r="AV174" s="13" t="s">
        <v>85</v>
      </c>
      <c r="AW174" s="13" t="s">
        <v>34</v>
      </c>
      <c r="AX174" s="13" t="s">
        <v>79</v>
      </c>
      <c r="AY174" s="203" t="s">
        <v>171</v>
      </c>
    </row>
    <row r="175" spans="1:65" s="2" customFormat="1" ht="21.75" customHeight="1">
      <c r="A175" s="35"/>
      <c r="B175" s="36"/>
      <c r="C175" s="179" t="s">
        <v>381</v>
      </c>
      <c r="D175" s="179" t="s">
        <v>173</v>
      </c>
      <c r="E175" s="180" t="s">
        <v>2385</v>
      </c>
      <c r="F175" s="181" t="s">
        <v>2386</v>
      </c>
      <c r="G175" s="182" t="s">
        <v>266</v>
      </c>
      <c r="H175" s="183">
        <v>4</v>
      </c>
      <c r="I175" s="184"/>
      <c r="J175" s="185">
        <f>ROUND(I175*H175,2)</f>
        <v>0</v>
      </c>
      <c r="K175" s="181" t="s">
        <v>177</v>
      </c>
      <c r="L175" s="40"/>
      <c r="M175" s="186" t="s">
        <v>19</v>
      </c>
      <c r="N175" s="187" t="s">
        <v>45</v>
      </c>
      <c r="O175" s="65"/>
      <c r="P175" s="188">
        <f>O175*H175</f>
        <v>0</v>
      </c>
      <c r="Q175" s="188">
        <v>7.5000000000000002E-4</v>
      </c>
      <c r="R175" s="188">
        <f>Q175*H175</f>
        <v>3.0000000000000001E-3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254</v>
      </c>
      <c r="AT175" s="190" t="s">
        <v>173</v>
      </c>
      <c r="AU175" s="190" t="s">
        <v>85</v>
      </c>
      <c r="AY175" s="18" t="s">
        <v>171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85</v>
      </c>
      <c r="BK175" s="191">
        <f>ROUND(I175*H175,2)</f>
        <v>0</v>
      </c>
      <c r="BL175" s="18" t="s">
        <v>254</v>
      </c>
      <c r="BM175" s="190" t="s">
        <v>2387</v>
      </c>
    </row>
    <row r="176" spans="1:65" s="13" customFormat="1" ht="11.25">
      <c r="B176" s="192"/>
      <c r="C176" s="193"/>
      <c r="D176" s="194" t="s">
        <v>180</v>
      </c>
      <c r="E176" s="195" t="s">
        <v>19</v>
      </c>
      <c r="F176" s="196" t="s">
        <v>178</v>
      </c>
      <c r="G176" s="193"/>
      <c r="H176" s="197">
        <v>4</v>
      </c>
      <c r="I176" s="198"/>
      <c r="J176" s="193"/>
      <c r="K176" s="193"/>
      <c r="L176" s="199"/>
      <c r="M176" s="200"/>
      <c r="N176" s="201"/>
      <c r="O176" s="201"/>
      <c r="P176" s="201"/>
      <c r="Q176" s="201"/>
      <c r="R176" s="201"/>
      <c r="S176" s="201"/>
      <c r="T176" s="202"/>
      <c r="AT176" s="203" t="s">
        <v>180</v>
      </c>
      <c r="AU176" s="203" t="s">
        <v>85</v>
      </c>
      <c r="AV176" s="13" t="s">
        <v>85</v>
      </c>
      <c r="AW176" s="13" t="s">
        <v>34</v>
      </c>
      <c r="AX176" s="13" t="s">
        <v>79</v>
      </c>
      <c r="AY176" s="203" t="s">
        <v>171</v>
      </c>
    </row>
    <row r="177" spans="1:65" s="2" customFormat="1" ht="24">
      <c r="A177" s="35"/>
      <c r="B177" s="36"/>
      <c r="C177" s="179" t="s">
        <v>386</v>
      </c>
      <c r="D177" s="179" t="s">
        <v>173</v>
      </c>
      <c r="E177" s="180" t="s">
        <v>2388</v>
      </c>
      <c r="F177" s="181" t="s">
        <v>2389</v>
      </c>
      <c r="G177" s="182" t="s">
        <v>266</v>
      </c>
      <c r="H177" s="183">
        <v>22</v>
      </c>
      <c r="I177" s="184"/>
      <c r="J177" s="185">
        <f>ROUND(I177*H177,2)</f>
        <v>0</v>
      </c>
      <c r="K177" s="181" t="s">
        <v>177</v>
      </c>
      <c r="L177" s="40"/>
      <c r="M177" s="186" t="s">
        <v>19</v>
      </c>
      <c r="N177" s="187" t="s">
        <v>45</v>
      </c>
      <c r="O177" s="65"/>
      <c r="P177" s="188">
        <f>O177*H177</f>
        <v>0</v>
      </c>
      <c r="Q177" s="188">
        <v>2.7E-4</v>
      </c>
      <c r="R177" s="188">
        <f>Q177*H177</f>
        <v>5.94E-3</v>
      </c>
      <c r="S177" s="188">
        <v>0</v>
      </c>
      <c r="T177" s="18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254</v>
      </c>
      <c r="AT177" s="190" t="s">
        <v>173</v>
      </c>
      <c r="AU177" s="190" t="s">
        <v>85</v>
      </c>
      <c r="AY177" s="18" t="s">
        <v>171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85</v>
      </c>
      <c r="BK177" s="191">
        <f>ROUND(I177*H177,2)</f>
        <v>0</v>
      </c>
      <c r="BL177" s="18" t="s">
        <v>254</v>
      </c>
      <c r="BM177" s="190" t="s">
        <v>2390</v>
      </c>
    </row>
    <row r="178" spans="1:65" s="13" customFormat="1" ht="11.25">
      <c r="B178" s="192"/>
      <c r="C178" s="193"/>
      <c r="D178" s="194" t="s">
        <v>180</v>
      </c>
      <c r="E178" s="195" t="s">
        <v>19</v>
      </c>
      <c r="F178" s="196" t="s">
        <v>2364</v>
      </c>
      <c r="G178" s="193"/>
      <c r="H178" s="197">
        <v>22</v>
      </c>
      <c r="I178" s="198"/>
      <c r="J178" s="193"/>
      <c r="K178" s="193"/>
      <c r="L178" s="199"/>
      <c r="M178" s="200"/>
      <c r="N178" s="201"/>
      <c r="O178" s="201"/>
      <c r="P178" s="201"/>
      <c r="Q178" s="201"/>
      <c r="R178" s="201"/>
      <c r="S178" s="201"/>
      <c r="T178" s="202"/>
      <c r="AT178" s="203" t="s">
        <v>180</v>
      </c>
      <c r="AU178" s="203" t="s">
        <v>85</v>
      </c>
      <c r="AV178" s="13" t="s">
        <v>85</v>
      </c>
      <c r="AW178" s="13" t="s">
        <v>34</v>
      </c>
      <c r="AX178" s="13" t="s">
        <v>79</v>
      </c>
      <c r="AY178" s="203" t="s">
        <v>171</v>
      </c>
    </row>
    <row r="179" spans="1:65" s="2" customFormat="1" ht="24">
      <c r="A179" s="35"/>
      <c r="B179" s="36"/>
      <c r="C179" s="179" t="s">
        <v>391</v>
      </c>
      <c r="D179" s="179" t="s">
        <v>173</v>
      </c>
      <c r="E179" s="180" t="s">
        <v>2391</v>
      </c>
      <c r="F179" s="181" t="s">
        <v>2392</v>
      </c>
      <c r="G179" s="182" t="s">
        <v>266</v>
      </c>
      <c r="H179" s="183">
        <v>4</v>
      </c>
      <c r="I179" s="184"/>
      <c r="J179" s="185">
        <f>ROUND(I179*H179,2)</f>
        <v>0</v>
      </c>
      <c r="K179" s="181" t="s">
        <v>177</v>
      </c>
      <c r="L179" s="40"/>
      <c r="M179" s="186" t="s">
        <v>19</v>
      </c>
      <c r="N179" s="187" t="s">
        <v>45</v>
      </c>
      <c r="O179" s="65"/>
      <c r="P179" s="188">
        <f>O179*H179</f>
        <v>0</v>
      </c>
      <c r="Q179" s="188">
        <v>1.8000000000000001E-4</v>
      </c>
      <c r="R179" s="188">
        <f>Q179*H179</f>
        <v>7.2000000000000005E-4</v>
      </c>
      <c r="S179" s="188">
        <v>0</v>
      </c>
      <c r="T179" s="18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0" t="s">
        <v>254</v>
      </c>
      <c r="AT179" s="190" t="s">
        <v>173</v>
      </c>
      <c r="AU179" s="190" t="s">
        <v>85</v>
      </c>
      <c r="AY179" s="18" t="s">
        <v>171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85</v>
      </c>
      <c r="BK179" s="191">
        <f>ROUND(I179*H179,2)</f>
        <v>0</v>
      </c>
      <c r="BL179" s="18" t="s">
        <v>254</v>
      </c>
      <c r="BM179" s="190" t="s">
        <v>2393</v>
      </c>
    </row>
    <row r="180" spans="1:65" s="13" customFormat="1" ht="11.25">
      <c r="B180" s="192"/>
      <c r="C180" s="193"/>
      <c r="D180" s="194" t="s">
        <v>180</v>
      </c>
      <c r="E180" s="195" t="s">
        <v>19</v>
      </c>
      <c r="F180" s="196" t="s">
        <v>178</v>
      </c>
      <c r="G180" s="193"/>
      <c r="H180" s="197">
        <v>4</v>
      </c>
      <c r="I180" s="198"/>
      <c r="J180" s="193"/>
      <c r="K180" s="193"/>
      <c r="L180" s="199"/>
      <c r="M180" s="200"/>
      <c r="N180" s="201"/>
      <c r="O180" s="201"/>
      <c r="P180" s="201"/>
      <c r="Q180" s="201"/>
      <c r="R180" s="201"/>
      <c r="S180" s="201"/>
      <c r="T180" s="202"/>
      <c r="AT180" s="203" t="s">
        <v>180</v>
      </c>
      <c r="AU180" s="203" t="s">
        <v>85</v>
      </c>
      <c r="AV180" s="13" t="s">
        <v>85</v>
      </c>
      <c r="AW180" s="13" t="s">
        <v>34</v>
      </c>
      <c r="AX180" s="13" t="s">
        <v>79</v>
      </c>
      <c r="AY180" s="203" t="s">
        <v>171</v>
      </c>
    </row>
    <row r="181" spans="1:65" s="2" customFormat="1" ht="24">
      <c r="A181" s="35"/>
      <c r="B181" s="36"/>
      <c r="C181" s="179" t="s">
        <v>396</v>
      </c>
      <c r="D181" s="179" t="s">
        <v>173</v>
      </c>
      <c r="E181" s="180" t="s">
        <v>2394</v>
      </c>
      <c r="F181" s="181" t="s">
        <v>2395</v>
      </c>
      <c r="G181" s="182" t="s">
        <v>266</v>
      </c>
      <c r="H181" s="183">
        <v>4</v>
      </c>
      <c r="I181" s="184"/>
      <c r="J181" s="185">
        <f>ROUND(I181*H181,2)</f>
        <v>0</v>
      </c>
      <c r="K181" s="181" t="s">
        <v>177</v>
      </c>
      <c r="L181" s="40"/>
      <c r="M181" s="186" t="s">
        <v>19</v>
      </c>
      <c r="N181" s="187" t="s">
        <v>45</v>
      </c>
      <c r="O181" s="65"/>
      <c r="P181" s="188">
        <f>O181*H181</f>
        <v>0</v>
      </c>
      <c r="Q181" s="188">
        <v>2.2000000000000001E-4</v>
      </c>
      <c r="R181" s="188">
        <f>Q181*H181</f>
        <v>8.8000000000000003E-4</v>
      </c>
      <c r="S181" s="188">
        <v>0</v>
      </c>
      <c r="T181" s="18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254</v>
      </c>
      <c r="AT181" s="190" t="s">
        <v>173</v>
      </c>
      <c r="AU181" s="190" t="s">
        <v>85</v>
      </c>
      <c r="AY181" s="18" t="s">
        <v>171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85</v>
      </c>
      <c r="BK181" s="191">
        <f>ROUND(I181*H181,2)</f>
        <v>0</v>
      </c>
      <c r="BL181" s="18" t="s">
        <v>254</v>
      </c>
      <c r="BM181" s="190" t="s">
        <v>2396</v>
      </c>
    </row>
    <row r="182" spans="1:65" s="13" customFormat="1" ht="11.25">
      <c r="B182" s="192"/>
      <c r="C182" s="193"/>
      <c r="D182" s="194" t="s">
        <v>180</v>
      </c>
      <c r="E182" s="195" t="s">
        <v>19</v>
      </c>
      <c r="F182" s="196" t="s">
        <v>178</v>
      </c>
      <c r="G182" s="193"/>
      <c r="H182" s="197">
        <v>4</v>
      </c>
      <c r="I182" s="198"/>
      <c r="J182" s="193"/>
      <c r="K182" s="193"/>
      <c r="L182" s="199"/>
      <c r="M182" s="200"/>
      <c r="N182" s="201"/>
      <c r="O182" s="201"/>
      <c r="P182" s="201"/>
      <c r="Q182" s="201"/>
      <c r="R182" s="201"/>
      <c r="S182" s="201"/>
      <c r="T182" s="202"/>
      <c r="AT182" s="203" t="s">
        <v>180</v>
      </c>
      <c r="AU182" s="203" t="s">
        <v>85</v>
      </c>
      <c r="AV182" s="13" t="s">
        <v>85</v>
      </c>
      <c r="AW182" s="13" t="s">
        <v>34</v>
      </c>
      <c r="AX182" s="13" t="s">
        <v>79</v>
      </c>
      <c r="AY182" s="203" t="s">
        <v>171</v>
      </c>
    </row>
    <row r="183" spans="1:65" s="2" customFormat="1" ht="24">
      <c r="A183" s="35"/>
      <c r="B183" s="36"/>
      <c r="C183" s="179" t="s">
        <v>402</v>
      </c>
      <c r="D183" s="179" t="s">
        <v>173</v>
      </c>
      <c r="E183" s="180" t="s">
        <v>2397</v>
      </c>
      <c r="F183" s="181" t="s">
        <v>2398</v>
      </c>
      <c r="G183" s="182" t="s">
        <v>266</v>
      </c>
      <c r="H183" s="183">
        <v>3</v>
      </c>
      <c r="I183" s="184"/>
      <c r="J183" s="185">
        <f>ROUND(I183*H183,2)</f>
        <v>0</v>
      </c>
      <c r="K183" s="181" t="s">
        <v>177</v>
      </c>
      <c r="L183" s="40"/>
      <c r="M183" s="186" t="s">
        <v>19</v>
      </c>
      <c r="N183" s="187" t="s">
        <v>45</v>
      </c>
      <c r="O183" s="65"/>
      <c r="P183" s="188">
        <f>O183*H183</f>
        <v>0</v>
      </c>
      <c r="Q183" s="188">
        <v>3.4000000000000002E-4</v>
      </c>
      <c r="R183" s="188">
        <f>Q183*H183</f>
        <v>1.0200000000000001E-3</v>
      </c>
      <c r="S183" s="188">
        <v>0</v>
      </c>
      <c r="T183" s="18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0" t="s">
        <v>254</v>
      </c>
      <c r="AT183" s="190" t="s">
        <v>173</v>
      </c>
      <c r="AU183" s="190" t="s">
        <v>85</v>
      </c>
      <c r="AY183" s="18" t="s">
        <v>171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85</v>
      </c>
      <c r="BK183" s="191">
        <f>ROUND(I183*H183,2)</f>
        <v>0</v>
      </c>
      <c r="BL183" s="18" t="s">
        <v>254</v>
      </c>
      <c r="BM183" s="190" t="s">
        <v>2399</v>
      </c>
    </row>
    <row r="184" spans="1:65" s="13" customFormat="1" ht="11.25">
      <c r="B184" s="192"/>
      <c r="C184" s="193"/>
      <c r="D184" s="194" t="s">
        <v>180</v>
      </c>
      <c r="E184" s="195" t="s">
        <v>19</v>
      </c>
      <c r="F184" s="196" t="s">
        <v>188</v>
      </c>
      <c r="G184" s="193"/>
      <c r="H184" s="197">
        <v>3</v>
      </c>
      <c r="I184" s="198"/>
      <c r="J184" s="193"/>
      <c r="K184" s="193"/>
      <c r="L184" s="199"/>
      <c r="M184" s="200"/>
      <c r="N184" s="201"/>
      <c r="O184" s="201"/>
      <c r="P184" s="201"/>
      <c r="Q184" s="201"/>
      <c r="R184" s="201"/>
      <c r="S184" s="201"/>
      <c r="T184" s="202"/>
      <c r="AT184" s="203" t="s">
        <v>180</v>
      </c>
      <c r="AU184" s="203" t="s">
        <v>85</v>
      </c>
      <c r="AV184" s="13" t="s">
        <v>85</v>
      </c>
      <c r="AW184" s="13" t="s">
        <v>34</v>
      </c>
      <c r="AX184" s="13" t="s">
        <v>79</v>
      </c>
      <c r="AY184" s="203" t="s">
        <v>171</v>
      </c>
    </row>
    <row r="185" spans="1:65" s="2" customFormat="1" ht="24">
      <c r="A185" s="35"/>
      <c r="B185" s="36"/>
      <c r="C185" s="179" t="s">
        <v>407</v>
      </c>
      <c r="D185" s="179" t="s">
        <v>173</v>
      </c>
      <c r="E185" s="180" t="s">
        <v>2400</v>
      </c>
      <c r="F185" s="181" t="s">
        <v>2401</v>
      </c>
      <c r="G185" s="182" t="s">
        <v>266</v>
      </c>
      <c r="H185" s="183">
        <v>2</v>
      </c>
      <c r="I185" s="184"/>
      <c r="J185" s="185">
        <f>ROUND(I185*H185,2)</f>
        <v>0</v>
      </c>
      <c r="K185" s="181" t="s">
        <v>177</v>
      </c>
      <c r="L185" s="40"/>
      <c r="M185" s="186" t="s">
        <v>19</v>
      </c>
      <c r="N185" s="187" t="s">
        <v>45</v>
      </c>
      <c r="O185" s="65"/>
      <c r="P185" s="188">
        <f>O185*H185</f>
        <v>0</v>
      </c>
      <c r="Q185" s="188">
        <v>5.0000000000000001E-4</v>
      </c>
      <c r="R185" s="188">
        <f>Q185*H185</f>
        <v>1E-3</v>
      </c>
      <c r="S185" s="188">
        <v>0</v>
      </c>
      <c r="T185" s="18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254</v>
      </c>
      <c r="AT185" s="190" t="s">
        <v>173</v>
      </c>
      <c r="AU185" s="190" t="s">
        <v>85</v>
      </c>
      <c r="AY185" s="18" t="s">
        <v>171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85</v>
      </c>
      <c r="BK185" s="191">
        <f>ROUND(I185*H185,2)</f>
        <v>0</v>
      </c>
      <c r="BL185" s="18" t="s">
        <v>254</v>
      </c>
      <c r="BM185" s="190" t="s">
        <v>2402</v>
      </c>
    </row>
    <row r="186" spans="1:65" s="13" customFormat="1" ht="11.25">
      <c r="B186" s="192"/>
      <c r="C186" s="193"/>
      <c r="D186" s="194" t="s">
        <v>180</v>
      </c>
      <c r="E186" s="195" t="s">
        <v>19</v>
      </c>
      <c r="F186" s="196" t="s">
        <v>85</v>
      </c>
      <c r="G186" s="193"/>
      <c r="H186" s="197">
        <v>2</v>
      </c>
      <c r="I186" s="198"/>
      <c r="J186" s="193"/>
      <c r="K186" s="193"/>
      <c r="L186" s="199"/>
      <c r="M186" s="200"/>
      <c r="N186" s="201"/>
      <c r="O186" s="201"/>
      <c r="P186" s="201"/>
      <c r="Q186" s="201"/>
      <c r="R186" s="201"/>
      <c r="S186" s="201"/>
      <c r="T186" s="202"/>
      <c r="AT186" s="203" t="s">
        <v>180</v>
      </c>
      <c r="AU186" s="203" t="s">
        <v>85</v>
      </c>
      <c r="AV186" s="13" t="s">
        <v>85</v>
      </c>
      <c r="AW186" s="13" t="s">
        <v>34</v>
      </c>
      <c r="AX186" s="13" t="s">
        <v>79</v>
      </c>
      <c r="AY186" s="203" t="s">
        <v>171</v>
      </c>
    </row>
    <row r="187" spans="1:65" s="2" customFormat="1" ht="24">
      <c r="A187" s="35"/>
      <c r="B187" s="36"/>
      <c r="C187" s="179" t="s">
        <v>412</v>
      </c>
      <c r="D187" s="179" t="s">
        <v>173</v>
      </c>
      <c r="E187" s="180" t="s">
        <v>2403</v>
      </c>
      <c r="F187" s="181" t="s">
        <v>2404</v>
      </c>
      <c r="G187" s="182" t="s">
        <v>266</v>
      </c>
      <c r="H187" s="183">
        <v>2</v>
      </c>
      <c r="I187" s="184"/>
      <c r="J187" s="185">
        <f>ROUND(I187*H187,2)</f>
        <v>0</v>
      </c>
      <c r="K187" s="181" t="s">
        <v>177</v>
      </c>
      <c r="L187" s="40"/>
      <c r="M187" s="186" t="s">
        <v>19</v>
      </c>
      <c r="N187" s="187" t="s">
        <v>45</v>
      </c>
      <c r="O187" s="65"/>
      <c r="P187" s="188">
        <f>O187*H187</f>
        <v>0</v>
      </c>
      <c r="Q187" s="188">
        <v>6.9999999999999999E-4</v>
      </c>
      <c r="R187" s="188">
        <f>Q187*H187</f>
        <v>1.4E-3</v>
      </c>
      <c r="S187" s="188">
        <v>0</v>
      </c>
      <c r="T187" s="18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0" t="s">
        <v>254</v>
      </c>
      <c r="AT187" s="190" t="s">
        <v>173</v>
      </c>
      <c r="AU187" s="190" t="s">
        <v>85</v>
      </c>
      <c r="AY187" s="18" t="s">
        <v>171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85</v>
      </c>
      <c r="BK187" s="191">
        <f>ROUND(I187*H187,2)</f>
        <v>0</v>
      </c>
      <c r="BL187" s="18" t="s">
        <v>254</v>
      </c>
      <c r="BM187" s="190" t="s">
        <v>2405</v>
      </c>
    </row>
    <row r="188" spans="1:65" s="13" customFormat="1" ht="11.25">
      <c r="B188" s="192"/>
      <c r="C188" s="193"/>
      <c r="D188" s="194" t="s">
        <v>180</v>
      </c>
      <c r="E188" s="195" t="s">
        <v>19</v>
      </c>
      <c r="F188" s="196" t="s">
        <v>85</v>
      </c>
      <c r="G188" s="193"/>
      <c r="H188" s="197">
        <v>2</v>
      </c>
      <c r="I188" s="198"/>
      <c r="J188" s="193"/>
      <c r="K188" s="193"/>
      <c r="L188" s="199"/>
      <c r="M188" s="200"/>
      <c r="N188" s="201"/>
      <c r="O188" s="201"/>
      <c r="P188" s="201"/>
      <c r="Q188" s="201"/>
      <c r="R188" s="201"/>
      <c r="S188" s="201"/>
      <c r="T188" s="202"/>
      <c r="AT188" s="203" t="s">
        <v>180</v>
      </c>
      <c r="AU188" s="203" t="s">
        <v>85</v>
      </c>
      <c r="AV188" s="13" t="s">
        <v>85</v>
      </c>
      <c r="AW188" s="13" t="s">
        <v>34</v>
      </c>
      <c r="AX188" s="13" t="s">
        <v>79</v>
      </c>
      <c r="AY188" s="203" t="s">
        <v>171</v>
      </c>
    </row>
    <row r="189" spans="1:65" s="2" customFormat="1" ht="36">
      <c r="A189" s="35"/>
      <c r="B189" s="36"/>
      <c r="C189" s="179" t="s">
        <v>417</v>
      </c>
      <c r="D189" s="179" t="s">
        <v>173</v>
      </c>
      <c r="E189" s="180" t="s">
        <v>2406</v>
      </c>
      <c r="F189" s="181" t="s">
        <v>2407</v>
      </c>
      <c r="G189" s="182" t="s">
        <v>266</v>
      </c>
      <c r="H189" s="183">
        <v>4</v>
      </c>
      <c r="I189" s="184"/>
      <c r="J189" s="185">
        <f>ROUND(I189*H189,2)</f>
        <v>0</v>
      </c>
      <c r="K189" s="181" t="s">
        <v>177</v>
      </c>
      <c r="L189" s="40"/>
      <c r="M189" s="186" t="s">
        <v>19</v>
      </c>
      <c r="N189" s="187" t="s">
        <v>45</v>
      </c>
      <c r="O189" s="65"/>
      <c r="P189" s="188">
        <f>O189*H189</f>
        <v>0</v>
      </c>
      <c r="Q189" s="188">
        <v>5.6999999999999998E-4</v>
      </c>
      <c r="R189" s="188">
        <f>Q189*H189</f>
        <v>2.2799999999999999E-3</v>
      </c>
      <c r="S189" s="188">
        <v>0</v>
      </c>
      <c r="T189" s="18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0" t="s">
        <v>254</v>
      </c>
      <c r="AT189" s="190" t="s">
        <v>173</v>
      </c>
      <c r="AU189" s="190" t="s">
        <v>85</v>
      </c>
      <c r="AY189" s="18" t="s">
        <v>171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18" t="s">
        <v>85</v>
      </c>
      <c r="BK189" s="191">
        <f>ROUND(I189*H189,2)</f>
        <v>0</v>
      </c>
      <c r="BL189" s="18" t="s">
        <v>254</v>
      </c>
      <c r="BM189" s="190" t="s">
        <v>2408</v>
      </c>
    </row>
    <row r="190" spans="1:65" s="13" customFormat="1" ht="11.25">
      <c r="B190" s="192"/>
      <c r="C190" s="193"/>
      <c r="D190" s="194" t="s">
        <v>180</v>
      </c>
      <c r="E190" s="195" t="s">
        <v>19</v>
      </c>
      <c r="F190" s="196" t="s">
        <v>178</v>
      </c>
      <c r="G190" s="193"/>
      <c r="H190" s="197">
        <v>4</v>
      </c>
      <c r="I190" s="198"/>
      <c r="J190" s="193"/>
      <c r="K190" s="193"/>
      <c r="L190" s="199"/>
      <c r="M190" s="200"/>
      <c r="N190" s="201"/>
      <c r="O190" s="201"/>
      <c r="P190" s="201"/>
      <c r="Q190" s="201"/>
      <c r="R190" s="201"/>
      <c r="S190" s="201"/>
      <c r="T190" s="202"/>
      <c r="AT190" s="203" t="s">
        <v>180</v>
      </c>
      <c r="AU190" s="203" t="s">
        <v>85</v>
      </c>
      <c r="AV190" s="13" t="s">
        <v>85</v>
      </c>
      <c r="AW190" s="13" t="s">
        <v>34</v>
      </c>
      <c r="AX190" s="13" t="s">
        <v>79</v>
      </c>
      <c r="AY190" s="203" t="s">
        <v>171</v>
      </c>
    </row>
    <row r="191" spans="1:65" s="2" customFormat="1" ht="44.25" customHeight="1">
      <c r="A191" s="35"/>
      <c r="B191" s="36"/>
      <c r="C191" s="179" t="s">
        <v>278</v>
      </c>
      <c r="D191" s="179" t="s">
        <v>173</v>
      </c>
      <c r="E191" s="180" t="s">
        <v>2409</v>
      </c>
      <c r="F191" s="181" t="s">
        <v>2410</v>
      </c>
      <c r="G191" s="182" t="s">
        <v>215</v>
      </c>
      <c r="H191" s="183">
        <v>4.9000000000000002E-2</v>
      </c>
      <c r="I191" s="184"/>
      <c r="J191" s="185">
        <f>ROUND(I191*H191,2)</f>
        <v>0</v>
      </c>
      <c r="K191" s="181" t="s">
        <v>177</v>
      </c>
      <c r="L191" s="40"/>
      <c r="M191" s="186" t="s">
        <v>19</v>
      </c>
      <c r="N191" s="187" t="s">
        <v>45</v>
      </c>
      <c r="O191" s="65"/>
      <c r="P191" s="188">
        <f>O191*H191</f>
        <v>0</v>
      </c>
      <c r="Q191" s="188">
        <v>0</v>
      </c>
      <c r="R191" s="188">
        <f>Q191*H191</f>
        <v>0</v>
      </c>
      <c r="S191" s="188">
        <v>0</v>
      </c>
      <c r="T191" s="18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0" t="s">
        <v>254</v>
      </c>
      <c r="AT191" s="190" t="s">
        <v>173</v>
      </c>
      <c r="AU191" s="190" t="s">
        <v>85</v>
      </c>
      <c r="AY191" s="18" t="s">
        <v>171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18" t="s">
        <v>85</v>
      </c>
      <c r="BK191" s="191">
        <f>ROUND(I191*H191,2)</f>
        <v>0</v>
      </c>
      <c r="BL191" s="18" t="s">
        <v>254</v>
      </c>
      <c r="BM191" s="190" t="s">
        <v>2411</v>
      </c>
    </row>
    <row r="192" spans="1:65" s="2" customFormat="1" ht="48">
      <c r="A192" s="35"/>
      <c r="B192" s="36"/>
      <c r="C192" s="179" t="s">
        <v>427</v>
      </c>
      <c r="D192" s="179" t="s">
        <v>173</v>
      </c>
      <c r="E192" s="180" t="s">
        <v>2412</v>
      </c>
      <c r="F192" s="181" t="s">
        <v>2413</v>
      </c>
      <c r="G192" s="182" t="s">
        <v>215</v>
      </c>
      <c r="H192" s="183">
        <v>4.9000000000000002E-2</v>
      </c>
      <c r="I192" s="184"/>
      <c r="J192" s="185">
        <f>ROUND(I192*H192,2)</f>
        <v>0</v>
      </c>
      <c r="K192" s="181" t="s">
        <v>177</v>
      </c>
      <c r="L192" s="40"/>
      <c r="M192" s="186" t="s">
        <v>19</v>
      </c>
      <c r="N192" s="187" t="s">
        <v>45</v>
      </c>
      <c r="O192" s="65"/>
      <c r="P192" s="188">
        <f>O192*H192</f>
        <v>0</v>
      </c>
      <c r="Q192" s="188">
        <v>0</v>
      </c>
      <c r="R192" s="188">
        <f>Q192*H192</f>
        <v>0</v>
      </c>
      <c r="S192" s="188">
        <v>0</v>
      </c>
      <c r="T192" s="18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0" t="s">
        <v>254</v>
      </c>
      <c r="AT192" s="190" t="s">
        <v>173</v>
      </c>
      <c r="AU192" s="190" t="s">
        <v>85</v>
      </c>
      <c r="AY192" s="18" t="s">
        <v>171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18" t="s">
        <v>85</v>
      </c>
      <c r="BK192" s="191">
        <f>ROUND(I192*H192,2)</f>
        <v>0</v>
      </c>
      <c r="BL192" s="18" t="s">
        <v>254</v>
      </c>
      <c r="BM192" s="190" t="s">
        <v>2414</v>
      </c>
    </row>
    <row r="193" spans="1:65" s="12" customFormat="1" ht="22.9" customHeight="1">
      <c r="B193" s="163"/>
      <c r="C193" s="164"/>
      <c r="D193" s="165" t="s">
        <v>72</v>
      </c>
      <c r="E193" s="177" t="s">
        <v>2415</v>
      </c>
      <c r="F193" s="177" t="s">
        <v>2416</v>
      </c>
      <c r="G193" s="164"/>
      <c r="H193" s="164"/>
      <c r="I193" s="167"/>
      <c r="J193" s="178">
        <f>BK193</f>
        <v>0</v>
      </c>
      <c r="K193" s="164"/>
      <c r="L193" s="169"/>
      <c r="M193" s="170"/>
      <c r="N193" s="171"/>
      <c r="O193" s="171"/>
      <c r="P193" s="172">
        <f>SUM(P194:P221)</f>
        <v>0</v>
      </c>
      <c r="Q193" s="171"/>
      <c r="R193" s="172">
        <f>SUM(R194:R221)</f>
        <v>0.92757999999999996</v>
      </c>
      <c r="S193" s="171"/>
      <c r="T193" s="173">
        <f>SUM(T194:T221)</f>
        <v>0</v>
      </c>
      <c r="AR193" s="174" t="s">
        <v>85</v>
      </c>
      <c r="AT193" s="175" t="s">
        <v>72</v>
      </c>
      <c r="AU193" s="175" t="s">
        <v>79</v>
      </c>
      <c r="AY193" s="174" t="s">
        <v>171</v>
      </c>
      <c r="BK193" s="176">
        <f>SUM(BK194:BK221)</f>
        <v>0</v>
      </c>
    </row>
    <row r="194" spans="1:65" s="2" customFormat="1" ht="48">
      <c r="A194" s="35"/>
      <c r="B194" s="36"/>
      <c r="C194" s="179" t="s">
        <v>432</v>
      </c>
      <c r="D194" s="179" t="s">
        <v>173</v>
      </c>
      <c r="E194" s="180" t="s">
        <v>2417</v>
      </c>
      <c r="F194" s="181" t="s">
        <v>2418</v>
      </c>
      <c r="G194" s="182" t="s">
        <v>266</v>
      </c>
      <c r="H194" s="183">
        <v>1</v>
      </c>
      <c r="I194" s="184"/>
      <c r="J194" s="185">
        <f>ROUND(I194*H194,2)</f>
        <v>0</v>
      </c>
      <c r="K194" s="181" t="s">
        <v>177</v>
      </c>
      <c r="L194" s="40"/>
      <c r="M194" s="186" t="s">
        <v>19</v>
      </c>
      <c r="N194" s="187" t="s">
        <v>45</v>
      </c>
      <c r="O194" s="65"/>
      <c r="P194" s="188">
        <f>O194*H194</f>
        <v>0</v>
      </c>
      <c r="Q194" s="188">
        <v>2.0650000000000002E-2</v>
      </c>
      <c r="R194" s="188">
        <f>Q194*H194</f>
        <v>2.0650000000000002E-2</v>
      </c>
      <c r="S194" s="188">
        <v>0</v>
      </c>
      <c r="T194" s="18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0" t="s">
        <v>254</v>
      </c>
      <c r="AT194" s="190" t="s">
        <v>173</v>
      </c>
      <c r="AU194" s="190" t="s">
        <v>85</v>
      </c>
      <c r="AY194" s="18" t="s">
        <v>171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85</v>
      </c>
      <c r="BK194" s="191">
        <f>ROUND(I194*H194,2)</f>
        <v>0</v>
      </c>
      <c r="BL194" s="18" t="s">
        <v>254</v>
      </c>
      <c r="BM194" s="190" t="s">
        <v>2419</v>
      </c>
    </row>
    <row r="195" spans="1:65" s="13" customFormat="1" ht="11.25">
      <c r="B195" s="192"/>
      <c r="C195" s="193"/>
      <c r="D195" s="194" t="s">
        <v>180</v>
      </c>
      <c r="E195" s="195" t="s">
        <v>19</v>
      </c>
      <c r="F195" s="196" t="s">
        <v>79</v>
      </c>
      <c r="G195" s="193"/>
      <c r="H195" s="197">
        <v>1</v>
      </c>
      <c r="I195" s="198"/>
      <c r="J195" s="193"/>
      <c r="K195" s="193"/>
      <c r="L195" s="199"/>
      <c r="M195" s="200"/>
      <c r="N195" s="201"/>
      <c r="O195" s="201"/>
      <c r="P195" s="201"/>
      <c r="Q195" s="201"/>
      <c r="R195" s="201"/>
      <c r="S195" s="201"/>
      <c r="T195" s="202"/>
      <c r="AT195" s="203" t="s">
        <v>180</v>
      </c>
      <c r="AU195" s="203" t="s">
        <v>85</v>
      </c>
      <c r="AV195" s="13" t="s">
        <v>85</v>
      </c>
      <c r="AW195" s="13" t="s">
        <v>34</v>
      </c>
      <c r="AX195" s="13" t="s">
        <v>79</v>
      </c>
      <c r="AY195" s="203" t="s">
        <v>171</v>
      </c>
    </row>
    <row r="196" spans="1:65" s="2" customFormat="1" ht="48">
      <c r="A196" s="35"/>
      <c r="B196" s="36"/>
      <c r="C196" s="179" t="s">
        <v>437</v>
      </c>
      <c r="D196" s="179" t="s">
        <v>173</v>
      </c>
      <c r="E196" s="180" t="s">
        <v>2420</v>
      </c>
      <c r="F196" s="181" t="s">
        <v>2421</v>
      </c>
      <c r="G196" s="182" t="s">
        <v>266</v>
      </c>
      <c r="H196" s="183">
        <v>2</v>
      </c>
      <c r="I196" s="184"/>
      <c r="J196" s="185">
        <f>ROUND(I196*H196,2)</f>
        <v>0</v>
      </c>
      <c r="K196" s="181" t="s">
        <v>177</v>
      </c>
      <c r="L196" s="40"/>
      <c r="M196" s="186" t="s">
        <v>19</v>
      </c>
      <c r="N196" s="187" t="s">
        <v>45</v>
      </c>
      <c r="O196" s="65"/>
      <c r="P196" s="188">
        <f>O196*H196</f>
        <v>0</v>
      </c>
      <c r="Q196" s="188">
        <v>2.2700000000000001E-2</v>
      </c>
      <c r="R196" s="188">
        <f>Q196*H196</f>
        <v>4.5400000000000003E-2</v>
      </c>
      <c r="S196" s="188">
        <v>0</v>
      </c>
      <c r="T196" s="18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0" t="s">
        <v>254</v>
      </c>
      <c r="AT196" s="190" t="s">
        <v>173</v>
      </c>
      <c r="AU196" s="190" t="s">
        <v>85</v>
      </c>
      <c r="AY196" s="18" t="s">
        <v>171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85</v>
      </c>
      <c r="BK196" s="191">
        <f>ROUND(I196*H196,2)</f>
        <v>0</v>
      </c>
      <c r="BL196" s="18" t="s">
        <v>254</v>
      </c>
      <c r="BM196" s="190" t="s">
        <v>2422</v>
      </c>
    </row>
    <row r="197" spans="1:65" s="13" customFormat="1" ht="11.25">
      <c r="B197" s="192"/>
      <c r="C197" s="193"/>
      <c r="D197" s="194" t="s">
        <v>180</v>
      </c>
      <c r="E197" s="195" t="s">
        <v>19</v>
      </c>
      <c r="F197" s="196" t="s">
        <v>85</v>
      </c>
      <c r="G197" s="193"/>
      <c r="H197" s="197">
        <v>2</v>
      </c>
      <c r="I197" s="198"/>
      <c r="J197" s="193"/>
      <c r="K197" s="193"/>
      <c r="L197" s="199"/>
      <c r="M197" s="200"/>
      <c r="N197" s="201"/>
      <c r="O197" s="201"/>
      <c r="P197" s="201"/>
      <c r="Q197" s="201"/>
      <c r="R197" s="201"/>
      <c r="S197" s="201"/>
      <c r="T197" s="202"/>
      <c r="AT197" s="203" t="s">
        <v>180</v>
      </c>
      <c r="AU197" s="203" t="s">
        <v>85</v>
      </c>
      <c r="AV197" s="13" t="s">
        <v>85</v>
      </c>
      <c r="AW197" s="13" t="s">
        <v>34</v>
      </c>
      <c r="AX197" s="13" t="s">
        <v>79</v>
      </c>
      <c r="AY197" s="203" t="s">
        <v>171</v>
      </c>
    </row>
    <row r="198" spans="1:65" s="2" customFormat="1" ht="48">
      <c r="A198" s="35"/>
      <c r="B198" s="36"/>
      <c r="C198" s="179" t="s">
        <v>442</v>
      </c>
      <c r="D198" s="179" t="s">
        <v>173</v>
      </c>
      <c r="E198" s="180" t="s">
        <v>2423</v>
      </c>
      <c r="F198" s="181" t="s">
        <v>2424</v>
      </c>
      <c r="G198" s="182" t="s">
        <v>266</v>
      </c>
      <c r="H198" s="183">
        <v>1</v>
      </c>
      <c r="I198" s="184"/>
      <c r="J198" s="185">
        <f>ROUND(I198*H198,2)</f>
        <v>0</v>
      </c>
      <c r="K198" s="181" t="s">
        <v>177</v>
      </c>
      <c r="L198" s="40"/>
      <c r="M198" s="186" t="s">
        <v>19</v>
      </c>
      <c r="N198" s="187" t="s">
        <v>45</v>
      </c>
      <c r="O198" s="65"/>
      <c r="P198" s="188">
        <f>O198*H198</f>
        <v>0</v>
      </c>
      <c r="Q198" s="188">
        <v>3.1539999999999999E-2</v>
      </c>
      <c r="R198" s="188">
        <f>Q198*H198</f>
        <v>3.1539999999999999E-2</v>
      </c>
      <c r="S198" s="188">
        <v>0</v>
      </c>
      <c r="T198" s="18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0" t="s">
        <v>254</v>
      </c>
      <c r="AT198" s="190" t="s">
        <v>173</v>
      </c>
      <c r="AU198" s="190" t="s">
        <v>85</v>
      </c>
      <c r="AY198" s="18" t="s">
        <v>171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85</v>
      </c>
      <c r="BK198" s="191">
        <f>ROUND(I198*H198,2)</f>
        <v>0</v>
      </c>
      <c r="BL198" s="18" t="s">
        <v>254</v>
      </c>
      <c r="BM198" s="190" t="s">
        <v>2425</v>
      </c>
    </row>
    <row r="199" spans="1:65" s="13" customFormat="1" ht="11.25">
      <c r="B199" s="192"/>
      <c r="C199" s="193"/>
      <c r="D199" s="194" t="s">
        <v>180</v>
      </c>
      <c r="E199" s="195" t="s">
        <v>19</v>
      </c>
      <c r="F199" s="196" t="s">
        <v>79</v>
      </c>
      <c r="G199" s="193"/>
      <c r="H199" s="197">
        <v>1</v>
      </c>
      <c r="I199" s="198"/>
      <c r="J199" s="193"/>
      <c r="K199" s="193"/>
      <c r="L199" s="199"/>
      <c r="M199" s="200"/>
      <c r="N199" s="201"/>
      <c r="O199" s="201"/>
      <c r="P199" s="201"/>
      <c r="Q199" s="201"/>
      <c r="R199" s="201"/>
      <c r="S199" s="201"/>
      <c r="T199" s="202"/>
      <c r="AT199" s="203" t="s">
        <v>180</v>
      </c>
      <c r="AU199" s="203" t="s">
        <v>85</v>
      </c>
      <c r="AV199" s="13" t="s">
        <v>85</v>
      </c>
      <c r="AW199" s="13" t="s">
        <v>34</v>
      </c>
      <c r="AX199" s="13" t="s">
        <v>79</v>
      </c>
      <c r="AY199" s="203" t="s">
        <v>171</v>
      </c>
    </row>
    <row r="200" spans="1:65" s="2" customFormat="1" ht="48">
      <c r="A200" s="35"/>
      <c r="B200" s="36"/>
      <c r="C200" s="179" t="s">
        <v>447</v>
      </c>
      <c r="D200" s="179" t="s">
        <v>173</v>
      </c>
      <c r="E200" s="180" t="s">
        <v>2426</v>
      </c>
      <c r="F200" s="181" t="s">
        <v>2427</v>
      </c>
      <c r="G200" s="182" t="s">
        <v>266</v>
      </c>
      <c r="H200" s="183">
        <v>7</v>
      </c>
      <c r="I200" s="184"/>
      <c r="J200" s="185">
        <f>ROUND(I200*H200,2)</f>
        <v>0</v>
      </c>
      <c r="K200" s="181" t="s">
        <v>177</v>
      </c>
      <c r="L200" s="40"/>
      <c r="M200" s="186" t="s">
        <v>19</v>
      </c>
      <c r="N200" s="187" t="s">
        <v>45</v>
      </c>
      <c r="O200" s="65"/>
      <c r="P200" s="188">
        <f>O200*H200</f>
        <v>0</v>
      </c>
      <c r="Q200" s="188">
        <v>3.4799999999999998E-2</v>
      </c>
      <c r="R200" s="188">
        <f>Q200*H200</f>
        <v>0.24359999999999998</v>
      </c>
      <c r="S200" s="188">
        <v>0</v>
      </c>
      <c r="T200" s="18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0" t="s">
        <v>254</v>
      </c>
      <c r="AT200" s="190" t="s">
        <v>173</v>
      </c>
      <c r="AU200" s="190" t="s">
        <v>85</v>
      </c>
      <c r="AY200" s="18" t="s">
        <v>171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85</v>
      </c>
      <c r="BK200" s="191">
        <f>ROUND(I200*H200,2)</f>
        <v>0</v>
      </c>
      <c r="BL200" s="18" t="s">
        <v>254</v>
      </c>
      <c r="BM200" s="190" t="s">
        <v>2428</v>
      </c>
    </row>
    <row r="201" spans="1:65" s="13" customFormat="1" ht="11.25">
      <c r="B201" s="192"/>
      <c r="C201" s="193"/>
      <c r="D201" s="194" t="s">
        <v>180</v>
      </c>
      <c r="E201" s="195" t="s">
        <v>19</v>
      </c>
      <c r="F201" s="196" t="s">
        <v>207</v>
      </c>
      <c r="G201" s="193"/>
      <c r="H201" s="197">
        <v>7</v>
      </c>
      <c r="I201" s="198"/>
      <c r="J201" s="193"/>
      <c r="K201" s="193"/>
      <c r="L201" s="199"/>
      <c r="M201" s="200"/>
      <c r="N201" s="201"/>
      <c r="O201" s="201"/>
      <c r="P201" s="201"/>
      <c r="Q201" s="201"/>
      <c r="R201" s="201"/>
      <c r="S201" s="201"/>
      <c r="T201" s="202"/>
      <c r="AT201" s="203" t="s">
        <v>180</v>
      </c>
      <c r="AU201" s="203" t="s">
        <v>85</v>
      </c>
      <c r="AV201" s="13" t="s">
        <v>85</v>
      </c>
      <c r="AW201" s="13" t="s">
        <v>34</v>
      </c>
      <c r="AX201" s="13" t="s">
        <v>79</v>
      </c>
      <c r="AY201" s="203" t="s">
        <v>171</v>
      </c>
    </row>
    <row r="202" spans="1:65" s="2" customFormat="1" ht="48">
      <c r="A202" s="35"/>
      <c r="B202" s="36"/>
      <c r="C202" s="179" t="s">
        <v>282</v>
      </c>
      <c r="D202" s="179" t="s">
        <v>173</v>
      </c>
      <c r="E202" s="180" t="s">
        <v>2429</v>
      </c>
      <c r="F202" s="181" t="s">
        <v>2430</v>
      </c>
      <c r="G202" s="182" t="s">
        <v>266</v>
      </c>
      <c r="H202" s="183">
        <v>7</v>
      </c>
      <c r="I202" s="184"/>
      <c r="J202" s="185">
        <f>ROUND(I202*H202,2)</f>
        <v>0</v>
      </c>
      <c r="K202" s="181" t="s">
        <v>177</v>
      </c>
      <c r="L202" s="40"/>
      <c r="M202" s="186" t="s">
        <v>19</v>
      </c>
      <c r="N202" s="187" t="s">
        <v>45</v>
      </c>
      <c r="O202" s="65"/>
      <c r="P202" s="188">
        <f>O202*H202</f>
        <v>0</v>
      </c>
      <c r="Q202" s="188">
        <v>3.7199999999999997E-2</v>
      </c>
      <c r="R202" s="188">
        <f>Q202*H202</f>
        <v>0.26039999999999996</v>
      </c>
      <c r="S202" s="188">
        <v>0</v>
      </c>
      <c r="T202" s="18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0" t="s">
        <v>254</v>
      </c>
      <c r="AT202" s="190" t="s">
        <v>173</v>
      </c>
      <c r="AU202" s="190" t="s">
        <v>85</v>
      </c>
      <c r="AY202" s="18" t="s">
        <v>171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85</v>
      </c>
      <c r="BK202" s="191">
        <f>ROUND(I202*H202,2)</f>
        <v>0</v>
      </c>
      <c r="BL202" s="18" t="s">
        <v>254</v>
      </c>
      <c r="BM202" s="190" t="s">
        <v>2431</v>
      </c>
    </row>
    <row r="203" spans="1:65" s="13" customFormat="1" ht="11.25">
      <c r="B203" s="192"/>
      <c r="C203" s="193"/>
      <c r="D203" s="194" t="s">
        <v>180</v>
      </c>
      <c r="E203" s="195" t="s">
        <v>19</v>
      </c>
      <c r="F203" s="196" t="s">
        <v>207</v>
      </c>
      <c r="G203" s="193"/>
      <c r="H203" s="197">
        <v>7</v>
      </c>
      <c r="I203" s="198"/>
      <c r="J203" s="193"/>
      <c r="K203" s="193"/>
      <c r="L203" s="199"/>
      <c r="M203" s="200"/>
      <c r="N203" s="201"/>
      <c r="O203" s="201"/>
      <c r="P203" s="201"/>
      <c r="Q203" s="201"/>
      <c r="R203" s="201"/>
      <c r="S203" s="201"/>
      <c r="T203" s="202"/>
      <c r="AT203" s="203" t="s">
        <v>180</v>
      </c>
      <c r="AU203" s="203" t="s">
        <v>85</v>
      </c>
      <c r="AV203" s="13" t="s">
        <v>85</v>
      </c>
      <c r="AW203" s="13" t="s">
        <v>34</v>
      </c>
      <c r="AX203" s="13" t="s">
        <v>79</v>
      </c>
      <c r="AY203" s="203" t="s">
        <v>171</v>
      </c>
    </row>
    <row r="204" spans="1:65" s="2" customFormat="1" ht="48">
      <c r="A204" s="35"/>
      <c r="B204" s="36"/>
      <c r="C204" s="179" t="s">
        <v>456</v>
      </c>
      <c r="D204" s="179" t="s">
        <v>173</v>
      </c>
      <c r="E204" s="180" t="s">
        <v>2432</v>
      </c>
      <c r="F204" s="181" t="s">
        <v>2433</v>
      </c>
      <c r="G204" s="182" t="s">
        <v>266</v>
      </c>
      <c r="H204" s="183">
        <v>1</v>
      </c>
      <c r="I204" s="184"/>
      <c r="J204" s="185">
        <f>ROUND(I204*H204,2)</f>
        <v>0</v>
      </c>
      <c r="K204" s="181" t="s">
        <v>177</v>
      </c>
      <c r="L204" s="40"/>
      <c r="M204" s="186" t="s">
        <v>19</v>
      </c>
      <c r="N204" s="187" t="s">
        <v>45</v>
      </c>
      <c r="O204" s="65"/>
      <c r="P204" s="188">
        <f>O204*H204</f>
        <v>0</v>
      </c>
      <c r="Q204" s="188">
        <v>2.9149999999999999E-2</v>
      </c>
      <c r="R204" s="188">
        <f>Q204*H204</f>
        <v>2.9149999999999999E-2</v>
      </c>
      <c r="S204" s="188">
        <v>0</v>
      </c>
      <c r="T204" s="18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0" t="s">
        <v>254</v>
      </c>
      <c r="AT204" s="190" t="s">
        <v>173</v>
      </c>
      <c r="AU204" s="190" t="s">
        <v>85</v>
      </c>
      <c r="AY204" s="18" t="s">
        <v>171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18" t="s">
        <v>85</v>
      </c>
      <c r="BK204" s="191">
        <f>ROUND(I204*H204,2)</f>
        <v>0</v>
      </c>
      <c r="BL204" s="18" t="s">
        <v>254</v>
      </c>
      <c r="BM204" s="190" t="s">
        <v>2434</v>
      </c>
    </row>
    <row r="205" spans="1:65" s="13" customFormat="1" ht="11.25">
      <c r="B205" s="192"/>
      <c r="C205" s="193"/>
      <c r="D205" s="194" t="s">
        <v>180</v>
      </c>
      <c r="E205" s="195" t="s">
        <v>19</v>
      </c>
      <c r="F205" s="196" t="s">
        <v>79</v>
      </c>
      <c r="G205" s="193"/>
      <c r="H205" s="197">
        <v>1</v>
      </c>
      <c r="I205" s="198"/>
      <c r="J205" s="193"/>
      <c r="K205" s="193"/>
      <c r="L205" s="199"/>
      <c r="M205" s="200"/>
      <c r="N205" s="201"/>
      <c r="O205" s="201"/>
      <c r="P205" s="201"/>
      <c r="Q205" s="201"/>
      <c r="R205" s="201"/>
      <c r="S205" s="201"/>
      <c r="T205" s="202"/>
      <c r="AT205" s="203" t="s">
        <v>180</v>
      </c>
      <c r="AU205" s="203" t="s">
        <v>85</v>
      </c>
      <c r="AV205" s="13" t="s">
        <v>85</v>
      </c>
      <c r="AW205" s="13" t="s">
        <v>34</v>
      </c>
      <c r="AX205" s="13" t="s">
        <v>79</v>
      </c>
      <c r="AY205" s="203" t="s">
        <v>171</v>
      </c>
    </row>
    <row r="206" spans="1:65" s="2" customFormat="1" ht="48">
      <c r="A206" s="35"/>
      <c r="B206" s="36"/>
      <c r="C206" s="179" t="s">
        <v>461</v>
      </c>
      <c r="D206" s="179" t="s">
        <v>173</v>
      </c>
      <c r="E206" s="180" t="s">
        <v>2435</v>
      </c>
      <c r="F206" s="181" t="s">
        <v>2436</v>
      </c>
      <c r="G206" s="182" t="s">
        <v>266</v>
      </c>
      <c r="H206" s="183">
        <v>2</v>
      </c>
      <c r="I206" s="184"/>
      <c r="J206" s="185">
        <f>ROUND(I206*H206,2)</f>
        <v>0</v>
      </c>
      <c r="K206" s="181" t="s">
        <v>177</v>
      </c>
      <c r="L206" s="40"/>
      <c r="M206" s="186" t="s">
        <v>19</v>
      </c>
      <c r="N206" s="187" t="s">
        <v>45</v>
      </c>
      <c r="O206" s="65"/>
      <c r="P206" s="188">
        <f>O206*H206</f>
        <v>0</v>
      </c>
      <c r="Q206" s="188">
        <v>5.0709999999999998E-2</v>
      </c>
      <c r="R206" s="188">
        <f>Q206*H206</f>
        <v>0.10142</v>
      </c>
      <c r="S206" s="188">
        <v>0</v>
      </c>
      <c r="T206" s="18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0" t="s">
        <v>254</v>
      </c>
      <c r="AT206" s="190" t="s">
        <v>173</v>
      </c>
      <c r="AU206" s="190" t="s">
        <v>85</v>
      </c>
      <c r="AY206" s="18" t="s">
        <v>171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18" t="s">
        <v>85</v>
      </c>
      <c r="BK206" s="191">
        <f>ROUND(I206*H206,2)</f>
        <v>0</v>
      </c>
      <c r="BL206" s="18" t="s">
        <v>254</v>
      </c>
      <c r="BM206" s="190" t="s">
        <v>2437</v>
      </c>
    </row>
    <row r="207" spans="1:65" s="13" customFormat="1" ht="11.25">
      <c r="B207" s="192"/>
      <c r="C207" s="193"/>
      <c r="D207" s="194" t="s">
        <v>180</v>
      </c>
      <c r="E207" s="195" t="s">
        <v>19</v>
      </c>
      <c r="F207" s="196" t="s">
        <v>85</v>
      </c>
      <c r="G207" s="193"/>
      <c r="H207" s="197">
        <v>2</v>
      </c>
      <c r="I207" s="198"/>
      <c r="J207" s="193"/>
      <c r="K207" s="193"/>
      <c r="L207" s="199"/>
      <c r="M207" s="200"/>
      <c r="N207" s="201"/>
      <c r="O207" s="201"/>
      <c r="P207" s="201"/>
      <c r="Q207" s="201"/>
      <c r="R207" s="201"/>
      <c r="S207" s="201"/>
      <c r="T207" s="202"/>
      <c r="AT207" s="203" t="s">
        <v>180</v>
      </c>
      <c r="AU207" s="203" t="s">
        <v>85</v>
      </c>
      <c r="AV207" s="13" t="s">
        <v>85</v>
      </c>
      <c r="AW207" s="13" t="s">
        <v>34</v>
      </c>
      <c r="AX207" s="13" t="s">
        <v>79</v>
      </c>
      <c r="AY207" s="203" t="s">
        <v>171</v>
      </c>
    </row>
    <row r="208" spans="1:65" s="2" customFormat="1" ht="48">
      <c r="A208" s="35"/>
      <c r="B208" s="36"/>
      <c r="C208" s="179" t="s">
        <v>467</v>
      </c>
      <c r="D208" s="179" t="s">
        <v>173</v>
      </c>
      <c r="E208" s="180" t="s">
        <v>2438</v>
      </c>
      <c r="F208" s="181" t="s">
        <v>2439</v>
      </c>
      <c r="G208" s="182" t="s">
        <v>266</v>
      </c>
      <c r="H208" s="183">
        <v>1</v>
      </c>
      <c r="I208" s="184"/>
      <c r="J208" s="185">
        <f>ROUND(I208*H208,2)</f>
        <v>0</v>
      </c>
      <c r="K208" s="181" t="s">
        <v>177</v>
      </c>
      <c r="L208" s="40"/>
      <c r="M208" s="186" t="s">
        <v>19</v>
      </c>
      <c r="N208" s="187" t="s">
        <v>45</v>
      </c>
      <c r="O208" s="65"/>
      <c r="P208" s="188">
        <f>O208*H208</f>
        <v>0</v>
      </c>
      <c r="Q208" s="188">
        <v>5.6099999999999997E-2</v>
      </c>
      <c r="R208" s="188">
        <f>Q208*H208</f>
        <v>5.6099999999999997E-2</v>
      </c>
      <c r="S208" s="188">
        <v>0</v>
      </c>
      <c r="T208" s="18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0" t="s">
        <v>254</v>
      </c>
      <c r="AT208" s="190" t="s">
        <v>173</v>
      </c>
      <c r="AU208" s="190" t="s">
        <v>85</v>
      </c>
      <c r="AY208" s="18" t="s">
        <v>171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18" t="s">
        <v>85</v>
      </c>
      <c r="BK208" s="191">
        <f>ROUND(I208*H208,2)</f>
        <v>0</v>
      </c>
      <c r="BL208" s="18" t="s">
        <v>254</v>
      </c>
      <c r="BM208" s="190" t="s">
        <v>2440</v>
      </c>
    </row>
    <row r="209" spans="1:65" s="13" customFormat="1" ht="11.25">
      <c r="B209" s="192"/>
      <c r="C209" s="193"/>
      <c r="D209" s="194" t="s">
        <v>180</v>
      </c>
      <c r="E209" s="195" t="s">
        <v>19</v>
      </c>
      <c r="F209" s="196" t="s">
        <v>79</v>
      </c>
      <c r="G209" s="193"/>
      <c r="H209" s="197">
        <v>1</v>
      </c>
      <c r="I209" s="198"/>
      <c r="J209" s="193"/>
      <c r="K209" s="193"/>
      <c r="L209" s="199"/>
      <c r="M209" s="200"/>
      <c r="N209" s="201"/>
      <c r="O209" s="201"/>
      <c r="P209" s="201"/>
      <c r="Q209" s="201"/>
      <c r="R209" s="201"/>
      <c r="S209" s="201"/>
      <c r="T209" s="202"/>
      <c r="AT209" s="203" t="s">
        <v>180</v>
      </c>
      <c r="AU209" s="203" t="s">
        <v>85</v>
      </c>
      <c r="AV209" s="13" t="s">
        <v>85</v>
      </c>
      <c r="AW209" s="13" t="s">
        <v>34</v>
      </c>
      <c r="AX209" s="13" t="s">
        <v>79</v>
      </c>
      <c r="AY209" s="203" t="s">
        <v>171</v>
      </c>
    </row>
    <row r="210" spans="1:65" s="2" customFormat="1" ht="24">
      <c r="A210" s="35"/>
      <c r="B210" s="36"/>
      <c r="C210" s="179" t="s">
        <v>472</v>
      </c>
      <c r="D210" s="179" t="s">
        <v>173</v>
      </c>
      <c r="E210" s="180" t="s">
        <v>2441</v>
      </c>
      <c r="F210" s="181" t="s">
        <v>2442</v>
      </c>
      <c r="G210" s="182" t="s">
        <v>266</v>
      </c>
      <c r="H210" s="183">
        <v>2</v>
      </c>
      <c r="I210" s="184"/>
      <c r="J210" s="185">
        <f>ROUND(I210*H210,2)</f>
        <v>0</v>
      </c>
      <c r="K210" s="181" t="s">
        <v>177</v>
      </c>
      <c r="L210" s="40"/>
      <c r="M210" s="186" t="s">
        <v>19</v>
      </c>
      <c r="N210" s="187" t="s">
        <v>45</v>
      </c>
      <c r="O210" s="65"/>
      <c r="P210" s="188">
        <f>O210*H210</f>
        <v>0</v>
      </c>
      <c r="Q210" s="188">
        <v>2.5100000000000001E-2</v>
      </c>
      <c r="R210" s="188">
        <f>Q210*H210</f>
        <v>5.0200000000000002E-2</v>
      </c>
      <c r="S210" s="188">
        <v>0</v>
      </c>
      <c r="T210" s="18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0" t="s">
        <v>254</v>
      </c>
      <c r="AT210" s="190" t="s">
        <v>173</v>
      </c>
      <c r="AU210" s="190" t="s">
        <v>85</v>
      </c>
      <c r="AY210" s="18" t="s">
        <v>171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18" t="s">
        <v>85</v>
      </c>
      <c r="BK210" s="191">
        <f>ROUND(I210*H210,2)</f>
        <v>0</v>
      </c>
      <c r="BL210" s="18" t="s">
        <v>254</v>
      </c>
      <c r="BM210" s="190" t="s">
        <v>2443</v>
      </c>
    </row>
    <row r="211" spans="1:65" s="13" customFormat="1" ht="11.25">
      <c r="B211" s="192"/>
      <c r="C211" s="193"/>
      <c r="D211" s="194" t="s">
        <v>180</v>
      </c>
      <c r="E211" s="195" t="s">
        <v>19</v>
      </c>
      <c r="F211" s="196" t="s">
        <v>2444</v>
      </c>
      <c r="G211" s="193"/>
      <c r="H211" s="197">
        <v>2</v>
      </c>
      <c r="I211" s="198"/>
      <c r="J211" s="193"/>
      <c r="K211" s="193"/>
      <c r="L211" s="199"/>
      <c r="M211" s="200"/>
      <c r="N211" s="201"/>
      <c r="O211" s="201"/>
      <c r="P211" s="201"/>
      <c r="Q211" s="201"/>
      <c r="R211" s="201"/>
      <c r="S211" s="201"/>
      <c r="T211" s="202"/>
      <c r="AT211" s="203" t="s">
        <v>180</v>
      </c>
      <c r="AU211" s="203" t="s">
        <v>85</v>
      </c>
      <c r="AV211" s="13" t="s">
        <v>85</v>
      </c>
      <c r="AW211" s="13" t="s">
        <v>34</v>
      </c>
      <c r="AX211" s="13" t="s">
        <v>79</v>
      </c>
      <c r="AY211" s="203" t="s">
        <v>171</v>
      </c>
    </row>
    <row r="212" spans="1:65" s="2" customFormat="1" ht="24">
      <c r="A212" s="35"/>
      <c r="B212" s="36"/>
      <c r="C212" s="179" t="s">
        <v>478</v>
      </c>
      <c r="D212" s="179" t="s">
        <v>173</v>
      </c>
      <c r="E212" s="180" t="s">
        <v>2445</v>
      </c>
      <c r="F212" s="181" t="s">
        <v>2446</v>
      </c>
      <c r="G212" s="182" t="s">
        <v>266</v>
      </c>
      <c r="H212" s="183">
        <v>2</v>
      </c>
      <c r="I212" s="184"/>
      <c r="J212" s="185">
        <f>ROUND(I212*H212,2)</f>
        <v>0</v>
      </c>
      <c r="K212" s="181" t="s">
        <v>177</v>
      </c>
      <c r="L212" s="40"/>
      <c r="M212" s="186" t="s">
        <v>19</v>
      </c>
      <c r="N212" s="187" t="s">
        <v>45</v>
      </c>
      <c r="O212" s="65"/>
      <c r="P212" s="188">
        <f>O212*H212</f>
        <v>0</v>
      </c>
      <c r="Q212" s="188">
        <v>3.9100000000000003E-2</v>
      </c>
      <c r="R212" s="188">
        <f>Q212*H212</f>
        <v>7.8200000000000006E-2</v>
      </c>
      <c r="S212" s="188">
        <v>0</v>
      </c>
      <c r="T212" s="18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0" t="s">
        <v>254</v>
      </c>
      <c r="AT212" s="190" t="s">
        <v>173</v>
      </c>
      <c r="AU212" s="190" t="s">
        <v>85</v>
      </c>
      <c r="AY212" s="18" t="s">
        <v>171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18" t="s">
        <v>85</v>
      </c>
      <c r="BK212" s="191">
        <f>ROUND(I212*H212,2)</f>
        <v>0</v>
      </c>
      <c r="BL212" s="18" t="s">
        <v>254</v>
      </c>
      <c r="BM212" s="190" t="s">
        <v>2447</v>
      </c>
    </row>
    <row r="213" spans="1:65" s="13" customFormat="1" ht="11.25">
      <c r="B213" s="192"/>
      <c r="C213" s="193"/>
      <c r="D213" s="194" t="s">
        <v>180</v>
      </c>
      <c r="E213" s="195" t="s">
        <v>19</v>
      </c>
      <c r="F213" s="196" t="s">
        <v>2444</v>
      </c>
      <c r="G213" s="193"/>
      <c r="H213" s="197">
        <v>2</v>
      </c>
      <c r="I213" s="198"/>
      <c r="J213" s="193"/>
      <c r="K213" s="193"/>
      <c r="L213" s="199"/>
      <c r="M213" s="200"/>
      <c r="N213" s="201"/>
      <c r="O213" s="201"/>
      <c r="P213" s="201"/>
      <c r="Q213" s="201"/>
      <c r="R213" s="201"/>
      <c r="S213" s="201"/>
      <c r="T213" s="202"/>
      <c r="AT213" s="203" t="s">
        <v>180</v>
      </c>
      <c r="AU213" s="203" t="s">
        <v>85</v>
      </c>
      <c r="AV213" s="13" t="s">
        <v>85</v>
      </c>
      <c r="AW213" s="13" t="s">
        <v>34</v>
      </c>
      <c r="AX213" s="13" t="s">
        <v>79</v>
      </c>
      <c r="AY213" s="203" t="s">
        <v>171</v>
      </c>
    </row>
    <row r="214" spans="1:65" s="2" customFormat="1" ht="24">
      <c r="A214" s="35"/>
      <c r="B214" s="36"/>
      <c r="C214" s="179" t="s">
        <v>484</v>
      </c>
      <c r="D214" s="179" t="s">
        <v>173</v>
      </c>
      <c r="E214" s="180" t="s">
        <v>2448</v>
      </c>
      <c r="F214" s="181" t="s">
        <v>2449</v>
      </c>
      <c r="G214" s="182" t="s">
        <v>266</v>
      </c>
      <c r="H214" s="183">
        <v>1</v>
      </c>
      <c r="I214" s="184"/>
      <c r="J214" s="185">
        <f>ROUND(I214*H214,2)</f>
        <v>0</v>
      </c>
      <c r="K214" s="181" t="s">
        <v>177</v>
      </c>
      <c r="L214" s="40"/>
      <c r="M214" s="186" t="s">
        <v>19</v>
      </c>
      <c r="N214" s="187" t="s">
        <v>45</v>
      </c>
      <c r="O214" s="65"/>
      <c r="P214" s="188">
        <f>O214*H214</f>
        <v>0</v>
      </c>
      <c r="Q214" s="188">
        <v>2.6199999999999999E-3</v>
      </c>
      <c r="R214" s="188">
        <f>Q214*H214</f>
        <v>2.6199999999999999E-3</v>
      </c>
      <c r="S214" s="188">
        <v>0</v>
      </c>
      <c r="T214" s="18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0" t="s">
        <v>254</v>
      </c>
      <c r="AT214" s="190" t="s">
        <v>173</v>
      </c>
      <c r="AU214" s="190" t="s">
        <v>85</v>
      </c>
      <c r="AY214" s="18" t="s">
        <v>171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18" t="s">
        <v>85</v>
      </c>
      <c r="BK214" s="191">
        <f>ROUND(I214*H214,2)</f>
        <v>0</v>
      </c>
      <c r="BL214" s="18" t="s">
        <v>254</v>
      </c>
      <c r="BM214" s="190" t="s">
        <v>2450</v>
      </c>
    </row>
    <row r="215" spans="1:65" s="13" customFormat="1" ht="11.25">
      <c r="B215" s="192"/>
      <c r="C215" s="193"/>
      <c r="D215" s="194" t="s">
        <v>180</v>
      </c>
      <c r="E215" s="195" t="s">
        <v>19</v>
      </c>
      <c r="F215" s="196" t="s">
        <v>2451</v>
      </c>
      <c r="G215" s="193"/>
      <c r="H215" s="197">
        <v>1</v>
      </c>
      <c r="I215" s="198"/>
      <c r="J215" s="193"/>
      <c r="K215" s="193"/>
      <c r="L215" s="199"/>
      <c r="M215" s="200"/>
      <c r="N215" s="201"/>
      <c r="O215" s="201"/>
      <c r="P215" s="201"/>
      <c r="Q215" s="201"/>
      <c r="R215" s="201"/>
      <c r="S215" s="201"/>
      <c r="T215" s="202"/>
      <c r="AT215" s="203" t="s">
        <v>180</v>
      </c>
      <c r="AU215" s="203" t="s">
        <v>85</v>
      </c>
      <c r="AV215" s="13" t="s">
        <v>85</v>
      </c>
      <c r="AW215" s="13" t="s">
        <v>34</v>
      </c>
      <c r="AX215" s="13" t="s">
        <v>79</v>
      </c>
      <c r="AY215" s="203" t="s">
        <v>171</v>
      </c>
    </row>
    <row r="216" spans="1:65" s="2" customFormat="1" ht="36">
      <c r="A216" s="35"/>
      <c r="B216" s="36"/>
      <c r="C216" s="179" t="s">
        <v>490</v>
      </c>
      <c r="D216" s="179" t="s">
        <v>173</v>
      </c>
      <c r="E216" s="180" t="s">
        <v>2452</v>
      </c>
      <c r="F216" s="181" t="s">
        <v>2453</v>
      </c>
      <c r="G216" s="182" t="s">
        <v>266</v>
      </c>
      <c r="H216" s="183">
        <v>1</v>
      </c>
      <c r="I216" s="184"/>
      <c r="J216" s="185">
        <f>ROUND(I216*H216,2)</f>
        <v>0</v>
      </c>
      <c r="K216" s="181" t="s">
        <v>177</v>
      </c>
      <c r="L216" s="40"/>
      <c r="M216" s="186" t="s">
        <v>19</v>
      </c>
      <c r="N216" s="187" t="s">
        <v>45</v>
      </c>
      <c r="O216" s="65"/>
      <c r="P216" s="188">
        <f>O216*H216</f>
        <v>0</v>
      </c>
      <c r="Q216" s="188">
        <v>8.3000000000000001E-3</v>
      </c>
      <c r="R216" s="188">
        <f>Q216*H216</f>
        <v>8.3000000000000001E-3</v>
      </c>
      <c r="S216" s="188">
        <v>0</v>
      </c>
      <c r="T216" s="18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0" t="s">
        <v>254</v>
      </c>
      <c r="AT216" s="190" t="s">
        <v>173</v>
      </c>
      <c r="AU216" s="190" t="s">
        <v>85</v>
      </c>
      <c r="AY216" s="18" t="s">
        <v>171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85</v>
      </c>
      <c r="BK216" s="191">
        <f>ROUND(I216*H216,2)</f>
        <v>0</v>
      </c>
      <c r="BL216" s="18" t="s">
        <v>254</v>
      </c>
      <c r="BM216" s="190" t="s">
        <v>2454</v>
      </c>
    </row>
    <row r="217" spans="1:65" s="13" customFormat="1" ht="11.25">
      <c r="B217" s="192"/>
      <c r="C217" s="193"/>
      <c r="D217" s="194" t="s">
        <v>180</v>
      </c>
      <c r="E217" s="195" t="s">
        <v>19</v>
      </c>
      <c r="F217" s="196" t="s">
        <v>79</v>
      </c>
      <c r="G217" s="193"/>
      <c r="H217" s="197">
        <v>1</v>
      </c>
      <c r="I217" s="198"/>
      <c r="J217" s="193"/>
      <c r="K217" s="193"/>
      <c r="L217" s="199"/>
      <c r="M217" s="200"/>
      <c r="N217" s="201"/>
      <c r="O217" s="201"/>
      <c r="P217" s="201"/>
      <c r="Q217" s="201"/>
      <c r="R217" s="201"/>
      <c r="S217" s="201"/>
      <c r="T217" s="202"/>
      <c r="AT217" s="203" t="s">
        <v>180</v>
      </c>
      <c r="AU217" s="203" t="s">
        <v>85</v>
      </c>
      <c r="AV217" s="13" t="s">
        <v>85</v>
      </c>
      <c r="AW217" s="13" t="s">
        <v>34</v>
      </c>
      <c r="AX217" s="13" t="s">
        <v>79</v>
      </c>
      <c r="AY217" s="203" t="s">
        <v>171</v>
      </c>
    </row>
    <row r="218" spans="1:65" s="2" customFormat="1" ht="16.5" customHeight="1">
      <c r="A218" s="35"/>
      <c r="B218" s="36"/>
      <c r="C218" s="179" t="s">
        <v>496</v>
      </c>
      <c r="D218" s="179" t="s">
        <v>173</v>
      </c>
      <c r="E218" s="180" t="s">
        <v>2455</v>
      </c>
      <c r="F218" s="181" t="s">
        <v>2456</v>
      </c>
      <c r="G218" s="182" t="s">
        <v>700</v>
      </c>
      <c r="H218" s="183">
        <v>2</v>
      </c>
      <c r="I218" s="184"/>
      <c r="J218" s="185">
        <f>ROUND(I218*H218,2)</f>
        <v>0</v>
      </c>
      <c r="K218" s="181" t="s">
        <v>19</v>
      </c>
      <c r="L218" s="40"/>
      <c r="M218" s="186" t="s">
        <v>19</v>
      </c>
      <c r="N218" s="187" t="s">
        <v>45</v>
      </c>
      <c r="O218" s="65"/>
      <c r="P218" s="188">
        <f>O218*H218</f>
        <v>0</v>
      </c>
      <c r="Q218" s="188">
        <v>0</v>
      </c>
      <c r="R218" s="188">
        <f>Q218*H218</f>
        <v>0</v>
      </c>
      <c r="S218" s="188">
        <v>0</v>
      </c>
      <c r="T218" s="18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0" t="s">
        <v>254</v>
      </c>
      <c r="AT218" s="190" t="s">
        <v>173</v>
      </c>
      <c r="AU218" s="190" t="s">
        <v>85</v>
      </c>
      <c r="AY218" s="18" t="s">
        <v>171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85</v>
      </c>
      <c r="BK218" s="191">
        <f>ROUND(I218*H218,2)</f>
        <v>0</v>
      </c>
      <c r="BL218" s="18" t="s">
        <v>254</v>
      </c>
      <c r="BM218" s="190" t="s">
        <v>2457</v>
      </c>
    </row>
    <row r="219" spans="1:65" s="13" customFormat="1" ht="11.25">
      <c r="B219" s="192"/>
      <c r="C219" s="193"/>
      <c r="D219" s="194" t="s">
        <v>180</v>
      </c>
      <c r="E219" s="195" t="s">
        <v>19</v>
      </c>
      <c r="F219" s="196" t="s">
        <v>85</v>
      </c>
      <c r="G219" s="193"/>
      <c r="H219" s="197">
        <v>2</v>
      </c>
      <c r="I219" s="198"/>
      <c r="J219" s="193"/>
      <c r="K219" s="193"/>
      <c r="L219" s="199"/>
      <c r="M219" s="200"/>
      <c r="N219" s="201"/>
      <c r="O219" s="201"/>
      <c r="P219" s="201"/>
      <c r="Q219" s="201"/>
      <c r="R219" s="201"/>
      <c r="S219" s="201"/>
      <c r="T219" s="202"/>
      <c r="AT219" s="203" t="s">
        <v>180</v>
      </c>
      <c r="AU219" s="203" t="s">
        <v>85</v>
      </c>
      <c r="AV219" s="13" t="s">
        <v>85</v>
      </c>
      <c r="AW219" s="13" t="s">
        <v>34</v>
      </c>
      <c r="AX219" s="13" t="s">
        <v>79</v>
      </c>
      <c r="AY219" s="203" t="s">
        <v>171</v>
      </c>
    </row>
    <row r="220" spans="1:65" s="2" customFormat="1" ht="44.25" customHeight="1">
      <c r="A220" s="35"/>
      <c r="B220" s="36"/>
      <c r="C220" s="179" t="s">
        <v>501</v>
      </c>
      <c r="D220" s="179" t="s">
        <v>173</v>
      </c>
      <c r="E220" s="180" t="s">
        <v>2458</v>
      </c>
      <c r="F220" s="181" t="s">
        <v>2459</v>
      </c>
      <c r="G220" s="182" t="s">
        <v>215</v>
      </c>
      <c r="H220" s="183">
        <v>0.92800000000000005</v>
      </c>
      <c r="I220" s="184"/>
      <c r="J220" s="185">
        <f>ROUND(I220*H220,2)</f>
        <v>0</v>
      </c>
      <c r="K220" s="181" t="s">
        <v>177</v>
      </c>
      <c r="L220" s="40"/>
      <c r="M220" s="186" t="s">
        <v>19</v>
      </c>
      <c r="N220" s="187" t="s">
        <v>45</v>
      </c>
      <c r="O220" s="65"/>
      <c r="P220" s="188">
        <f>O220*H220</f>
        <v>0</v>
      </c>
      <c r="Q220" s="188">
        <v>0</v>
      </c>
      <c r="R220" s="188">
        <f>Q220*H220</f>
        <v>0</v>
      </c>
      <c r="S220" s="188">
        <v>0</v>
      </c>
      <c r="T220" s="18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0" t="s">
        <v>254</v>
      </c>
      <c r="AT220" s="190" t="s">
        <v>173</v>
      </c>
      <c r="AU220" s="190" t="s">
        <v>85</v>
      </c>
      <c r="AY220" s="18" t="s">
        <v>171</v>
      </c>
      <c r="BE220" s="191">
        <f>IF(N220="základní",J220,0)</f>
        <v>0</v>
      </c>
      <c r="BF220" s="191">
        <f>IF(N220="snížená",J220,0)</f>
        <v>0</v>
      </c>
      <c r="BG220" s="191">
        <f>IF(N220="zákl. přenesená",J220,0)</f>
        <v>0</v>
      </c>
      <c r="BH220" s="191">
        <f>IF(N220="sníž. přenesená",J220,0)</f>
        <v>0</v>
      </c>
      <c r="BI220" s="191">
        <f>IF(N220="nulová",J220,0)</f>
        <v>0</v>
      </c>
      <c r="BJ220" s="18" t="s">
        <v>85</v>
      </c>
      <c r="BK220" s="191">
        <f>ROUND(I220*H220,2)</f>
        <v>0</v>
      </c>
      <c r="BL220" s="18" t="s">
        <v>254</v>
      </c>
      <c r="BM220" s="190" t="s">
        <v>2460</v>
      </c>
    </row>
    <row r="221" spans="1:65" s="2" customFormat="1" ht="48">
      <c r="A221" s="35"/>
      <c r="B221" s="36"/>
      <c r="C221" s="179" t="s">
        <v>507</v>
      </c>
      <c r="D221" s="179" t="s">
        <v>173</v>
      </c>
      <c r="E221" s="180" t="s">
        <v>2461</v>
      </c>
      <c r="F221" s="181" t="s">
        <v>2462</v>
      </c>
      <c r="G221" s="182" t="s">
        <v>215</v>
      </c>
      <c r="H221" s="183">
        <v>0.92800000000000005</v>
      </c>
      <c r="I221" s="184"/>
      <c r="J221" s="185">
        <f>ROUND(I221*H221,2)</f>
        <v>0</v>
      </c>
      <c r="K221" s="181" t="s">
        <v>177</v>
      </c>
      <c r="L221" s="40"/>
      <c r="M221" s="186" t="s">
        <v>19</v>
      </c>
      <c r="N221" s="187" t="s">
        <v>45</v>
      </c>
      <c r="O221" s="65"/>
      <c r="P221" s="188">
        <f>O221*H221</f>
        <v>0</v>
      </c>
      <c r="Q221" s="188">
        <v>0</v>
      </c>
      <c r="R221" s="188">
        <f>Q221*H221</f>
        <v>0</v>
      </c>
      <c r="S221" s="188">
        <v>0</v>
      </c>
      <c r="T221" s="18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0" t="s">
        <v>254</v>
      </c>
      <c r="AT221" s="190" t="s">
        <v>173</v>
      </c>
      <c r="AU221" s="190" t="s">
        <v>85</v>
      </c>
      <c r="AY221" s="18" t="s">
        <v>171</v>
      </c>
      <c r="BE221" s="191">
        <f>IF(N221="základní",J221,0)</f>
        <v>0</v>
      </c>
      <c r="BF221" s="191">
        <f>IF(N221="snížená",J221,0)</f>
        <v>0</v>
      </c>
      <c r="BG221" s="191">
        <f>IF(N221="zákl. přenesená",J221,0)</f>
        <v>0</v>
      </c>
      <c r="BH221" s="191">
        <f>IF(N221="sníž. přenesená",J221,0)</f>
        <v>0</v>
      </c>
      <c r="BI221" s="191">
        <f>IF(N221="nulová",J221,0)</f>
        <v>0</v>
      </c>
      <c r="BJ221" s="18" t="s">
        <v>85</v>
      </c>
      <c r="BK221" s="191">
        <f>ROUND(I221*H221,2)</f>
        <v>0</v>
      </c>
      <c r="BL221" s="18" t="s">
        <v>254</v>
      </c>
      <c r="BM221" s="190" t="s">
        <v>2463</v>
      </c>
    </row>
    <row r="222" spans="1:65" s="12" customFormat="1" ht="22.9" customHeight="1">
      <c r="B222" s="163"/>
      <c r="C222" s="164"/>
      <c r="D222" s="165" t="s">
        <v>72</v>
      </c>
      <c r="E222" s="177" t="s">
        <v>1770</v>
      </c>
      <c r="F222" s="177" t="s">
        <v>1771</v>
      </c>
      <c r="G222" s="164"/>
      <c r="H222" s="164"/>
      <c r="I222" s="167"/>
      <c r="J222" s="178">
        <f>BK222</f>
        <v>0</v>
      </c>
      <c r="K222" s="164"/>
      <c r="L222" s="169"/>
      <c r="M222" s="170"/>
      <c r="N222" s="171"/>
      <c r="O222" s="171"/>
      <c r="P222" s="172">
        <f>SUM(P223:P224)</f>
        <v>0</v>
      </c>
      <c r="Q222" s="171"/>
      <c r="R222" s="172">
        <f>SUM(R223:R224)</f>
        <v>2.3799999999999998E-2</v>
      </c>
      <c r="S222" s="171"/>
      <c r="T222" s="173">
        <f>SUM(T223:T224)</f>
        <v>0</v>
      </c>
      <c r="AR222" s="174" t="s">
        <v>85</v>
      </c>
      <c r="AT222" s="175" t="s">
        <v>72</v>
      </c>
      <c r="AU222" s="175" t="s">
        <v>79</v>
      </c>
      <c r="AY222" s="174" t="s">
        <v>171</v>
      </c>
      <c r="BK222" s="176">
        <f>SUM(BK223:BK224)</f>
        <v>0</v>
      </c>
    </row>
    <row r="223" spans="1:65" s="2" customFormat="1" ht="36">
      <c r="A223" s="35"/>
      <c r="B223" s="36"/>
      <c r="C223" s="179" t="s">
        <v>512</v>
      </c>
      <c r="D223" s="179" t="s">
        <v>173</v>
      </c>
      <c r="E223" s="180" t="s">
        <v>2464</v>
      </c>
      <c r="F223" s="181" t="s">
        <v>2465</v>
      </c>
      <c r="G223" s="182" t="s">
        <v>266</v>
      </c>
      <c r="H223" s="183">
        <v>170</v>
      </c>
      <c r="I223" s="184"/>
      <c r="J223" s="185">
        <f>ROUND(I223*H223,2)</f>
        <v>0</v>
      </c>
      <c r="K223" s="181" t="s">
        <v>177</v>
      </c>
      <c r="L223" s="40"/>
      <c r="M223" s="186" t="s">
        <v>19</v>
      </c>
      <c r="N223" s="187" t="s">
        <v>45</v>
      </c>
      <c r="O223" s="65"/>
      <c r="P223" s="188">
        <f>O223*H223</f>
        <v>0</v>
      </c>
      <c r="Q223" s="188">
        <v>1.3999999999999999E-4</v>
      </c>
      <c r="R223" s="188">
        <f>Q223*H223</f>
        <v>2.3799999999999998E-2</v>
      </c>
      <c r="S223" s="188">
        <v>0</v>
      </c>
      <c r="T223" s="18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0" t="s">
        <v>254</v>
      </c>
      <c r="AT223" s="190" t="s">
        <v>173</v>
      </c>
      <c r="AU223" s="190" t="s">
        <v>85</v>
      </c>
      <c r="AY223" s="18" t="s">
        <v>171</v>
      </c>
      <c r="BE223" s="191">
        <f>IF(N223="základní",J223,0)</f>
        <v>0</v>
      </c>
      <c r="BF223" s="191">
        <f>IF(N223="snížená",J223,0)</f>
        <v>0</v>
      </c>
      <c r="BG223" s="191">
        <f>IF(N223="zákl. přenesená",J223,0)</f>
        <v>0</v>
      </c>
      <c r="BH223" s="191">
        <f>IF(N223="sníž. přenesená",J223,0)</f>
        <v>0</v>
      </c>
      <c r="BI223" s="191">
        <f>IF(N223="nulová",J223,0)</f>
        <v>0</v>
      </c>
      <c r="BJ223" s="18" t="s">
        <v>85</v>
      </c>
      <c r="BK223" s="191">
        <f>ROUND(I223*H223,2)</f>
        <v>0</v>
      </c>
      <c r="BL223" s="18" t="s">
        <v>254</v>
      </c>
      <c r="BM223" s="190" t="s">
        <v>2466</v>
      </c>
    </row>
    <row r="224" spans="1:65" s="13" customFormat="1" ht="11.25">
      <c r="B224" s="192"/>
      <c r="C224" s="193"/>
      <c r="D224" s="194" t="s">
        <v>180</v>
      </c>
      <c r="E224" s="195" t="s">
        <v>19</v>
      </c>
      <c r="F224" s="196" t="s">
        <v>2467</v>
      </c>
      <c r="G224" s="193"/>
      <c r="H224" s="197">
        <v>170</v>
      </c>
      <c r="I224" s="198"/>
      <c r="J224" s="193"/>
      <c r="K224" s="193"/>
      <c r="L224" s="199"/>
      <c r="M224" s="200"/>
      <c r="N224" s="201"/>
      <c r="O224" s="201"/>
      <c r="P224" s="201"/>
      <c r="Q224" s="201"/>
      <c r="R224" s="201"/>
      <c r="S224" s="201"/>
      <c r="T224" s="202"/>
      <c r="AT224" s="203" t="s">
        <v>180</v>
      </c>
      <c r="AU224" s="203" t="s">
        <v>85</v>
      </c>
      <c r="AV224" s="13" t="s">
        <v>85</v>
      </c>
      <c r="AW224" s="13" t="s">
        <v>34</v>
      </c>
      <c r="AX224" s="13" t="s">
        <v>79</v>
      </c>
      <c r="AY224" s="203" t="s">
        <v>171</v>
      </c>
    </row>
    <row r="225" spans="1:65" s="12" customFormat="1" ht="25.9" customHeight="1">
      <c r="B225" s="163"/>
      <c r="C225" s="164"/>
      <c r="D225" s="165" t="s">
        <v>72</v>
      </c>
      <c r="E225" s="166" t="s">
        <v>2468</v>
      </c>
      <c r="F225" s="166" t="s">
        <v>2469</v>
      </c>
      <c r="G225" s="164"/>
      <c r="H225" s="164"/>
      <c r="I225" s="167"/>
      <c r="J225" s="168">
        <f>BK225</f>
        <v>0</v>
      </c>
      <c r="K225" s="164"/>
      <c r="L225" s="169"/>
      <c r="M225" s="170"/>
      <c r="N225" s="171"/>
      <c r="O225" s="171"/>
      <c r="P225" s="172">
        <f>SUM(P226:P230)</f>
        <v>0</v>
      </c>
      <c r="Q225" s="171"/>
      <c r="R225" s="172">
        <f>SUM(R226:R230)</f>
        <v>0</v>
      </c>
      <c r="S225" s="171"/>
      <c r="T225" s="173">
        <f>SUM(T226:T230)</f>
        <v>0</v>
      </c>
      <c r="AR225" s="174" t="s">
        <v>178</v>
      </c>
      <c r="AT225" s="175" t="s">
        <v>72</v>
      </c>
      <c r="AU225" s="175" t="s">
        <v>73</v>
      </c>
      <c r="AY225" s="174" t="s">
        <v>171</v>
      </c>
      <c r="BK225" s="176">
        <f>SUM(BK226:BK230)</f>
        <v>0</v>
      </c>
    </row>
    <row r="226" spans="1:65" s="2" customFormat="1" ht="24">
      <c r="A226" s="35"/>
      <c r="B226" s="36"/>
      <c r="C226" s="179" t="s">
        <v>518</v>
      </c>
      <c r="D226" s="179" t="s">
        <v>173</v>
      </c>
      <c r="E226" s="180" t="s">
        <v>2470</v>
      </c>
      <c r="F226" s="181" t="s">
        <v>2471</v>
      </c>
      <c r="G226" s="182" t="s">
        <v>2472</v>
      </c>
      <c r="H226" s="183">
        <v>20</v>
      </c>
      <c r="I226" s="184"/>
      <c r="J226" s="185">
        <f>ROUND(I226*H226,2)</f>
        <v>0</v>
      </c>
      <c r="K226" s="181" t="s">
        <v>177</v>
      </c>
      <c r="L226" s="40"/>
      <c r="M226" s="186" t="s">
        <v>19</v>
      </c>
      <c r="N226" s="187" t="s">
        <v>45</v>
      </c>
      <c r="O226" s="65"/>
      <c r="P226" s="188">
        <f>O226*H226</f>
        <v>0</v>
      </c>
      <c r="Q226" s="188">
        <v>0</v>
      </c>
      <c r="R226" s="188">
        <f>Q226*H226</f>
        <v>0</v>
      </c>
      <c r="S226" s="188">
        <v>0</v>
      </c>
      <c r="T226" s="18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0" t="s">
        <v>2473</v>
      </c>
      <c r="AT226" s="190" t="s">
        <v>173</v>
      </c>
      <c r="AU226" s="190" t="s">
        <v>79</v>
      </c>
      <c r="AY226" s="18" t="s">
        <v>171</v>
      </c>
      <c r="BE226" s="191">
        <f>IF(N226="základní",J226,0)</f>
        <v>0</v>
      </c>
      <c r="BF226" s="191">
        <f>IF(N226="snížená",J226,0)</f>
        <v>0</v>
      </c>
      <c r="BG226" s="191">
        <f>IF(N226="zákl. přenesená",J226,0)</f>
        <v>0</v>
      </c>
      <c r="BH226" s="191">
        <f>IF(N226="sníž. přenesená",J226,0)</f>
        <v>0</v>
      </c>
      <c r="BI226" s="191">
        <f>IF(N226="nulová",J226,0)</f>
        <v>0</v>
      </c>
      <c r="BJ226" s="18" t="s">
        <v>85</v>
      </c>
      <c r="BK226" s="191">
        <f>ROUND(I226*H226,2)</f>
        <v>0</v>
      </c>
      <c r="BL226" s="18" t="s">
        <v>2473</v>
      </c>
      <c r="BM226" s="190" t="s">
        <v>2474</v>
      </c>
    </row>
    <row r="227" spans="1:65" s="2" customFormat="1" ht="19.5">
      <c r="A227" s="35"/>
      <c r="B227" s="36"/>
      <c r="C227" s="37"/>
      <c r="D227" s="194" t="s">
        <v>702</v>
      </c>
      <c r="E227" s="37"/>
      <c r="F227" s="235" t="s">
        <v>2475</v>
      </c>
      <c r="G227" s="37"/>
      <c r="H227" s="37"/>
      <c r="I227" s="236"/>
      <c r="J227" s="37"/>
      <c r="K227" s="37"/>
      <c r="L227" s="40"/>
      <c r="M227" s="237"/>
      <c r="N227" s="238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702</v>
      </c>
      <c r="AU227" s="18" t="s">
        <v>79</v>
      </c>
    </row>
    <row r="228" spans="1:65" s="13" customFormat="1" ht="11.25">
      <c r="B228" s="192"/>
      <c r="C228" s="193"/>
      <c r="D228" s="194" t="s">
        <v>180</v>
      </c>
      <c r="E228" s="195" t="s">
        <v>19</v>
      </c>
      <c r="F228" s="196" t="s">
        <v>232</v>
      </c>
      <c r="G228" s="193"/>
      <c r="H228" s="197">
        <v>20</v>
      </c>
      <c r="I228" s="198"/>
      <c r="J228" s="193"/>
      <c r="K228" s="193"/>
      <c r="L228" s="199"/>
      <c r="M228" s="200"/>
      <c r="N228" s="201"/>
      <c r="O228" s="201"/>
      <c r="P228" s="201"/>
      <c r="Q228" s="201"/>
      <c r="R228" s="201"/>
      <c r="S228" s="201"/>
      <c r="T228" s="202"/>
      <c r="AT228" s="203" t="s">
        <v>180</v>
      </c>
      <c r="AU228" s="203" t="s">
        <v>79</v>
      </c>
      <c r="AV228" s="13" t="s">
        <v>85</v>
      </c>
      <c r="AW228" s="13" t="s">
        <v>34</v>
      </c>
      <c r="AX228" s="13" t="s">
        <v>79</v>
      </c>
      <c r="AY228" s="203" t="s">
        <v>171</v>
      </c>
    </row>
    <row r="229" spans="1:65" s="2" customFormat="1" ht="16.5" customHeight="1">
      <c r="A229" s="35"/>
      <c r="B229" s="36"/>
      <c r="C229" s="179" t="s">
        <v>525</v>
      </c>
      <c r="D229" s="179" t="s">
        <v>173</v>
      </c>
      <c r="E229" s="180" t="s">
        <v>2476</v>
      </c>
      <c r="F229" s="181" t="s">
        <v>2477</v>
      </c>
      <c r="G229" s="182" t="s">
        <v>2472</v>
      </c>
      <c r="H229" s="183">
        <v>20</v>
      </c>
      <c r="I229" s="184"/>
      <c r="J229" s="185">
        <f>ROUND(I229*H229,2)</f>
        <v>0</v>
      </c>
      <c r="K229" s="181" t="s">
        <v>19</v>
      </c>
      <c r="L229" s="40"/>
      <c r="M229" s="186" t="s">
        <v>19</v>
      </c>
      <c r="N229" s="187" t="s">
        <v>45</v>
      </c>
      <c r="O229" s="65"/>
      <c r="P229" s="188">
        <f>O229*H229</f>
        <v>0</v>
      </c>
      <c r="Q229" s="188">
        <v>0</v>
      </c>
      <c r="R229" s="188">
        <f>Q229*H229</f>
        <v>0</v>
      </c>
      <c r="S229" s="188">
        <v>0</v>
      </c>
      <c r="T229" s="18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0" t="s">
        <v>2473</v>
      </c>
      <c r="AT229" s="190" t="s">
        <v>173</v>
      </c>
      <c r="AU229" s="190" t="s">
        <v>79</v>
      </c>
      <c r="AY229" s="18" t="s">
        <v>171</v>
      </c>
      <c r="BE229" s="191">
        <f>IF(N229="základní",J229,0)</f>
        <v>0</v>
      </c>
      <c r="BF229" s="191">
        <f>IF(N229="snížená",J229,0)</f>
        <v>0</v>
      </c>
      <c r="BG229" s="191">
        <f>IF(N229="zákl. přenesená",J229,0)</f>
        <v>0</v>
      </c>
      <c r="BH229" s="191">
        <f>IF(N229="sníž. přenesená",J229,0)</f>
        <v>0</v>
      </c>
      <c r="BI229" s="191">
        <f>IF(N229="nulová",J229,0)</f>
        <v>0</v>
      </c>
      <c r="BJ229" s="18" t="s">
        <v>85</v>
      </c>
      <c r="BK229" s="191">
        <f>ROUND(I229*H229,2)</f>
        <v>0</v>
      </c>
      <c r="BL229" s="18" t="s">
        <v>2473</v>
      </c>
      <c r="BM229" s="190" t="s">
        <v>2478</v>
      </c>
    </row>
    <row r="230" spans="1:65" s="13" customFormat="1" ht="11.25">
      <c r="B230" s="192"/>
      <c r="C230" s="193"/>
      <c r="D230" s="194" t="s">
        <v>180</v>
      </c>
      <c r="E230" s="195" t="s">
        <v>19</v>
      </c>
      <c r="F230" s="196" t="s">
        <v>232</v>
      </c>
      <c r="G230" s="193"/>
      <c r="H230" s="197">
        <v>20</v>
      </c>
      <c r="I230" s="198"/>
      <c r="J230" s="193"/>
      <c r="K230" s="193"/>
      <c r="L230" s="199"/>
      <c r="M230" s="244"/>
      <c r="N230" s="245"/>
      <c r="O230" s="245"/>
      <c r="P230" s="245"/>
      <c r="Q230" s="245"/>
      <c r="R230" s="245"/>
      <c r="S230" s="245"/>
      <c r="T230" s="246"/>
      <c r="AT230" s="203" t="s">
        <v>180</v>
      </c>
      <c r="AU230" s="203" t="s">
        <v>79</v>
      </c>
      <c r="AV230" s="13" t="s">
        <v>85</v>
      </c>
      <c r="AW230" s="13" t="s">
        <v>34</v>
      </c>
      <c r="AX230" s="13" t="s">
        <v>79</v>
      </c>
      <c r="AY230" s="203" t="s">
        <v>171</v>
      </c>
    </row>
    <row r="231" spans="1:65" s="2" customFormat="1" ht="6.95" customHeight="1">
      <c r="A231" s="35"/>
      <c r="B231" s="48"/>
      <c r="C231" s="49"/>
      <c r="D231" s="49"/>
      <c r="E231" s="49"/>
      <c r="F231" s="49"/>
      <c r="G231" s="49"/>
      <c r="H231" s="49"/>
      <c r="I231" s="49"/>
      <c r="J231" s="49"/>
      <c r="K231" s="49"/>
      <c r="L231" s="40"/>
      <c r="M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</row>
  </sheetData>
  <sheetProtection password="CC35" sheet="1" objects="1" scenarios="1" formatColumns="0" formatRows="0" autoFilter="0"/>
  <autoFilter ref="C92:K230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9"/>
  <sheetViews>
    <sheetView showGridLines="0" topLeftCell="A103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95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122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2479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ROUND(J89,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ROUND((SUM(BE89:BE128)),  2)</f>
        <v>0</v>
      </c>
      <c r="G35" s="35"/>
      <c r="H35" s="35"/>
      <c r="I35" s="125">
        <v>0.21</v>
      </c>
      <c r="J35" s="124">
        <f>ROUND(((SUM(BE89:BE128))*I35),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ROUND((SUM(BF89:BF128)),  2)</f>
        <v>0</v>
      </c>
      <c r="G36" s="35"/>
      <c r="H36" s="35"/>
      <c r="I36" s="125">
        <v>0.15</v>
      </c>
      <c r="J36" s="124">
        <f>ROUND(((SUM(BF89:BF128))*I36),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ROUND((SUM(BG89:BG128)),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ROUND((SUM(BH89:BH128)),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ROUND((SUM(BI89:BI128)),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04_1 - VZT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J89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140</v>
      </c>
      <c r="E64" s="144"/>
      <c r="F64" s="144"/>
      <c r="G64" s="144"/>
      <c r="H64" s="144"/>
      <c r="I64" s="144"/>
      <c r="J64" s="145">
        <f>J90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2480</v>
      </c>
      <c r="E65" s="149"/>
      <c r="F65" s="149"/>
      <c r="G65" s="149"/>
      <c r="H65" s="149"/>
      <c r="I65" s="149"/>
      <c r="J65" s="150">
        <f>J91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2481</v>
      </c>
      <c r="E66" s="149"/>
      <c r="F66" s="149"/>
      <c r="G66" s="149"/>
      <c r="H66" s="149"/>
      <c r="I66" s="149"/>
      <c r="J66" s="150">
        <f>J103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2482</v>
      </c>
      <c r="E67" s="149"/>
      <c r="F67" s="149"/>
      <c r="G67" s="149"/>
      <c r="H67" s="149"/>
      <c r="I67" s="149"/>
      <c r="J67" s="150">
        <f>J126</f>
        <v>0</v>
      </c>
      <c r="K67" s="98"/>
      <c r="L67" s="151"/>
    </row>
    <row r="68" spans="1:31" s="2" customFormat="1" ht="21.7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156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80" t="str">
        <f>E7</f>
        <v>Stavební úpravy stávajících objektů</v>
      </c>
      <c r="F77" s="381"/>
      <c r="G77" s="381"/>
      <c r="H77" s="381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1" customFormat="1" ht="12" customHeight="1">
      <c r="B78" s="22"/>
      <c r="C78" s="30" t="s">
        <v>121</v>
      </c>
      <c r="D78" s="23"/>
      <c r="E78" s="23"/>
      <c r="F78" s="23"/>
      <c r="G78" s="23"/>
      <c r="H78" s="23"/>
      <c r="I78" s="23"/>
      <c r="J78" s="23"/>
      <c r="K78" s="23"/>
      <c r="L78" s="21"/>
    </row>
    <row r="79" spans="1:31" s="2" customFormat="1" ht="16.5" customHeight="1">
      <c r="A79" s="35"/>
      <c r="B79" s="36"/>
      <c r="C79" s="37"/>
      <c r="D79" s="37"/>
      <c r="E79" s="380" t="s">
        <v>122</v>
      </c>
      <c r="F79" s="382"/>
      <c r="G79" s="382"/>
      <c r="H79" s="382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123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34" t="str">
        <f>E11</f>
        <v>04_1 - VZT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2" customHeight="1">
      <c r="A83" s="35"/>
      <c r="B83" s="36"/>
      <c r="C83" s="30" t="s">
        <v>21</v>
      </c>
      <c r="D83" s="37"/>
      <c r="E83" s="37"/>
      <c r="F83" s="28" t="str">
        <f>F14</f>
        <v xml:space="preserve"> </v>
      </c>
      <c r="G83" s="37"/>
      <c r="H83" s="37"/>
      <c r="I83" s="30" t="s">
        <v>23</v>
      </c>
      <c r="J83" s="60" t="str">
        <f>IF(J14="","",J14)</f>
        <v>18. 3. 2021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40.15" customHeight="1">
      <c r="A85" s="35"/>
      <c r="B85" s="36"/>
      <c r="C85" s="30" t="s">
        <v>25</v>
      </c>
      <c r="D85" s="37"/>
      <c r="E85" s="37"/>
      <c r="F85" s="28" t="str">
        <f>E17</f>
        <v>Obec Modrava</v>
      </c>
      <c r="G85" s="37"/>
      <c r="H85" s="37"/>
      <c r="I85" s="30" t="s">
        <v>31</v>
      </c>
      <c r="J85" s="33" t="str">
        <f>E23</f>
        <v>Projekty staveb, činnost investorská, inženýrská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29</v>
      </c>
      <c r="D86" s="37"/>
      <c r="E86" s="37"/>
      <c r="F86" s="28" t="str">
        <f>IF(E20="","",E20)</f>
        <v>Vyplň údaj</v>
      </c>
      <c r="G86" s="37"/>
      <c r="H86" s="37"/>
      <c r="I86" s="30" t="s">
        <v>35</v>
      </c>
      <c r="J86" s="33" t="str">
        <f>E26</f>
        <v xml:space="preserve"> 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0.3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11" customFormat="1" ht="29.25" customHeight="1">
      <c r="A88" s="152"/>
      <c r="B88" s="153"/>
      <c r="C88" s="154" t="s">
        <v>157</v>
      </c>
      <c r="D88" s="155" t="s">
        <v>58</v>
      </c>
      <c r="E88" s="155" t="s">
        <v>54</v>
      </c>
      <c r="F88" s="155" t="s">
        <v>55</v>
      </c>
      <c r="G88" s="155" t="s">
        <v>158</v>
      </c>
      <c r="H88" s="155" t="s">
        <v>159</v>
      </c>
      <c r="I88" s="155" t="s">
        <v>160</v>
      </c>
      <c r="J88" s="155" t="s">
        <v>128</v>
      </c>
      <c r="K88" s="156" t="s">
        <v>161</v>
      </c>
      <c r="L88" s="157"/>
      <c r="M88" s="69" t="s">
        <v>19</v>
      </c>
      <c r="N88" s="70" t="s">
        <v>43</v>
      </c>
      <c r="O88" s="70" t="s">
        <v>162</v>
      </c>
      <c r="P88" s="70" t="s">
        <v>163</v>
      </c>
      <c r="Q88" s="70" t="s">
        <v>164</v>
      </c>
      <c r="R88" s="70" t="s">
        <v>165</v>
      </c>
      <c r="S88" s="70" t="s">
        <v>166</v>
      </c>
      <c r="T88" s="71" t="s">
        <v>167</v>
      </c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</row>
    <row r="89" spans="1:65" s="2" customFormat="1" ht="22.9" customHeight="1">
      <c r="A89" s="35"/>
      <c r="B89" s="36"/>
      <c r="C89" s="76" t="s">
        <v>168</v>
      </c>
      <c r="D89" s="37"/>
      <c r="E89" s="37"/>
      <c r="F89" s="37"/>
      <c r="G89" s="37"/>
      <c r="H89" s="37"/>
      <c r="I89" s="37"/>
      <c r="J89" s="158">
        <f>BK89</f>
        <v>0</v>
      </c>
      <c r="K89" s="37"/>
      <c r="L89" s="40"/>
      <c r="M89" s="72"/>
      <c r="N89" s="159"/>
      <c r="O89" s="73"/>
      <c r="P89" s="160">
        <f>P90</f>
        <v>0</v>
      </c>
      <c r="Q89" s="73"/>
      <c r="R89" s="160">
        <f>R90</f>
        <v>0</v>
      </c>
      <c r="S89" s="73"/>
      <c r="T89" s="161">
        <f>T90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72</v>
      </c>
      <c r="AU89" s="18" t="s">
        <v>129</v>
      </c>
      <c r="BK89" s="162">
        <f>BK90</f>
        <v>0</v>
      </c>
    </row>
    <row r="90" spans="1:65" s="12" customFormat="1" ht="25.9" customHeight="1">
      <c r="B90" s="163"/>
      <c r="C90" s="164"/>
      <c r="D90" s="165" t="s">
        <v>72</v>
      </c>
      <c r="E90" s="166" t="s">
        <v>752</v>
      </c>
      <c r="F90" s="166" t="s">
        <v>753</v>
      </c>
      <c r="G90" s="164"/>
      <c r="H90" s="164"/>
      <c r="I90" s="167"/>
      <c r="J90" s="168">
        <f>BK90</f>
        <v>0</v>
      </c>
      <c r="K90" s="164"/>
      <c r="L90" s="169"/>
      <c r="M90" s="170"/>
      <c r="N90" s="171"/>
      <c r="O90" s="171"/>
      <c r="P90" s="172">
        <f>P91+P103+P126</f>
        <v>0</v>
      </c>
      <c r="Q90" s="171"/>
      <c r="R90" s="172">
        <f>R91+R103+R126</f>
        <v>0</v>
      </c>
      <c r="S90" s="171"/>
      <c r="T90" s="173">
        <f>T91+T103+T126</f>
        <v>0</v>
      </c>
      <c r="AR90" s="174" t="s">
        <v>85</v>
      </c>
      <c r="AT90" s="175" t="s">
        <v>72</v>
      </c>
      <c r="AU90" s="175" t="s">
        <v>73</v>
      </c>
      <c r="AY90" s="174" t="s">
        <v>171</v>
      </c>
      <c r="BK90" s="176">
        <f>BK91+BK103+BK126</f>
        <v>0</v>
      </c>
    </row>
    <row r="91" spans="1:65" s="12" customFormat="1" ht="22.9" customHeight="1">
      <c r="B91" s="163"/>
      <c r="C91" s="164"/>
      <c r="D91" s="165" t="s">
        <v>72</v>
      </c>
      <c r="E91" s="177" t="s">
        <v>2483</v>
      </c>
      <c r="F91" s="177" t="s">
        <v>2484</v>
      </c>
      <c r="G91" s="164"/>
      <c r="H91" s="164"/>
      <c r="I91" s="167"/>
      <c r="J91" s="178">
        <f>BK91</f>
        <v>0</v>
      </c>
      <c r="K91" s="164"/>
      <c r="L91" s="169"/>
      <c r="M91" s="170"/>
      <c r="N91" s="171"/>
      <c r="O91" s="171"/>
      <c r="P91" s="172">
        <f>SUM(P92:P102)</f>
        <v>0</v>
      </c>
      <c r="Q91" s="171"/>
      <c r="R91" s="172">
        <f>SUM(R92:R102)</f>
        <v>0</v>
      </c>
      <c r="S91" s="171"/>
      <c r="T91" s="173">
        <f>SUM(T92:T102)</f>
        <v>0</v>
      </c>
      <c r="AR91" s="174" t="s">
        <v>79</v>
      </c>
      <c r="AT91" s="175" t="s">
        <v>72</v>
      </c>
      <c r="AU91" s="175" t="s">
        <v>79</v>
      </c>
      <c r="AY91" s="174" t="s">
        <v>171</v>
      </c>
      <c r="BK91" s="176">
        <f>SUM(BK92:BK102)</f>
        <v>0</v>
      </c>
    </row>
    <row r="92" spans="1:65" s="2" customFormat="1" ht="16.5" customHeight="1">
      <c r="A92" s="35"/>
      <c r="B92" s="36"/>
      <c r="C92" s="179" t="s">
        <v>85</v>
      </c>
      <c r="D92" s="179" t="s">
        <v>173</v>
      </c>
      <c r="E92" s="180" t="s">
        <v>2485</v>
      </c>
      <c r="F92" s="181" t="s">
        <v>2486</v>
      </c>
      <c r="G92" s="182" t="s">
        <v>2487</v>
      </c>
      <c r="H92" s="183">
        <v>9</v>
      </c>
      <c r="I92" s="184"/>
      <c r="J92" s="185">
        <f t="shared" ref="J92:J102" si="0">ROUND(I92*H92,2)</f>
        <v>0</v>
      </c>
      <c r="K92" s="181" t="s">
        <v>19</v>
      </c>
      <c r="L92" s="40"/>
      <c r="M92" s="186" t="s">
        <v>19</v>
      </c>
      <c r="N92" s="187" t="s">
        <v>45</v>
      </c>
      <c r="O92" s="65"/>
      <c r="P92" s="188">
        <f t="shared" ref="P92:P102" si="1">O92*H92</f>
        <v>0</v>
      </c>
      <c r="Q92" s="188">
        <v>0</v>
      </c>
      <c r="R92" s="188">
        <f t="shared" ref="R92:R102" si="2">Q92*H92</f>
        <v>0</v>
      </c>
      <c r="S92" s="188">
        <v>0</v>
      </c>
      <c r="T92" s="189">
        <f t="shared" ref="T92:T102" si="3"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90" t="s">
        <v>254</v>
      </c>
      <c r="AT92" s="190" t="s">
        <v>173</v>
      </c>
      <c r="AU92" s="190" t="s">
        <v>85</v>
      </c>
      <c r="AY92" s="18" t="s">
        <v>171</v>
      </c>
      <c r="BE92" s="191">
        <f t="shared" ref="BE92:BE102" si="4">IF(N92="základní",J92,0)</f>
        <v>0</v>
      </c>
      <c r="BF92" s="191">
        <f t="shared" ref="BF92:BF102" si="5">IF(N92="snížená",J92,0)</f>
        <v>0</v>
      </c>
      <c r="BG92" s="191">
        <f t="shared" ref="BG92:BG102" si="6">IF(N92="zákl. přenesená",J92,0)</f>
        <v>0</v>
      </c>
      <c r="BH92" s="191">
        <f t="shared" ref="BH92:BH102" si="7">IF(N92="sníž. přenesená",J92,0)</f>
        <v>0</v>
      </c>
      <c r="BI92" s="191">
        <f t="shared" ref="BI92:BI102" si="8">IF(N92="nulová",J92,0)</f>
        <v>0</v>
      </c>
      <c r="BJ92" s="18" t="s">
        <v>85</v>
      </c>
      <c r="BK92" s="191">
        <f t="shared" ref="BK92:BK102" si="9">ROUND(I92*H92,2)</f>
        <v>0</v>
      </c>
      <c r="BL92" s="18" t="s">
        <v>254</v>
      </c>
      <c r="BM92" s="190" t="s">
        <v>2488</v>
      </c>
    </row>
    <row r="93" spans="1:65" s="2" customFormat="1" ht="16.5" customHeight="1">
      <c r="A93" s="35"/>
      <c r="B93" s="36"/>
      <c r="C93" s="179" t="s">
        <v>188</v>
      </c>
      <c r="D93" s="179" t="s">
        <v>173</v>
      </c>
      <c r="E93" s="180" t="s">
        <v>2489</v>
      </c>
      <c r="F93" s="181" t="s">
        <v>2490</v>
      </c>
      <c r="G93" s="182" t="s">
        <v>2487</v>
      </c>
      <c r="H93" s="183">
        <v>4</v>
      </c>
      <c r="I93" s="184"/>
      <c r="J93" s="185">
        <f t="shared" si="0"/>
        <v>0</v>
      </c>
      <c r="K93" s="181" t="s">
        <v>19</v>
      </c>
      <c r="L93" s="40"/>
      <c r="M93" s="186" t="s">
        <v>19</v>
      </c>
      <c r="N93" s="187" t="s">
        <v>45</v>
      </c>
      <c r="O93" s="65"/>
      <c r="P93" s="188">
        <f t="shared" si="1"/>
        <v>0</v>
      </c>
      <c r="Q93" s="188">
        <v>0</v>
      </c>
      <c r="R93" s="188">
        <f t="shared" si="2"/>
        <v>0</v>
      </c>
      <c r="S93" s="188">
        <v>0</v>
      </c>
      <c r="T93" s="189">
        <f t="shared" si="3"/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254</v>
      </c>
      <c r="AT93" s="190" t="s">
        <v>173</v>
      </c>
      <c r="AU93" s="190" t="s">
        <v>85</v>
      </c>
      <c r="AY93" s="18" t="s">
        <v>171</v>
      </c>
      <c r="BE93" s="191">
        <f t="shared" si="4"/>
        <v>0</v>
      </c>
      <c r="BF93" s="191">
        <f t="shared" si="5"/>
        <v>0</v>
      </c>
      <c r="BG93" s="191">
        <f t="shared" si="6"/>
        <v>0</v>
      </c>
      <c r="BH93" s="191">
        <f t="shared" si="7"/>
        <v>0</v>
      </c>
      <c r="BI93" s="191">
        <f t="shared" si="8"/>
        <v>0</v>
      </c>
      <c r="BJ93" s="18" t="s">
        <v>85</v>
      </c>
      <c r="BK93" s="191">
        <f t="shared" si="9"/>
        <v>0</v>
      </c>
      <c r="BL93" s="18" t="s">
        <v>254</v>
      </c>
      <c r="BM93" s="190" t="s">
        <v>2491</v>
      </c>
    </row>
    <row r="94" spans="1:65" s="2" customFormat="1" ht="16.5" customHeight="1">
      <c r="A94" s="35"/>
      <c r="B94" s="36"/>
      <c r="C94" s="179" t="s">
        <v>178</v>
      </c>
      <c r="D94" s="179" t="s">
        <v>173</v>
      </c>
      <c r="E94" s="180" t="s">
        <v>2492</v>
      </c>
      <c r="F94" s="181" t="s">
        <v>2493</v>
      </c>
      <c r="G94" s="182" t="s">
        <v>2487</v>
      </c>
      <c r="H94" s="183">
        <v>1</v>
      </c>
      <c r="I94" s="184"/>
      <c r="J94" s="185">
        <f t="shared" si="0"/>
        <v>0</v>
      </c>
      <c r="K94" s="181" t="s">
        <v>19</v>
      </c>
      <c r="L94" s="40"/>
      <c r="M94" s="186" t="s">
        <v>19</v>
      </c>
      <c r="N94" s="187" t="s">
        <v>45</v>
      </c>
      <c r="O94" s="65"/>
      <c r="P94" s="188">
        <f t="shared" si="1"/>
        <v>0</v>
      </c>
      <c r="Q94" s="188">
        <v>0</v>
      </c>
      <c r="R94" s="188">
        <f t="shared" si="2"/>
        <v>0</v>
      </c>
      <c r="S94" s="188">
        <v>0</v>
      </c>
      <c r="T94" s="189">
        <f t="shared" si="3"/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254</v>
      </c>
      <c r="AT94" s="190" t="s">
        <v>173</v>
      </c>
      <c r="AU94" s="190" t="s">
        <v>85</v>
      </c>
      <c r="AY94" s="18" t="s">
        <v>171</v>
      </c>
      <c r="BE94" s="191">
        <f t="shared" si="4"/>
        <v>0</v>
      </c>
      <c r="BF94" s="191">
        <f t="shared" si="5"/>
        <v>0</v>
      </c>
      <c r="BG94" s="191">
        <f t="shared" si="6"/>
        <v>0</v>
      </c>
      <c r="BH94" s="191">
        <f t="shared" si="7"/>
        <v>0</v>
      </c>
      <c r="BI94" s="191">
        <f t="shared" si="8"/>
        <v>0</v>
      </c>
      <c r="BJ94" s="18" t="s">
        <v>85</v>
      </c>
      <c r="BK94" s="191">
        <f t="shared" si="9"/>
        <v>0</v>
      </c>
      <c r="BL94" s="18" t="s">
        <v>254</v>
      </c>
      <c r="BM94" s="190" t="s">
        <v>2494</v>
      </c>
    </row>
    <row r="95" spans="1:65" s="2" customFormat="1" ht="16.5" customHeight="1">
      <c r="A95" s="35"/>
      <c r="B95" s="36"/>
      <c r="C95" s="179" t="s">
        <v>197</v>
      </c>
      <c r="D95" s="179" t="s">
        <v>173</v>
      </c>
      <c r="E95" s="180" t="s">
        <v>2495</v>
      </c>
      <c r="F95" s="181" t="s">
        <v>2496</v>
      </c>
      <c r="G95" s="182" t="s">
        <v>2487</v>
      </c>
      <c r="H95" s="183">
        <v>1</v>
      </c>
      <c r="I95" s="184"/>
      <c r="J95" s="185">
        <f t="shared" si="0"/>
        <v>0</v>
      </c>
      <c r="K95" s="181" t="s">
        <v>19</v>
      </c>
      <c r="L95" s="40"/>
      <c r="M95" s="186" t="s">
        <v>19</v>
      </c>
      <c r="N95" s="187" t="s">
        <v>45</v>
      </c>
      <c r="O95" s="65"/>
      <c r="P95" s="188">
        <f t="shared" si="1"/>
        <v>0</v>
      </c>
      <c r="Q95" s="188">
        <v>0</v>
      </c>
      <c r="R95" s="188">
        <f t="shared" si="2"/>
        <v>0</v>
      </c>
      <c r="S95" s="188">
        <v>0</v>
      </c>
      <c r="T95" s="189">
        <f t="shared" si="3"/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254</v>
      </c>
      <c r="AT95" s="190" t="s">
        <v>173</v>
      </c>
      <c r="AU95" s="190" t="s">
        <v>85</v>
      </c>
      <c r="AY95" s="18" t="s">
        <v>171</v>
      </c>
      <c r="BE95" s="191">
        <f t="shared" si="4"/>
        <v>0</v>
      </c>
      <c r="BF95" s="191">
        <f t="shared" si="5"/>
        <v>0</v>
      </c>
      <c r="BG95" s="191">
        <f t="shared" si="6"/>
        <v>0</v>
      </c>
      <c r="BH95" s="191">
        <f t="shared" si="7"/>
        <v>0</v>
      </c>
      <c r="BI95" s="191">
        <f t="shared" si="8"/>
        <v>0</v>
      </c>
      <c r="BJ95" s="18" t="s">
        <v>85</v>
      </c>
      <c r="BK95" s="191">
        <f t="shared" si="9"/>
        <v>0</v>
      </c>
      <c r="BL95" s="18" t="s">
        <v>254</v>
      </c>
      <c r="BM95" s="190" t="s">
        <v>2497</v>
      </c>
    </row>
    <row r="96" spans="1:65" s="2" customFormat="1" ht="16.5" customHeight="1">
      <c r="A96" s="35"/>
      <c r="B96" s="36"/>
      <c r="C96" s="179" t="s">
        <v>202</v>
      </c>
      <c r="D96" s="179" t="s">
        <v>173</v>
      </c>
      <c r="E96" s="180" t="s">
        <v>2498</v>
      </c>
      <c r="F96" s="181" t="s">
        <v>2499</v>
      </c>
      <c r="G96" s="182" t="s">
        <v>2500</v>
      </c>
      <c r="H96" s="183">
        <v>25</v>
      </c>
      <c r="I96" s="184"/>
      <c r="J96" s="185">
        <f t="shared" si="0"/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 t="shared" si="1"/>
        <v>0</v>
      </c>
      <c r="Q96" s="188">
        <v>0</v>
      </c>
      <c r="R96" s="188">
        <f t="shared" si="2"/>
        <v>0</v>
      </c>
      <c r="S96" s="188">
        <v>0</v>
      </c>
      <c r="T96" s="189">
        <f t="shared" si="3"/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85</v>
      </c>
      <c r="AY96" s="18" t="s">
        <v>171</v>
      </c>
      <c r="BE96" s="191">
        <f t="shared" si="4"/>
        <v>0</v>
      </c>
      <c r="BF96" s="191">
        <f t="shared" si="5"/>
        <v>0</v>
      </c>
      <c r="BG96" s="191">
        <f t="shared" si="6"/>
        <v>0</v>
      </c>
      <c r="BH96" s="191">
        <f t="shared" si="7"/>
        <v>0</v>
      </c>
      <c r="BI96" s="191">
        <f t="shared" si="8"/>
        <v>0</v>
      </c>
      <c r="BJ96" s="18" t="s">
        <v>85</v>
      </c>
      <c r="BK96" s="191">
        <f t="shared" si="9"/>
        <v>0</v>
      </c>
      <c r="BL96" s="18" t="s">
        <v>254</v>
      </c>
      <c r="BM96" s="190" t="s">
        <v>2501</v>
      </c>
    </row>
    <row r="97" spans="1:65" s="2" customFormat="1" ht="16.5" customHeight="1">
      <c r="A97" s="35"/>
      <c r="B97" s="36"/>
      <c r="C97" s="179" t="s">
        <v>207</v>
      </c>
      <c r="D97" s="179" t="s">
        <v>173</v>
      </c>
      <c r="E97" s="180" t="s">
        <v>2502</v>
      </c>
      <c r="F97" s="181" t="s">
        <v>2503</v>
      </c>
      <c r="G97" s="182" t="s">
        <v>2500</v>
      </c>
      <c r="H97" s="183">
        <v>5</v>
      </c>
      <c r="I97" s="184"/>
      <c r="J97" s="185">
        <f t="shared" si="0"/>
        <v>0</v>
      </c>
      <c r="K97" s="181" t="s">
        <v>19</v>
      </c>
      <c r="L97" s="40"/>
      <c r="M97" s="186" t="s">
        <v>19</v>
      </c>
      <c r="N97" s="187" t="s">
        <v>45</v>
      </c>
      <c r="O97" s="65"/>
      <c r="P97" s="188">
        <f t="shared" si="1"/>
        <v>0</v>
      </c>
      <c r="Q97" s="188">
        <v>0</v>
      </c>
      <c r="R97" s="188">
        <f t="shared" si="2"/>
        <v>0</v>
      </c>
      <c r="S97" s="188">
        <v>0</v>
      </c>
      <c r="T97" s="189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254</v>
      </c>
      <c r="AT97" s="190" t="s">
        <v>173</v>
      </c>
      <c r="AU97" s="190" t="s">
        <v>85</v>
      </c>
      <c r="AY97" s="18" t="s">
        <v>171</v>
      </c>
      <c r="BE97" s="191">
        <f t="shared" si="4"/>
        <v>0</v>
      </c>
      <c r="BF97" s="191">
        <f t="shared" si="5"/>
        <v>0</v>
      </c>
      <c r="BG97" s="191">
        <f t="shared" si="6"/>
        <v>0</v>
      </c>
      <c r="BH97" s="191">
        <f t="shared" si="7"/>
        <v>0</v>
      </c>
      <c r="BI97" s="191">
        <f t="shared" si="8"/>
        <v>0</v>
      </c>
      <c r="BJ97" s="18" t="s">
        <v>85</v>
      </c>
      <c r="BK97" s="191">
        <f t="shared" si="9"/>
        <v>0</v>
      </c>
      <c r="BL97" s="18" t="s">
        <v>254</v>
      </c>
      <c r="BM97" s="190" t="s">
        <v>2504</v>
      </c>
    </row>
    <row r="98" spans="1:65" s="2" customFormat="1" ht="16.5" customHeight="1">
      <c r="A98" s="35"/>
      <c r="B98" s="36"/>
      <c r="C98" s="179" t="s">
        <v>186</v>
      </c>
      <c r="D98" s="179" t="s">
        <v>173</v>
      </c>
      <c r="E98" s="180" t="s">
        <v>2505</v>
      </c>
      <c r="F98" s="181" t="s">
        <v>2506</v>
      </c>
      <c r="G98" s="182" t="s">
        <v>2487</v>
      </c>
      <c r="H98" s="183">
        <v>3</v>
      </c>
      <c r="I98" s="184"/>
      <c r="J98" s="185">
        <f t="shared" si="0"/>
        <v>0</v>
      </c>
      <c r="K98" s="181" t="s">
        <v>19</v>
      </c>
      <c r="L98" s="40"/>
      <c r="M98" s="186" t="s">
        <v>19</v>
      </c>
      <c r="N98" s="187" t="s">
        <v>45</v>
      </c>
      <c r="O98" s="65"/>
      <c r="P98" s="188">
        <f t="shared" si="1"/>
        <v>0</v>
      </c>
      <c r="Q98" s="188">
        <v>0</v>
      </c>
      <c r="R98" s="188">
        <f t="shared" si="2"/>
        <v>0</v>
      </c>
      <c r="S98" s="188">
        <v>0</v>
      </c>
      <c r="T98" s="189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254</v>
      </c>
      <c r="AT98" s="190" t="s">
        <v>173</v>
      </c>
      <c r="AU98" s="190" t="s">
        <v>85</v>
      </c>
      <c r="AY98" s="18" t="s">
        <v>171</v>
      </c>
      <c r="BE98" s="191">
        <f t="shared" si="4"/>
        <v>0</v>
      </c>
      <c r="BF98" s="191">
        <f t="shared" si="5"/>
        <v>0</v>
      </c>
      <c r="BG98" s="191">
        <f t="shared" si="6"/>
        <v>0</v>
      </c>
      <c r="BH98" s="191">
        <f t="shared" si="7"/>
        <v>0</v>
      </c>
      <c r="BI98" s="191">
        <f t="shared" si="8"/>
        <v>0</v>
      </c>
      <c r="BJ98" s="18" t="s">
        <v>85</v>
      </c>
      <c r="BK98" s="191">
        <f t="shared" si="9"/>
        <v>0</v>
      </c>
      <c r="BL98" s="18" t="s">
        <v>254</v>
      </c>
      <c r="BM98" s="190" t="s">
        <v>2507</v>
      </c>
    </row>
    <row r="99" spans="1:65" s="2" customFormat="1" ht="16.5" customHeight="1">
      <c r="A99" s="35"/>
      <c r="B99" s="36"/>
      <c r="C99" s="179" t="s">
        <v>218</v>
      </c>
      <c r="D99" s="179" t="s">
        <v>173</v>
      </c>
      <c r="E99" s="180" t="s">
        <v>2508</v>
      </c>
      <c r="F99" s="181" t="s">
        <v>2509</v>
      </c>
      <c r="G99" s="182" t="s">
        <v>2487</v>
      </c>
      <c r="H99" s="183">
        <v>2</v>
      </c>
      <c r="I99" s="184"/>
      <c r="J99" s="185">
        <f t="shared" si="0"/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si="1"/>
        <v>0</v>
      </c>
      <c r="Q99" s="188">
        <v>0</v>
      </c>
      <c r="R99" s="188">
        <f t="shared" si="2"/>
        <v>0</v>
      </c>
      <c r="S99" s="188">
        <v>0</v>
      </c>
      <c r="T99" s="189">
        <f t="shared" si="3"/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254</v>
      </c>
      <c r="AT99" s="190" t="s">
        <v>173</v>
      </c>
      <c r="AU99" s="190" t="s">
        <v>85</v>
      </c>
      <c r="AY99" s="18" t="s">
        <v>171</v>
      </c>
      <c r="BE99" s="191">
        <f t="shared" si="4"/>
        <v>0</v>
      </c>
      <c r="BF99" s="191">
        <f t="shared" si="5"/>
        <v>0</v>
      </c>
      <c r="BG99" s="191">
        <f t="shared" si="6"/>
        <v>0</v>
      </c>
      <c r="BH99" s="191">
        <f t="shared" si="7"/>
        <v>0</v>
      </c>
      <c r="BI99" s="191">
        <f t="shared" si="8"/>
        <v>0</v>
      </c>
      <c r="BJ99" s="18" t="s">
        <v>85</v>
      </c>
      <c r="BK99" s="191">
        <f t="shared" si="9"/>
        <v>0</v>
      </c>
      <c r="BL99" s="18" t="s">
        <v>254</v>
      </c>
      <c r="BM99" s="190" t="s">
        <v>2510</v>
      </c>
    </row>
    <row r="100" spans="1:65" s="2" customFormat="1" ht="16.5" customHeight="1">
      <c r="A100" s="35"/>
      <c r="B100" s="36"/>
      <c r="C100" s="179" t="s">
        <v>223</v>
      </c>
      <c r="D100" s="179" t="s">
        <v>173</v>
      </c>
      <c r="E100" s="180" t="s">
        <v>2511</v>
      </c>
      <c r="F100" s="181" t="s">
        <v>2512</v>
      </c>
      <c r="G100" s="182" t="s">
        <v>2487</v>
      </c>
      <c r="H100" s="183">
        <v>7</v>
      </c>
      <c r="I100" s="184"/>
      <c r="J100" s="185">
        <f t="shared" si="0"/>
        <v>0</v>
      </c>
      <c r="K100" s="181" t="s">
        <v>19</v>
      </c>
      <c r="L100" s="40"/>
      <c r="M100" s="186" t="s">
        <v>19</v>
      </c>
      <c r="N100" s="187" t="s">
        <v>45</v>
      </c>
      <c r="O100" s="65"/>
      <c r="P100" s="188">
        <f t="shared" si="1"/>
        <v>0</v>
      </c>
      <c r="Q100" s="188">
        <v>0</v>
      </c>
      <c r="R100" s="188">
        <f t="shared" si="2"/>
        <v>0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254</v>
      </c>
      <c r="AT100" s="190" t="s">
        <v>173</v>
      </c>
      <c r="AU100" s="190" t="s">
        <v>85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254</v>
      </c>
      <c r="BM100" s="190" t="s">
        <v>2513</v>
      </c>
    </row>
    <row r="101" spans="1:65" s="2" customFormat="1" ht="16.5" customHeight="1">
      <c r="A101" s="35"/>
      <c r="B101" s="36"/>
      <c r="C101" s="179" t="s">
        <v>228</v>
      </c>
      <c r="D101" s="179" t="s">
        <v>173</v>
      </c>
      <c r="E101" s="180" t="s">
        <v>2514</v>
      </c>
      <c r="F101" s="181" t="s">
        <v>2515</v>
      </c>
      <c r="G101" s="182" t="s">
        <v>2487</v>
      </c>
      <c r="H101" s="183">
        <v>1</v>
      </c>
      <c r="I101" s="184"/>
      <c r="J101" s="185">
        <f t="shared" si="0"/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 t="shared" si="1"/>
        <v>0</v>
      </c>
      <c r="Q101" s="188">
        <v>0</v>
      </c>
      <c r="R101" s="188">
        <f t="shared" si="2"/>
        <v>0</v>
      </c>
      <c r="S101" s="188">
        <v>0</v>
      </c>
      <c r="T101" s="189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254</v>
      </c>
      <c r="AT101" s="190" t="s">
        <v>173</v>
      </c>
      <c r="AU101" s="190" t="s">
        <v>85</v>
      </c>
      <c r="AY101" s="18" t="s">
        <v>171</v>
      </c>
      <c r="BE101" s="191">
        <f t="shared" si="4"/>
        <v>0</v>
      </c>
      <c r="BF101" s="191">
        <f t="shared" si="5"/>
        <v>0</v>
      </c>
      <c r="BG101" s="191">
        <f t="shared" si="6"/>
        <v>0</v>
      </c>
      <c r="BH101" s="191">
        <f t="shared" si="7"/>
        <v>0</v>
      </c>
      <c r="BI101" s="191">
        <f t="shared" si="8"/>
        <v>0</v>
      </c>
      <c r="BJ101" s="18" t="s">
        <v>85</v>
      </c>
      <c r="BK101" s="191">
        <f t="shared" si="9"/>
        <v>0</v>
      </c>
      <c r="BL101" s="18" t="s">
        <v>254</v>
      </c>
      <c r="BM101" s="190" t="s">
        <v>2516</v>
      </c>
    </row>
    <row r="102" spans="1:65" s="2" customFormat="1" ht="16.5" customHeight="1">
      <c r="A102" s="35"/>
      <c r="B102" s="36"/>
      <c r="C102" s="179" t="s">
        <v>235</v>
      </c>
      <c r="D102" s="179" t="s">
        <v>173</v>
      </c>
      <c r="E102" s="180" t="s">
        <v>2517</v>
      </c>
      <c r="F102" s="181" t="s">
        <v>2518</v>
      </c>
      <c r="G102" s="182" t="s">
        <v>2487</v>
      </c>
      <c r="H102" s="183">
        <v>1</v>
      </c>
      <c r="I102" s="184"/>
      <c r="J102" s="185">
        <f t="shared" si="0"/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 t="shared" si="1"/>
        <v>0</v>
      </c>
      <c r="Q102" s="188">
        <v>0</v>
      </c>
      <c r="R102" s="188">
        <f t="shared" si="2"/>
        <v>0</v>
      </c>
      <c r="S102" s="188">
        <v>0</v>
      </c>
      <c r="T102" s="189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254</v>
      </c>
      <c r="AT102" s="190" t="s">
        <v>173</v>
      </c>
      <c r="AU102" s="190" t="s">
        <v>85</v>
      </c>
      <c r="AY102" s="18" t="s">
        <v>171</v>
      </c>
      <c r="BE102" s="191">
        <f t="shared" si="4"/>
        <v>0</v>
      </c>
      <c r="BF102" s="191">
        <f t="shared" si="5"/>
        <v>0</v>
      </c>
      <c r="BG102" s="191">
        <f t="shared" si="6"/>
        <v>0</v>
      </c>
      <c r="BH102" s="191">
        <f t="shared" si="7"/>
        <v>0</v>
      </c>
      <c r="BI102" s="191">
        <f t="shared" si="8"/>
        <v>0</v>
      </c>
      <c r="BJ102" s="18" t="s">
        <v>85</v>
      </c>
      <c r="BK102" s="191">
        <f t="shared" si="9"/>
        <v>0</v>
      </c>
      <c r="BL102" s="18" t="s">
        <v>254</v>
      </c>
      <c r="BM102" s="190" t="s">
        <v>2519</v>
      </c>
    </row>
    <row r="103" spans="1:65" s="12" customFormat="1" ht="22.9" customHeight="1">
      <c r="B103" s="163"/>
      <c r="C103" s="164"/>
      <c r="D103" s="165" t="s">
        <v>72</v>
      </c>
      <c r="E103" s="177" t="s">
        <v>2520</v>
      </c>
      <c r="F103" s="177" t="s">
        <v>2521</v>
      </c>
      <c r="G103" s="164"/>
      <c r="H103" s="164"/>
      <c r="I103" s="167"/>
      <c r="J103" s="178">
        <f>BK103</f>
        <v>0</v>
      </c>
      <c r="K103" s="164"/>
      <c r="L103" s="169"/>
      <c r="M103" s="170"/>
      <c r="N103" s="171"/>
      <c r="O103" s="171"/>
      <c r="P103" s="172">
        <f>SUM(P104:P125)</f>
        <v>0</v>
      </c>
      <c r="Q103" s="171"/>
      <c r="R103" s="172">
        <f>SUM(R104:R125)</f>
        <v>0</v>
      </c>
      <c r="S103" s="171"/>
      <c r="T103" s="173">
        <f>SUM(T104:T125)</f>
        <v>0</v>
      </c>
      <c r="AR103" s="174" t="s">
        <v>79</v>
      </c>
      <c r="AT103" s="175" t="s">
        <v>72</v>
      </c>
      <c r="AU103" s="175" t="s">
        <v>79</v>
      </c>
      <c r="AY103" s="174" t="s">
        <v>171</v>
      </c>
      <c r="BK103" s="176">
        <f>SUM(BK104:BK125)</f>
        <v>0</v>
      </c>
    </row>
    <row r="104" spans="1:65" s="2" customFormat="1" ht="16.5" customHeight="1">
      <c r="A104" s="35"/>
      <c r="B104" s="36"/>
      <c r="C104" s="179" t="s">
        <v>351</v>
      </c>
      <c r="D104" s="179" t="s">
        <v>173</v>
      </c>
      <c r="E104" s="180" t="s">
        <v>2522</v>
      </c>
      <c r="F104" s="181" t="s">
        <v>2523</v>
      </c>
      <c r="G104" s="182" t="s">
        <v>2487</v>
      </c>
      <c r="H104" s="183">
        <v>1</v>
      </c>
      <c r="I104" s="184"/>
      <c r="J104" s="185">
        <f t="shared" ref="J104:J125" si="10">ROUND(I104*H104,2)</f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 t="shared" ref="P104:P125" si="11">O104*H104</f>
        <v>0</v>
      </c>
      <c r="Q104" s="188">
        <v>0</v>
      </c>
      <c r="R104" s="188">
        <f t="shared" ref="R104:R125" si="12">Q104*H104</f>
        <v>0</v>
      </c>
      <c r="S104" s="188">
        <v>0</v>
      </c>
      <c r="T104" s="189">
        <f t="shared" ref="T104:T125" si="13"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254</v>
      </c>
      <c r="AT104" s="190" t="s">
        <v>173</v>
      </c>
      <c r="AU104" s="190" t="s">
        <v>85</v>
      </c>
      <c r="AY104" s="18" t="s">
        <v>171</v>
      </c>
      <c r="BE104" s="191">
        <f t="shared" ref="BE104:BE125" si="14">IF(N104="základní",J104,0)</f>
        <v>0</v>
      </c>
      <c r="BF104" s="191">
        <f t="shared" ref="BF104:BF125" si="15">IF(N104="snížená",J104,0)</f>
        <v>0</v>
      </c>
      <c r="BG104" s="191">
        <f t="shared" ref="BG104:BG125" si="16">IF(N104="zákl. přenesená",J104,0)</f>
        <v>0</v>
      </c>
      <c r="BH104" s="191">
        <f t="shared" ref="BH104:BH125" si="17">IF(N104="sníž. přenesená",J104,0)</f>
        <v>0</v>
      </c>
      <c r="BI104" s="191">
        <f t="shared" ref="BI104:BI125" si="18">IF(N104="nulová",J104,0)</f>
        <v>0</v>
      </c>
      <c r="BJ104" s="18" t="s">
        <v>85</v>
      </c>
      <c r="BK104" s="191">
        <f t="shared" ref="BK104:BK125" si="19">ROUND(I104*H104,2)</f>
        <v>0</v>
      </c>
      <c r="BL104" s="18" t="s">
        <v>254</v>
      </c>
      <c r="BM104" s="190" t="s">
        <v>2524</v>
      </c>
    </row>
    <row r="105" spans="1:65" s="2" customFormat="1" ht="16.5" customHeight="1">
      <c r="A105" s="35"/>
      <c r="B105" s="36"/>
      <c r="C105" s="179" t="s">
        <v>356</v>
      </c>
      <c r="D105" s="179" t="s">
        <v>173</v>
      </c>
      <c r="E105" s="180" t="s">
        <v>2525</v>
      </c>
      <c r="F105" s="181" t="s">
        <v>2518</v>
      </c>
      <c r="G105" s="182" t="s">
        <v>2487</v>
      </c>
      <c r="H105" s="183">
        <v>2</v>
      </c>
      <c r="I105" s="184"/>
      <c r="J105" s="185">
        <f t="shared" si="10"/>
        <v>0</v>
      </c>
      <c r="K105" s="181" t="s">
        <v>19</v>
      </c>
      <c r="L105" s="40"/>
      <c r="M105" s="186" t="s">
        <v>19</v>
      </c>
      <c r="N105" s="187" t="s">
        <v>45</v>
      </c>
      <c r="O105" s="65"/>
      <c r="P105" s="188">
        <f t="shared" si="11"/>
        <v>0</v>
      </c>
      <c r="Q105" s="188">
        <v>0</v>
      </c>
      <c r="R105" s="188">
        <f t="shared" si="12"/>
        <v>0</v>
      </c>
      <c r="S105" s="188">
        <v>0</v>
      </c>
      <c r="T105" s="189">
        <f t="shared" si="1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254</v>
      </c>
      <c r="AT105" s="190" t="s">
        <v>173</v>
      </c>
      <c r="AU105" s="190" t="s">
        <v>85</v>
      </c>
      <c r="AY105" s="18" t="s">
        <v>171</v>
      </c>
      <c r="BE105" s="191">
        <f t="shared" si="14"/>
        <v>0</v>
      </c>
      <c r="BF105" s="191">
        <f t="shared" si="15"/>
        <v>0</v>
      </c>
      <c r="BG105" s="191">
        <f t="shared" si="16"/>
        <v>0</v>
      </c>
      <c r="BH105" s="191">
        <f t="shared" si="17"/>
        <v>0</v>
      </c>
      <c r="BI105" s="191">
        <f t="shared" si="18"/>
        <v>0</v>
      </c>
      <c r="BJ105" s="18" t="s">
        <v>85</v>
      </c>
      <c r="BK105" s="191">
        <f t="shared" si="19"/>
        <v>0</v>
      </c>
      <c r="BL105" s="18" t="s">
        <v>254</v>
      </c>
      <c r="BM105" s="190" t="s">
        <v>2526</v>
      </c>
    </row>
    <row r="106" spans="1:65" s="2" customFormat="1" ht="16.5" customHeight="1">
      <c r="A106" s="35"/>
      <c r="B106" s="36"/>
      <c r="C106" s="179" t="s">
        <v>337</v>
      </c>
      <c r="D106" s="179" t="s">
        <v>173</v>
      </c>
      <c r="E106" s="180" t="s">
        <v>2511</v>
      </c>
      <c r="F106" s="181" t="s">
        <v>2512</v>
      </c>
      <c r="G106" s="182" t="s">
        <v>2487</v>
      </c>
      <c r="H106" s="183">
        <v>1</v>
      </c>
      <c r="I106" s="184"/>
      <c r="J106" s="185">
        <f t="shared" si="10"/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si="11"/>
        <v>0</v>
      </c>
      <c r="Q106" s="188">
        <v>0</v>
      </c>
      <c r="R106" s="188">
        <f t="shared" si="12"/>
        <v>0</v>
      </c>
      <c r="S106" s="188">
        <v>0</v>
      </c>
      <c r="T106" s="189">
        <f t="shared" si="13"/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254</v>
      </c>
      <c r="AT106" s="190" t="s">
        <v>173</v>
      </c>
      <c r="AU106" s="190" t="s">
        <v>85</v>
      </c>
      <c r="AY106" s="18" t="s">
        <v>171</v>
      </c>
      <c r="BE106" s="191">
        <f t="shared" si="14"/>
        <v>0</v>
      </c>
      <c r="BF106" s="191">
        <f t="shared" si="15"/>
        <v>0</v>
      </c>
      <c r="BG106" s="191">
        <f t="shared" si="16"/>
        <v>0</v>
      </c>
      <c r="BH106" s="191">
        <f t="shared" si="17"/>
        <v>0</v>
      </c>
      <c r="BI106" s="191">
        <f t="shared" si="18"/>
        <v>0</v>
      </c>
      <c r="BJ106" s="18" t="s">
        <v>85</v>
      </c>
      <c r="BK106" s="191">
        <f t="shared" si="19"/>
        <v>0</v>
      </c>
      <c r="BL106" s="18" t="s">
        <v>254</v>
      </c>
      <c r="BM106" s="190" t="s">
        <v>2527</v>
      </c>
    </row>
    <row r="107" spans="1:65" s="2" customFormat="1" ht="16.5" customHeight="1">
      <c r="A107" s="35"/>
      <c r="B107" s="36"/>
      <c r="C107" s="179" t="s">
        <v>245</v>
      </c>
      <c r="D107" s="179" t="s">
        <v>173</v>
      </c>
      <c r="E107" s="180" t="s">
        <v>2528</v>
      </c>
      <c r="F107" s="181" t="s">
        <v>2529</v>
      </c>
      <c r="G107" s="182" t="s">
        <v>2487</v>
      </c>
      <c r="H107" s="183">
        <v>1</v>
      </c>
      <c r="I107" s="184"/>
      <c r="J107" s="185">
        <f t="shared" si="1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1"/>
        <v>0</v>
      </c>
      <c r="Q107" s="188">
        <v>0</v>
      </c>
      <c r="R107" s="188">
        <f t="shared" si="12"/>
        <v>0</v>
      </c>
      <c r="S107" s="188">
        <v>0</v>
      </c>
      <c r="T107" s="189">
        <f t="shared" si="1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254</v>
      </c>
      <c r="AT107" s="190" t="s">
        <v>173</v>
      </c>
      <c r="AU107" s="190" t="s">
        <v>85</v>
      </c>
      <c r="AY107" s="18" t="s">
        <v>171</v>
      </c>
      <c r="BE107" s="191">
        <f t="shared" si="14"/>
        <v>0</v>
      </c>
      <c r="BF107" s="191">
        <f t="shared" si="15"/>
        <v>0</v>
      </c>
      <c r="BG107" s="191">
        <f t="shared" si="16"/>
        <v>0</v>
      </c>
      <c r="BH107" s="191">
        <f t="shared" si="17"/>
        <v>0</v>
      </c>
      <c r="BI107" s="191">
        <f t="shared" si="18"/>
        <v>0</v>
      </c>
      <c r="BJ107" s="18" t="s">
        <v>85</v>
      </c>
      <c r="BK107" s="191">
        <f t="shared" si="19"/>
        <v>0</v>
      </c>
      <c r="BL107" s="18" t="s">
        <v>254</v>
      </c>
      <c r="BM107" s="190" t="s">
        <v>2530</v>
      </c>
    </row>
    <row r="108" spans="1:65" s="2" customFormat="1" ht="16.5" customHeight="1">
      <c r="A108" s="35"/>
      <c r="B108" s="36"/>
      <c r="C108" s="179" t="s">
        <v>8</v>
      </c>
      <c r="D108" s="179" t="s">
        <v>173</v>
      </c>
      <c r="E108" s="180" t="s">
        <v>2531</v>
      </c>
      <c r="F108" s="181" t="s">
        <v>2532</v>
      </c>
      <c r="G108" s="182" t="s">
        <v>2487</v>
      </c>
      <c r="H108" s="183">
        <v>1</v>
      </c>
      <c r="I108" s="184"/>
      <c r="J108" s="185">
        <f t="shared" si="10"/>
        <v>0</v>
      </c>
      <c r="K108" s="181" t="s">
        <v>19</v>
      </c>
      <c r="L108" s="40"/>
      <c r="M108" s="186" t="s">
        <v>19</v>
      </c>
      <c r="N108" s="187" t="s">
        <v>45</v>
      </c>
      <c r="O108" s="65"/>
      <c r="P108" s="188">
        <f t="shared" si="11"/>
        <v>0</v>
      </c>
      <c r="Q108" s="188">
        <v>0</v>
      </c>
      <c r="R108" s="188">
        <f t="shared" si="12"/>
        <v>0</v>
      </c>
      <c r="S108" s="188">
        <v>0</v>
      </c>
      <c r="T108" s="189">
        <f t="shared" si="1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254</v>
      </c>
      <c r="AT108" s="190" t="s">
        <v>173</v>
      </c>
      <c r="AU108" s="190" t="s">
        <v>85</v>
      </c>
      <c r="AY108" s="18" t="s">
        <v>171</v>
      </c>
      <c r="BE108" s="191">
        <f t="shared" si="14"/>
        <v>0</v>
      </c>
      <c r="BF108" s="191">
        <f t="shared" si="15"/>
        <v>0</v>
      </c>
      <c r="BG108" s="191">
        <f t="shared" si="16"/>
        <v>0</v>
      </c>
      <c r="BH108" s="191">
        <f t="shared" si="17"/>
        <v>0</v>
      </c>
      <c r="BI108" s="191">
        <f t="shared" si="18"/>
        <v>0</v>
      </c>
      <c r="BJ108" s="18" t="s">
        <v>85</v>
      </c>
      <c r="BK108" s="191">
        <f t="shared" si="19"/>
        <v>0</v>
      </c>
      <c r="BL108" s="18" t="s">
        <v>254</v>
      </c>
      <c r="BM108" s="190" t="s">
        <v>2533</v>
      </c>
    </row>
    <row r="109" spans="1:65" s="2" customFormat="1" ht="16.5" customHeight="1">
      <c r="A109" s="35"/>
      <c r="B109" s="36"/>
      <c r="C109" s="179" t="s">
        <v>254</v>
      </c>
      <c r="D109" s="179" t="s">
        <v>173</v>
      </c>
      <c r="E109" s="180" t="s">
        <v>2534</v>
      </c>
      <c r="F109" s="181" t="s">
        <v>2535</v>
      </c>
      <c r="G109" s="182" t="s">
        <v>2487</v>
      </c>
      <c r="H109" s="183">
        <v>1</v>
      </c>
      <c r="I109" s="184"/>
      <c r="J109" s="185">
        <f t="shared" si="10"/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 t="shared" si="11"/>
        <v>0</v>
      </c>
      <c r="Q109" s="188">
        <v>0</v>
      </c>
      <c r="R109" s="188">
        <f t="shared" si="12"/>
        <v>0</v>
      </c>
      <c r="S109" s="188">
        <v>0</v>
      </c>
      <c r="T109" s="189">
        <f t="shared" si="1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254</v>
      </c>
      <c r="AT109" s="190" t="s">
        <v>173</v>
      </c>
      <c r="AU109" s="190" t="s">
        <v>85</v>
      </c>
      <c r="AY109" s="18" t="s">
        <v>171</v>
      </c>
      <c r="BE109" s="191">
        <f t="shared" si="14"/>
        <v>0</v>
      </c>
      <c r="BF109" s="191">
        <f t="shared" si="15"/>
        <v>0</v>
      </c>
      <c r="BG109" s="191">
        <f t="shared" si="16"/>
        <v>0</v>
      </c>
      <c r="BH109" s="191">
        <f t="shared" si="17"/>
        <v>0</v>
      </c>
      <c r="BI109" s="191">
        <f t="shared" si="18"/>
        <v>0</v>
      </c>
      <c r="BJ109" s="18" t="s">
        <v>85</v>
      </c>
      <c r="BK109" s="191">
        <f t="shared" si="19"/>
        <v>0</v>
      </c>
      <c r="BL109" s="18" t="s">
        <v>254</v>
      </c>
      <c r="BM109" s="190" t="s">
        <v>2536</v>
      </c>
    </row>
    <row r="110" spans="1:65" s="2" customFormat="1" ht="16.5" customHeight="1">
      <c r="A110" s="35"/>
      <c r="B110" s="36"/>
      <c r="C110" s="179" t="s">
        <v>259</v>
      </c>
      <c r="D110" s="179" t="s">
        <v>173</v>
      </c>
      <c r="E110" s="180" t="s">
        <v>2537</v>
      </c>
      <c r="F110" s="181" t="s">
        <v>2538</v>
      </c>
      <c r="G110" s="182" t="s">
        <v>2487</v>
      </c>
      <c r="H110" s="183">
        <v>1</v>
      </c>
      <c r="I110" s="184"/>
      <c r="J110" s="185">
        <f t="shared" si="10"/>
        <v>0</v>
      </c>
      <c r="K110" s="181" t="s">
        <v>19</v>
      </c>
      <c r="L110" s="40"/>
      <c r="M110" s="186" t="s">
        <v>19</v>
      </c>
      <c r="N110" s="187" t="s">
        <v>45</v>
      </c>
      <c r="O110" s="65"/>
      <c r="P110" s="188">
        <f t="shared" si="11"/>
        <v>0</v>
      </c>
      <c r="Q110" s="188">
        <v>0</v>
      </c>
      <c r="R110" s="188">
        <f t="shared" si="12"/>
        <v>0</v>
      </c>
      <c r="S110" s="188">
        <v>0</v>
      </c>
      <c r="T110" s="189">
        <f t="shared" si="1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254</v>
      </c>
      <c r="AT110" s="190" t="s">
        <v>173</v>
      </c>
      <c r="AU110" s="190" t="s">
        <v>85</v>
      </c>
      <c r="AY110" s="18" t="s">
        <v>171</v>
      </c>
      <c r="BE110" s="191">
        <f t="shared" si="14"/>
        <v>0</v>
      </c>
      <c r="BF110" s="191">
        <f t="shared" si="15"/>
        <v>0</v>
      </c>
      <c r="BG110" s="191">
        <f t="shared" si="16"/>
        <v>0</v>
      </c>
      <c r="BH110" s="191">
        <f t="shared" si="17"/>
        <v>0</v>
      </c>
      <c r="BI110" s="191">
        <f t="shared" si="18"/>
        <v>0</v>
      </c>
      <c r="BJ110" s="18" t="s">
        <v>85</v>
      </c>
      <c r="BK110" s="191">
        <f t="shared" si="19"/>
        <v>0</v>
      </c>
      <c r="BL110" s="18" t="s">
        <v>254</v>
      </c>
      <c r="BM110" s="190" t="s">
        <v>2539</v>
      </c>
    </row>
    <row r="111" spans="1:65" s="2" customFormat="1" ht="21.75" customHeight="1">
      <c r="A111" s="35"/>
      <c r="B111" s="36"/>
      <c r="C111" s="179" t="s">
        <v>216</v>
      </c>
      <c r="D111" s="179" t="s">
        <v>173</v>
      </c>
      <c r="E111" s="180" t="s">
        <v>2540</v>
      </c>
      <c r="F111" s="181" t="s">
        <v>2541</v>
      </c>
      <c r="G111" s="182" t="s">
        <v>2487</v>
      </c>
      <c r="H111" s="183">
        <v>5</v>
      </c>
      <c r="I111" s="184"/>
      <c r="J111" s="185">
        <f t="shared" si="10"/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 t="shared" si="11"/>
        <v>0</v>
      </c>
      <c r="Q111" s="188">
        <v>0</v>
      </c>
      <c r="R111" s="188">
        <f t="shared" si="12"/>
        <v>0</v>
      </c>
      <c r="S111" s="188">
        <v>0</v>
      </c>
      <c r="T111" s="189">
        <f t="shared" si="1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254</v>
      </c>
      <c r="AT111" s="190" t="s">
        <v>173</v>
      </c>
      <c r="AU111" s="190" t="s">
        <v>85</v>
      </c>
      <c r="AY111" s="18" t="s">
        <v>171</v>
      </c>
      <c r="BE111" s="191">
        <f t="shared" si="14"/>
        <v>0</v>
      </c>
      <c r="BF111" s="191">
        <f t="shared" si="15"/>
        <v>0</v>
      </c>
      <c r="BG111" s="191">
        <f t="shared" si="16"/>
        <v>0</v>
      </c>
      <c r="BH111" s="191">
        <f t="shared" si="17"/>
        <v>0</v>
      </c>
      <c r="BI111" s="191">
        <f t="shared" si="18"/>
        <v>0</v>
      </c>
      <c r="BJ111" s="18" t="s">
        <v>85</v>
      </c>
      <c r="BK111" s="191">
        <f t="shared" si="19"/>
        <v>0</v>
      </c>
      <c r="BL111" s="18" t="s">
        <v>254</v>
      </c>
      <c r="BM111" s="190" t="s">
        <v>2542</v>
      </c>
    </row>
    <row r="112" spans="1:65" s="2" customFormat="1" ht="21.75" customHeight="1">
      <c r="A112" s="35"/>
      <c r="B112" s="36"/>
      <c r="C112" s="179" t="s">
        <v>270</v>
      </c>
      <c r="D112" s="179" t="s">
        <v>173</v>
      </c>
      <c r="E112" s="180" t="s">
        <v>2543</v>
      </c>
      <c r="F112" s="181" t="s">
        <v>2544</v>
      </c>
      <c r="G112" s="182" t="s">
        <v>2487</v>
      </c>
      <c r="H112" s="183">
        <v>1</v>
      </c>
      <c r="I112" s="184"/>
      <c r="J112" s="185">
        <f t="shared" si="10"/>
        <v>0</v>
      </c>
      <c r="K112" s="181" t="s">
        <v>19</v>
      </c>
      <c r="L112" s="40"/>
      <c r="M112" s="186" t="s">
        <v>19</v>
      </c>
      <c r="N112" s="187" t="s">
        <v>45</v>
      </c>
      <c r="O112" s="65"/>
      <c r="P112" s="188">
        <f t="shared" si="11"/>
        <v>0</v>
      </c>
      <c r="Q112" s="188">
        <v>0</v>
      </c>
      <c r="R112" s="188">
        <f t="shared" si="12"/>
        <v>0</v>
      </c>
      <c r="S112" s="188">
        <v>0</v>
      </c>
      <c r="T112" s="189">
        <f t="shared" si="1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254</v>
      </c>
      <c r="AT112" s="190" t="s">
        <v>173</v>
      </c>
      <c r="AU112" s="190" t="s">
        <v>85</v>
      </c>
      <c r="AY112" s="18" t="s">
        <v>171</v>
      </c>
      <c r="BE112" s="191">
        <f t="shared" si="14"/>
        <v>0</v>
      </c>
      <c r="BF112" s="191">
        <f t="shared" si="15"/>
        <v>0</v>
      </c>
      <c r="BG112" s="191">
        <f t="shared" si="16"/>
        <v>0</v>
      </c>
      <c r="BH112" s="191">
        <f t="shared" si="17"/>
        <v>0</v>
      </c>
      <c r="BI112" s="191">
        <f t="shared" si="18"/>
        <v>0</v>
      </c>
      <c r="BJ112" s="18" t="s">
        <v>85</v>
      </c>
      <c r="BK112" s="191">
        <f t="shared" si="19"/>
        <v>0</v>
      </c>
      <c r="BL112" s="18" t="s">
        <v>254</v>
      </c>
      <c r="BM112" s="190" t="s">
        <v>2545</v>
      </c>
    </row>
    <row r="113" spans="1:65" s="2" customFormat="1" ht="16.5" customHeight="1">
      <c r="A113" s="35"/>
      <c r="B113" s="36"/>
      <c r="C113" s="179" t="s">
        <v>232</v>
      </c>
      <c r="D113" s="179" t="s">
        <v>173</v>
      </c>
      <c r="E113" s="180" t="s">
        <v>2546</v>
      </c>
      <c r="F113" s="181" t="s">
        <v>2547</v>
      </c>
      <c r="G113" s="182" t="s">
        <v>2487</v>
      </c>
      <c r="H113" s="183">
        <v>1</v>
      </c>
      <c r="I113" s="184"/>
      <c r="J113" s="185">
        <f t="shared" si="10"/>
        <v>0</v>
      </c>
      <c r="K113" s="181" t="s">
        <v>19</v>
      </c>
      <c r="L113" s="40"/>
      <c r="M113" s="186" t="s">
        <v>19</v>
      </c>
      <c r="N113" s="187" t="s">
        <v>45</v>
      </c>
      <c r="O113" s="65"/>
      <c r="P113" s="188">
        <f t="shared" si="11"/>
        <v>0</v>
      </c>
      <c r="Q113" s="188">
        <v>0</v>
      </c>
      <c r="R113" s="188">
        <f t="shared" si="12"/>
        <v>0</v>
      </c>
      <c r="S113" s="188">
        <v>0</v>
      </c>
      <c r="T113" s="189">
        <f t="shared" si="1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254</v>
      </c>
      <c r="AT113" s="190" t="s">
        <v>173</v>
      </c>
      <c r="AU113" s="190" t="s">
        <v>85</v>
      </c>
      <c r="AY113" s="18" t="s">
        <v>171</v>
      </c>
      <c r="BE113" s="191">
        <f t="shared" si="14"/>
        <v>0</v>
      </c>
      <c r="BF113" s="191">
        <f t="shared" si="15"/>
        <v>0</v>
      </c>
      <c r="BG113" s="191">
        <f t="shared" si="16"/>
        <v>0</v>
      </c>
      <c r="BH113" s="191">
        <f t="shared" si="17"/>
        <v>0</v>
      </c>
      <c r="BI113" s="191">
        <f t="shared" si="18"/>
        <v>0</v>
      </c>
      <c r="BJ113" s="18" t="s">
        <v>85</v>
      </c>
      <c r="BK113" s="191">
        <f t="shared" si="19"/>
        <v>0</v>
      </c>
      <c r="BL113" s="18" t="s">
        <v>254</v>
      </c>
      <c r="BM113" s="190" t="s">
        <v>2548</v>
      </c>
    </row>
    <row r="114" spans="1:65" s="2" customFormat="1" ht="16.5" customHeight="1">
      <c r="A114" s="35"/>
      <c r="B114" s="36"/>
      <c r="C114" s="179" t="s">
        <v>7</v>
      </c>
      <c r="D114" s="179" t="s">
        <v>173</v>
      </c>
      <c r="E114" s="180" t="s">
        <v>2549</v>
      </c>
      <c r="F114" s="181" t="s">
        <v>2550</v>
      </c>
      <c r="G114" s="182" t="s">
        <v>2487</v>
      </c>
      <c r="H114" s="183">
        <v>1</v>
      </c>
      <c r="I114" s="184"/>
      <c r="J114" s="185">
        <f t="shared" si="10"/>
        <v>0</v>
      </c>
      <c r="K114" s="181" t="s">
        <v>19</v>
      </c>
      <c r="L114" s="40"/>
      <c r="M114" s="186" t="s">
        <v>19</v>
      </c>
      <c r="N114" s="187" t="s">
        <v>45</v>
      </c>
      <c r="O114" s="65"/>
      <c r="P114" s="188">
        <f t="shared" si="11"/>
        <v>0</v>
      </c>
      <c r="Q114" s="188">
        <v>0</v>
      </c>
      <c r="R114" s="188">
        <f t="shared" si="12"/>
        <v>0</v>
      </c>
      <c r="S114" s="188">
        <v>0</v>
      </c>
      <c r="T114" s="189">
        <f t="shared" si="1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254</v>
      </c>
      <c r="AT114" s="190" t="s">
        <v>173</v>
      </c>
      <c r="AU114" s="190" t="s">
        <v>85</v>
      </c>
      <c r="AY114" s="18" t="s">
        <v>171</v>
      </c>
      <c r="BE114" s="191">
        <f t="shared" si="14"/>
        <v>0</v>
      </c>
      <c r="BF114" s="191">
        <f t="shared" si="15"/>
        <v>0</v>
      </c>
      <c r="BG114" s="191">
        <f t="shared" si="16"/>
        <v>0</v>
      </c>
      <c r="BH114" s="191">
        <f t="shared" si="17"/>
        <v>0</v>
      </c>
      <c r="BI114" s="191">
        <f t="shared" si="18"/>
        <v>0</v>
      </c>
      <c r="BJ114" s="18" t="s">
        <v>85</v>
      </c>
      <c r="BK114" s="191">
        <f t="shared" si="19"/>
        <v>0</v>
      </c>
      <c r="BL114" s="18" t="s">
        <v>254</v>
      </c>
      <c r="BM114" s="190" t="s">
        <v>2551</v>
      </c>
    </row>
    <row r="115" spans="1:65" s="2" customFormat="1" ht="16.5" customHeight="1">
      <c r="A115" s="35"/>
      <c r="B115" s="36"/>
      <c r="C115" s="179" t="s">
        <v>284</v>
      </c>
      <c r="D115" s="179" t="s">
        <v>173</v>
      </c>
      <c r="E115" s="180" t="s">
        <v>2552</v>
      </c>
      <c r="F115" s="181" t="s">
        <v>2553</v>
      </c>
      <c r="G115" s="182" t="s">
        <v>2500</v>
      </c>
      <c r="H115" s="183">
        <v>6</v>
      </c>
      <c r="I115" s="184"/>
      <c r="J115" s="185">
        <f t="shared" si="10"/>
        <v>0</v>
      </c>
      <c r="K115" s="181" t="s">
        <v>19</v>
      </c>
      <c r="L115" s="40"/>
      <c r="M115" s="186" t="s">
        <v>19</v>
      </c>
      <c r="N115" s="187" t="s">
        <v>45</v>
      </c>
      <c r="O115" s="65"/>
      <c r="P115" s="188">
        <f t="shared" si="11"/>
        <v>0</v>
      </c>
      <c r="Q115" s="188">
        <v>0</v>
      </c>
      <c r="R115" s="188">
        <f t="shared" si="12"/>
        <v>0</v>
      </c>
      <c r="S115" s="188">
        <v>0</v>
      </c>
      <c r="T115" s="189">
        <f t="shared" si="1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254</v>
      </c>
      <c r="AT115" s="190" t="s">
        <v>173</v>
      </c>
      <c r="AU115" s="190" t="s">
        <v>85</v>
      </c>
      <c r="AY115" s="18" t="s">
        <v>171</v>
      </c>
      <c r="BE115" s="191">
        <f t="shared" si="14"/>
        <v>0</v>
      </c>
      <c r="BF115" s="191">
        <f t="shared" si="15"/>
        <v>0</v>
      </c>
      <c r="BG115" s="191">
        <f t="shared" si="16"/>
        <v>0</v>
      </c>
      <c r="BH115" s="191">
        <f t="shared" si="17"/>
        <v>0</v>
      </c>
      <c r="BI115" s="191">
        <f t="shared" si="18"/>
        <v>0</v>
      </c>
      <c r="BJ115" s="18" t="s">
        <v>85</v>
      </c>
      <c r="BK115" s="191">
        <f t="shared" si="19"/>
        <v>0</v>
      </c>
      <c r="BL115" s="18" t="s">
        <v>254</v>
      </c>
      <c r="BM115" s="190" t="s">
        <v>2554</v>
      </c>
    </row>
    <row r="116" spans="1:65" s="2" customFormat="1" ht="16.5" customHeight="1">
      <c r="A116" s="35"/>
      <c r="B116" s="36"/>
      <c r="C116" s="179" t="s">
        <v>291</v>
      </c>
      <c r="D116" s="179" t="s">
        <v>173</v>
      </c>
      <c r="E116" s="180" t="s">
        <v>2555</v>
      </c>
      <c r="F116" s="181" t="s">
        <v>2499</v>
      </c>
      <c r="G116" s="182" t="s">
        <v>2500</v>
      </c>
      <c r="H116" s="183">
        <v>7</v>
      </c>
      <c r="I116" s="184"/>
      <c r="J116" s="185">
        <f t="shared" si="10"/>
        <v>0</v>
      </c>
      <c r="K116" s="181" t="s">
        <v>19</v>
      </c>
      <c r="L116" s="40"/>
      <c r="M116" s="186" t="s">
        <v>19</v>
      </c>
      <c r="N116" s="187" t="s">
        <v>45</v>
      </c>
      <c r="O116" s="65"/>
      <c r="P116" s="188">
        <f t="shared" si="11"/>
        <v>0</v>
      </c>
      <c r="Q116" s="188">
        <v>0</v>
      </c>
      <c r="R116" s="188">
        <f t="shared" si="12"/>
        <v>0</v>
      </c>
      <c r="S116" s="188">
        <v>0</v>
      </c>
      <c r="T116" s="189">
        <f t="shared" si="1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254</v>
      </c>
      <c r="AT116" s="190" t="s">
        <v>173</v>
      </c>
      <c r="AU116" s="190" t="s">
        <v>85</v>
      </c>
      <c r="AY116" s="18" t="s">
        <v>171</v>
      </c>
      <c r="BE116" s="191">
        <f t="shared" si="14"/>
        <v>0</v>
      </c>
      <c r="BF116" s="191">
        <f t="shared" si="15"/>
        <v>0</v>
      </c>
      <c r="BG116" s="191">
        <f t="shared" si="16"/>
        <v>0</v>
      </c>
      <c r="BH116" s="191">
        <f t="shared" si="17"/>
        <v>0</v>
      </c>
      <c r="BI116" s="191">
        <f t="shared" si="18"/>
        <v>0</v>
      </c>
      <c r="BJ116" s="18" t="s">
        <v>85</v>
      </c>
      <c r="BK116" s="191">
        <f t="shared" si="19"/>
        <v>0</v>
      </c>
      <c r="BL116" s="18" t="s">
        <v>254</v>
      </c>
      <c r="BM116" s="190" t="s">
        <v>2556</v>
      </c>
    </row>
    <row r="117" spans="1:65" s="2" customFormat="1" ht="16.5" customHeight="1">
      <c r="A117" s="35"/>
      <c r="B117" s="36"/>
      <c r="C117" s="179" t="s">
        <v>297</v>
      </c>
      <c r="D117" s="179" t="s">
        <v>173</v>
      </c>
      <c r="E117" s="180" t="s">
        <v>2557</v>
      </c>
      <c r="F117" s="181" t="s">
        <v>2503</v>
      </c>
      <c r="G117" s="182" t="s">
        <v>2500</v>
      </c>
      <c r="H117" s="183">
        <v>1</v>
      </c>
      <c r="I117" s="184"/>
      <c r="J117" s="185">
        <f t="shared" si="10"/>
        <v>0</v>
      </c>
      <c r="K117" s="181" t="s">
        <v>19</v>
      </c>
      <c r="L117" s="40"/>
      <c r="M117" s="186" t="s">
        <v>19</v>
      </c>
      <c r="N117" s="187" t="s">
        <v>45</v>
      </c>
      <c r="O117" s="65"/>
      <c r="P117" s="188">
        <f t="shared" si="11"/>
        <v>0</v>
      </c>
      <c r="Q117" s="188">
        <v>0</v>
      </c>
      <c r="R117" s="188">
        <f t="shared" si="12"/>
        <v>0</v>
      </c>
      <c r="S117" s="188">
        <v>0</v>
      </c>
      <c r="T117" s="189">
        <f t="shared" si="1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254</v>
      </c>
      <c r="AT117" s="190" t="s">
        <v>173</v>
      </c>
      <c r="AU117" s="190" t="s">
        <v>85</v>
      </c>
      <c r="AY117" s="18" t="s">
        <v>171</v>
      </c>
      <c r="BE117" s="191">
        <f t="shared" si="14"/>
        <v>0</v>
      </c>
      <c r="BF117" s="191">
        <f t="shared" si="15"/>
        <v>0</v>
      </c>
      <c r="BG117" s="191">
        <f t="shared" si="16"/>
        <v>0</v>
      </c>
      <c r="BH117" s="191">
        <f t="shared" si="17"/>
        <v>0</v>
      </c>
      <c r="BI117" s="191">
        <f t="shared" si="18"/>
        <v>0</v>
      </c>
      <c r="BJ117" s="18" t="s">
        <v>85</v>
      </c>
      <c r="BK117" s="191">
        <f t="shared" si="19"/>
        <v>0</v>
      </c>
      <c r="BL117" s="18" t="s">
        <v>254</v>
      </c>
      <c r="BM117" s="190" t="s">
        <v>2558</v>
      </c>
    </row>
    <row r="118" spans="1:65" s="2" customFormat="1" ht="16.5" customHeight="1">
      <c r="A118" s="35"/>
      <c r="B118" s="36"/>
      <c r="C118" s="179" t="s">
        <v>305</v>
      </c>
      <c r="D118" s="179" t="s">
        <v>173</v>
      </c>
      <c r="E118" s="180" t="s">
        <v>2559</v>
      </c>
      <c r="F118" s="181" t="s">
        <v>2560</v>
      </c>
      <c r="G118" s="182" t="s">
        <v>2487</v>
      </c>
      <c r="H118" s="183">
        <v>1</v>
      </c>
      <c r="I118" s="184"/>
      <c r="J118" s="185">
        <f t="shared" si="10"/>
        <v>0</v>
      </c>
      <c r="K118" s="181" t="s">
        <v>19</v>
      </c>
      <c r="L118" s="40"/>
      <c r="M118" s="186" t="s">
        <v>19</v>
      </c>
      <c r="N118" s="187" t="s">
        <v>45</v>
      </c>
      <c r="O118" s="65"/>
      <c r="P118" s="188">
        <f t="shared" si="11"/>
        <v>0</v>
      </c>
      <c r="Q118" s="188">
        <v>0</v>
      </c>
      <c r="R118" s="188">
        <f t="shared" si="12"/>
        <v>0</v>
      </c>
      <c r="S118" s="188">
        <v>0</v>
      </c>
      <c r="T118" s="189">
        <f t="shared" si="1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254</v>
      </c>
      <c r="AT118" s="190" t="s">
        <v>173</v>
      </c>
      <c r="AU118" s="190" t="s">
        <v>85</v>
      </c>
      <c r="AY118" s="18" t="s">
        <v>171</v>
      </c>
      <c r="BE118" s="191">
        <f t="shared" si="14"/>
        <v>0</v>
      </c>
      <c r="BF118" s="191">
        <f t="shared" si="15"/>
        <v>0</v>
      </c>
      <c r="BG118" s="191">
        <f t="shared" si="16"/>
        <v>0</v>
      </c>
      <c r="BH118" s="191">
        <f t="shared" si="17"/>
        <v>0</v>
      </c>
      <c r="BI118" s="191">
        <f t="shared" si="18"/>
        <v>0</v>
      </c>
      <c r="BJ118" s="18" t="s">
        <v>85</v>
      </c>
      <c r="BK118" s="191">
        <f t="shared" si="19"/>
        <v>0</v>
      </c>
      <c r="BL118" s="18" t="s">
        <v>254</v>
      </c>
      <c r="BM118" s="190" t="s">
        <v>2561</v>
      </c>
    </row>
    <row r="119" spans="1:65" s="2" customFormat="1" ht="16.5" customHeight="1">
      <c r="A119" s="35"/>
      <c r="B119" s="36"/>
      <c r="C119" s="179" t="s">
        <v>310</v>
      </c>
      <c r="D119" s="179" t="s">
        <v>173</v>
      </c>
      <c r="E119" s="180" t="s">
        <v>2562</v>
      </c>
      <c r="F119" s="181" t="s">
        <v>2506</v>
      </c>
      <c r="G119" s="182" t="s">
        <v>2487</v>
      </c>
      <c r="H119" s="183">
        <v>1</v>
      </c>
      <c r="I119" s="184"/>
      <c r="J119" s="185">
        <f t="shared" si="10"/>
        <v>0</v>
      </c>
      <c r="K119" s="181" t="s">
        <v>19</v>
      </c>
      <c r="L119" s="40"/>
      <c r="M119" s="186" t="s">
        <v>19</v>
      </c>
      <c r="N119" s="187" t="s">
        <v>45</v>
      </c>
      <c r="O119" s="65"/>
      <c r="P119" s="188">
        <f t="shared" si="11"/>
        <v>0</v>
      </c>
      <c r="Q119" s="188">
        <v>0</v>
      </c>
      <c r="R119" s="188">
        <f t="shared" si="12"/>
        <v>0</v>
      </c>
      <c r="S119" s="188">
        <v>0</v>
      </c>
      <c r="T119" s="189">
        <f t="shared" si="1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254</v>
      </c>
      <c r="AT119" s="190" t="s">
        <v>173</v>
      </c>
      <c r="AU119" s="190" t="s">
        <v>85</v>
      </c>
      <c r="AY119" s="18" t="s">
        <v>171</v>
      </c>
      <c r="BE119" s="191">
        <f t="shared" si="14"/>
        <v>0</v>
      </c>
      <c r="BF119" s="191">
        <f t="shared" si="15"/>
        <v>0</v>
      </c>
      <c r="BG119" s="191">
        <f t="shared" si="16"/>
        <v>0</v>
      </c>
      <c r="BH119" s="191">
        <f t="shared" si="17"/>
        <v>0</v>
      </c>
      <c r="BI119" s="191">
        <f t="shared" si="18"/>
        <v>0</v>
      </c>
      <c r="BJ119" s="18" t="s">
        <v>85</v>
      </c>
      <c r="BK119" s="191">
        <f t="shared" si="19"/>
        <v>0</v>
      </c>
      <c r="BL119" s="18" t="s">
        <v>254</v>
      </c>
      <c r="BM119" s="190" t="s">
        <v>2563</v>
      </c>
    </row>
    <row r="120" spans="1:65" s="2" customFormat="1" ht="16.5" customHeight="1">
      <c r="A120" s="35"/>
      <c r="B120" s="36"/>
      <c r="C120" s="179" t="s">
        <v>315</v>
      </c>
      <c r="D120" s="179" t="s">
        <v>173</v>
      </c>
      <c r="E120" s="180" t="s">
        <v>2564</v>
      </c>
      <c r="F120" s="181" t="s">
        <v>2565</v>
      </c>
      <c r="G120" s="182" t="s">
        <v>2487</v>
      </c>
      <c r="H120" s="183">
        <v>1</v>
      </c>
      <c r="I120" s="184"/>
      <c r="J120" s="185">
        <f t="shared" si="10"/>
        <v>0</v>
      </c>
      <c r="K120" s="181" t="s">
        <v>19</v>
      </c>
      <c r="L120" s="40"/>
      <c r="M120" s="186" t="s">
        <v>19</v>
      </c>
      <c r="N120" s="187" t="s">
        <v>45</v>
      </c>
      <c r="O120" s="65"/>
      <c r="P120" s="188">
        <f t="shared" si="11"/>
        <v>0</v>
      </c>
      <c r="Q120" s="188">
        <v>0</v>
      </c>
      <c r="R120" s="188">
        <f t="shared" si="12"/>
        <v>0</v>
      </c>
      <c r="S120" s="188">
        <v>0</v>
      </c>
      <c r="T120" s="189">
        <f t="shared" si="1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254</v>
      </c>
      <c r="AT120" s="190" t="s">
        <v>173</v>
      </c>
      <c r="AU120" s="190" t="s">
        <v>85</v>
      </c>
      <c r="AY120" s="18" t="s">
        <v>171</v>
      </c>
      <c r="BE120" s="191">
        <f t="shared" si="14"/>
        <v>0</v>
      </c>
      <c r="BF120" s="191">
        <f t="shared" si="15"/>
        <v>0</v>
      </c>
      <c r="BG120" s="191">
        <f t="shared" si="16"/>
        <v>0</v>
      </c>
      <c r="BH120" s="191">
        <f t="shared" si="17"/>
        <v>0</v>
      </c>
      <c r="BI120" s="191">
        <f t="shared" si="18"/>
        <v>0</v>
      </c>
      <c r="BJ120" s="18" t="s">
        <v>85</v>
      </c>
      <c r="BK120" s="191">
        <f t="shared" si="19"/>
        <v>0</v>
      </c>
      <c r="BL120" s="18" t="s">
        <v>254</v>
      </c>
      <c r="BM120" s="190" t="s">
        <v>2566</v>
      </c>
    </row>
    <row r="121" spans="1:65" s="2" customFormat="1" ht="16.5" customHeight="1">
      <c r="A121" s="35"/>
      <c r="B121" s="36"/>
      <c r="C121" s="179" t="s">
        <v>321</v>
      </c>
      <c r="D121" s="179" t="s">
        <v>173</v>
      </c>
      <c r="E121" s="180" t="s">
        <v>2567</v>
      </c>
      <c r="F121" s="181" t="s">
        <v>2568</v>
      </c>
      <c r="G121" s="182" t="s">
        <v>2487</v>
      </c>
      <c r="H121" s="183">
        <v>1</v>
      </c>
      <c r="I121" s="184"/>
      <c r="J121" s="185">
        <f t="shared" si="10"/>
        <v>0</v>
      </c>
      <c r="K121" s="181" t="s">
        <v>19</v>
      </c>
      <c r="L121" s="40"/>
      <c r="M121" s="186" t="s">
        <v>19</v>
      </c>
      <c r="N121" s="187" t="s">
        <v>45</v>
      </c>
      <c r="O121" s="65"/>
      <c r="P121" s="188">
        <f t="shared" si="11"/>
        <v>0</v>
      </c>
      <c r="Q121" s="188">
        <v>0</v>
      </c>
      <c r="R121" s="188">
        <f t="shared" si="12"/>
        <v>0</v>
      </c>
      <c r="S121" s="188">
        <v>0</v>
      </c>
      <c r="T121" s="189">
        <f t="shared" si="1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254</v>
      </c>
      <c r="AT121" s="190" t="s">
        <v>173</v>
      </c>
      <c r="AU121" s="190" t="s">
        <v>85</v>
      </c>
      <c r="AY121" s="18" t="s">
        <v>171</v>
      </c>
      <c r="BE121" s="191">
        <f t="shared" si="14"/>
        <v>0</v>
      </c>
      <c r="BF121" s="191">
        <f t="shared" si="15"/>
        <v>0</v>
      </c>
      <c r="BG121" s="191">
        <f t="shared" si="16"/>
        <v>0</v>
      </c>
      <c r="BH121" s="191">
        <f t="shared" si="17"/>
        <v>0</v>
      </c>
      <c r="BI121" s="191">
        <f t="shared" si="18"/>
        <v>0</v>
      </c>
      <c r="BJ121" s="18" t="s">
        <v>85</v>
      </c>
      <c r="BK121" s="191">
        <f t="shared" si="19"/>
        <v>0</v>
      </c>
      <c r="BL121" s="18" t="s">
        <v>254</v>
      </c>
      <c r="BM121" s="190" t="s">
        <v>2569</v>
      </c>
    </row>
    <row r="122" spans="1:65" s="2" customFormat="1" ht="16.5" customHeight="1">
      <c r="A122" s="35"/>
      <c r="B122" s="36"/>
      <c r="C122" s="179" t="s">
        <v>326</v>
      </c>
      <c r="D122" s="179" t="s">
        <v>173</v>
      </c>
      <c r="E122" s="180" t="s">
        <v>2570</v>
      </c>
      <c r="F122" s="181" t="s">
        <v>2571</v>
      </c>
      <c r="G122" s="182" t="s">
        <v>2487</v>
      </c>
      <c r="H122" s="183">
        <v>2</v>
      </c>
      <c r="I122" s="184"/>
      <c r="J122" s="185">
        <f t="shared" si="10"/>
        <v>0</v>
      </c>
      <c r="K122" s="181" t="s">
        <v>19</v>
      </c>
      <c r="L122" s="40"/>
      <c r="M122" s="186" t="s">
        <v>19</v>
      </c>
      <c r="N122" s="187" t="s">
        <v>45</v>
      </c>
      <c r="O122" s="65"/>
      <c r="P122" s="188">
        <f t="shared" si="11"/>
        <v>0</v>
      </c>
      <c r="Q122" s="188">
        <v>0</v>
      </c>
      <c r="R122" s="188">
        <f t="shared" si="12"/>
        <v>0</v>
      </c>
      <c r="S122" s="188">
        <v>0</v>
      </c>
      <c r="T122" s="189">
        <f t="shared" si="1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254</v>
      </c>
      <c r="AT122" s="190" t="s">
        <v>173</v>
      </c>
      <c r="AU122" s="190" t="s">
        <v>85</v>
      </c>
      <c r="AY122" s="18" t="s">
        <v>171</v>
      </c>
      <c r="BE122" s="191">
        <f t="shared" si="14"/>
        <v>0</v>
      </c>
      <c r="BF122" s="191">
        <f t="shared" si="15"/>
        <v>0</v>
      </c>
      <c r="BG122" s="191">
        <f t="shared" si="16"/>
        <v>0</v>
      </c>
      <c r="BH122" s="191">
        <f t="shared" si="17"/>
        <v>0</v>
      </c>
      <c r="BI122" s="191">
        <f t="shared" si="18"/>
        <v>0</v>
      </c>
      <c r="BJ122" s="18" t="s">
        <v>85</v>
      </c>
      <c r="BK122" s="191">
        <f t="shared" si="19"/>
        <v>0</v>
      </c>
      <c r="BL122" s="18" t="s">
        <v>254</v>
      </c>
      <c r="BM122" s="190" t="s">
        <v>2572</v>
      </c>
    </row>
    <row r="123" spans="1:65" s="2" customFormat="1" ht="16.5" customHeight="1">
      <c r="A123" s="35"/>
      <c r="B123" s="36"/>
      <c r="C123" s="179" t="s">
        <v>331</v>
      </c>
      <c r="D123" s="179" t="s">
        <v>173</v>
      </c>
      <c r="E123" s="180" t="s">
        <v>2573</v>
      </c>
      <c r="F123" s="181" t="s">
        <v>2574</v>
      </c>
      <c r="G123" s="182" t="s">
        <v>2487</v>
      </c>
      <c r="H123" s="183">
        <v>1</v>
      </c>
      <c r="I123" s="184"/>
      <c r="J123" s="185">
        <f t="shared" si="10"/>
        <v>0</v>
      </c>
      <c r="K123" s="181" t="s">
        <v>19</v>
      </c>
      <c r="L123" s="40"/>
      <c r="M123" s="186" t="s">
        <v>19</v>
      </c>
      <c r="N123" s="187" t="s">
        <v>45</v>
      </c>
      <c r="O123" s="65"/>
      <c r="P123" s="188">
        <f t="shared" si="11"/>
        <v>0</v>
      </c>
      <c r="Q123" s="188">
        <v>0</v>
      </c>
      <c r="R123" s="188">
        <f t="shared" si="12"/>
        <v>0</v>
      </c>
      <c r="S123" s="188">
        <v>0</v>
      </c>
      <c r="T123" s="189">
        <f t="shared" si="1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254</v>
      </c>
      <c r="AT123" s="190" t="s">
        <v>173</v>
      </c>
      <c r="AU123" s="190" t="s">
        <v>85</v>
      </c>
      <c r="AY123" s="18" t="s">
        <v>171</v>
      </c>
      <c r="BE123" s="191">
        <f t="shared" si="14"/>
        <v>0</v>
      </c>
      <c r="BF123" s="191">
        <f t="shared" si="15"/>
        <v>0</v>
      </c>
      <c r="BG123" s="191">
        <f t="shared" si="16"/>
        <v>0</v>
      </c>
      <c r="BH123" s="191">
        <f t="shared" si="17"/>
        <v>0</v>
      </c>
      <c r="BI123" s="191">
        <f t="shared" si="18"/>
        <v>0</v>
      </c>
      <c r="BJ123" s="18" t="s">
        <v>85</v>
      </c>
      <c r="BK123" s="191">
        <f t="shared" si="19"/>
        <v>0</v>
      </c>
      <c r="BL123" s="18" t="s">
        <v>254</v>
      </c>
      <c r="BM123" s="190" t="s">
        <v>2575</v>
      </c>
    </row>
    <row r="124" spans="1:65" s="2" customFormat="1" ht="16.5" customHeight="1">
      <c r="A124" s="35"/>
      <c r="B124" s="36"/>
      <c r="C124" s="179" t="s">
        <v>341</v>
      </c>
      <c r="D124" s="179" t="s">
        <v>173</v>
      </c>
      <c r="E124" s="180" t="s">
        <v>2576</v>
      </c>
      <c r="F124" s="181" t="s">
        <v>2577</v>
      </c>
      <c r="G124" s="182" t="s">
        <v>2487</v>
      </c>
      <c r="H124" s="183">
        <v>1</v>
      </c>
      <c r="I124" s="184"/>
      <c r="J124" s="185">
        <f t="shared" si="10"/>
        <v>0</v>
      </c>
      <c r="K124" s="181" t="s">
        <v>19</v>
      </c>
      <c r="L124" s="40"/>
      <c r="M124" s="186" t="s">
        <v>19</v>
      </c>
      <c r="N124" s="187" t="s">
        <v>45</v>
      </c>
      <c r="O124" s="65"/>
      <c r="P124" s="188">
        <f t="shared" si="11"/>
        <v>0</v>
      </c>
      <c r="Q124" s="188">
        <v>0</v>
      </c>
      <c r="R124" s="188">
        <f t="shared" si="12"/>
        <v>0</v>
      </c>
      <c r="S124" s="188">
        <v>0</v>
      </c>
      <c r="T124" s="189">
        <f t="shared" si="1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254</v>
      </c>
      <c r="AT124" s="190" t="s">
        <v>173</v>
      </c>
      <c r="AU124" s="190" t="s">
        <v>85</v>
      </c>
      <c r="AY124" s="18" t="s">
        <v>171</v>
      </c>
      <c r="BE124" s="191">
        <f t="shared" si="14"/>
        <v>0</v>
      </c>
      <c r="BF124" s="191">
        <f t="shared" si="15"/>
        <v>0</v>
      </c>
      <c r="BG124" s="191">
        <f t="shared" si="16"/>
        <v>0</v>
      </c>
      <c r="BH124" s="191">
        <f t="shared" si="17"/>
        <v>0</v>
      </c>
      <c r="BI124" s="191">
        <f t="shared" si="18"/>
        <v>0</v>
      </c>
      <c r="BJ124" s="18" t="s">
        <v>85</v>
      </c>
      <c r="BK124" s="191">
        <f t="shared" si="19"/>
        <v>0</v>
      </c>
      <c r="BL124" s="18" t="s">
        <v>254</v>
      </c>
      <c r="BM124" s="190" t="s">
        <v>2578</v>
      </c>
    </row>
    <row r="125" spans="1:65" s="2" customFormat="1" ht="16.5" customHeight="1">
      <c r="A125" s="35"/>
      <c r="B125" s="36"/>
      <c r="C125" s="179" t="s">
        <v>346</v>
      </c>
      <c r="D125" s="179" t="s">
        <v>173</v>
      </c>
      <c r="E125" s="180" t="s">
        <v>2579</v>
      </c>
      <c r="F125" s="181" t="s">
        <v>2580</v>
      </c>
      <c r="G125" s="182" t="s">
        <v>2487</v>
      </c>
      <c r="H125" s="183">
        <v>1</v>
      </c>
      <c r="I125" s="184"/>
      <c r="J125" s="185">
        <f t="shared" si="10"/>
        <v>0</v>
      </c>
      <c r="K125" s="181" t="s">
        <v>19</v>
      </c>
      <c r="L125" s="40"/>
      <c r="M125" s="186" t="s">
        <v>19</v>
      </c>
      <c r="N125" s="187" t="s">
        <v>45</v>
      </c>
      <c r="O125" s="65"/>
      <c r="P125" s="188">
        <f t="shared" si="11"/>
        <v>0</v>
      </c>
      <c r="Q125" s="188">
        <v>0</v>
      </c>
      <c r="R125" s="188">
        <f t="shared" si="12"/>
        <v>0</v>
      </c>
      <c r="S125" s="188">
        <v>0</v>
      </c>
      <c r="T125" s="189">
        <f t="shared" si="1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254</v>
      </c>
      <c r="AT125" s="190" t="s">
        <v>173</v>
      </c>
      <c r="AU125" s="190" t="s">
        <v>85</v>
      </c>
      <c r="AY125" s="18" t="s">
        <v>171</v>
      </c>
      <c r="BE125" s="191">
        <f t="shared" si="14"/>
        <v>0</v>
      </c>
      <c r="BF125" s="191">
        <f t="shared" si="15"/>
        <v>0</v>
      </c>
      <c r="BG125" s="191">
        <f t="shared" si="16"/>
        <v>0</v>
      </c>
      <c r="BH125" s="191">
        <f t="shared" si="17"/>
        <v>0</v>
      </c>
      <c r="BI125" s="191">
        <f t="shared" si="18"/>
        <v>0</v>
      </c>
      <c r="BJ125" s="18" t="s">
        <v>85</v>
      </c>
      <c r="BK125" s="191">
        <f t="shared" si="19"/>
        <v>0</v>
      </c>
      <c r="BL125" s="18" t="s">
        <v>254</v>
      </c>
      <c r="BM125" s="190" t="s">
        <v>2581</v>
      </c>
    </row>
    <row r="126" spans="1:65" s="12" customFormat="1" ht="22.9" customHeight="1">
      <c r="B126" s="163"/>
      <c r="C126" s="164"/>
      <c r="D126" s="165" t="s">
        <v>72</v>
      </c>
      <c r="E126" s="177" t="s">
        <v>2582</v>
      </c>
      <c r="F126" s="177" t="s">
        <v>2583</v>
      </c>
      <c r="G126" s="164"/>
      <c r="H126" s="164"/>
      <c r="I126" s="167"/>
      <c r="J126" s="178">
        <f>BK126</f>
        <v>0</v>
      </c>
      <c r="K126" s="164"/>
      <c r="L126" s="169"/>
      <c r="M126" s="170"/>
      <c r="N126" s="171"/>
      <c r="O126" s="171"/>
      <c r="P126" s="172">
        <f>SUM(P127:P128)</f>
        <v>0</v>
      </c>
      <c r="Q126" s="171"/>
      <c r="R126" s="172">
        <f>SUM(R127:R128)</f>
        <v>0</v>
      </c>
      <c r="S126" s="171"/>
      <c r="T126" s="173">
        <f>SUM(T127:T128)</f>
        <v>0</v>
      </c>
      <c r="AR126" s="174" t="s">
        <v>79</v>
      </c>
      <c r="AT126" s="175" t="s">
        <v>72</v>
      </c>
      <c r="AU126" s="175" t="s">
        <v>79</v>
      </c>
      <c r="AY126" s="174" t="s">
        <v>171</v>
      </c>
      <c r="BK126" s="176">
        <f>SUM(BK127:BK128)</f>
        <v>0</v>
      </c>
    </row>
    <row r="127" spans="1:65" s="2" customFormat="1" ht="16.5" customHeight="1">
      <c r="A127" s="35"/>
      <c r="B127" s="36"/>
      <c r="C127" s="179" t="s">
        <v>361</v>
      </c>
      <c r="D127" s="179" t="s">
        <v>173</v>
      </c>
      <c r="E127" s="180" t="s">
        <v>2584</v>
      </c>
      <c r="F127" s="181" t="s">
        <v>2585</v>
      </c>
      <c r="G127" s="182" t="s">
        <v>1525</v>
      </c>
      <c r="H127" s="183">
        <v>10</v>
      </c>
      <c r="I127" s="184"/>
      <c r="J127" s="185">
        <f>ROUND(I127*H127,2)</f>
        <v>0</v>
      </c>
      <c r="K127" s="181" t="s">
        <v>19</v>
      </c>
      <c r="L127" s="40"/>
      <c r="M127" s="186" t="s">
        <v>19</v>
      </c>
      <c r="N127" s="187" t="s">
        <v>45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254</v>
      </c>
      <c r="AT127" s="190" t="s">
        <v>173</v>
      </c>
      <c r="AU127" s="190" t="s">
        <v>85</v>
      </c>
      <c r="AY127" s="18" t="s">
        <v>171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85</v>
      </c>
      <c r="BK127" s="191">
        <f>ROUND(I127*H127,2)</f>
        <v>0</v>
      </c>
      <c r="BL127" s="18" t="s">
        <v>254</v>
      </c>
      <c r="BM127" s="190" t="s">
        <v>2586</v>
      </c>
    </row>
    <row r="128" spans="1:65" s="2" customFormat="1" ht="36">
      <c r="A128" s="35"/>
      <c r="B128" s="36"/>
      <c r="C128" s="179" t="s">
        <v>239</v>
      </c>
      <c r="D128" s="179" t="s">
        <v>173</v>
      </c>
      <c r="E128" s="180" t="s">
        <v>2587</v>
      </c>
      <c r="F128" s="181" t="s">
        <v>2588</v>
      </c>
      <c r="G128" s="182" t="s">
        <v>231</v>
      </c>
      <c r="H128" s="183">
        <v>9</v>
      </c>
      <c r="I128" s="184"/>
      <c r="J128" s="185">
        <f>ROUND(I128*H128,2)</f>
        <v>0</v>
      </c>
      <c r="K128" s="181" t="s">
        <v>19</v>
      </c>
      <c r="L128" s="40"/>
      <c r="M128" s="239" t="s">
        <v>19</v>
      </c>
      <c r="N128" s="240" t="s">
        <v>45</v>
      </c>
      <c r="O128" s="241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254</v>
      </c>
      <c r="AT128" s="190" t="s">
        <v>173</v>
      </c>
      <c r="AU128" s="190" t="s">
        <v>85</v>
      </c>
      <c r="AY128" s="18" t="s">
        <v>171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85</v>
      </c>
      <c r="BK128" s="191">
        <f>ROUND(I128*H128,2)</f>
        <v>0</v>
      </c>
      <c r="BL128" s="18" t="s">
        <v>254</v>
      </c>
      <c r="BM128" s="190" t="s">
        <v>2589</v>
      </c>
    </row>
    <row r="129" spans="1:31" s="2" customFormat="1" ht="6.95" customHeight="1">
      <c r="A129" s="35"/>
      <c r="B129" s="48"/>
      <c r="C129" s="49"/>
      <c r="D129" s="49"/>
      <c r="E129" s="49"/>
      <c r="F129" s="49"/>
      <c r="G129" s="49"/>
      <c r="H129" s="49"/>
      <c r="I129" s="49"/>
      <c r="J129" s="49"/>
      <c r="K129" s="49"/>
      <c r="L129" s="40"/>
      <c r="M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</sheetData>
  <sheetProtection password="CC35" sheet="1" objects="1" scenarios="1" formatColumns="0" formatRows="0" autoFilter="0"/>
  <autoFilter ref="C88:K128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0"/>
  <sheetViews>
    <sheetView showGridLines="0" topLeftCell="A12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98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122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2590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ROUND(J91,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ROUND((SUM(BE91:BE189)),  2)</f>
        <v>0</v>
      </c>
      <c r="G35" s="35"/>
      <c r="H35" s="35"/>
      <c r="I35" s="125">
        <v>0.21</v>
      </c>
      <c r="J35" s="124">
        <f>ROUND(((SUM(BE91:BE189))*I35),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ROUND((SUM(BF91:BF189)),  2)</f>
        <v>0</v>
      </c>
      <c r="G36" s="35"/>
      <c r="H36" s="35"/>
      <c r="I36" s="125">
        <v>0.15</v>
      </c>
      <c r="J36" s="124">
        <f>ROUND(((SUM(BF91:BF189))*I36),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ROUND((SUM(BG91:BG189)),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ROUND((SUM(BH91:BH189)),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ROUND((SUM(BI91:BI189)),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122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05_1 - Elektro NN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J91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130</v>
      </c>
      <c r="E64" s="144"/>
      <c r="F64" s="144"/>
      <c r="G64" s="144"/>
      <c r="H64" s="144"/>
      <c r="I64" s="144"/>
      <c r="J64" s="145">
        <f>J92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2591</v>
      </c>
      <c r="E65" s="149"/>
      <c r="F65" s="149"/>
      <c r="G65" s="149"/>
      <c r="H65" s="149"/>
      <c r="I65" s="149"/>
      <c r="J65" s="150">
        <f>J93</f>
        <v>0</v>
      </c>
      <c r="K65" s="98"/>
      <c r="L65" s="151"/>
    </row>
    <row r="66" spans="1:31" s="9" customFormat="1" ht="24.95" customHeight="1">
      <c r="B66" s="141"/>
      <c r="C66" s="142"/>
      <c r="D66" s="143" t="s">
        <v>2592</v>
      </c>
      <c r="E66" s="144"/>
      <c r="F66" s="144"/>
      <c r="G66" s="144"/>
      <c r="H66" s="144"/>
      <c r="I66" s="144"/>
      <c r="J66" s="145">
        <f>J95</f>
        <v>0</v>
      </c>
      <c r="K66" s="142"/>
      <c r="L66" s="146"/>
    </row>
    <row r="67" spans="1:31" s="9" customFormat="1" ht="24.95" customHeight="1">
      <c r="B67" s="141"/>
      <c r="C67" s="142"/>
      <c r="D67" s="143" t="s">
        <v>2593</v>
      </c>
      <c r="E67" s="144"/>
      <c r="F67" s="144"/>
      <c r="G67" s="144"/>
      <c r="H67" s="144"/>
      <c r="I67" s="144"/>
      <c r="J67" s="145">
        <f>J97</f>
        <v>0</v>
      </c>
      <c r="K67" s="142"/>
      <c r="L67" s="146"/>
    </row>
    <row r="68" spans="1:31" s="10" customFormat="1" ht="19.899999999999999" customHeight="1">
      <c r="B68" s="147"/>
      <c r="C68" s="98"/>
      <c r="D68" s="148" t="s">
        <v>2594</v>
      </c>
      <c r="E68" s="149"/>
      <c r="F68" s="149"/>
      <c r="G68" s="149"/>
      <c r="H68" s="149"/>
      <c r="I68" s="149"/>
      <c r="J68" s="150">
        <f>J98</f>
        <v>0</v>
      </c>
      <c r="K68" s="98"/>
      <c r="L68" s="151"/>
    </row>
    <row r="69" spans="1:31" s="10" customFormat="1" ht="19.899999999999999" customHeight="1">
      <c r="B69" s="147"/>
      <c r="C69" s="98"/>
      <c r="D69" s="148" t="s">
        <v>2595</v>
      </c>
      <c r="E69" s="149"/>
      <c r="F69" s="149"/>
      <c r="G69" s="149"/>
      <c r="H69" s="149"/>
      <c r="I69" s="149"/>
      <c r="J69" s="150">
        <f>J178</f>
        <v>0</v>
      </c>
      <c r="K69" s="98"/>
      <c r="L69" s="151"/>
    </row>
    <row r="70" spans="1:31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31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24.95" customHeight="1">
      <c r="A76" s="35"/>
      <c r="B76" s="36"/>
      <c r="C76" s="24" t="s">
        <v>156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80" t="str">
        <f>E7</f>
        <v>Stavební úpravy stávajících objektů</v>
      </c>
      <c r="F79" s="381"/>
      <c r="G79" s="381"/>
      <c r="H79" s="381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" customFormat="1" ht="12" customHeight="1">
      <c r="B80" s="22"/>
      <c r="C80" s="30" t="s">
        <v>121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2" customFormat="1" ht="16.5" customHeight="1">
      <c r="A81" s="35"/>
      <c r="B81" s="36"/>
      <c r="C81" s="37"/>
      <c r="D81" s="37"/>
      <c r="E81" s="380" t="s">
        <v>122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123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34" t="str">
        <f>E11</f>
        <v>05_1 - Elektro NN</v>
      </c>
      <c r="F83" s="382"/>
      <c r="G83" s="382"/>
      <c r="H83" s="382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21</v>
      </c>
      <c r="D85" s="37"/>
      <c r="E85" s="37"/>
      <c r="F85" s="28" t="str">
        <f>F14</f>
        <v xml:space="preserve"> </v>
      </c>
      <c r="G85" s="37"/>
      <c r="H85" s="37"/>
      <c r="I85" s="30" t="s">
        <v>23</v>
      </c>
      <c r="J85" s="60" t="str">
        <f>IF(J14="","",J14)</f>
        <v>18. 3. 2021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40.15" customHeight="1">
      <c r="A87" s="35"/>
      <c r="B87" s="36"/>
      <c r="C87" s="30" t="s">
        <v>25</v>
      </c>
      <c r="D87" s="37"/>
      <c r="E87" s="37"/>
      <c r="F87" s="28" t="str">
        <f>E17</f>
        <v>Obec Modrava</v>
      </c>
      <c r="G87" s="37"/>
      <c r="H87" s="37"/>
      <c r="I87" s="30" t="s">
        <v>31</v>
      </c>
      <c r="J87" s="33" t="str">
        <f>E23</f>
        <v>Projekty staveb, činnost investorská, inženýrská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29</v>
      </c>
      <c r="D88" s="37"/>
      <c r="E88" s="37"/>
      <c r="F88" s="28" t="str">
        <f>IF(E20="","",E20)</f>
        <v>Vyplň údaj</v>
      </c>
      <c r="G88" s="37"/>
      <c r="H88" s="37"/>
      <c r="I88" s="30" t="s">
        <v>35</v>
      </c>
      <c r="J88" s="33" t="str">
        <f>E26</f>
        <v xml:space="preserve"> </v>
      </c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52"/>
      <c r="B90" s="153"/>
      <c r="C90" s="154" t="s">
        <v>157</v>
      </c>
      <c r="D90" s="155" t="s">
        <v>58</v>
      </c>
      <c r="E90" s="155" t="s">
        <v>54</v>
      </c>
      <c r="F90" s="155" t="s">
        <v>55</v>
      </c>
      <c r="G90" s="155" t="s">
        <v>158</v>
      </c>
      <c r="H90" s="155" t="s">
        <v>159</v>
      </c>
      <c r="I90" s="155" t="s">
        <v>160</v>
      </c>
      <c r="J90" s="155" t="s">
        <v>128</v>
      </c>
      <c r="K90" s="156" t="s">
        <v>161</v>
      </c>
      <c r="L90" s="157"/>
      <c r="M90" s="69" t="s">
        <v>19</v>
      </c>
      <c r="N90" s="70" t="s">
        <v>43</v>
      </c>
      <c r="O90" s="70" t="s">
        <v>162</v>
      </c>
      <c r="P90" s="70" t="s">
        <v>163</v>
      </c>
      <c r="Q90" s="70" t="s">
        <v>164</v>
      </c>
      <c r="R90" s="70" t="s">
        <v>165</v>
      </c>
      <c r="S90" s="70" t="s">
        <v>166</v>
      </c>
      <c r="T90" s="71" t="s">
        <v>167</v>
      </c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</row>
    <row r="91" spans="1:65" s="2" customFormat="1" ht="22.9" customHeight="1">
      <c r="A91" s="35"/>
      <c r="B91" s="36"/>
      <c r="C91" s="76" t="s">
        <v>168</v>
      </c>
      <c r="D91" s="37"/>
      <c r="E91" s="37"/>
      <c r="F91" s="37"/>
      <c r="G91" s="37"/>
      <c r="H91" s="37"/>
      <c r="I91" s="37"/>
      <c r="J91" s="158">
        <f>BK91</f>
        <v>0</v>
      </c>
      <c r="K91" s="37"/>
      <c r="L91" s="40"/>
      <c r="M91" s="72"/>
      <c r="N91" s="159"/>
      <c r="O91" s="73"/>
      <c r="P91" s="160">
        <f>P92+P95+P97</f>
        <v>0</v>
      </c>
      <c r="Q91" s="73"/>
      <c r="R91" s="160">
        <f>R92+R95+R97</f>
        <v>11.118601</v>
      </c>
      <c r="S91" s="73"/>
      <c r="T91" s="161">
        <f>T92+T95+T97</f>
        <v>0.1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72</v>
      </c>
      <c r="AU91" s="18" t="s">
        <v>129</v>
      </c>
      <c r="BK91" s="162">
        <f>BK92+BK95+BK97</f>
        <v>0</v>
      </c>
    </row>
    <row r="92" spans="1:65" s="12" customFormat="1" ht="25.9" customHeight="1">
      <c r="B92" s="163"/>
      <c r="C92" s="164"/>
      <c r="D92" s="165" t="s">
        <v>72</v>
      </c>
      <c r="E92" s="166" t="s">
        <v>169</v>
      </c>
      <c r="F92" s="166" t="s">
        <v>170</v>
      </c>
      <c r="G92" s="164"/>
      <c r="H92" s="164"/>
      <c r="I92" s="167"/>
      <c r="J92" s="168">
        <f>BK92</f>
        <v>0</v>
      </c>
      <c r="K92" s="164"/>
      <c r="L92" s="169"/>
      <c r="M92" s="170"/>
      <c r="N92" s="171"/>
      <c r="O92" s="171"/>
      <c r="P92" s="172">
        <f>P93</f>
        <v>0</v>
      </c>
      <c r="Q92" s="171"/>
      <c r="R92" s="172">
        <f>R93</f>
        <v>0</v>
      </c>
      <c r="S92" s="171"/>
      <c r="T92" s="173">
        <f>T93</f>
        <v>0.1</v>
      </c>
      <c r="AR92" s="174" t="s">
        <v>79</v>
      </c>
      <c r="AT92" s="175" t="s">
        <v>72</v>
      </c>
      <c r="AU92" s="175" t="s">
        <v>73</v>
      </c>
      <c r="AY92" s="174" t="s">
        <v>171</v>
      </c>
      <c r="BK92" s="176">
        <f>BK93</f>
        <v>0</v>
      </c>
    </row>
    <row r="93" spans="1:65" s="12" customFormat="1" ht="22.9" customHeight="1">
      <c r="B93" s="163"/>
      <c r="C93" s="164"/>
      <c r="D93" s="165" t="s">
        <v>72</v>
      </c>
      <c r="E93" s="177" t="s">
        <v>72</v>
      </c>
      <c r="F93" s="177" t="s">
        <v>2596</v>
      </c>
      <c r="G93" s="164"/>
      <c r="H93" s="164"/>
      <c r="I93" s="167"/>
      <c r="J93" s="178">
        <f>BK93</f>
        <v>0</v>
      </c>
      <c r="K93" s="164"/>
      <c r="L93" s="169"/>
      <c r="M93" s="170"/>
      <c r="N93" s="171"/>
      <c r="O93" s="171"/>
      <c r="P93" s="172">
        <f>P94</f>
        <v>0</v>
      </c>
      <c r="Q93" s="171"/>
      <c r="R93" s="172">
        <f>R94</f>
        <v>0</v>
      </c>
      <c r="S93" s="171"/>
      <c r="T93" s="173">
        <f>T94</f>
        <v>0.1</v>
      </c>
      <c r="AR93" s="174" t="s">
        <v>79</v>
      </c>
      <c r="AT93" s="175" t="s">
        <v>72</v>
      </c>
      <c r="AU93" s="175" t="s">
        <v>79</v>
      </c>
      <c r="AY93" s="174" t="s">
        <v>171</v>
      </c>
      <c r="BK93" s="176">
        <f>BK94</f>
        <v>0</v>
      </c>
    </row>
    <row r="94" spans="1:65" s="2" customFormat="1" ht="16.5" customHeight="1">
      <c r="A94" s="35"/>
      <c r="B94" s="36"/>
      <c r="C94" s="179" t="s">
        <v>79</v>
      </c>
      <c r="D94" s="179" t="s">
        <v>173</v>
      </c>
      <c r="E94" s="180" t="s">
        <v>2597</v>
      </c>
      <c r="F94" s="181" t="s">
        <v>2598</v>
      </c>
      <c r="G94" s="182" t="s">
        <v>2472</v>
      </c>
      <c r="H94" s="183">
        <v>20</v>
      </c>
      <c r="I94" s="184"/>
      <c r="J94" s="185">
        <f>ROUND(I94*H94,2)</f>
        <v>0</v>
      </c>
      <c r="K94" s="181" t="s">
        <v>19</v>
      </c>
      <c r="L94" s="40"/>
      <c r="M94" s="186" t="s">
        <v>19</v>
      </c>
      <c r="N94" s="187" t="s">
        <v>45</v>
      </c>
      <c r="O94" s="65"/>
      <c r="P94" s="188">
        <f>O94*H94</f>
        <v>0</v>
      </c>
      <c r="Q94" s="188">
        <v>0</v>
      </c>
      <c r="R94" s="188">
        <f>Q94*H94</f>
        <v>0</v>
      </c>
      <c r="S94" s="188">
        <v>5.0000000000000001E-3</v>
      </c>
      <c r="T94" s="189">
        <f>S94*H94</f>
        <v>0.1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178</v>
      </c>
      <c r="AT94" s="190" t="s">
        <v>173</v>
      </c>
      <c r="AU94" s="190" t="s">
        <v>85</v>
      </c>
      <c r="AY94" s="18" t="s">
        <v>171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85</v>
      </c>
      <c r="BK94" s="191">
        <f>ROUND(I94*H94,2)</f>
        <v>0</v>
      </c>
      <c r="BL94" s="18" t="s">
        <v>178</v>
      </c>
      <c r="BM94" s="190" t="s">
        <v>2599</v>
      </c>
    </row>
    <row r="95" spans="1:65" s="12" customFormat="1" ht="25.9" customHeight="1">
      <c r="B95" s="163"/>
      <c r="C95" s="164"/>
      <c r="D95" s="165" t="s">
        <v>72</v>
      </c>
      <c r="E95" s="166" t="s">
        <v>2600</v>
      </c>
      <c r="F95" s="166" t="s">
        <v>2601</v>
      </c>
      <c r="G95" s="164"/>
      <c r="H95" s="164"/>
      <c r="I95" s="167"/>
      <c r="J95" s="168">
        <f>BK95</f>
        <v>0</v>
      </c>
      <c r="K95" s="164"/>
      <c r="L95" s="169"/>
      <c r="M95" s="170"/>
      <c r="N95" s="171"/>
      <c r="O95" s="171"/>
      <c r="P95" s="172">
        <f>P96</f>
        <v>0</v>
      </c>
      <c r="Q95" s="171"/>
      <c r="R95" s="172">
        <f>R96</f>
        <v>0</v>
      </c>
      <c r="S95" s="171"/>
      <c r="T95" s="173">
        <f>T96</f>
        <v>0</v>
      </c>
      <c r="AR95" s="174" t="s">
        <v>85</v>
      </c>
      <c r="AT95" s="175" t="s">
        <v>72</v>
      </c>
      <c r="AU95" s="175" t="s">
        <v>73</v>
      </c>
      <c r="AY95" s="174" t="s">
        <v>171</v>
      </c>
      <c r="BK95" s="176">
        <f>BK96</f>
        <v>0</v>
      </c>
    </row>
    <row r="96" spans="1:65" s="2" customFormat="1" ht="44.25" customHeight="1">
      <c r="A96" s="35"/>
      <c r="B96" s="36"/>
      <c r="C96" s="179" t="s">
        <v>85</v>
      </c>
      <c r="D96" s="179" t="s">
        <v>173</v>
      </c>
      <c r="E96" s="180" t="s">
        <v>2602</v>
      </c>
      <c r="F96" s="181" t="s">
        <v>2603</v>
      </c>
      <c r="G96" s="182" t="s">
        <v>266</v>
      </c>
      <c r="H96" s="183">
        <v>1</v>
      </c>
      <c r="I96" s="184"/>
      <c r="J96" s="185">
        <f>ROUND(I96*H96,2)</f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79</v>
      </c>
      <c r="AY96" s="18" t="s">
        <v>171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85</v>
      </c>
      <c r="BK96" s="191">
        <f>ROUND(I96*H96,2)</f>
        <v>0</v>
      </c>
      <c r="BL96" s="18" t="s">
        <v>254</v>
      </c>
      <c r="BM96" s="190" t="s">
        <v>2604</v>
      </c>
    </row>
    <row r="97" spans="1:65" s="12" customFormat="1" ht="25.9" customHeight="1">
      <c r="B97" s="163"/>
      <c r="C97" s="164"/>
      <c r="D97" s="165" t="s">
        <v>72</v>
      </c>
      <c r="E97" s="166" t="s">
        <v>285</v>
      </c>
      <c r="F97" s="166" t="s">
        <v>2605</v>
      </c>
      <c r="G97" s="164"/>
      <c r="H97" s="164"/>
      <c r="I97" s="167"/>
      <c r="J97" s="168">
        <f>BK97</f>
        <v>0</v>
      </c>
      <c r="K97" s="164"/>
      <c r="L97" s="169"/>
      <c r="M97" s="170"/>
      <c r="N97" s="171"/>
      <c r="O97" s="171"/>
      <c r="P97" s="172">
        <f>P98+P178</f>
        <v>0</v>
      </c>
      <c r="Q97" s="171"/>
      <c r="R97" s="172">
        <f>R98+R178</f>
        <v>11.118601</v>
      </c>
      <c r="S97" s="171"/>
      <c r="T97" s="173">
        <f>T98+T178</f>
        <v>0</v>
      </c>
      <c r="AR97" s="174" t="s">
        <v>188</v>
      </c>
      <c r="AT97" s="175" t="s">
        <v>72</v>
      </c>
      <c r="AU97" s="175" t="s">
        <v>73</v>
      </c>
      <c r="AY97" s="174" t="s">
        <v>171</v>
      </c>
      <c r="BK97" s="176">
        <f>BK98+BK178</f>
        <v>0</v>
      </c>
    </row>
    <row r="98" spans="1:65" s="12" customFormat="1" ht="22.9" customHeight="1">
      <c r="B98" s="163"/>
      <c r="C98" s="164"/>
      <c r="D98" s="165" t="s">
        <v>72</v>
      </c>
      <c r="E98" s="177" t="s">
        <v>2606</v>
      </c>
      <c r="F98" s="177" t="s">
        <v>2607</v>
      </c>
      <c r="G98" s="164"/>
      <c r="H98" s="164"/>
      <c r="I98" s="167"/>
      <c r="J98" s="178">
        <f>BK98</f>
        <v>0</v>
      </c>
      <c r="K98" s="164"/>
      <c r="L98" s="169"/>
      <c r="M98" s="170"/>
      <c r="N98" s="171"/>
      <c r="O98" s="171"/>
      <c r="P98" s="172">
        <f>SUM(P99:P177)</f>
        <v>0</v>
      </c>
      <c r="Q98" s="171"/>
      <c r="R98" s="172">
        <f>SUM(R99:R177)</f>
        <v>0.92650500000000002</v>
      </c>
      <c r="S98" s="171"/>
      <c r="T98" s="173">
        <f>SUM(T99:T177)</f>
        <v>0</v>
      </c>
      <c r="AR98" s="174" t="s">
        <v>188</v>
      </c>
      <c r="AT98" s="175" t="s">
        <v>72</v>
      </c>
      <c r="AU98" s="175" t="s">
        <v>79</v>
      </c>
      <c r="AY98" s="174" t="s">
        <v>171</v>
      </c>
      <c r="BK98" s="176">
        <f>SUM(BK99:BK177)</f>
        <v>0</v>
      </c>
    </row>
    <row r="99" spans="1:65" s="2" customFormat="1" ht="36">
      <c r="A99" s="35"/>
      <c r="B99" s="36"/>
      <c r="C99" s="179" t="s">
        <v>188</v>
      </c>
      <c r="D99" s="179" t="s">
        <v>173</v>
      </c>
      <c r="E99" s="180" t="s">
        <v>2608</v>
      </c>
      <c r="F99" s="181" t="s">
        <v>2609</v>
      </c>
      <c r="G99" s="182" t="s">
        <v>318</v>
      </c>
      <c r="H99" s="183">
        <v>600</v>
      </c>
      <c r="I99" s="184"/>
      <c r="J99" s="185">
        <f t="shared" ref="J99:J130" si="0">ROUND(I99*H99,2)</f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ref="P99:P130" si="1">O99*H99</f>
        <v>0</v>
      </c>
      <c r="Q99" s="188">
        <v>0</v>
      </c>
      <c r="R99" s="188">
        <f t="shared" ref="R99:R130" si="2">Q99*H99</f>
        <v>0</v>
      </c>
      <c r="S99" s="188">
        <v>0</v>
      </c>
      <c r="T99" s="189">
        <f t="shared" ref="T99:T130" si="3"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518</v>
      </c>
      <c r="AT99" s="190" t="s">
        <v>173</v>
      </c>
      <c r="AU99" s="190" t="s">
        <v>85</v>
      </c>
      <c r="AY99" s="18" t="s">
        <v>171</v>
      </c>
      <c r="BE99" s="191">
        <f t="shared" ref="BE99:BE130" si="4">IF(N99="základní",J99,0)</f>
        <v>0</v>
      </c>
      <c r="BF99" s="191">
        <f t="shared" ref="BF99:BF130" si="5">IF(N99="snížená",J99,0)</f>
        <v>0</v>
      </c>
      <c r="BG99" s="191">
        <f t="shared" ref="BG99:BG130" si="6">IF(N99="zákl. přenesená",J99,0)</f>
        <v>0</v>
      </c>
      <c r="BH99" s="191">
        <f t="shared" ref="BH99:BH130" si="7">IF(N99="sníž. přenesená",J99,0)</f>
        <v>0</v>
      </c>
      <c r="BI99" s="191">
        <f t="shared" ref="BI99:BI130" si="8">IF(N99="nulová",J99,0)</f>
        <v>0</v>
      </c>
      <c r="BJ99" s="18" t="s">
        <v>85</v>
      </c>
      <c r="BK99" s="191">
        <f t="shared" ref="BK99:BK130" si="9">ROUND(I99*H99,2)</f>
        <v>0</v>
      </c>
      <c r="BL99" s="18" t="s">
        <v>518</v>
      </c>
      <c r="BM99" s="190" t="s">
        <v>2610</v>
      </c>
    </row>
    <row r="100" spans="1:65" s="2" customFormat="1" ht="48">
      <c r="A100" s="35"/>
      <c r="B100" s="36"/>
      <c r="C100" s="215" t="s">
        <v>178</v>
      </c>
      <c r="D100" s="215" t="s">
        <v>285</v>
      </c>
      <c r="E100" s="216" t="s">
        <v>2611</v>
      </c>
      <c r="F100" s="217" t="s">
        <v>2612</v>
      </c>
      <c r="G100" s="218" t="s">
        <v>318</v>
      </c>
      <c r="H100" s="219">
        <v>600</v>
      </c>
      <c r="I100" s="220"/>
      <c r="J100" s="221">
        <f t="shared" si="0"/>
        <v>0</v>
      </c>
      <c r="K100" s="217" t="s">
        <v>19</v>
      </c>
      <c r="L100" s="222"/>
      <c r="M100" s="223" t="s">
        <v>19</v>
      </c>
      <c r="N100" s="224" t="s">
        <v>45</v>
      </c>
      <c r="O100" s="65"/>
      <c r="P100" s="188">
        <f t="shared" si="1"/>
        <v>0</v>
      </c>
      <c r="Q100" s="188">
        <v>1.2E-4</v>
      </c>
      <c r="R100" s="188">
        <f t="shared" si="2"/>
        <v>7.2000000000000008E-2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838</v>
      </c>
      <c r="AT100" s="190" t="s">
        <v>285</v>
      </c>
      <c r="AU100" s="190" t="s">
        <v>85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838</v>
      </c>
      <c r="BM100" s="190" t="s">
        <v>2613</v>
      </c>
    </row>
    <row r="101" spans="1:65" s="2" customFormat="1" ht="60">
      <c r="A101" s="35"/>
      <c r="B101" s="36"/>
      <c r="C101" s="179" t="s">
        <v>197</v>
      </c>
      <c r="D101" s="179" t="s">
        <v>173</v>
      </c>
      <c r="E101" s="180" t="s">
        <v>2614</v>
      </c>
      <c r="F101" s="181" t="s">
        <v>2615</v>
      </c>
      <c r="G101" s="182" t="s">
        <v>266</v>
      </c>
      <c r="H101" s="183">
        <v>355</v>
      </c>
      <c r="I101" s="184"/>
      <c r="J101" s="185">
        <f t="shared" si="0"/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 t="shared" si="1"/>
        <v>0</v>
      </c>
      <c r="Q101" s="188">
        <v>0</v>
      </c>
      <c r="R101" s="188">
        <f t="shared" si="2"/>
        <v>0</v>
      </c>
      <c r="S101" s="188">
        <v>0</v>
      </c>
      <c r="T101" s="189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518</v>
      </c>
      <c r="AT101" s="190" t="s">
        <v>173</v>
      </c>
      <c r="AU101" s="190" t="s">
        <v>85</v>
      </c>
      <c r="AY101" s="18" t="s">
        <v>171</v>
      </c>
      <c r="BE101" s="191">
        <f t="shared" si="4"/>
        <v>0</v>
      </c>
      <c r="BF101" s="191">
        <f t="shared" si="5"/>
        <v>0</v>
      </c>
      <c r="BG101" s="191">
        <f t="shared" si="6"/>
        <v>0</v>
      </c>
      <c r="BH101" s="191">
        <f t="shared" si="7"/>
        <v>0</v>
      </c>
      <c r="BI101" s="191">
        <f t="shared" si="8"/>
        <v>0</v>
      </c>
      <c r="BJ101" s="18" t="s">
        <v>85</v>
      </c>
      <c r="BK101" s="191">
        <f t="shared" si="9"/>
        <v>0</v>
      </c>
      <c r="BL101" s="18" t="s">
        <v>518</v>
      </c>
      <c r="BM101" s="190" t="s">
        <v>2616</v>
      </c>
    </row>
    <row r="102" spans="1:65" s="2" customFormat="1" ht="16.5" customHeight="1">
      <c r="A102" s="35"/>
      <c r="B102" s="36"/>
      <c r="C102" s="179" t="s">
        <v>202</v>
      </c>
      <c r="D102" s="179" t="s">
        <v>173</v>
      </c>
      <c r="E102" s="180" t="s">
        <v>2617</v>
      </c>
      <c r="F102" s="181" t="s">
        <v>2618</v>
      </c>
      <c r="G102" s="182" t="s">
        <v>266</v>
      </c>
      <c r="H102" s="183">
        <v>100</v>
      </c>
      <c r="I102" s="184"/>
      <c r="J102" s="185">
        <f t="shared" si="0"/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 t="shared" si="1"/>
        <v>0</v>
      </c>
      <c r="Q102" s="188">
        <v>0</v>
      </c>
      <c r="R102" s="188">
        <f t="shared" si="2"/>
        <v>0</v>
      </c>
      <c r="S102" s="188">
        <v>0</v>
      </c>
      <c r="T102" s="189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518</v>
      </c>
      <c r="AT102" s="190" t="s">
        <v>173</v>
      </c>
      <c r="AU102" s="190" t="s">
        <v>85</v>
      </c>
      <c r="AY102" s="18" t="s">
        <v>171</v>
      </c>
      <c r="BE102" s="191">
        <f t="shared" si="4"/>
        <v>0</v>
      </c>
      <c r="BF102" s="191">
        <f t="shared" si="5"/>
        <v>0</v>
      </c>
      <c r="BG102" s="191">
        <f t="shared" si="6"/>
        <v>0</v>
      </c>
      <c r="BH102" s="191">
        <f t="shared" si="7"/>
        <v>0</v>
      </c>
      <c r="BI102" s="191">
        <f t="shared" si="8"/>
        <v>0</v>
      </c>
      <c r="BJ102" s="18" t="s">
        <v>85</v>
      </c>
      <c r="BK102" s="191">
        <f t="shared" si="9"/>
        <v>0</v>
      </c>
      <c r="BL102" s="18" t="s">
        <v>518</v>
      </c>
      <c r="BM102" s="190" t="s">
        <v>2619</v>
      </c>
    </row>
    <row r="103" spans="1:65" s="2" customFormat="1" ht="21.75" customHeight="1">
      <c r="A103" s="35"/>
      <c r="B103" s="36"/>
      <c r="C103" s="215" t="s">
        <v>207</v>
      </c>
      <c r="D103" s="215" t="s">
        <v>285</v>
      </c>
      <c r="E103" s="216" t="s">
        <v>2620</v>
      </c>
      <c r="F103" s="217" t="s">
        <v>2621</v>
      </c>
      <c r="G103" s="218" t="s">
        <v>266</v>
      </c>
      <c r="H103" s="219">
        <v>355</v>
      </c>
      <c r="I103" s="220"/>
      <c r="J103" s="221">
        <f t="shared" si="0"/>
        <v>0</v>
      </c>
      <c r="K103" s="217" t="s">
        <v>19</v>
      </c>
      <c r="L103" s="222"/>
      <c r="M103" s="223" t="s">
        <v>19</v>
      </c>
      <c r="N103" s="224" t="s">
        <v>45</v>
      </c>
      <c r="O103" s="65"/>
      <c r="P103" s="188">
        <f t="shared" si="1"/>
        <v>0</v>
      </c>
      <c r="Q103" s="188">
        <v>4.6E-5</v>
      </c>
      <c r="R103" s="188">
        <f t="shared" si="2"/>
        <v>1.6330000000000001E-2</v>
      </c>
      <c r="S103" s="188">
        <v>0</v>
      </c>
      <c r="T103" s="189">
        <f t="shared" si="3"/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838</v>
      </c>
      <c r="AT103" s="190" t="s">
        <v>285</v>
      </c>
      <c r="AU103" s="190" t="s">
        <v>85</v>
      </c>
      <c r="AY103" s="18" t="s">
        <v>171</v>
      </c>
      <c r="BE103" s="191">
        <f t="shared" si="4"/>
        <v>0</v>
      </c>
      <c r="BF103" s="191">
        <f t="shared" si="5"/>
        <v>0</v>
      </c>
      <c r="BG103" s="191">
        <f t="shared" si="6"/>
        <v>0</v>
      </c>
      <c r="BH103" s="191">
        <f t="shared" si="7"/>
        <v>0</v>
      </c>
      <c r="BI103" s="191">
        <f t="shared" si="8"/>
        <v>0</v>
      </c>
      <c r="BJ103" s="18" t="s">
        <v>85</v>
      </c>
      <c r="BK103" s="191">
        <f t="shared" si="9"/>
        <v>0</v>
      </c>
      <c r="BL103" s="18" t="s">
        <v>838</v>
      </c>
      <c r="BM103" s="190" t="s">
        <v>2622</v>
      </c>
    </row>
    <row r="104" spans="1:65" s="2" customFormat="1" ht="24">
      <c r="A104" s="35"/>
      <c r="B104" s="36"/>
      <c r="C104" s="179" t="s">
        <v>186</v>
      </c>
      <c r="D104" s="179" t="s">
        <v>173</v>
      </c>
      <c r="E104" s="180" t="s">
        <v>2623</v>
      </c>
      <c r="F104" s="181" t="s">
        <v>2624</v>
      </c>
      <c r="G104" s="182" t="s">
        <v>266</v>
      </c>
      <c r="H104" s="183">
        <v>180</v>
      </c>
      <c r="I104" s="184"/>
      <c r="J104" s="185">
        <f t="shared" si="0"/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 t="shared" si="1"/>
        <v>0</v>
      </c>
      <c r="Q104" s="188">
        <v>0</v>
      </c>
      <c r="R104" s="188">
        <f t="shared" si="2"/>
        <v>0</v>
      </c>
      <c r="S104" s="188">
        <v>0</v>
      </c>
      <c r="T104" s="189">
        <f t="shared" si="3"/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518</v>
      </c>
      <c r="AT104" s="190" t="s">
        <v>173</v>
      </c>
      <c r="AU104" s="190" t="s">
        <v>85</v>
      </c>
      <c r="AY104" s="18" t="s">
        <v>171</v>
      </c>
      <c r="BE104" s="191">
        <f t="shared" si="4"/>
        <v>0</v>
      </c>
      <c r="BF104" s="191">
        <f t="shared" si="5"/>
        <v>0</v>
      </c>
      <c r="BG104" s="191">
        <f t="shared" si="6"/>
        <v>0</v>
      </c>
      <c r="BH104" s="191">
        <f t="shared" si="7"/>
        <v>0</v>
      </c>
      <c r="BI104" s="191">
        <f t="shared" si="8"/>
        <v>0</v>
      </c>
      <c r="BJ104" s="18" t="s">
        <v>85</v>
      </c>
      <c r="BK104" s="191">
        <f t="shared" si="9"/>
        <v>0</v>
      </c>
      <c r="BL104" s="18" t="s">
        <v>518</v>
      </c>
      <c r="BM104" s="190" t="s">
        <v>2625</v>
      </c>
    </row>
    <row r="105" spans="1:65" s="2" customFormat="1" ht="24">
      <c r="A105" s="35"/>
      <c r="B105" s="36"/>
      <c r="C105" s="179" t="s">
        <v>218</v>
      </c>
      <c r="D105" s="179" t="s">
        <v>173</v>
      </c>
      <c r="E105" s="180" t="s">
        <v>2626</v>
      </c>
      <c r="F105" s="181" t="s">
        <v>2627</v>
      </c>
      <c r="G105" s="182" t="s">
        <v>266</v>
      </c>
      <c r="H105" s="183">
        <v>20</v>
      </c>
      <c r="I105" s="184"/>
      <c r="J105" s="185">
        <f t="shared" si="0"/>
        <v>0</v>
      </c>
      <c r="K105" s="181" t="s">
        <v>19</v>
      </c>
      <c r="L105" s="40"/>
      <c r="M105" s="186" t="s">
        <v>19</v>
      </c>
      <c r="N105" s="187" t="s">
        <v>45</v>
      </c>
      <c r="O105" s="65"/>
      <c r="P105" s="188">
        <f t="shared" si="1"/>
        <v>0</v>
      </c>
      <c r="Q105" s="188">
        <v>0</v>
      </c>
      <c r="R105" s="188">
        <f t="shared" si="2"/>
        <v>0</v>
      </c>
      <c r="S105" s="188">
        <v>0</v>
      </c>
      <c r="T105" s="189">
        <f t="shared" si="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518</v>
      </c>
      <c r="AT105" s="190" t="s">
        <v>173</v>
      </c>
      <c r="AU105" s="190" t="s">
        <v>85</v>
      </c>
      <c r="AY105" s="18" t="s">
        <v>171</v>
      </c>
      <c r="BE105" s="191">
        <f t="shared" si="4"/>
        <v>0</v>
      </c>
      <c r="BF105" s="191">
        <f t="shared" si="5"/>
        <v>0</v>
      </c>
      <c r="BG105" s="191">
        <f t="shared" si="6"/>
        <v>0</v>
      </c>
      <c r="BH105" s="191">
        <f t="shared" si="7"/>
        <v>0</v>
      </c>
      <c r="BI105" s="191">
        <f t="shared" si="8"/>
        <v>0</v>
      </c>
      <c r="BJ105" s="18" t="s">
        <v>85</v>
      </c>
      <c r="BK105" s="191">
        <f t="shared" si="9"/>
        <v>0</v>
      </c>
      <c r="BL105" s="18" t="s">
        <v>518</v>
      </c>
      <c r="BM105" s="190" t="s">
        <v>2628</v>
      </c>
    </row>
    <row r="106" spans="1:65" s="2" customFormat="1" ht="24">
      <c r="A106" s="35"/>
      <c r="B106" s="36"/>
      <c r="C106" s="179" t="s">
        <v>223</v>
      </c>
      <c r="D106" s="179" t="s">
        <v>173</v>
      </c>
      <c r="E106" s="180" t="s">
        <v>2629</v>
      </c>
      <c r="F106" s="181" t="s">
        <v>2630</v>
      </c>
      <c r="G106" s="182" t="s">
        <v>266</v>
      </c>
      <c r="H106" s="183">
        <v>40</v>
      </c>
      <c r="I106" s="184"/>
      <c r="J106" s="185">
        <f t="shared" si="0"/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si="1"/>
        <v>0</v>
      </c>
      <c r="Q106" s="188">
        <v>0</v>
      </c>
      <c r="R106" s="188">
        <f t="shared" si="2"/>
        <v>0</v>
      </c>
      <c r="S106" s="188">
        <v>0</v>
      </c>
      <c r="T106" s="189">
        <f t="shared" si="3"/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518</v>
      </c>
      <c r="AT106" s="190" t="s">
        <v>173</v>
      </c>
      <c r="AU106" s="190" t="s">
        <v>85</v>
      </c>
      <c r="AY106" s="18" t="s">
        <v>171</v>
      </c>
      <c r="BE106" s="191">
        <f t="shared" si="4"/>
        <v>0</v>
      </c>
      <c r="BF106" s="191">
        <f t="shared" si="5"/>
        <v>0</v>
      </c>
      <c r="BG106" s="191">
        <f t="shared" si="6"/>
        <v>0</v>
      </c>
      <c r="BH106" s="191">
        <f t="shared" si="7"/>
        <v>0</v>
      </c>
      <c r="BI106" s="191">
        <f t="shared" si="8"/>
        <v>0</v>
      </c>
      <c r="BJ106" s="18" t="s">
        <v>85</v>
      </c>
      <c r="BK106" s="191">
        <f t="shared" si="9"/>
        <v>0</v>
      </c>
      <c r="BL106" s="18" t="s">
        <v>518</v>
      </c>
      <c r="BM106" s="190" t="s">
        <v>2631</v>
      </c>
    </row>
    <row r="107" spans="1:65" s="2" customFormat="1" ht="16.5" customHeight="1">
      <c r="A107" s="35"/>
      <c r="B107" s="36"/>
      <c r="C107" s="179" t="s">
        <v>228</v>
      </c>
      <c r="D107" s="179" t="s">
        <v>173</v>
      </c>
      <c r="E107" s="180" t="s">
        <v>2632</v>
      </c>
      <c r="F107" s="181" t="s">
        <v>2633</v>
      </c>
      <c r="G107" s="182" t="s">
        <v>266</v>
      </c>
      <c r="H107" s="183">
        <v>11</v>
      </c>
      <c r="I107" s="184"/>
      <c r="J107" s="185">
        <f t="shared" si="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"/>
        <v>0</v>
      </c>
      <c r="Q107" s="188">
        <v>0</v>
      </c>
      <c r="R107" s="188">
        <f t="shared" si="2"/>
        <v>0</v>
      </c>
      <c r="S107" s="188">
        <v>0</v>
      </c>
      <c r="T107" s="189">
        <f t="shared" si="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518</v>
      </c>
      <c r="AT107" s="190" t="s">
        <v>173</v>
      </c>
      <c r="AU107" s="190" t="s">
        <v>85</v>
      </c>
      <c r="AY107" s="18" t="s">
        <v>171</v>
      </c>
      <c r="BE107" s="191">
        <f t="shared" si="4"/>
        <v>0</v>
      </c>
      <c r="BF107" s="191">
        <f t="shared" si="5"/>
        <v>0</v>
      </c>
      <c r="BG107" s="191">
        <f t="shared" si="6"/>
        <v>0</v>
      </c>
      <c r="BH107" s="191">
        <f t="shared" si="7"/>
        <v>0</v>
      </c>
      <c r="BI107" s="191">
        <f t="shared" si="8"/>
        <v>0</v>
      </c>
      <c r="BJ107" s="18" t="s">
        <v>85</v>
      </c>
      <c r="BK107" s="191">
        <f t="shared" si="9"/>
        <v>0</v>
      </c>
      <c r="BL107" s="18" t="s">
        <v>518</v>
      </c>
      <c r="BM107" s="190" t="s">
        <v>2634</v>
      </c>
    </row>
    <row r="108" spans="1:65" s="2" customFormat="1" ht="16.5" customHeight="1">
      <c r="A108" s="35"/>
      <c r="B108" s="36"/>
      <c r="C108" s="215" t="s">
        <v>235</v>
      </c>
      <c r="D108" s="215" t="s">
        <v>285</v>
      </c>
      <c r="E108" s="216" t="s">
        <v>2635</v>
      </c>
      <c r="F108" s="217" t="s">
        <v>2636</v>
      </c>
      <c r="G108" s="218" t="s">
        <v>266</v>
      </c>
      <c r="H108" s="219">
        <v>11</v>
      </c>
      <c r="I108" s="220"/>
      <c r="J108" s="221">
        <f t="shared" si="0"/>
        <v>0</v>
      </c>
      <c r="K108" s="217" t="s">
        <v>19</v>
      </c>
      <c r="L108" s="222"/>
      <c r="M108" s="223" t="s">
        <v>19</v>
      </c>
      <c r="N108" s="224" t="s">
        <v>45</v>
      </c>
      <c r="O108" s="65"/>
      <c r="P108" s="188">
        <f t="shared" si="1"/>
        <v>0</v>
      </c>
      <c r="Q108" s="188">
        <v>0</v>
      </c>
      <c r="R108" s="188">
        <f t="shared" si="2"/>
        <v>0</v>
      </c>
      <c r="S108" s="188">
        <v>0</v>
      </c>
      <c r="T108" s="189">
        <f t="shared" si="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838</v>
      </c>
      <c r="AT108" s="190" t="s">
        <v>285</v>
      </c>
      <c r="AU108" s="190" t="s">
        <v>85</v>
      </c>
      <c r="AY108" s="18" t="s">
        <v>171</v>
      </c>
      <c r="BE108" s="191">
        <f t="shared" si="4"/>
        <v>0</v>
      </c>
      <c r="BF108" s="191">
        <f t="shared" si="5"/>
        <v>0</v>
      </c>
      <c r="BG108" s="191">
        <f t="shared" si="6"/>
        <v>0</v>
      </c>
      <c r="BH108" s="191">
        <f t="shared" si="7"/>
        <v>0</v>
      </c>
      <c r="BI108" s="191">
        <f t="shared" si="8"/>
        <v>0</v>
      </c>
      <c r="BJ108" s="18" t="s">
        <v>85</v>
      </c>
      <c r="BK108" s="191">
        <f t="shared" si="9"/>
        <v>0</v>
      </c>
      <c r="BL108" s="18" t="s">
        <v>838</v>
      </c>
      <c r="BM108" s="190" t="s">
        <v>2637</v>
      </c>
    </row>
    <row r="109" spans="1:65" s="2" customFormat="1" ht="24">
      <c r="A109" s="35"/>
      <c r="B109" s="36"/>
      <c r="C109" s="179" t="s">
        <v>239</v>
      </c>
      <c r="D109" s="179" t="s">
        <v>173</v>
      </c>
      <c r="E109" s="180" t="s">
        <v>2638</v>
      </c>
      <c r="F109" s="181" t="s">
        <v>2639</v>
      </c>
      <c r="G109" s="182" t="s">
        <v>266</v>
      </c>
      <c r="H109" s="183">
        <v>55</v>
      </c>
      <c r="I109" s="184"/>
      <c r="J109" s="185">
        <f t="shared" si="0"/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 t="shared" si="1"/>
        <v>0</v>
      </c>
      <c r="Q109" s="188">
        <v>0</v>
      </c>
      <c r="R109" s="188">
        <f t="shared" si="2"/>
        <v>0</v>
      </c>
      <c r="S109" s="188">
        <v>0</v>
      </c>
      <c r="T109" s="189">
        <f t="shared" si="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518</v>
      </c>
      <c r="AT109" s="190" t="s">
        <v>173</v>
      </c>
      <c r="AU109" s="190" t="s">
        <v>85</v>
      </c>
      <c r="AY109" s="18" t="s">
        <v>171</v>
      </c>
      <c r="BE109" s="191">
        <f t="shared" si="4"/>
        <v>0</v>
      </c>
      <c r="BF109" s="191">
        <f t="shared" si="5"/>
        <v>0</v>
      </c>
      <c r="BG109" s="191">
        <f t="shared" si="6"/>
        <v>0</v>
      </c>
      <c r="BH109" s="191">
        <f t="shared" si="7"/>
        <v>0</v>
      </c>
      <c r="BI109" s="191">
        <f t="shared" si="8"/>
        <v>0</v>
      </c>
      <c r="BJ109" s="18" t="s">
        <v>85</v>
      </c>
      <c r="BK109" s="191">
        <f t="shared" si="9"/>
        <v>0</v>
      </c>
      <c r="BL109" s="18" t="s">
        <v>518</v>
      </c>
      <c r="BM109" s="190" t="s">
        <v>2640</v>
      </c>
    </row>
    <row r="110" spans="1:65" s="2" customFormat="1" ht="16.5" customHeight="1">
      <c r="A110" s="35"/>
      <c r="B110" s="36"/>
      <c r="C110" s="215" t="s">
        <v>245</v>
      </c>
      <c r="D110" s="215" t="s">
        <v>285</v>
      </c>
      <c r="E110" s="216" t="s">
        <v>2641</v>
      </c>
      <c r="F110" s="217" t="s">
        <v>2642</v>
      </c>
      <c r="G110" s="218" t="s">
        <v>266</v>
      </c>
      <c r="H110" s="219">
        <v>55</v>
      </c>
      <c r="I110" s="220"/>
      <c r="J110" s="221">
        <f t="shared" si="0"/>
        <v>0</v>
      </c>
      <c r="K110" s="217" t="s">
        <v>19</v>
      </c>
      <c r="L110" s="222"/>
      <c r="M110" s="223" t="s">
        <v>19</v>
      </c>
      <c r="N110" s="224" t="s">
        <v>45</v>
      </c>
      <c r="O110" s="65"/>
      <c r="P110" s="188">
        <f t="shared" si="1"/>
        <v>0</v>
      </c>
      <c r="Q110" s="188">
        <v>5.0000000000000002E-5</v>
      </c>
      <c r="R110" s="188">
        <f t="shared" si="2"/>
        <v>2.7500000000000003E-3</v>
      </c>
      <c r="S110" s="188">
        <v>0</v>
      </c>
      <c r="T110" s="189">
        <f t="shared" si="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838</v>
      </c>
      <c r="AT110" s="190" t="s">
        <v>285</v>
      </c>
      <c r="AU110" s="190" t="s">
        <v>85</v>
      </c>
      <c r="AY110" s="18" t="s">
        <v>171</v>
      </c>
      <c r="BE110" s="191">
        <f t="shared" si="4"/>
        <v>0</v>
      </c>
      <c r="BF110" s="191">
        <f t="shared" si="5"/>
        <v>0</v>
      </c>
      <c r="BG110" s="191">
        <f t="shared" si="6"/>
        <v>0</v>
      </c>
      <c r="BH110" s="191">
        <f t="shared" si="7"/>
        <v>0</v>
      </c>
      <c r="BI110" s="191">
        <f t="shared" si="8"/>
        <v>0</v>
      </c>
      <c r="BJ110" s="18" t="s">
        <v>85</v>
      </c>
      <c r="BK110" s="191">
        <f t="shared" si="9"/>
        <v>0</v>
      </c>
      <c r="BL110" s="18" t="s">
        <v>838</v>
      </c>
      <c r="BM110" s="190" t="s">
        <v>2643</v>
      </c>
    </row>
    <row r="111" spans="1:65" s="2" customFormat="1" ht="24">
      <c r="A111" s="35"/>
      <c r="B111" s="36"/>
      <c r="C111" s="179" t="s">
        <v>8</v>
      </c>
      <c r="D111" s="179" t="s">
        <v>173</v>
      </c>
      <c r="E111" s="180" t="s">
        <v>2644</v>
      </c>
      <c r="F111" s="181" t="s">
        <v>2645</v>
      </c>
      <c r="G111" s="182" t="s">
        <v>266</v>
      </c>
      <c r="H111" s="183">
        <v>3</v>
      </c>
      <c r="I111" s="184"/>
      <c r="J111" s="185">
        <f t="shared" si="0"/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 t="shared" si="1"/>
        <v>0</v>
      </c>
      <c r="Q111" s="188">
        <v>0</v>
      </c>
      <c r="R111" s="188">
        <f t="shared" si="2"/>
        <v>0</v>
      </c>
      <c r="S111" s="188">
        <v>0</v>
      </c>
      <c r="T111" s="189">
        <f t="shared" si="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518</v>
      </c>
      <c r="AT111" s="190" t="s">
        <v>173</v>
      </c>
      <c r="AU111" s="190" t="s">
        <v>85</v>
      </c>
      <c r="AY111" s="18" t="s">
        <v>171</v>
      </c>
      <c r="BE111" s="191">
        <f t="shared" si="4"/>
        <v>0</v>
      </c>
      <c r="BF111" s="191">
        <f t="shared" si="5"/>
        <v>0</v>
      </c>
      <c r="BG111" s="191">
        <f t="shared" si="6"/>
        <v>0</v>
      </c>
      <c r="BH111" s="191">
        <f t="shared" si="7"/>
        <v>0</v>
      </c>
      <c r="BI111" s="191">
        <f t="shared" si="8"/>
        <v>0</v>
      </c>
      <c r="BJ111" s="18" t="s">
        <v>85</v>
      </c>
      <c r="BK111" s="191">
        <f t="shared" si="9"/>
        <v>0</v>
      </c>
      <c r="BL111" s="18" t="s">
        <v>518</v>
      </c>
      <c r="BM111" s="190" t="s">
        <v>2646</v>
      </c>
    </row>
    <row r="112" spans="1:65" s="2" customFormat="1" ht="16.5" customHeight="1">
      <c r="A112" s="35"/>
      <c r="B112" s="36"/>
      <c r="C112" s="215" t="s">
        <v>254</v>
      </c>
      <c r="D112" s="215" t="s">
        <v>285</v>
      </c>
      <c r="E112" s="216" t="s">
        <v>2647</v>
      </c>
      <c r="F112" s="217" t="s">
        <v>2648</v>
      </c>
      <c r="G112" s="218" t="s">
        <v>266</v>
      </c>
      <c r="H112" s="219">
        <v>3</v>
      </c>
      <c r="I112" s="220"/>
      <c r="J112" s="221">
        <f t="shared" si="0"/>
        <v>0</v>
      </c>
      <c r="K112" s="217" t="s">
        <v>19</v>
      </c>
      <c r="L112" s="222"/>
      <c r="M112" s="223" t="s">
        <v>19</v>
      </c>
      <c r="N112" s="224" t="s">
        <v>45</v>
      </c>
      <c r="O112" s="65"/>
      <c r="P112" s="188">
        <f t="shared" si="1"/>
        <v>0</v>
      </c>
      <c r="Q112" s="188">
        <v>5.0000000000000002E-5</v>
      </c>
      <c r="R112" s="188">
        <f t="shared" si="2"/>
        <v>1.5000000000000001E-4</v>
      </c>
      <c r="S112" s="188">
        <v>0</v>
      </c>
      <c r="T112" s="189">
        <f t="shared" si="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838</v>
      </c>
      <c r="AT112" s="190" t="s">
        <v>285</v>
      </c>
      <c r="AU112" s="190" t="s">
        <v>85</v>
      </c>
      <c r="AY112" s="18" t="s">
        <v>171</v>
      </c>
      <c r="BE112" s="191">
        <f t="shared" si="4"/>
        <v>0</v>
      </c>
      <c r="BF112" s="191">
        <f t="shared" si="5"/>
        <v>0</v>
      </c>
      <c r="BG112" s="191">
        <f t="shared" si="6"/>
        <v>0</v>
      </c>
      <c r="BH112" s="191">
        <f t="shared" si="7"/>
        <v>0</v>
      </c>
      <c r="BI112" s="191">
        <f t="shared" si="8"/>
        <v>0</v>
      </c>
      <c r="BJ112" s="18" t="s">
        <v>85</v>
      </c>
      <c r="BK112" s="191">
        <f t="shared" si="9"/>
        <v>0</v>
      </c>
      <c r="BL112" s="18" t="s">
        <v>838</v>
      </c>
      <c r="BM112" s="190" t="s">
        <v>2649</v>
      </c>
    </row>
    <row r="113" spans="1:65" s="2" customFormat="1" ht="24">
      <c r="A113" s="35"/>
      <c r="B113" s="36"/>
      <c r="C113" s="179" t="s">
        <v>259</v>
      </c>
      <c r="D113" s="179" t="s">
        <v>173</v>
      </c>
      <c r="E113" s="180" t="s">
        <v>2650</v>
      </c>
      <c r="F113" s="181" t="s">
        <v>2651</v>
      </c>
      <c r="G113" s="182" t="s">
        <v>266</v>
      </c>
      <c r="H113" s="183">
        <v>42</v>
      </c>
      <c r="I113" s="184"/>
      <c r="J113" s="185">
        <f t="shared" si="0"/>
        <v>0</v>
      </c>
      <c r="K113" s="181" t="s">
        <v>19</v>
      </c>
      <c r="L113" s="40"/>
      <c r="M113" s="186" t="s">
        <v>19</v>
      </c>
      <c r="N113" s="187" t="s">
        <v>45</v>
      </c>
      <c r="O113" s="65"/>
      <c r="P113" s="188">
        <f t="shared" si="1"/>
        <v>0</v>
      </c>
      <c r="Q113" s="188">
        <v>0</v>
      </c>
      <c r="R113" s="188">
        <f t="shared" si="2"/>
        <v>0</v>
      </c>
      <c r="S113" s="188">
        <v>0</v>
      </c>
      <c r="T113" s="189">
        <f t="shared" si="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518</v>
      </c>
      <c r="AT113" s="190" t="s">
        <v>173</v>
      </c>
      <c r="AU113" s="190" t="s">
        <v>85</v>
      </c>
      <c r="AY113" s="18" t="s">
        <v>171</v>
      </c>
      <c r="BE113" s="191">
        <f t="shared" si="4"/>
        <v>0</v>
      </c>
      <c r="BF113" s="191">
        <f t="shared" si="5"/>
        <v>0</v>
      </c>
      <c r="BG113" s="191">
        <f t="shared" si="6"/>
        <v>0</v>
      </c>
      <c r="BH113" s="191">
        <f t="shared" si="7"/>
        <v>0</v>
      </c>
      <c r="BI113" s="191">
        <f t="shared" si="8"/>
        <v>0</v>
      </c>
      <c r="BJ113" s="18" t="s">
        <v>85</v>
      </c>
      <c r="BK113" s="191">
        <f t="shared" si="9"/>
        <v>0</v>
      </c>
      <c r="BL113" s="18" t="s">
        <v>518</v>
      </c>
      <c r="BM113" s="190" t="s">
        <v>2652</v>
      </c>
    </row>
    <row r="114" spans="1:65" s="2" customFormat="1" ht="16.5" customHeight="1">
      <c r="A114" s="35"/>
      <c r="B114" s="36"/>
      <c r="C114" s="215" t="s">
        <v>216</v>
      </c>
      <c r="D114" s="215" t="s">
        <v>285</v>
      </c>
      <c r="E114" s="216" t="s">
        <v>2653</v>
      </c>
      <c r="F114" s="217" t="s">
        <v>2654</v>
      </c>
      <c r="G114" s="218" t="s">
        <v>266</v>
      </c>
      <c r="H114" s="219">
        <v>36</v>
      </c>
      <c r="I114" s="220"/>
      <c r="J114" s="221">
        <f t="shared" si="0"/>
        <v>0</v>
      </c>
      <c r="K114" s="217" t="s">
        <v>19</v>
      </c>
      <c r="L114" s="222"/>
      <c r="M114" s="223" t="s">
        <v>19</v>
      </c>
      <c r="N114" s="224" t="s">
        <v>45</v>
      </c>
      <c r="O114" s="65"/>
      <c r="P114" s="188">
        <f t="shared" si="1"/>
        <v>0</v>
      </c>
      <c r="Q114" s="188">
        <v>5.0000000000000002E-5</v>
      </c>
      <c r="R114" s="188">
        <f t="shared" si="2"/>
        <v>1.8000000000000002E-3</v>
      </c>
      <c r="S114" s="188">
        <v>0</v>
      </c>
      <c r="T114" s="189">
        <f t="shared" si="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838</v>
      </c>
      <c r="AT114" s="190" t="s">
        <v>285</v>
      </c>
      <c r="AU114" s="190" t="s">
        <v>85</v>
      </c>
      <c r="AY114" s="18" t="s">
        <v>171</v>
      </c>
      <c r="BE114" s="191">
        <f t="shared" si="4"/>
        <v>0</v>
      </c>
      <c r="BF114" s="191">
        <f t="shared" si="5"/>
        <v>0</v>
      </c>
      <c r="BG114" s="191">
        <f t="shared" si="6"/>
        <v>0</v>
      </c>
      <c r="BH114" s="191">
        <f t="shared" si="7"/>
        <v>0</v>
      </c>
      <c r="BI114" s="191">
        <f t="shared" si="8"/>
        <v>0</v>
      </c>
      <c r="BJ114" s="18" t="s">
        <v>85</v>
      </c>
      <c r="BK114" s="191">
        <f t="shared" si="9"/>
        <v>0</v>
      </c>
      <c r="BL114" s="18" t="s">
        <v>838</v>
      </c>
      <c r="BM114" s="190" t="s">
        <v>2655</v>
      </c>
    </row>
    <row r="115" spans="1:65" s="2" customFormat="1" ht="16.5" customHeight="1">
      <c r="A115" s="35"/>
      <c r="B115" s="36"/>
      <c r="C115" s="215" t="s">
        <v>270</v>
      </c>
      <c r="D115" s="215" t="s">
        <v>285</v>
      </c>
      <c r="E115" s="216" t="s">
        <v>2656</v>
      </c>
      <c r="F115" s="217" t="s">
        <v>2654</v>
      </c>
      <c r="G115" s="218" t="s">
        <v>266</v>
      </c>
      <c r="H115" s="219">
        <v>4</v>
      </c>
      <c r="I115" s="220"/>
      <c r="J115" s="221">
        <f t="shared" si="0"/>
        <v>0</v>
      </c>
      <c r="K115" s="217" t="s">
        <v>19</v>
      </c>
      <c r="L115" s="222"/>
      <c r="M115" s="223" t="s">
        <v>19</v>
      </c>
      <c r="N115" s="224" t="s">
        <v>45</v>
      </c>
      <c r="O115" s="65"/>
      <c r="P115" s="188">
        <f t="shared" si="1"/>
        <v>0</v>
      </c>
      <c r="Q115" s="188">
        <v>5.0000000000000002E-5</v>
      </c>
      <c r="R115" s="188">
        <f t="shared" si="2"/>
        <v>2.0000000000000001E-4</v>
      </c>
      <c r="S115" s="188">
        <v>0</v>
      </c>
      <c r="T115" s="189">
        <f t="shared" si="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838</v>
      </c>
      <c r="AT115" s="190" t="s">
        <v>285</v>
      </c>
      <c r="AU115" s="190" t="s">
        <v>85</v>
      </c>
      <c r="AY115" s="18" t="s">
        <v>171</v>
      </c>
      <c r="BE115" s="191">
        <f t="shared" si="4"/>
        <v>0</v>
      </c>
      <c r="BF115" s="191">
        <f t="shared" si="5"/>
        <v>0</v>
      </c>
      <c r="BG115" s="191">
        <f t="shared" si="6"/>
        <v>0</v>
      </c>
      <c r="BH115" s="191">
        <f t="shared" si="7"/>
        <v>0</v>
      </c>
      <c r="BI115" s="191">
        <f t="shared" si="8"/>
        <v>0</v>
      </c>
      <c r="BJ115" s="18" t="s">
        <v>85</v>
      </c>
      <c r="BK115" s="191">
        <f t="shared" si="9"/>
        <v>0</v>
      </c>
      <c r="BL115" s="18" t="s">
        <v>838</v>
      </c>
      <c r="BM115" s="190" t="s">
        <v>2657</v>
      </c>
    </row>
    <row r="116" spans="1:65" s="2" customFormat="1" ht="16.5" customHeight="1">
      <c r="A116" s="35"/>
      <c r="B116" s="36"/>
      <c r="C116" s="215" t="s">
        <v>232</v>
      </c>
      <c r="D116" s="215" t="s">
        <v>285</v>
      </c>
      <c r="E116" s="216" t="s">
        <v>2658</v>
      </c>
      <c r="F116" s="217" t="s">
        <v>2654</v>
      </c>
      <c r="G116" s="218" t="s">
        <v>266</v>
      </c>
      <c r="H116" s="219">
        <v>2</v>
      </c>
      <c r="I116" s="220"/>
      <c r="J116" s="221">
        <f t="shared" si="0"/>
        <v>0</v>
      </c>
      <c r="K116" s="217" t="s">
        <v>19</v>
      </c>
      <c r="L116" s="222"/>
      <c r="M116" s="223" t="s">
        <v>19</v>
      </c>
      <c r="N116" s="224" t="s">
        <v>45</v>
      </c>
      <c r="O116" s="65"/>
      <c r="P116" s="188">
        <f t="shared" si="1"/>
        <v>0</v>
      </c>
      <c r="Q116" s="188">
        <v>5.0000000000000002E-5</v>
      </c>
      <c r="R116" s="188">
        <f t="shared" si="2"/>
        <v>1E-4</v>
      </c>
      <c r="S116" s="188">
        <v>0</v>
      </c>
      <c r="T116" s="189">
        <f t="shared" si="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838</v>
      </c>
      <c r="AT116" s="190" t="s">
        <v>285</v>
      </c>
      <c r="AU116" s="190" t="s">
        <v>85</v>
      </c>
      <c r="AY116" s="18" t="s">
        <v>171</v>
      </c>
      <c r="BE116" s="191">
        <f t="shared" si="4"/>
        <v>0</v>
      </c>
      <c r="BF116" s="191">
        <f t="shared" si="5"/>
        <v>0</v>
      </c>
      <c r="BG116" s="191">
        <f t="shared" si="6"/>
        <v>0</v>
      </c>
      <c r="BH116" s="191">
        <f t="shared" si="7"/>
        <v>0</v>
      </c>
      <c r="BI116" s="191">
        <f t="shared" si="8"/>
        <v>0</v>
      </c>
      <c r="BJ116" s="18" t="s">
        <v>85</v>
      </c>
      <c r="BK116" s="191">
        <f t="shared" si="9"/>
        <v>0</v>
      </c>
      <c r="BL116" s="18" t="s">
        <v>838</v>
      </c>
      <c r="BM116" s="190" t="s">
        <v>2659</v>
      </c>
    </row>
    <row r="117" spans="1:65" s="2" customFormat="1" ht="36">
      <c r="A117" s="35"/>
      <c r="B117" s="36"/>
      <c r="C117" s="179" t="s">
        <v>7</v>
      </c>
      <c r="D117" s="179" t="s">
        <v>173</v>
      </c>
      <c r="E117" s="180" t="s">
        <v>2660</v>
      </c>
      <c r="F117" s="181" t="s">
        <v>2661</v>
      </c>
      <c r="G117" s="182" t="s">
        <v>266</v>
      </c>
      <c r="H117" s="183">
        <v>4</v>
      </c>
      <c r="I117" s="184"/>
      <c r="J117" s="185">
        <f t="shared" si="0"/>
        <v>0</v>
      </c>
      <c r="K117" s="181" t="s">
        <v>19</v>
      </c>
      <c r="L117" s="40"/>
      <c r="M117" s="186" t="s">
        <v>19</v>
      </c>
      <c r="N117" s="187" t="s">
        <v>45</v>
      </c>
      <c r="O117" s="65"/>
      <c r="P117" s="188">
        <f t="shared" si="1"/>
        <v>0</v>
      </c>
      <c r="Q117" s="188">
        <v>0</v>
      </c>
      <c r="R117" s="188">
        <f t="shared" si="2"/>
        <v>0</v>
      </c>
      <c r="S117" s="188">
        <v>0</v>
      </c>
      <c r="T117" s="189">
        <f t="shared" si="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518</v>
      </c>
      <c r="AT117" s="190" t="s">
        <v>173</v>
      </c>
      <c r="AU117" s="190" t="s">
        <v>85</v>
      </c>
      <c r="AY117" s="18" t="s">
        <v>171</v>
      </c>
      <c r="BE117" s="191">
        <f t="shared" si="4"/>
        <v>0</v>
      </c>
      <c r="BF117" s="191">
        <f t="shared" si="5"/>
        <v>0</v>
      </c>
      <c r="BG117" s="191">
        <f t="shared" si="6"/>
        <v>0</v>
      </c>
      <c r="BH117" s="191">
        <f t="shared" si="7"/>
        <v>0</v>
      </c>
      <c r="BI117" s="191">
        <f t="shared" si="8"/>
        <v>0</v>
      </c>
      <c r="BJ117" s="18" t="s">
        <v>85</v>
      </c>
      <c r="BK117" s="191">
        <f t="shared" si="9"/>
        <v>0</v>
      </c>
      <c r="BL117" s="18" t="s">
        <v>518</v>
      </c>
      <c r="BM117" s="190" t="s">
        <v>2662</v>
      </c>
    </row>
    <row r="118" spans="1:65" s="2" customFormat="1" ht="33" customHeight="1">
      <c r="A118" s="35"/>
      <c r="B118" s="36"/>
      <c r="C118" s="215" t="s">
        <v>284</v>
      </c>
      <c r="D118" s="215" t="s">
        <v>285</v>
      </c>
      <c r="E118" s="216" t="s">
        <v>2663</v>
      </c>
      <c r="F118" s="217" t="s">
        <v>2664</v>
      </c>
      <c r="G118" s="218" t="s">
        <v>266</v>
      </c>
      <c r="H118" s="219">
        <v>4</v>
      </c>
      <c r="I118" s="220"/>
      <c r="J118" s="221">
        <f t="shared" si="0"/>
        <v>0</v>
      </c>
      <c r="K118" s="217" t="s">
        <v>19</v>
      </c>
      <c r="L118" s="222"/>
      <c r="M118" s="223" t="s">
        <v>19</v>
      </c>
      <c r="N118" s="224" t="s">
        <v>45</v>
      </c>
      <c r="O118" s="65"/>
      <c r="P118" s="188">
        <f t="shared" si="1"/>
        <v>0</v>
      </c>
      <c r="Q118" s="188">
        <v>6.0000000000000002E-5</v>
      </c>
      <c r="R118" s="188">
        <f t="shared" si="2"/>
        <v>2.4000000000000001E-4</v>
      </c>
      <c r="S118" s="188">
        <v>0</v>
      </c>
      <c r="T118" s="189">
        <f t="shared" si="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838</v>
      </c>
      <c r="AT118" s="190" t="s">
        <v>285</v>
      </c>
      <c r="AU118" s="190" t="s">
        <v>85</v>
      </c>
      <c r="AY118" s="18" t="s">
        <v>171</v>
      </c>
      <c r="BE118" s="191">
        <f t="shared" si="4"/>
        <v>0</v>
      </c>
      <c r="BF118" s="191">
        <f t="shared" si="5"/>
        <v>0</v>
      </c>
      <c r="BG118" s="191">
        <f t="shared" si="6"/>
        <v>0</v>
      </c>
      <c r="BH118" s="191">
        <f t="shared" si="7"/>
        <v>0</v>
      </c>
      <c r="BI118" s="191">
        <f t="shared" si="8"/>
        <v>0</v>
      </c>
      <c r="BJ118" s="18" t="s">
        <v>85</v>
      </c>
      <c r="BK118" s="191">
        <f t="shared" si="9"/>
        <v>0</v>
      </c>
      <c r="BL118" s="18" t="s">
        <v>838</v>
      </c>
      <c r="BM118" s="190" t="s">
        <v>2665</v>
      </c>
    </row>
    <row r="119" spans="1:65" s="2" customFormat="1" ht="24">
      <c r="A119" s="35"/>
      <c r="B119" s="36"/>
      <c r="C119" s="179" t="s">
        <v>341</v>
      </c>
      <c r="D119" s="179" t="s">
        <v>173</v>
      </c>
      <c r="E119" s="180" t="s">
        <v>2666</v>
      </c>
      <c r="F119" s="181" t="s">
        <v>2667</v>
      </c>
      <c r="G119" s="182" t="s">
        <v>266</v>
      </c>
      <c r="H119" s="183">
        <v>3</v>
      </c>
      <c r="I119" s="184"/>
      <c r="J119" s="185">
        <f t="shared" si="0"/>
        <v>0</v>
      </c>
      <c r="K119" s="181" t="s">
        <v>19</v>
      </c>
      <c r="L119" s="40"/>
      <c r="M119" s="186" t="s">
        <v>19</v>
      </c>
      <c r="N119" s="187" t="s">
        <v>45</v>
      </c>
      <c r="O119" s="65"/>
      <c r="P119" s="188">
        <f t="shared" si="1"/>
        <v>0</v>
      </c>
      <c r="Q119" s="188">
        <v>0</v>
      </c>
      <c r="R119" s="188">
        <f t="shared" si="2"/>
        <v>0</v>
      </c>
      <c r="S119" s="188">
        <v>0</v>
      </c>
      <c r="T119" s="189">
        <f t="shared" si="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518</v>
      </c>
      <c r="AT119" s="190" t="s">
        <v>173</v>
      </c>
      <c r="AU119" s="190" t="s">
        <v>85</v>
      </c>
      <c r="AY119" s="18" t="s">
        <v>171</v>
      </c>
      <c r="BE119" s="191">
        <f t="shared" si="4"/>
        <v>0</v>
      </c>
      <c r="BF119" s="191">
        <f t="shared" si="5"/>
        <v>0</v>
      </c>
      <c r="BG119" s="191">
        <f t="shared" si="6"/>
        <v>0</v>
      </c>
      <c r="BH119" s="191">
        <f t="shared" si="7"/>
        <v>0</v>
      </c>
      <c r="BI119" s="191">
        <f t="shared" si="8"/>
        <v>0</v>
      </c>
      <c r="BJ119" s="18" t="s">
        <v>85</v>
      </c>
      <c r="BK119" s="191">
        <f t="shared" si="9"/>
        <v>0</v>
      </c>
      <c r="BL119" s="18" t="s">
        <v>518</v>
      </c>
      <c r="BM119" s="190" t="s">
        <v>2668</v>
      </c>
    </row>
    <row r="120" spans="1:65" s="2" customFormat="1" ht="24">
      <c r="A120" s="35"/>
      <c r="B120" s="36"/>
      <c r="C120" s="215" t="s">
        <v>346</v>
      </c>
      <c r="D120" s="215" t="s">
        <v>285</v>
      </c>
      <c r="E120" s="216" t="s">
        <v>2669</v>
      </c>
      <c r="F120" s="217" t="s">
        <v>2670</v>
      </c>
      <c r="G120" s="218" t="s">
        <v>266</v>
      </c>
      <c r="H120" s="219">
        <v>3</v>
      </c>
      <c r="I120" s="220"/>
      <c r="J120" s="221">
        <f t="shared" si="0"/>
        <v>0</v>
      </c>
      <c r="K120" s="217" t="s">
        <v>19</v>
      </c>
      <c r="L120" s="222"/>
      <c r="M120" s="223" t="s">
        <v>19</v>
      </c>
      <c r="N120" s="224" t="s">
        <v>45</v>
      </c>
      <c r="O120" s="65"/>
      <c r="P120" s="188">
        <f t="shared" si="1"/>
        <v>0</v>
      </c>
      <c r="Q120" s="188">
        <v>2.2000000000000001E-4</v>
      </c>
      <c r="R120" s="188">
        <f t="shared" si="2"/>
        <v>6.6E-4</v>
      </c>
      <c r="S120" s="188">
        <v>0</v>
      </c>
      <c r="T120" s="189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838</v>
      </c>
      <c r="AT120" s="190" t="s">
        <v>285</v>
      </c>
      <c r="AU120" s="190" t="s">
        <v>85</v>
      </c>
      <c r="AY120" s="18" t="s">
        <v>171</v>
      </c>
      <c r="BE120" s="191">
        <f t="shared" si="4"/>
        <v>0</v>
      </c>
      <c r="BF120" s="191">
        <f t="shared" si="5"/>
        <v>0</v>
      </c>
      <c r="BG120" s="191">
        <f t="shared" si="6"/>
        <v>0</v>
      </c>
      <c r="BH120" s="191">
        <f t="shared" si="7"/>
        <v>0</v>
      </c>
      <c r="BI120" s="191">
        <f t="shared" si="8"/>
        <v>0</v>
      </c>
      <c r="BJ120" s="18" t="s">
        <v>85</v>
      </c>
      <c r="BK120" s="191">
        <f t="shared" si="9"/>
        <v>0</v>
      </c>
      <c r="BL120" s="18" t="s">
        <v>838</v>
      </c>
      <c r="BM120" s="190" t="s">
        <v>2671</v>
      </c>
    </row>
    <row r="121" spans="1:65" s="2" customFormat="1" ht="24">
      <c r="A121" s="35"/>
      <c r="B121" s="36"/>
      <c r="C121" s="179" t="s">
        <v>351</v>
      </c>
      <c r="D121" s="179" t="s">
        <v>173</v>
      </c>
      <c r="E121" s="180" t="s">
        <v>2672</v>
      </c>
      <c r="F121" s="181" t="s">
        <v>2673</v>
      </c>
      <c r="G121" s="182" t="s">
        <v>266</v>
      </c>
      <c r="H121" s="183">
        <v>167</v>
      </c>
      <c r="I121" s="184"/>
      <c r="J121" s="185">
        <f t="shared" si="0"/>
        <v>0</v>
      </c>
      <c r="K121" s="181" t="s">
        <v>19</v>
      </c>
      <c r="L121" s="40"/>
      <c r="M121" s="186" t="s">
        <v>19</v>
      </c>
      <c r="N121" s="187" t="s">
        <v>45</v>
      </c>
      <c r="O121" s="65"/>
      <c r="P121" s="188">
        <f t="shared" si="1"/>
        <v>0</v>
      </c>
      <c r="Q121" s="188">
        <v>0</v>
      </c>
      <c r="R121" s="188">
        <f t="shared" si="2"/>
        <v>0</v>
      </c>
      <c r="S121" s="188">
        <v>0</v>
      </c>
      <c r="T121" s="189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518</v>
      </c>
      <c r="AT121" s="190" t="s">
        <v>173</v>
      </c>
      <c r="AU121" s="190" t="s">
        <v>85</v>
      </c>
      <c r="AY121" s="18" t="s">
        <v>171</v>
      </c>
      <c r="BE121" s="191">
        <f t="shared" si="4"/>
        <v>0</v>
      </c>
      <c r="BF121" s="191">
        <f t="shared" si="5"/>
        <v>0</v>
      </c>
      <c r="BG121" s="191">
        <f t="shared" si="6"/>
        <v>0</v>
      </c>
      <c r="BH121" s="191">
        <f t="shared" si="7"/>
        <v>0</v>
      </c>
      <c r="BI121" s="191">
        <f t="shared" si="8"/>
        <v>0</v>
      </c>
      <c r="BJ121" s="18" t="s">
        <v>85</v>
      </c>
      <c r="BK121" s="191">
        <f t="shared" si="9"/>
        <v>0</v>
      </c>
      <c r="BL121" s="18" t="s">
        <v>518</v>
      </c>
      <c r="BM121" s="190" t="s">
        <v>2674</v>
      </c>
    </row>
    <row r="122" spans="1:65" s="2" customFormat="1" ht="24">
      <c r="A122" s="35"/>
      <c r="B122" s="36"/>
      <c r="C122" s="215" t="s">
        <v>356</v>
      </c>
      <c r="D122" s="215" t="s">
        <v>285</v>
      </c>
      <c r="E122" s="216" t="s">
        <v>2675</v>
      </c>
      <c r="F122" s="217" t="s">
        <v>2676</v>
      </c>
      <c r="G122" s="218" t="s">
        <v>266</v>
      </c>
      <c r="H122" s="219">
        <v>6</v>
      </c>
      <c r="I122" s="220"/>
      <c r="J122" s="221">
        <f t="shared" si="0"/>
        <v>0</v>
      </c>
      <c r="K122" s="217" t="s">
        <v>19</v>
      </c>
      <c r="L122" s="222"/>
      <c r="M122" s="223" t="s">
        <v>19</v>
      </c>
      <c r="N122" s="224" t="s">
        <v>45</v>
      </c>
      <c r="O122" s="65"/>
      <c r="P122" s="188">
        <f t="shared" si="1"/>
        <v>0</v>
      </c>
      <c r="Q122" s="188">
        <v>6.0000000000000002E-5</v>
      </c>
      <c r="R122" s="188">
        <f t="shared" si="2"/>
        <v>3.6000000000000002E-4</v>
      </c>
      <c r="S122" s="188">
        <v>0</v>
      </c>
      <c r="T122" s="189">
        <f t="shared" si="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838</v>
      </c>
      <c r="AT122" s="190" t="s">
        <v>285</v>
      </c>
      <c r="AU122" s="190" t="s">
        <v>85</v>
      </c>
      <c r="AY122" s="18" t="s">
        <v>171</v>
      </c>
      <c r="BE122" s="191">
        <f t="shared" si="4"/>
        <v>0</v>
      </c>
      <c r="BF122" s="191">
        <f t="shared" si="5"/>
        <v>0</v>
      </c>
      <c r="BG122" s="191">
        <f t="shared" si="6"/>
        <v>0</v>
      </c>
      <c r="BH122" s="191">
        <f t="shared" si="7"/>
        <v>0</v>
      </c>
      <c r="BI122" s="191">
        <f t="shared" si="8"/>
        <v>0</v>
      </c>
      <c r="BJ122" s="18" t="s">
        <v>85</v>
      </c>
      <c r="BK122" s="191">
        <f t="shared" si="9"/>
        <v>0</v>
      </c>
      <c r="BL122" s="18" t="s">
        <v>838</v>
      </c>
      <c r="BM122" s="190" t="s">
        <v>2677</v>
      </c>
    </row>
    <row r="123" spans="1:65" s="2" customFormat="1" ht="16.5" customHeight="1">
      <c r="A123" s="35"/>
      <c r="B123" s="36"/>
      <c r="C123" s="215" t="s">
        <v>361</v>
      </c>
      <c r="D123" s="215" t="s">
        <v>285</v>
      </c>
      <c r="E123" s="216" t="s">
        <v>2678</v>
      </c>
      <c r="F123" s="217" t="s">
        <v>2679</v>
      </c>
      <c r="G123" s="218" t="s">
        <v>266</v>
      </c>
      <c r="H123" s="219">
        <v>161</v>
      </c>
      <c r="I123" s="220"/>
      <c r="J123" s="221">
        <f t="shared" si="0"/>
        <v>0</v>
      </c>
      <c r="K123" s="217" t="s">
        <v>19</v>
      </c>
      <c r="L123" s="222"/>
      <c r="M123" s="223" t="s">
        <v>19</v>
      </c>
      <c r="N123" s="224" t="s">
        <v>45</v>
      </c>
      <c r="O123" s="65"/>
      <c r="P123" s="188">
        <f t="shared" si="1"/>
        <v>0</v>
      </c>
      <c r="Q123" s="188">
        <v>6.0000000000000002E-5</v>
      </c>
      <c r="R123" s="188">
        <f t="shared" si="2"/>
        <v>9.6600000000000002E-3</v>
      </c>
      <c r="S123" s="188">
        <v>0</v>
      </c>
      <c r="T123" s="189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838</v>
      </c>
      <c r="AT123" s="190" t="s">
        <v>285</v>
      </c>
      <c r="AU123" s="190" t="s">
        <v>85</v>
      </c>
      <c r="AY123" s="18" t="s">
        <v>171</v>
      </c>
      <c r="BE123" s="191">
        <f t="shared" si="4"/>
        <v>0</v>
      </c>
      <c r="BF123" s="191">
        <f t="shared" si="5"/>
        <v>0</v>
      </c>
      <c r="BG123" s="191">
        <f t="shared" si="6"/>
        <v>0</v>
      </c>
      <c r="BH123" s="191">
        <f t="shared" si="7"/>
        <v>0</v>
      </c>
      <c r="BI123" s="191">
        <f t="shared" si="8"/>
        <v>0</v>
      </c>
      <c r="BJ123" s="18" t="s">
        <v>85</v>
      </c>
      <c r="BK123" s="191">
        <f t="shared" si="9"/>
        <v>0</v>
      </c>
      <c r="BL123" s="18" t="s">
        <v>838</v>
      </c>
      <c r="BM123" s="190" t="s">
        <v>2680</v>
      </c>
    </row>
    <row r="124" spans="1:65" s="2" customFormat="1" ht="33" customHeight="1">
      <c r="A124" s="35"/>
      <c r="B124" s="36"/>
      <c r="C124" s="179" t="s">
        <v>376</v>
      </c>
      <c r="D124" s="179" t="s">
        <v>173</v>
      </c>
      <c r="E124" s="180" t="s">
        <v>2681</v>
      </c>
      <c r="F124" s="181" t="s">
        <v>2682</v>
      </c>
      <c r="G124" s="182" t="s">
        <v>266</v>
      </c>
      <c r="H124" s="183">
        <v>2</v>
      </c>
      <c r="I124" s="184"/>
      <c r="J124" s="185">
        <f t="shared" si="0"/>
        <v>0</v>
      </c>
      <c r="K124" s="181" t="s">
        <v>19</v>
      </c>
      <c r="L124" s="40"/>
      <c r="M124" s="186" t="s">
        <v>19</v>
      </c>
      <c r="N124" s="187" t="s">
        <v>45</v>
      </c>
      <c r="O124" s="65"/>
      <c r="P124" s="188">
        <f t="shared" si="1"/>
        <v>0</v>
      </c>
      <c r="Q124" s="188">
        <v>0</v>
      </c>
      <c r="R124" s="188">
        <f t="shared" si="2"/>
        <v>0</v>
      </c>
      <c r="S124" s="188">
        <v>0</v>
      </c>
      <c r="T124" s="189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518</v>
      </c>
      <c r="AT124" s="190" t="s">
        <v>173</v>
      </c>
      <c r="AU124" s="190" t="s">
        <v>85</v>
      </c>
      <c r="AY124" s="18" t="s">
        <v>171</v>
      </c>
      <c r="BE124" s="191">
        <f t="shared" si="4"/>
        <v>0</v>
      </c>
      <c r="BF124" s="191">
        <f t="shared" si="5"/>
        <v>0</v>
      </c>
      <c r="BG124" s="191">
        <f t="shared" si="6"/>
        <v>0</v>
      </c>
      <c r="BH124" s="191">
        <f t="shared" si="7"/>
        <v>0</v>
      </c>
      <c r="BI124" s="191">
        <f t="shared" si="8"/>
        <v>0</v>
      </c>
      <c r="BJ124" s="18" t="s">
        <v>85</v>
      </c>
      <c r="BK124" s="191">
        <f t="shared" si="9"/>
        <v>0</v>
      </c>
      <c r="BL124" s="18" t="s">
        <v>518</v>
      </c>
      <c r="BM124" s="190" t="s">
        <v>2683</v>
      </c>
    </row>
    <row r="125" spans="1:65" s="2" customFormat="1" ht="36">
      <c r="A125" s="35"/>
      <c r="B125" s="36"/>
      <c r="C125" s="215" t="s">
        <v>381</v>
      </c>
      <c r="D125" s="215" t="s">
        <v>285</v>
      </c>
      <c r="E125" s="216" t="s">
        <v>2684</v>
      </c>
      <c r="F125" s="217" t="s">
        <v>2685</v>
      </c>
      <c r="G125" s="218" t="s">
        <v>266</v>
      </c>
      <c r="H125" s="219">
        <v>2</v>
      </c>
      <c r="I125" s="220"/>
      <c r="J125" s="221">
        <f t="shared" si="0"/>
        <v>0</v>
      </c>
      <c r="K125" s="217" t="s">
        <v>19</v>
      </c>
      <c r="L125" s="222"/>
      <c r="M125" s="223" t="s">
        <v>19</v>
      </c>
      <c r="N125" s="224" t="s">
        <v>45</v>
      </c>
      <c r="O125" s="65"/>
      <c r="P125" s="188">
        <f t="shared" si="1"/>
        <v>0</v>
      </c>
      <c r="Q125" s="188">
        <v>2.2000000000000001E-4</v>
      </c>
      <c r="R125" s="188">
        <f t="shared" si="2"/>
        <v>4.4000000000000002E-4</v>
      </c>
      <c r="S125" s="188">
        <v>0</v>
      </c>
      <c r="T125" s="189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838</v>
      </c>
      <c r="AT125" s="190" t="s">
        <v>285</v>
      </c>
      <c r="AU125" s="190" t="s">
        <v>85</v>
      </c>
      <c r="AY125" s="18" t="s">
        <v>171</v>
      </c>
      <c r="BE125" s="191">
        <f t="shared" si="4"/>
        <v>0</v>
      </c>
      <c r="BF125" s="191">
        <f t="shared" si="5"/>
        <v>0</v>
      </c>
      <c r="BG125" s="191">
        <f t="shared" si="6"/>
        <v>0</v>
      </c>
      <c r="BH125" s="191">
        <f t="shared" si="7"/>
        <v>0</v>
      </c>
      <c r="BI125" s="191">
        <f t="shared" si="8"/>
        <v>0</v>
      </c>
      <c r="BJ125" s="18" t="s">
        <v>85</v>
      </c>
      <c r="BK125" s="191">
        <f t="shared" si="9"/>
        <v>0</v>
      </c>
      <c r="BL125" s="18" t="s">
        <v>838</v>
      </c>
      <c r="BM125" s="190" t="s">
        <v>2686</v>
      </c>
    </row>
    <row r="126" spans="1:65" s="2" customFormat="1" ht="24">
      <c r="A126" s="35"/>
      <c r="B126" s="36"/>
      <c r="C126" s="179" t="s">
        <v>386</v>
      </c>
      <c r="D126" s="179" t="s">
        <v>173</v>
      </c>
      <c r="E126" s="180" t="s">
        <v>2687</v>
      </c>
      <c r="F126" s="181" t="s">
        <v>2688</v>
      </c>
      <c r="G126" s="182" t="s">
        <v>266</v>
      </c>
      <c r="H126" s="183">
        <v>7</v>
      </c>
      <c r="I126" s="184"/>
      <c r="J126" s="185">
        <f t="shared" si="0"/>
        <v>0</v>
      </c>
      <c r="K126" s="181" t="s">
        <v>19</v>
      </c>
      <c r="L126" s="40"/>
      <c r="M126" s="186" t="s">
        <v>19</v>
      </c>
      <c r="N126" s="187" t="s">
        <v>45</v>
      </c>
      <c r="O126" s="65"/>
      <c r="P126" s="188">
        <f t="shared" si="1"/>
        <v>0</v>
      </c>
      <c r="Q126" s="188">
        <v>0</v>
      </c>
      <c r="R126" s="188">
        <f t="shared" si="2"/>
        <v>0</v>
      </c>
      <c r="S126" s="188">
        <v>0</v>
      </c>
      <c r="T126" s="189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518</v>
      </c>
      <c r="AT126" s="190" t="s">
        <v>173</v>
      </c>
      <c r="AU126" s="190" t="s">
        <v>85</v>
      </c>
      <c r="AY126" s="18" t="s">
        <v>171</v>
      </c>
      <c r="BE126" s="191">
        <f t="shared" si="4"/>
        <v>0</v>
      </c>
      <c r="BF126" s="191">
        <f t="shared" si="5"/>
        <v>0</v>
      </c>
      <c r="BG126" s="191">
        <f t="shared" si="6"/>
        <v>0</v>
      </c>
      <c r="BH126" s="191">
        <f t="shared" si="7"/>
        <v>0</v>
      </c>
      <c r="BI126" s="191">
        <f t="shared" si="8"/>
        <v>0</v>
      </c>
      <c r="BJ126" s="18" t="s">
        <v>85</v>
      </c>
      <c r="BK126" s="191">
        <f t="shared" si="9"/>
        <v>0</v>
      </c>
      <c r="BL126" s="18" t="s">
        <v>518</v>
      </c>
      <c r="BM126" s="190" t="s">
        <v>2689</v>
      </c>
    </row>
    <row r="127" spans="1:65" s="2" customFormat="1" ht="16.5" customHeight="1">
      <c r="A127" s="35"/>
      <c r="B127" s="36"/>
      <c r="C127" s="215" t="s">
        <v>391</v>
      </c>
      <c r="D127" s="215" t="s">
        <v>285</v>
      </c>
      <c r="E127" s="216" t="s">
        <v>2690</v>
      </c>
      <c r="F127" s="217" t="s">
        <v>2691</v>
      </c>
      <c r="G127" s="218" t="s">
        <v>266</v>
      </c>
      <c r="H127" s="219">
        <v>7</v>
      </c>
      <c r="I127" s="220"/>
      <c r="J127" s="221">
        <f t="shared" si="0"/>
        <v>0</v>
      </c>
      <c r="K127" s="217" t="s">
        <v>19</v>
      </c>
      <c r="L127" s="222"/>
      <c r="M127" s="223" t="s">
        <v>19</v>
      </c>
      <c r="N127" s="224" t="s">
        <v>45</v>
      </c>
      <c r="O127" s="65"/>
      <c r="P127" s="188">
        <f t="shared" si="1"/>
        <v>0</v>
      </c>
      <c r="Q127" s="188">
        <v>4.8000000000000001E-4</v>
      </c>
      <c r="R127" s="188">
        <f t="shared" si="2"/>
        <v>3.3600000000000001E-3</v>
      </c>
      <c r="S127" s="188">
        <v>0</v>
      </c>
      <c r="T127" s="189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838</v>
      </c>
      <c r="AT127" s="190" t="s">
        <v>285</v>
      </c>
      <c r="AU127" s="190" t="s">
        <v>85</v>
      </c>
      <c r="AY127" s="18" t="s">
        <v>171</v>
      </c>
      <c r="BE127" s="191">
        <f t="shared" si="4"/>
        <v>0</v>
      </c>
      <c r="BF127" s="191">
        <f t="shared" si="5"/>
        <v>0</v>
      </c>
      <c r="BG127" s="191">
        <f t="shared" si="6"/>
        <v>0</v>
      </c>
      <c r="BH127" s="191">
        <f t="shared" si="7"/>
        <v>0</v>
      </c>
      <c r="BI127" s="191">
        <f t="shared" si="8"/>
        <v>0</v>
      </c>
      <c r="BJ127" s="18" t="s">
        <v>85</v>
      </c>
      <c r="BK127" s="191">
        <f t="shared" si="9"/>
        <v>0</v>
      </c>
      <c r="BL127" s="18" t="s">
        <v>838</v>
      </c>
      <c r="BM127" s="190" t="s">
        <v>2692</v>
      </c>
    </row>
    <row r="128" spans="1:65" s="2" customFormat="1" ht="16.5" customHeight="1">
      <c r="A128" s="35"/>
      <c r="B128" s="36"/>
      <c r="C128" s="215" t="s">
        <v>396</v>
      </c>
      <c r="D128" s="215" t="s">
        <v>285</v>
      </c>
      <c r="E128" s="216" t="s">
        <v>2693</v>
      </c>
      <c r="F128" s="217" t="s">
        <v>2691</v>
      </c>
      <c r="G128" s="218" t="s">
        <v>318</v>
      </c>
      <c r="H128" s="219">
        <v>7</v>
      </c>
      <c r="I128" s="220"/>
      <c r="J128" s="221">
        <f t="shared" si="0"/>
        <v>0</v>
      </c>
      <c r="K128" s="217" t="s">
        <v>19</v>
      </c>
      <c r="L128" s="222"/>
      <c r="M128" s="223" t="s">
        <v>19</v>
      </c>
      <c r="N128" s="224" t="s">
        <v>45</v>
      </c>
      <c r="O128" s="65"/>
      <c r="P128" s="188">
        <f t="shared" si="1"/>
        <v>0</v>
      </c>
      <c r="Q128" s="188">
        <v>4.8000000000000001E-4</v>
      </c>
      <c r="R128" s="188">
        <f t="shared" si="2"/>
        <v>3.3600000000000001E-3</v>
      </c>
      <c r="S128" s="188">
        <v>0</v>
      </c>
      <c r="T128" s="18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838</v>
      </c>
      <c r="AT128" s="190" t="s">
        <v>285</v>
      </c>
      <c r="AU128" s="190" t="s">
        <v>85</v>
      </c>
      <c r="AY128" s="18" t="s">
        <v>171</v>
      </c>
      <c r="BE128" s="191">
        <f t="shared" si="4"/>
        <v>0</v>
      </c>
      <c r="BF128" s="191">
        <f t="shared" si="5"/>
        <v>0</v>
      </c>
      <c r="BG128" s="191">
        <f t="shared" si="6"/>
        <v>0</v>
      </c>
      <c r="BH128" s="191">
        <f t="shared" si="7"/>
        <v>0</v>
      </c>
      <c r="BI128" s="191">
        <f t="shared" si="8"/>
        <v>0</v>
      </c>
      <c r="BJ128" s="18" t="s">
        <v>85</v>
      </c>
      <c r="BK128" s="191">
        <f t="shared" si="9"/>
        <v>0</v>
      </c>
      <c r="BL128" s="18" t="s">
        <v>838</v>
      </c>
      <c r="BM128" s="190" t="s">
        <v>2694</v>
      </c>
    </row>
    <row r="129" spans="1:65" s="2" customFormat="1" ht="24">
      <c r="A129" s="35"/>
      <c r="B129" s="36"/>
      <c r="C129" s="179" t="s">
        <v>291</v>
      </c>
      <c r="D129" s="179" t="s">
        <v>173</v>
      </c>
      <c r="E129" s="180" t="s">
        <v>2695</v>
      </c>
      <c r="F129" s="181" t="s">
        <v>2696</v>
      </c>
      <c r="G129" s="182" t="s">
        <v>266</v>
      </c>
      <c r="H129" s="183">
        <v>4</v>
      </c>
      <c r="I129" s="184"/>
      <c r="J129" s="185">
        <f t="shared" si="0"/>
        <v>0</v>
      </c>
      <c r="K129" s="181" t="s">
        <v>19</v>
      </c>
      <c r="L129" s="40"/>
      <c r="M129" s="186" t="s">
        <v>19</v>
      </c>
      <c r="N129" s="187" t="s">
        <v>45</v>
      </c>
      <c r="O129" s="65"/>
      <c r="P129" s="188">
        <f t="shared" si="1"/>
        <v>0</v>
      </c>
      <c r="Q129" s="188">
        <v>0</v>
      </c>
      <c r="R129" s="188">
        <f t="shared" si="2"/>
        <v>0</v>
      </c>
      <c r="S129" s="188">
        <v>0</v>
      </c>
      <c r="T129" s="18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518</v>
      </c>
      <c r="AT129" s="190" t="s">
        <v>173</v>
      </c>
      <c r="AU129" s="190" t="s">
        <v>85</v>
      </c>
      <c r="AY129" s="18" t="s">
        <v>171</v>
      </c>
      <c r="BE129" s="191">
        <f t="shared" si="4"/>
        <v>0</v>
      </c>
      <c r="BF129" s="191">
        <f t="shared" si="5"/>
        <v>0</v>
      </c>
      <c r="BG129" s="191">
        <f t="shared" si="6"/>
        <v>0</v>
      </c>
      <c r="BH129" s="191">
        <f t="shared" si="7"/>
        <v>0</v>
      </c>
      <c r="BI129" s="191">
        <f t="shared" si="8"/>
        <v>0</v>
      </c>
      <c r="BJ129" s="18" t="s">
        <v>85</v>
      </c>
      <c r="BK129" s="191">
        <f t="shared" si="9"/>
        <v>0</v>
      </c>
      <c r="BL129" s="18" t="s">
        <v>518</v>
      </c>
      <c r="BM129" s="190" t="s">
        <v>2697</v>
      </c>
    </row>
    <row r="130" spans="1:65" s="2" customFormat="1" ht="21.75" customHeight="1">
      <c r="A130" s="35"/>
      <c r="B130" s="36"/>
      <c r="C130" s="215" t="s">
        <v>297</v>
      </c>
      <c r="D130" s="215" t="s">
        <v>285</v>
      </c>
      <c r="E130" s="216" t="s">
        <v>2698</v>
      </c>
      <c r="F130" s="217" t="s">
        <v>2699</v>
      </c>
      <c r="G130" s="218" t="s">
        <v>266</v>
      </c>
      <c r="H130" s="219">
        <v>2</v>
      </c>
      <c r="I130" s="220"/>
      <c r="J130" s="221">
        <f t="shared" si="0"/>
        <v>0</v>
      </c>
      <c r="K130" s="217" t="s">
        <v>19</v>
      </c>
      <c r="L130" s="222"/>
      <c r="M130" s="223" t="s">
        <v>19</v>
      </c>
      <c r="N130" s="224" t="s">
        <v>45</v>
      </c>
      <c r="O130" s="65"/>
      <c r="P130" s="188">
        <f t="shared" si="1"/>
        <v>0</v>
      </c>
      <c r="Q130" s="188">
        <v>5.3E-3</v>
      </c>
      <c r="R130" s="188">
        <f t="shared" si="2"/>
        <v>1.06E-2</v>
      </c>
      <c r="S130" s="188">
        <v>0</v>
      </c>
      <c r="T130" s="18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838</v>
      </c>
      <c r="AT130" s="190" t="s">
        <v>285</v>
      </c>
      <c r="AU130" s="190" t="s">
        <v>85</v>
      </c>
      <c r="AY130" s="18" t="s">
        <v>171</v>
      </c>
      <c r="BE130" s="191">
        <f t="shared" si="4"/>
        <v>0</v>
      </c>
      <c r="BF130" s="191">
        <f t="shared" si="5"/>
        <v>0</v>
      </c>
      <c r="BG130" s="191">
        <f t="shared" si="6"/>
        <v>0</v>
      </c>
      <c r="BH130" s="191">
        <f t="shared" si="7"/>
        <v>0</v>
      </c>
      <c r="BI130" s="191">
        <f t="shared" si="8"/>
        <v>0</v>
      </c>
      <c r="BJ130" s="18" t="s">
        <v>85</v>
      </c>
      <c r="BK130" s="191">
        <f t="shared" si="9"/>
        <v>0</v>
      </c>
      <c r="BL130" s="18" t="s">
        <v>838</v>
      </c>
      <c r="BM130" s="190" t="s">
        <v>2700</v>
      </c>
    </row>
    <row r="131" spans="1:65" s="2" customFormat="1" ht="21.75" customHeight="1">
      <c r="A131" s="35"/>
      <c r="B131" s="36"/>
      <c r="C131" s="215" t="s">
        <v>305</v>
      </c>
      <c r="D131" s="215" t="s">
        <v>285</v>
      </c>
      <c r="E131" s="216" t="s">
        <v>2701</v>
      </c>
      <c r="F131" s="217" t="s">
        <v>2699</v>
      </c>
      <c r="G131" s="218" t="s">
        <v>266</v>
      </c>
      <c r="H131" s="219">
        <v>2</v>
      </c>
      <c r="I131" s="220"/>
      <c r="J131" s="221">
        <f t="shared" ref="J131:J162" si="10">ROUND(I131*H131,2)</f>
        <v>0</v>
      </c>
      <c r="K131" s="217" t="s">
        <v>19</v>
      </c>
      <c r="L131" s="222"/>
      <c r="M131" s="223" t="s">
        <v>19</v>
      </c>
      <c r="N131" s="224" t="s">
        <v>45</v>
      </c>
      <c r="O131" s="65"/>
      <c r="P131" s="188">
        <f t="shared" ref="P131:P162" si="11">O131*H131</f>
        <v>0</v>
      </c>
      <c r="Q131" s="188">
        <v>5.3E-3</v>
      </c>
      <c r="R131" s="188">
        <f t="shared" ref="R131:R162" si="12">Q131*H131</f>
        <v>1.06E-2</v>
      </c>
      <c r="S131" s="188">
        <v>0</v>
      </c>
      <c r="T131" s="189">
        <f t="shared" ref="T131:T162" si="13"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838</v>
      </c>
      <c r="AT131" s="190" t="s">
        <v>285</v>
      </c>
      <c r="AU131" s="190" t="s">
        <v>85</v>
      </c>
      <c r="AY131" s="18" t="s">
        <v>171</v>
      </c>
      <c r="BE131" s="191">
        <f t="shared" ref="BE131:BE162" si="14">IF(N131="základní",J131,0)</f>
        <v>0</v>
      </c>
      <c r="BF131" s="191">
        <f t="shared" ref="BF131:BF162" si="15">IF(N131="snížená",J131,0)</f>
        <v>0</v>
      </c>
      <c r="BG131" s="191">
        <f t="shared" ref="BG131:BG162" si="16">IF(N131="zákl. přenesená",J131,0)</f>
        <v>0</v>
      </c>
      <c r="BH131" s="191">
        <f t="shared" ref="BH131:BH162" si="17">IF(N131="sníž. přenesená",J131,0)</f>
        <v>0</v>
      </c>
      <c r="BI131" s="191">
        <f t="shared" ref="BI131:BI162" si="18">IF(N131="nulová",J131,0)</f>
        <v>0</v>
      </c>
      <c r="BJ131" s="18" t="s">
        <v>85</v>
      </c>
      <c r="BK131" s="191">
        <f t="shared" ref="BK131:BK162" si="19">ROUND(I131*H131,2)</f>
        <v>0</v>
      </c>
      <c r="BL131" s="18" t="s">
        <v>838</v>
      </c>
      <c r="BM131" s="190" t="s">
        <v>2702</v>
      </c>
    </row>
    <row r="132" spans="1:65" s="2" customFormat="1" ht="36">
      <c r="A132" s="35"/>
      <c r="B132" s="36"/>
      <c r="C132" s="179" t="s">
        <v>310</v>
      </c>
      <c r="D132" s="179" t="s">
        <v>173</v>
      </c>
      <c r="E132" s="180" t="s">
        <v>2703</v>
      </c>
      <c r="F132" s="181" t="s">
        <v>2704</v>
      </c>
      <c r="G132" s="182" t="s">
        <v>266</v>
      </c>
      <c r="H132" s="183">
        <v>1</v>
      </c>
      <c r="I132" s="184"/>
      <c r="J132" s="185">
        <f t="shared" si="10"/>
        <v>0</v>
      </c>
      <c r="K132" s="181" t="s">
        <v>19</v>
      </c>
      <c r="L132" s="40"/>
      <c r="M132" s="186" t="s">
        <v>19</v>
      </c>
      <c r="N132" s="187" t="s">
        <v>45</v>
      </c>
      <c r="O132" s="65"/>
      <c r="P132" s="188">
        <f t="shared" si="11"/>
        <v>0</v>
      </c>
      <c r="Q132" s="188">
        <v>0</v>
      </c>
      <c r="R132" s="188">
        <f t="shared" si="12"/>
        <v>0</v>
      </c>
      <c r="S132" s="188">
        <v>0</v>
      </c>
      <c r="T132" s="189">
        <f t="shared" si="1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518</v>
      </c>
      <c r="AT132" s="190" t="s">
        <v>173</v>
      </c>
      <c r="AU132" s="190" t="s">
        <v>85</v>
      </c>
      <c r="AY132" s="18" t="s">
        <v>171</v>
      </c>
      <c r="BE132" s="191">
        <f t="shared" si="14"/>
        <v>0</v>
      </c>
      <c r="BF132" s="191">
        <f t="shared" si="15"/>
        <v>0</v>
      </c>
      <c r="BG132" s="191">
        <f t="shared" si="16"/>
        <v>0</v>
      </c>
      <c r="BH132" s="191">
        <f t="shared" si="17"/>
        <v>0</v>
      </c>
      <c r="BI132" s="191">
        <f t="shared" si="18"/>
        <v>0</v>
      </c>
      <c r="BJ132" s="18" t="s">
        <v>85</v>
      </c>
      <c r="BK132" s="191">
        <f t="shared" si="19"/>
        <v>0</v>
      </c>
      <c r="BL132" s="18" t="s">
        <v>518</v>
      </c>
      <c r="BM132" s="190" t="s">
        <v>2705</v>
      </c>
    </row>
    <row r="133" spans="1:65" s="2" customFormat="1" ht="36">
      <c r="A133" s="35"/>
      <c r="B133" s="36"/>
      <c r="C133" s="215" t="s">
        <v>315</v>
      </c>
      <c r="D133" s="215" t="s">
        <v>285</v>
      </c>
      <c r="E133" s="216" t="s">
        <v>2706</v>
      </c>
      <c r="F133" s="217" t="s">
        <v>2707</v>
      </c>
      <c r="G133" s="218" t="s">
        <v>266</v>
      </c>
      <c r="H133" s="219">
        <v>1</v>
      </c>
      <c r="I133" s="220"/>
      <c r="J133" s="221">
        <f t="shared" si="10"/>
        <v>0</v>
      </c>
      <c r="K133" s="217" t="s">
        <v>19</v>
      </c>
      <c r="L133" s="222"/>
      <c r="M133" s="223" t="s">
        <v>19</v>
      </c>
      <c r="N133" s="224" t="s">
        <v>45</v>
      </c>
      <c r="O133" s="65"/>
      <c r="P133" s="188">
        <f t="shared" si="11"/>
        <v>0</v>
      </c>
      <c r="Q133" s="188">
        <v>2.5000000000000001E-2</v>
      </c>
      <c r="R133" s="188">
        <f t="shared" si="12"/>
        <v>2.5000000000000001E-2</v>
      </c>
      <c r="S133" s="188">
        <v>0</v>
      </c>
      <c r="T133" s="189">
        <f t="shared" si="1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838</v>
      </c>
      <c r="AT133" s="190" t="s">
        <v>285</v>
      </c>
      <c r="AU133" s="190" t="s">
        <v>85</v>
      </c>
      <c r="AY133" s="18" t="s">
        <v>171</v>
      </c>
      <c r="BE133" s="191">
        <f t="shared" si="14"/>
        <v>0</v>
      </c>
      <c r="BF133" s="191">
        <f t="shared" si="15"/>
        <v>0</v>
      </c>
      <c r="BG133" s="191">
        <f t="shared" si="16"/>
        <v>0</v>
      </c>
      <c r="BH133" s="191">
        <f t="shared" si="17"/>
        <v>0</v>
      </c>
      <c r="BI133" s="191">
        <f t="shared" si="18"/>
        <v>0</v>
      </c>
      <c r="BJ133" s="18" t="s">
        <v>85</v>
      </c>
      <c r="BK133" s="191">
        <f t="shared" si="19"/>
        <v>0</v>
      </c>
      <c r="BL133" s="18" t="s">
        <v>838</v>
      </c>
      <c r="BM133" s="190" t="s">
        <v>2708</v>
      </c>
    </row>
    <row r="134" spans="1:65" s="2" customFormat="1" ht="36">
      <c r="A134" s="35"/>
      <c r="B134" s="36"/>
      <c r="C134" s="215" t="s">
        <v>321</v>
      </c>
      <c r="D134" s="215" t="s">
        <v>285</v>
      </c>
      <c r="E134" s="216" t="s">
        <v>2709</v>
      </c>
      <c r="F134" s="217" t="s">
        <v>2707</v>
      </c>
      <c r="G134" s="218" t="s">
        <v>266</v>
      </c>
      <c r="H134" s="219">
        <v>1</v>
      </c>
      <c r="I134" s="220"/>
      <c r="J134" s="221">
        <f t="shared" si="10"/>
        <v>0</v>
      </c>
      <c r="K134" s="217" t="s">
        <v>19</v>
      </c>
      <c r="L134" s="222"/>
      <c r="M134" s="223" t="s">
        <v>19</v>
      </c>
      <c r="N134" s="224" t="s">
        <v>45</v>
      </c>
      <c r="O134" s="65"/>
      <c r="P134" s="188">
        <f t="shared" si="11"/>
        <v>0</v>
      </c>
      <c r="Q134" s="188">
        <v>2.5000000000000001E-2</v>
      </c>
      <c r="R134" s="188">
        <f t="shared" si="12"/>
        <v>2.5000000000000001E-2</v>
      </c>
      <c r="S134" s="188">
        <v>0</v>
      </c>
      <c r="T134" s="189">
        <f t="shared" si="1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838</v>
      </c>
      <c r="AT134" s="190" t="s">
        <v>285</v>
      </c>
      <c r="AU134" s="190" t="s">
        <v>85</v>
      </c>
      <c r="AY134" s="18" t="s">
        <v>171</v>
      </c>
      <c r="BE134" s="191">
        <f t="shared" si="14"/>
        <v>0</v>
      </c>
      <c r="BF134" s="191">
        <f t="shared" si="15"/>
        <v>0</v>
      </c>
      <c r="BG134" s="191">
        <f t="shared" si="16"/>
        <v>0</v>
      </c>
      <c r="BH134" s="191">
        <f t="shared" si="17"/>
        <v>0</v>
      </c>
      <c r="BI134" s="191">
        <f t="shared" si="18"/>
        <v>0</v>
      </c>
      <c r="BJ134" s="18" t="s">
        <v>85</v>
      </c>
      <c r="BK134" s="191">
        <f t="shared" si="19"/>
        <v>0</v>
      </c>
      <c r="BL134" s="18" t="s">
        <v>838</v>
      </c>
      <c r="BM134" s="190" t="s">
        <v>2710</v>
      </c>
    </row>
    <row r="135" spans="1:65" s="2" customFormat="1" ht="36">
      <c r="A135" s="35"/>
      <c r="B135" s="36"/>
      <c r="C135" s="179" t="s">
        <v>326</v>
      </c>
      <c r="D135" s="179" t="s">
        <v>173</v>
      </c>
      <c r="E135" s="180" t="s">
        <v>2711</v>
      </c>
      <c r="F135" s="181" t="s">
        <v>2712</v>
      </c>
      <c r="G135" s="182" t="s">
        <v>266</v>
      </c>
      <c r="H135" s="183">
        <v>73</v>
      </c>
      <c r="I135" s="184"/>
      <c r="J135" s="185">
        <f t="shared" si="10"/>
        <v>0</v>
      </c>
      <c r="K135" s="181" t="s">
        <v>19</v>
      </c>
      <c r="L135" s="40"/>
      <c r="M135" s="186" t="s">
        <v>19</v>
      </c>
      <c r="N135" s="187" t="s">
        <v>45</v>
      </c>
      <c r="O135" s="65"/>
      <c r="P135" s="188">
        <f t="shared" si="11"/>
        <v>0</v>
      </c>
      <c r="Q135" s="188">
        <v>0</v>
      </c>
      <c r="R135" s="188">
        <f t="shared" si="12"/>
        <v>0</v>
      </c>
      <c r="S135" s="188">
        <v>0</v>
      </c>
      <c r="T135" s="189">
        <f t="shared" si="1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518</v>
      </c>
      <c r="AT135" s="190" t="s">
        <v>173</v>
      </c>
      <c r="AU135" s="190" t="s">
        <v>85</v>
      </c>
      <c r="AY135" s="18" t="s">
        <v>171</v>
      </c>
      <c r="BE135" s="191">
        <f t="shared" si="14"/>
        <v>0</v>
      </c>
      <c r="BF135" s="191">
        <f t="shared" si="15"/>
        <v>0</v>
      </c>
      <c r="BG135" s="191">
        <f t="shared" si="16"/>
        <v>0</v>
      </c>
      <c r="BH135" s="191">
        <f t="shared" si="17"/>
        <v>0</v>
      </c>
      <c r="BI135" s="191">
        <f t="shared" si="18"/>
        <v>0</v>
      </c>
      <c r="BJ135" s="18" t="s">
        <v>85</v>
      </c>
      <c r="BK135" s="191">
        <f t="shared" si="19"/>
        <v>0</v>
      </c>
      <c r="BL135" s="18" t="s">
        <v>518</v>
      </c>
      <c r="BM135" s="190" t="s">
        <v>2713</v>
      </c>
    </row>
    <row r="136" spans="1:65" s="2" customFormat="1" ht="33" customHeight="1">
      <c r="A136" s="35"/>
      <c r="B136" s="36"/>
      <c r="C136" s="179" t="s">
        <v>402</v>
      </c>
      <c r="D136" s="179" t="s">
        <v>173</v>
      </c>
      <c r="E136" s="180" t="s">
        <v>2714</v>
      </c>
      <c r="F136" s="181" t="s">
        <v>2715</v>
      </c>
      <c r="G136" s="182" t="s">
        <v>318</v>
      </c>
      <c r="H136" s="183">
        <v>100</v>
      </c>
      <c r="I136" s="184"/>
      <c r="J136" s="185">
        <f t="shared" si="10"/>
        <v>0</v>
      </c>
      <c r="K136" s="181" t="s">
        <v>19</v>
      </c>
      <c r="L136" s="40"/>
      <c r="M136" s="186" t="s">
        <v>19</v>
      </c>
      <c r="N136" s="187" t="s">
        <v>45</v>
      </c>
      <c r="O136" s="65"/>
      <c r="P136" s="188">
        <f t="shared" si="11"/>
        <v>0</v>
      </c>
      <c r="Q136" s="188">
        <v>0</v>
      </c>
      <c r="R136" s="188">
        <f t="shared" si="12"/>
        <v>0</v>
      </c>
      <c r="S136" s="188">
        <v>0</v>
      </c>
      <c r="T136" s="189">
        <f t="shared" si="1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518</v>
      </c>
      <c r="AT136" s="190" t="s">
        <v>173</v>
      </c>
      <c r="AU136" s="190" t="s">
        <v>85</v>
      </c>
      <c r="AY136" s="18" t="s">
        <v>171</v>
      </c>
      <c r="BE136" s="191">
        <f t="shared" si="14"/>
        <v>0</v>
      </c>
      <c r="BF136" s="191">
        <f t="shared" si="15"/>
        <v>0</v>
      </c>
      <c r="BG136" s="191">
        <f t="shared" si="16"/>
        <v>0</v>
      </c>
      <c r="BH136" s="191">
        <f t="shared" si="17"/>
        <v>0</v>
      </c>
      <c r="BI136" s="191">
        <f t="shared" si="18"/>
        <v>0</v>
      </c>
      <c r="BJ136" s="18" t="s">
        <v>85</v>
      </c>
      <c r="BK136" s="191">
        <f t="shared" si="19"/>
        <v>0</v>
      </c>
      <c r="BL136" s="18" t="s">
        <v>518</v>
      </c>
      <c r="BM136" s="190" t="s">
        <v>2716</v>
      </c>
    </row>
    <row r="137" spans="1:65" s="2" customFormat="1" ht="16.5" customHeight="1">
      <c r="A137" s="35"/>
      <c r="B137" s="36"/>
      <c r="C137" s="215" t="s">
        <v>407</v>
      </c>
      <c r="D137" s="215" t="s">
        <v>285</v>
      </c>
      <c r="E137" s="216" t="s">
        <v>2717</v>
      </c>
      <c r="F137" s="217" t="s">
        <v>2718</v>
      </c>
      <c r="G137" s="218" t="s">
        <v>1525</v>
      </c>
      <c r="H137" s="219">
        <v>65</v>
      </c>
      <c r="I137" s="220"/>
      <c r="J137" s="221">
        <f t="shared" si="10"/>
        <v>0</v>
      </c>
      <c r="K137" s="217" t="s">
        <v>19</v>
      </c>
      <c r="L137" s="222"/>
      <c r="M137" s="223" t="s">
        <v>19</v>
      </c>
      <c r="N137" s="224" t="s">
        <v>45</v>
      </c>
      <c r="O137" s="65"/>
      <c r="P137" s="188">
        <f t="shared" si="11"/>
        <v>0</v>
      </c>
      <c r="Q137" s="188">
        <v>1E-3</v>
      </c>
      <c r="R137" s="188">
        <f t="shared" si="12"/>
        <v>6.5000000000000002E-2</v>
      </c>
      <c r="S137" s="188">
        <v>0</v>
      </c>
      <c r="T137" s="189">
        <f t="shared" si="1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838</v>
      </c>
      <c r="AT137" s="190" t="s">
        <v>285</v>
      </c>
      <c r="AU137" s="190" t="s">
        <v>85</v>
      </c>
      <c r="AY137" s="18" t="s">
        <v>171</v>
      </c>
      <c r="BE137" s="191">
        <f t="shared" si="14"/>
        <v>0</v>
      </c>
      <c r="BF137" s="191">
        <f t="shared" si="15"/>
        <v>0</v>
      </c>
      <c r="BG137" s="191">
        <f t="shared" si="16"/>
        <v>0</v>
      </c>
      <c r="BH137" s="191">
        <f t="shared" si="17"/>
        <v>0</v>
      </c>
      <c r="BI137" s="191">
        <f t="shared" si="18"/>
        <v>0</v>
      </c>
      <c r="BJ137" s="18" t="s">
        <v>85</v>
      </c>
      <c r="BK137" s="191">
        <f t="shared" si="19"/>
        <v>0</v>
      </c>
      <c r="BL137" s="18" t="s">
        <v>838</v>
      </c>
      <c r="BM137" s="190" t="s">
        <v>2719</v>
      </c>
    </row>
    <row r="138" spans="1:65" s="2" customFormat="1" ht="24">
      <c r="A138" s="35"/>
      <c r="B138" s="36"/>
      <c r="C138" s="179" t="s">
        <v>412</v>
      </c>
      <c r="D138" s="179" t="s">
        <v>173</v>
      </c>
      <c r="E138" s="180" t="s">
        <v>2720</v>
      </c>
      <c r="F138" s="181" t="s">
        <v>2721</v>
      </c>
      <c r="G138" s="182" t="s">
        <v>318</v>
      </c>
      <c r="H138" s="183">
        <v>150</v>
      </c>
      <c r="I138" s="184"/>
      <c r="J138" s="185">
        <f t="shared" si="10"/>
        <v>0</v>
      </c>
      <c r="K138" s="181" t="s">
        <v>19</v>
      </c>
      <c r="L138" s="40"/>
      <c r="M138" s="186" t="s">
        <v>19</v>
      </c>
      <c r="N138" s="187" t="s">
        <v>45</v>
      </c>
      <c r="O138" s="65"/>
      <c r="P138" s="188">
        <f t="shared" si="11"/>
        <v>0</v>
      </c>
      <c r="Q138" s="188">
        <v>0</v>
      </c>
      <c r="R138" s="188">
        <f t="shared" si="12"/>
        <v>0</v>
      </c>
      <c r="S138" s="188">
        <v>0</v>
      </c>
      <c r="T138" s="18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518</v>
      </c>
      <c r="AT138" s="190" t="s">
        <v>173</v>
      </c>
      <c r="AU138" s="190" t="s">
        <v>85</v>
      </c>
      <c r="AY138" s="18" t="s">
        <v>171</v>
      </c>
      <c r="BE138" s="191">
        <f t="shared" si="14"/>
        <v>0</v>
      </c>
      <c r="BF138" s="191">
        <f t="shared" si="15"/>
        <v>0</v>
      </c>
      <c r="BG138" s="191">
        <f t="shared" si="16"/>
        <v>0</v>
      </c>
      <c r="BH138" s="191">
        <f t="shared" si="17"/>
        <v>0</v>
      </c>
      <c r="BI138" s="191">
        <f t="shared" si="18"/>
        <v>0</v>
      </c>
      <c r="BJ138" s="18" t="s">
        <v>85</v>
      </c>
      <c r="BK138" s="191">
        <f t="shared" si="19"/>
        <v>0</v>
      </c>
      <c r="BL138" s="18" t="s">
        <v>518</v>
      </c>
      <c r="BM138" s="190" t="s">
        <v>2722</v>
      </c>
    </row>
    <row r="139" spans="1:65" s="2" customFormat="1" ht="16.5" customHeight="1">
      <c r="A139" s="35"/>
      <c r="B139" s="36"/>
      <c r="C139" s="215" t="s">
        <v>417</v>
      </c>
      <c r="D139" s="215" t="s">
        <v>285</v>
      </c>
      <c r="E139" s="216" t="s">
        <v>2723</v>
      </c>
      <c r="F139" s="217" t="s">
        <v>2724</v>
      </c>
      <c r="G139" s="218" t="s">
        <v>1525</v>
      </c>
      <c r="H139" s="219">
        <v>25</v>
      </c>
      <c r="I139" s="220"/>
      <c r="J139" s="221">
        <f t="shared" si="10"/>
        <v>0</v>
      </c>
      <c r="K139" s="217" t="s">
        <v>19</v>
      </c>
      <c r="L139" s="222"/>
      <c r="M139" s="223" t="s">
        <v>19</v>
      </c>
      <c r="N139" s="224" t="s">
        <v>45</v>
      </c>
      <c r="O139" s="65"/>
      <c r="P139" s="188">
        <f t="shared" si="11"/>
        <v>0</v>
      </c>
      <c r="Q139" s="188">
        <v>1E-3</v>
      </c>
      <c r="R139" s="188">
        <f t="shared" si="12"/>
        <v>2.5000000000000001E-2</v>
      </c>
      <c r="S139" s="188">
        <v>0</v>
      </c>
      <c r="T139" s="18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838</v>
      </c>
      <c r="AT139" s="190" t="s">
        <v>285</v>
      </c>
      <c r="AU139" s="190" t="s">
        <v>85</v>
      </c>
      <c r="AY139" s="18" t="s">
        <v>171</v>
      </c>
      <c r="BE139" s="191">
        <f t="shared" si="14"/>
        <v>0</v>
      </c>
      <c r="BF139" s="191">
        <f t="shared" si="15"/>
        <v>0</v>
      </c>
      <c r="BG139" s="191">
        <f t="shared" si="16"/>
        <v>0</v>
      </c>
      <c r="BH139" s="191">
        <f t="shared" si="17"/>
        <v>0</v>
      </c>
      <c r="BI139" s="191">
        <f t="shared" si="18"/>
        <v>0</v>
      </c>
      <c r="BJ139" s="18" t="s">
        <v>85</v>
      </c>
      <c r="BK139" s="191">
        <f t="shared" si="19"/>
        <v>0</v>
      </c>
      <c r="BL139" s="18" t="s">
        <v>838</v>
      </c>
      <c r="BM139" s="190" t="s">
        <v>2725</v>
      </c>
    </row>
    <row r="140" spans="1:65" s="2" customFormat="1" ht="24">
      <c r="A140" s="35"/>
      <c r="B140" s="36"/>
      <c r="C140" s="179" t="s">
        <v>278</v>
      </c>
      <c r="D140" s="179" t="s">
        <v>173</v>
      </c>
      <c r="E140" s="180" t="s">
        <v>2726</v>
      </c>
      <c r="F140" s="181" t="s">
        <v>2727</v>
      </c>
      <c r="G140" s="182" t="s">
        <v>266</v>
      </c>
      <c r="H140" s="183">
        <v>3</v>
      </c>
      <c r="I140" s="184"/>
      <c r="J140" s="185">
        <f t="shared" si="10"/>
        <v>0</v>
      </c>
      <c r="K140" s="181" t="s">
        <v>19</v>
      </c>
      <c r="L140" s="40"/>
      <c r="M140" s="186" t="s">
        <v>19</v>
      </c>
      <c r="N140" s="187" t="s">
        <v>45</v>
      </c>
      <c r="O140" s="65"/>
      <c r="P140" s="188">
        <f t="shared" si="11"/>
        <v>0</v>
      </c>
      <c r="Q140" s="188">
        <v>0</v>
      </c>
      <c r="R140" s="188">
        <f t="shared" si="12"/>
        <v>0</v>
      </c>
      <c r="S140" s="188">
        <v>0</v>
      </c>
      <c r="T140" s="18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518</v>
      </c>
      <c r="AT140" s="190" t="s">
        <v>173</v>
      </c>
      <c r="AU140" s="190" t="s">
        <v>85</v>
      </c>
      <c r="AY140" s="18" t="s">
        <v>171</v>
      </c>
      <c r="BE140" s="191">
        <f t="shared" si="14"/>
        <v>0</v>
      </c>
      <c r="BF140" s="191">
        <f t="shared" si="15"/>
        <v>0</v>
      </c>
      <c r="BG140" s="191">
        <f t="shared" si="16"/>
        <v>0</v>
      </c>
      <c r="BH140" s="191">
        <f t="shared" si="17"/>
        <v>0</v>
      </c>
      <c r="BI140" s="191">
        <f t="shared" si="18"/>
        <v>0</v>
      </c>
      <c r="BJ140" s="18" t="s">
        <v>85</v>
      </c>
      <c r="BK140" s="191">
        <f t="shared" si="19"/>
        <v>0</v>
      </c>
      <c r="BL140" s="18" t="s">
        <v>518</v>
      </c>
      <c r="BM140" s="190" t="s">
        <v>2728</v>
      </c>
    </row>
    <row r="141" spans="1:65" s="2" customFormat="1" ht="36">
      <c r="A141" s="35"/>
      <c r="B141" s="36"/>
      <c r="C141" s="215" t="s">
        <v>427</v>
      </c>
      <c r="D141" s="215" t="s">
        <v>285</v>
      </c>
      <c r="E141" s="216" t="s">
        <v>2729</v>
      </c>
      <c r="F141" s="217" t="s">
        <v>2730</v>
      </c>
      <c r="G141" s="218" t="s">
        <v>266</v>
      </c>
      <c r="H141" s="219">
        <v>1</v>
      </c>
      <c r="I141" s="220"/>
      <c r="J141" s="221">
        <f t="shared" si="10"/>
        <v>0</v>
      </c>
      <c r="K141" s="217" t="s">
        <v>19</v>
      </c>
      <c r="L141" s="222"/>
      <c r="M141" s="223" t="s">
        <v>19</v>
      </c>
      <c r="N141" s="224" t="s">
        <v>45</v>
      </c>
      <c r="O141" s="65"/>
      <c r="P141" s="188">
        <f t="shared" si="11"/>
        <v>0</v>
      </c>
      <c r="Q141" s="188">
        <v>3.0000000000000001E-3</v>
      </c>
      <c r="R141" s="188">
        <f t="shared" si="12"/>
        <v>3.0000000000000001E-3</v>
      </c>
      <c r="S141" s="188">
        <v>0</v>
      </c>
      <c r="T141" s="18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838</v>
      </c>
      <c r="AT141" s="190" t="s">
        <v>285</v>
      </c>
      <c r="AU141" s="190" t="s">
        <v>85</v>
      </c>
      <c r="AY141" s="18" t="s">
        <v>171</v>
      </c>
      <c r="BE141" s="191">
        <f t="shared" si="14"/>
        <v>0</v>
      </c>
      <c r="BF141" s="191">
        <f t="shared" si="15"/>
        <v>0</v>
      </c>
      <c r="BG141" s="191">
        <f t="shared" si="16"/>
        <v>0</v>
      </c>
      <c r="BH141" s="191">
        <f t="shared" si="17"/>
        <v>0</v>
      </c>
      <c r="BI141" s="191">
        <f t="shared" si="18"/>
        <v>0</v>
      </c>
      <c r="BJ141" s="18" t="s">
        <v>85</v>
      </c>
      <c r="BK141" s="191">
        <f t="shared" si="19"/>
        <v>0</v>
      </c>
      <c r="BL141" s="18" t="s">
        <v>838</v>
      </c>
      <c r="BM141" s="190" t="s">
        <v>2731</v>
      </c>
    </row>
    <row r="142" spans="1:65" s="2" customFormat="1" ht="16.5" customHeight="1">
      <c r="A142" s="35"/>
      <c r="B142" s="36"/>
      <c r="C142" s="215" t="s">
        <v>432</v>
      </c>
      <c r="D142" s="215" t="s">
        <v>285</v>
      </c>
      <c r="E142" s="216" t="s">
        <v>2732</v>
      </c>
      <c r="F142" s="217" t="s">
        <v>2733</v>
      </c>
      <c r="G142" s="218" t="s">
        <v>266</v>
      </c>
      <c r="H142" s="219">
        <v>2</v>
      </c>
      <c r="I142" s="220"/>
      <c r="J142" s="221">
        <f t="shared" si="10"/>
        <v>0</v>
      </c>
      <c r="K142" s="217" t="s">
        <v>19</v>
      </c>
      <c r="L142" s="222"/>
      <c r="M142" s="223" t="s">
        <v>19</v>
      </c>
      <c r="N142" s="224" t="s">
        <v>45</v>
      </c>
      <c r="O142" s="65"/>
      <c r="P142" s="188">
        <f t="shared" si="11"/>
        <v>0</v>
      </c>
      <c r="Q142" s="188">
        <v>6.8999999999999999E-3</v>
      </c>
      <c r="R142" s="188">
        <f t="shared" si="12"/>
        <v>1.38E-2</v>
      </c>
      <c r="S142" s="188">
        <v>0</v>
      </c>
      <c r="T142" s="18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838</v>
      </c>
      <c r="AT142" s="190" t="s">
        <v>285</v>
      </c>
      <c r="AU142" s="190" t="s">
        <v>85</v>
      </c>
      <c r="AY142" s="18" t="s">
        <v>171</v>
      </c>
      <c r="BE142" s="191">
        <f t="shared" si="14"/>
        <v>0</v>
      </c>
      <c r="BF142" s="191">
        <f t="shared" si="15"/>
        <v>0</v>
      </c>
      <c r="BG142" s="191">
        <f t="shared" si="16"/>
        <v>0</v>
      </c>
      <c r="BH142" s="191">
        <f t="shared" si="17"/>
        <v>0</v>
      </c>
      <c r="BI142" s="191">
        <f t="shared" si="18"/>
        <v>0</v>
      </c>
      <c r="BJ142" s="18" t="s">
        <v>85</v>
      </c>
      <c r="BK142" s="191">
        <f t="shared" si="19"/>
        <v>0</v>
      </c>
      <c r="BL142" s="18" t="s">
        <v>838</v>
      </c>
      <c r="BM142" s="190" t="s">
        <v>2734</v>
      </c>
    </row>
    <row r="143" spans="1:65" s="2" customFormat="1" ht="24">
      <c r="A143" s="35"/>
      <c r="B143" s="36"/>
      <c r="C143" s="179" t="s">
        <v>437</v>
      </c>
      <c r="D143" s="179" t="s">
        <v>173</v>
      </c>
      <c r="E143" s="180" t="s">
        <v>2735</v>
      </c>
      <c r="F143" s="181" t="s">
        <v>2736</v>
      </c>
      <c r="G143" s="182" t="s">
        <v>266</v>
      </c>
      <c r="H143" s="183">
        <v>28</v>
      </c>
      <c r="I143" s="184"/>
      <c r="J143" s="185">
        <f t="shared" si="10"/>
        <v>0</v>
      </c>
      <c r="K143" s="181" t="s">
        <v>19</v>
      </c>
      <c r="L143" s="40"/>
      <c r="M143" s="186" t="s">
        <v>19</v>
      </c>
      <c r="N143" s="187" t="s">
        <v>45</v>
      </c>
      <c r="O143" s="65"/>
      <c r="P143" s="188">
        <f t="shared" si="11"/>
        <v>0</v>
      </c>
      <c r="Q143" s="188">
        <v>0</v>
      </c>
      <c r="R143" s="188">
        <f t="shared" si="12"/>
        <v>0</v>
      </c>
      <c r="S143" s="188">
        <v>0</v>
      </c>
      <c r="T143" s="18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518</v>
      </c>
      <c r="AT143" s="190" t="s">
        <v>173</v>
      </c>
      <c r="AU143" s="190" t="s">
        <v>85</v>
      </c>
      <c r="AY143" s="18" t="s">
        <v>171</v>
      </c>
      <c r="BE143" s="191">
        <f t="shared" si="14"/>
        <v>0</v>
      </c>
      <c r="BF143" s="191">
        <f t="shared" si="15"/>
        <v>0</v>
      </c>
      <c r="BG143" s="191">
        <f t="shared" si="16"/>
        <v>0</v>
      </c>
      <c r="BH143" s="191">
        <f t="shared" si="17"/>
        <v>0</v>
      </c>
      <c r="BI143" s="191">
        <f t="shared" si="18"/>
        <v>0</v>
      </c>
      <c r="BJ143" s="18" t="s">
        <v>85</v>
      </c>
      <c r="BK143" s="191">
        <f t="shared" si="19"/>
        <v>0</v>
      </c>
      <c r="BL143" s="18" t="s">
        <v>518</v>
      </c>
      <c r="BM143" s="190" t="s">
        <v>2737</v>
      </c>
    </row>
    <row r="144" spans="1:65" s="2" customFormat="1" ht="24">
      <c r="A144" s="35"/>
      <c r="B144" s="36"/>
      <c r="C144" s="179" t="s">
        <v>442</v>
      </c>
      <c r="D144" s="179" t="s">
        <v>173</v>
      </c>
      <c r="E144" s="180" t="s">
        <v>2738</v>
      </c>
      <c r="F144" s="181" t="s">
        <v>2739</v>
      </c>
      <c r="G144" s="182" t="s">
        <v>266</v>
      </c>
      <c r="H144" s="183">
        <v>21</v>
      </c>
      <c r="I144" s="184"/>
      <c r="J144" s="185">
        <f t="shared" si="10"/>
        <v>0</v>
      </c>
      <c r="K144" s="181" t="s">
        <v>19</v>
      </c>
      <c r="L144" s="40"/>
      <c r="M144" s="186" t="s">
        <v>19</v>
      </c>
      <c r="N144" s="187" t="s">
        <v>45</v>
      </c>
      <c r="O144" s="65"/>
      <c r="P144" s="188">
        <f t="shared" si="11"/>
        <v>0</v>
      </c>
      <c r="Q144" s="188">
        <v>0</v>
      </c>
      <c r="R144" s="188">
        <f t="shared" si="12"/>
        <v>0</v>
      </c>
      <c r="S144" s="188">
        <v>0</v>
      </c>
      <c r="T144" s="18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518</v>
      </c>
      <c r="AT144" s="190" t="s">
        <v>173</v>
      </c>
      <c r="AU144" s="190" t="s">
        <v>85</v>
      </c>
      <c r="AY144" s="18" t="s">
        <v>171</v>
      </c>
      <c r="BE144" s="191">
        <f t="shared" si="14"/>
        <v>0</v>
      </c>
      <c r="BF144" s="191">
        <f t="shared" si="15"/>
        <v>0</v>
      </c>
      <c r="BG144" s="191">
        <f t="shared" si="16"/>
        <v>0</v>
      </c>
      <c r="BH144" s="191">
        <f t="shared" si="17"/>
        <v>0</v>
      </c>
      <c r="BI144" s="191">
        <f t="shared" si="18"/>
        <v>0</v>
      </c>
      <c r="BJ144" s="18" t="s">
        <v>85</v>
      </c>
      <c r="BK144" s="191">
        <f t="shared" si="19"/>
        <v>0</v>
      </c>
      <c r="BL144" s="18" t="s">
        <v>518</v>
      </c>
      <c r="BM144" s="190" t="s">
        <v>2740</v>
      </c>
    </row>
    <row r="145" spans="1:65" s="2" customFormat="1" ht="33" customHeight="1">
      <c r="A145" s="35"/>
      <c r="B145" s="36"/>
      <c r="C145" s="215" t="s">
        <v>447</v>
      </c>
      <c r="D145" s="215" t="s">
        <v>285</v>
      </c>
      <c r="E145" s="216" t="s">
        <v>2741</v>
      </c>
      <c r="F145" s="217" t="s">
        <v>2742</v>
      </c>
      <c r="G145" s="218" t="s">
        <v>266</v>
      </c>
      <c r="H145" s="219">
        <v>8</v>
      </c>
      <c r="I145" s="220"/>
      <c r="J145" s="221">
        <f t="shared" si="10"/>
        <v>0</v>
      </c>
      <c r="K145" s="217" t="s">
        <v>19</v>
      </c>
      <c r="L145" s="222"/>
      <c r="M145" s="223" t="s">
        <v>19</v>
      </c>
      <c r="N145" s="224" t="s">
        <v>45</v>
      </c>
      <c r="O145" s="65"/>
      <c r="P145" s="188">
        <f t="shared" si="11"/>
        <v>0</v>
      </c>
      <c r="Q145" s="188">
        <v>6.9999999999999999E-4</v>
      </c>
      <c r="R145" s="188">
        <f t="shared" si="12"/>
        <v>5.5999999999999999E-3</v>
      </c>
      <c r="S145" s="188">
        <v>0</v>
      </c>
      <c r="T145" s="18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838</v>
      </c>
      <c r="AT145" s="190" t="s">
        <v>285</v>
      </c>
      <c r="AU145" s="190" t="s">
        <v>85</v>
      </c>
      <c r="AY145" s="18" t="s">
        <v>171</v>
      </c>
      <c r="BE145" s="191">
        <f t="shared" si="14"/>
        <v>0</v>
      </c>
      <c r="BF145" s="191">
        <f t="shared" si="15"/>
        <v>0</v>
      </c>
      <c r="BG145" s="191">
        <f t="shared" si="16"/>
        <v>0</v>
      </c>
      <c r="BH145" s="191">
        <f t="shared" si="17"/>
        <v>0</v>
      </c>
      <c r="BI145" s="191">
        <f t="shared" si="18"/>
        <v>0</v>
      </c>
      <c r="BJ145" s="18" t="s">
        <v>85</v>
      </c>
      <c r="BK145" s="191">
        <f t="shared" si="19"/>
        <v>0</v>
      </c>
      <c r="BL145" s="18" t="s">
        <v>838</v>
      </c>
      <c r="BM145" s="190" t="s">
        <v>2743</v>
      </c>
    </row>
    <row r="146" spans="1:65" s="2" customFormat="1" ht="16.5" customHeight="1">
      <c r="A146" s="35"/>
      <c r="B146" s="36"/>
      <c r="C146" s="215" t="s">
        <v>282</v>
      </c>
      <c r="D146" s="215" t="s">
        <v>285</v>
      </c>
      <c r="E146" s="216" t="s">
        <v>2744</v>
      </c>
      <c r="F146" s="217" t="s">
        <v>2745</v>
      </c>
      <c r="G146" s="218" t="s">
        <v>266</v>
      </c>
      <c r="H146" s="219">
        <v>3</v>
      </c>
      <c r="I146" s="220"/>
      <c r="J146" s="221">
        <f t="shared" si="10"/>
        <v>0</v>
      </c>
      <c r="K146" s="217" t="s">
        <v>19</v>
      </c>
      <c r="L146" s="222"/>
      <c r="M146" s="223" t="s">
        <v>19</v>
      </c>
      <c r="N146" s="224" t="s">
        <v>45</v>
      </c>
      <c r="O146" s="65"/>
      <c r="P146" s="188">
        <f t="shared" si="11"/>
        <v>0</v>
      </c>
      <c r="Q146" s="188">
        <v>1.6000000000000001E-4</v>
      </c>
      <c r="R146" s="188">
        <f t="shared" si="12"/>
        <v>4.8000000000000007E-4</v>
      </c>
      <c r="S146" s="188">
        <v>0</v>
      </c>
      <c r="T146" s="18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838</v>
      </c>
      <c r="AT146" s="190" t="s">
        <v>285</v>
      </c>
      <c r="AU146" s="190" t="s">
        <v>85</v>
      </c>
      <c r="AY146" s="18" t="s">
        <v>171</v>
      </c>
      <c r="BE146" s="191">
        <f t="shared" si="14"/>
        <v>0</v>
      </c>
      <c r="BF146" s="191">
        <f t="shared" si="15"/>
        <v>0</v>
      </c>
      <c r="BG146" s="191">
        <f t="shared" si="16"/>
        <v>0</v>
      </c>
      <c r="BH146" s="191">
        <f t="shared" si="17"/>
        <v>0</v>
      </c>
      <c r="BI146" s="191">
        <f t="shared" si="18"/>
        <v>0</v>
      </c>
      <c r="BJ146" s="18" t="s">
        <v>85</v>
      </c>
      <c r="BK146" s="191">
        <f t="shared" si="19"/>
        <v>0</v>
      </c>
      <c r="BL146" s="18" t="s">
        <v>838</v>
      </c>
      <c r="BM146" s="190" t="s">
        <v>2746</v>
      </c>
    </row>
    <row r="147" spans="1:65" s="2" customFormat="1" ht="16.5" customHeight="1">
      <c r="A147" s="35"/>
      <c r="B147" s="36"/>
      <c r="C147" s="215" t="s">
        <v>456</v>
      </c>
      <c r="D147" s="215" t="s">
        <v>285</v>
      </c>
      <c r="E147" s="216" t="s">
        <v>2747</v>
      </c>
      <c r="F147" s="217" t="s">
        <v>2748</v>
      </c>
      <c r="G147" s="218" t="s">
        <v>266</v>
      </c>
      <c r="H147" s="219">
        <v>1</v>
      </c>
      <c r="I147" s="220"/>
      <c r="J147" s="221">
        <f t="shared" si="10"/>
        <v>0</v>
      </c>
      <c r="K147" s="217" t="s">
        <v>19</v>
      </c>
      <c r="L147" s="222"/>
      <c r="M147" s="223" t="s">
        <v>19</v>
      </c>
      <c r="N147" s="224" t="s">
        <v>45</v>
      </c>
      <c r="O147" s="65"/>
      <c r="P147" s="188">
        <f t="shared" si="11"/>
        <v>0</v>
      </c>
      <c r="Q147" s="188">
        <v>2.9E-4</v>
      </c>
      <c r="R147" s="188">
        <f t="shared" si="12"/>
        <v>2.9E-4</v>
      </c>
      <c r="S147" s="188">
        <v>0</v>
      </c>
      <c r="T147" s="18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838</v>
      </c>
      <c r="AT147" s="190" t="s">
        <v>285</v>
      </c>
      <c r="AU147" s="190" t="s">
        <v>85</v>
      </c>
      <c r="AY147" s="18" t="s">
        <v>171</v>
      </c>
      <c r="BE147" s="191">
        <f t="shared" si="14"/>
        <v>0</v>
      </c>
      <c r="BF147" s="191">
        <f t="shared" si="15"/>
        <v>0</v>
      </c>
      <c r="BG147" s="191">
        <f t="shared" si="16"/>
        <v>0</v>
      </c>
      <c r="BH147" s="191">
        <f t="shared" si="17"/>
        <v>0</v>
      </c>
      <c r="BI147" s="191">
        <f t="shared" si="18"/>
        <v>0</v>
      </c>
      <c r="BJ147" s="18" t="s">
        <v>85</v>
      </c>
      <c r="BK147" s="191">
        <f t="shared" si="19"/>
        <v>0</v>
      </c>
      <c r="BL147" s="18" t="s">
        <v>838</v>
      </c>
      <c r="BM147" s="190" t="s">
        <v>2749</v>
      </c>
    </row>
    <row r="148" spans="1:65" s="2" customFormat="1" ht="16.5" customHeight="1">
      <c r="A148" s="35"/>
      <c r="B148" s="36"/>
      <c r="C148" s="215" t="s">
        <v>461</v>
      </c>
      <c r="D148" s="215" t="s">
        <v>285</v>
      </c>
      <c r="E148" s="216" t="s">
        <v>2750</v>
      </c>
      <c r="F148" s="217" t="s">
        <v>2751</v>
      </c>
      <c r="G148" s="218" t="s">
        <v>266</v>
      </c>
      <c r="H148" s="219">
        <v>1</v>
      </c>
      <c r="I148" s="220"/>
      <c r="J148" s="221">
        <f t="shared" si="10"/>
        <v>0</v>
      </c>
      <c r="K148" s="217" t="s">
        <v>19</v>
      </c>
      <c r="L148" s="222"/>
      <c r="M148" s="223" t="s">
        <v>19</v>
      </c>
      <c r="N148" s="224" t="s">
        <v>45</v>
      </c>
      <c r="O148" s="65"/>
      <c r="P148" s="188">
        <f t="shared" si="11"/>
        <v>0</v>
      </c>
      <c r="Q148" s="188">
        <v>2.9E-4</v>
      </c>
      <c r="R148" s="188">
        <f t="shared" si="12"/>
        <v>2.9E-4</v>
      </c>
      <c r="S148" s="188">
        <v>0</v>
      </c>
      <c r="T148" s="189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838</v>
      </c>
      <c r="AT148" s="190" t="s">
        <v>285</v>
      </c>
      <c r="AU148" s="190" t="s">
        <v>85</v>
      </c>
      <c r="AY148" s="18" t="s">
        <v>171</v>
      </c>
      <c r="BE148" s="191">
        <f t="shared" si="14"/>
        <v>0</v>
      </c>
      <c r="BF148" s="191">
        <f t="shared" si="15"/>
        <v>0</v>
      </c>
      <c r="BG148" s="191">
        <f t="shared" si="16"/>
        <v>0</v>
      </c>
      <c r="BH148" s="191">
        <f t="shared" si="17"/>
        <v>0</v>
      </c>
      <c r="BI148" s="191">
        <f t="shared" si="18"/>
        <v>0</v>
      </c>
      <c r="BJ148" s="18" t="s">
        <v>85</v>
      </c>
      <c r="BK148" s="191">
        <f t="shared" si="19"/>
        <v>0</v>
      </c>
      <c r="BL148" s="18" t="s">
        <v>838</v>
      </c>
      <c r="BM148" s="190" t="s">
        <v>2752</v>
      </c>
    </row>
    <row r="149" spans="1:65" s="2" customFormat="1" ht="16.5" customHeight="1">
      <c r="A149" s="35"/>
      <c r="B149" s="36"/>
      <c r="C149" s="215" t="s">
        <v>467</v>
      </c>
      <c r="D149" s="215" t="s">
        <v>285</v>
      </c>
      <c r="E149" s="216" t="s">
        <v>2753</v>
      </c>
      <c r="F149" s="217" t="s">
        <v>2754</v>
      </c>
      <c r="G149" s="218" t="s">
        <v>266</v>
      </c>
      <c r="H149" s="219">
        <v>100</v>
      </c>
      <c r="I149" s="220"/>
      <c r="J149" s="221">
        <f t="shared" si="10"/>
        <v>0</v>
      </c>
      <c r="K149" s="217" t="s">
        <v>19</v>
      </c>
      <c r="L149" s="222"/>
      <c r="M149" s="223" t="s">
        <v>19</v>
      </c>
      <c r="N149" s="224" t="s">
        <v>45</v>
      </c>
      <c r="O149" s="65"/>
      <c r="P149" s="188">
        <f t="shared" si="11"/>
        <v>0</v>
      </c>
      <c r="Q149" s="188">
        <v>2.3000000000000001E-4</v>
      </c>
      <c r="R149" s="188">
        <f t="shared" si="12"/>
        <v>2.3E-2</v>
      </c>
      <c r="S149" s="188">
        <v>0</v>
      </c>
      <c r="T149" s="189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838</v>
      </c>
      <c r="AT149" s="190" t="s">
        <v>285</v>
      </c>
      <c r="AU149" s="190" t="s">
        <v>85</v>
      </c>
      <c r="AY149" s="18" t="s">
        <v>171</v>
      </c>
      <c r="BE149" s="191">
        <f t="shared" si="14"/>
        <v>0</v>
      </c>
      <c r="BF149" s="191">
        <f t="shared" si="15"/>
        <v>0</v>
      </c>
      <c r="BG149" s="191">
        <f t="shared" si="16"/>
        <v>0</v>
      </c>
      <c r="BH149" s="191">
        <f t="shared" si="17"/>
        <v>0</v>
      </c>
      <c r="BI149" s="191">
        <f t="shared" si="18"/>
        <v>0</v>
      </c>
      <c r="BJ149" s="18" t="s">
        <v>85</v>
      </c>
      <c r="BK149" s="191">
        <f t="shared" si="19"/>
        <v>0</v>
      </c>
      <c r="BL149" s="18" t="s">
        <v>838</v>
      </c>
      <c r="BM149" s="190" t="s">
        <v>2755</v>
      </c>
    </row>
    <row r="150" spans="1:65" s="2" customFormat="1" ht="24">
      <c r="A150" s="35"/>
      <c r="B150" s="36"/>
      <c r="C150" s="179" t="s">
        <v>472</v>
      </c>
      <c r="D150" s="179" t="s">
        <v>173</v>
      </c>
      <c r="E150" s="180" t="s">
        <v>2756</v>
      </c>
      <c r="F150" s="181" t="s">
        <v>2757</v>
      </c>
      <c r="G150" s="182" t="s">
        <v>266</v>
      </c>
      <c r="H150" s="183">
        <v>7</v>
      </c>
      <c r="I150" s="184"/>
      <c r="J150" s="185">
        <f t="shared" si="10"/>
        <v>0</v>
      </c>
      <c r="K150" s="181" t="s">
        <v>19</v>
      </c>
      <c r="L150" s="40"/>
      <c r="M150" s="186" t="s">
        <v>19</v>
      </c>
      <c r="N150" s="187" t="s">
        <v>45</v>
      </c>
      <c r="O150" s="65"/>
      <c r="P150" s="188">
        <f t="shared" si="11"/>
        <v>0</v>
      </c>
      <c r="Q150" s="188">
        <v>0</v>
      </c>
      <c r="R150" s="188">
        <f t="shared" si="12"/>
        <v>0</v>
      </c>
      <c r="S150" s="188">
        <v>0</v>
      </c>
      <c r="T150" s="189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518</v>
      </c>
      <c r="AT150" s="190" t="s">
        <v>173</v>
      </c>
      <c r="AU150" s="190" t="s">
        <v>85</v>
      </c>
      <c r="AY150" s="18" t="s">
        <v>171</v>
      </c>
      <c r="BE150" s="191">
        <f t="shared" si="14"/>
        <v>0</v>
      </c>
      <c r="BF150" s="191">
        <f t="shared" si="15"/>
        <v>0</v>
      </c>
      <c r="BG150" s="191">
        <f t="shared" si="16"/>
        <v>0</v>
      </c>
      <c r="BH150" s="191">
        <f t="shared" si="17"/>
        <v>0</v>
      </c>
      <c r="BI150" s="191">
        <f t="shared" si="18"/>
        <v>0</v>
      </c>
      <c r="BJ150" s="18" t="s">
        <v>85</v>
      </c>
      <c r="BK150" s="191">
        <f t="shared" si="19"/>
        <v>0</v>
      </c>
      <c r="BL150" s="18" t="s">
        <v>518</v>
      </c>
      <c r="BM150" s="190" t="s">
        <v>2758</v>
      </c>
    </row>
    <row r="151" spans="1:65" s="2" customFormat="1" ht="16.5" customHeight="1">
      <c r="A151" s="35"/>
      <c r="B151" s="36"/>
      <c r="C151" s="215" t="s">
        <v>478</v>
      </c>
      <c r="D151" s="215" t="s">
        <v>285</v>
      </c>
      <c r="E151" s="216" t="s">
        <v>2759</v>
      </c>
      <c r="F151" s="217" t="s">
        <v>2760</v>
      </c>
      <c r="G151" s="218" t="s">
        <v>266</v>
      </c>
      <c r="H151" s="219">
        <v>14</v>
      </c>
      <c r="I151" s="220"/>
      <c r="J151" s="221">
        <f t="shared" si="10"/>
        <v>0</v>
      </c>
      <c r="K151" s="217" t="s">
        <v>19</v>
      </c>
      <c r="L151" s="222"/>
      <c r="M151" s="223" t="s">
        <v>19</v>
      </c>
      <c r="N151" s="224" t="s">
        <v>45</v>
      </c>
      <c r="O151" s="65"/>
      <c r="P151" s="188">
        <f t="shared" si="11"/>
        <v>0</v>
      </c>
      <c r="Q151" s="188">
        <v>2.9E-4</v>
      </c>
      <c r="R151" s="188">
        <f t="shared" si="12"/>
        <v>4.0600000000000002E-3</v>
      </c>
      <c r="S151" s="188">
        <v>0</v>
      </c>
      <c r="T151" s="189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838</v>
      </c>
      <c r="AT151" s="190" t="s">
        <v>285</v>
      </c>
      <c r="AU151" s="190" t="s">
        <v>85</v>
      </c>
      <c r="AY151" s="18" t="s">
        <v>171</v>
      </c>
      <c r="BE151" s="191">
        <f t="shared" si="14"/>
        <v>0</v>
      </c>
      <c r="BF151" s="191">
        <f t="shared" si="15"/>
        <v>0</v>
      </c>
      <c r="BG151" s="191">
        <f t="shared" si="16"/>
        <v>0</v>
      </c>
      <c r="BH151" s="191">
        <f t="shared" si="17"/>
        <v>0</v>
      </c>
      <c r="BI151" s="191">
        <f t="shared" si="18"/>
        <v>0</v>
      </c>
      <c r="BJ151" s="18" t="s">
        <v>85</v>
      </c>
      <c r="BK151" s="191">
        <f t="shared" si="19"/>
        <v>0</v>
      </c>
      <c r="BL151" s="18" t="s">
        <v>838</v>
      </c>
      <c r="BM151" s="190" t="s">
        <v>2761</v>
      </c>
    </row>
    <row r="152" spans="1:65" s="2" customFormat="1" ht="21.75" customHeight="1">
      <c r="A152" s="35"/>
      <c r="B152" s="36"/>
      <c r="C152" s="215" t="s">
        <v>484</v>
      </c>
      <c r="D152" s="215" t="s">
        <v>285</v>
      </c>
      <c r="E152" s="216" t="s">
        <v>2762</v>
      </c>
      <c r="F152" s="217" t="s">
        <v>2763</v>
      </c>
      <c r="G152" s="218" t="s">
        <v>266</v>
      </c>
      <c r="H152" s="219">
        <v>7</v>
      </c>
      <c r="I152" s="220"/>
      <c r="J152" s="221">
        <f t="shared" si="10"/>
        <v>0</v>
      </c>
      <c r="K152" s="217" t="s">
        <v>19</v>
      </c>
      <c r="L152" s="222"/>
      <c r="M152" s="223" t="s">
        <v>19</v>
      </c>
      <c r="N152" s="224" t="s">
        <v>45</v>
      </c>
      <c r="O152" s="65"/>
      <c r="P152" s="188">
        <f t="shared" si="11"/>
        <v>0</v>
      </c>
      <c r="Q152" s="188">
        <v>4.1999999999999997E-3</v>
      </c>
      <c r="R152" s="188">
        <f t="shared" si="12"/>
        <v>2.9399999999999999E-2</v>
      </c>
      <c r="S152" s="188">
        <v>0</v>
      </c>
      <c r="T152" s="189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0" t="s">
        <v>838</v>
      </c>
      <c r="AT152" s="190" t="s">
        <v>285</v>
      </c>
      <c r="AU152" s="190" t="s">
        <v>85</v>
      </c>
      <c r="AY152" s="18" t="s">
        <v>171</v>
      </c>
      <c r="BE152" s="191">
        <f t="shared" si="14"/>
        <v>0</v>
      </c>
      <c r="BF152" s="191">
        <f t="shared" si="15"/>
        <v>0</v>
      </c>
      <c r="BG152" s="191">
        <f t="shared" si="16"/>
        <v>0</v>
      </c>
      <c r="BH152" s="191">
        <f t="shared" si="17"/>
        <v>0</v>
      </c>
      <c r="BI152" s="191">
        <f t="shared" si="18"/>
        <v>0</v>
      </c>
      <c r="BJ152" s="18" t="s">
        <v>85</v>
      </c>
      <c r="BK152" s="191">
        <f t="shared" si="19"/>
        <v>0</v>
      </c>
      <c r="BL152" s="18" t="s">
        <v>838</v>
      </c>
      <c r="BM152" s="190" t="s">
        <v>2764</v>
      </c>
    </row>
    <row r="153" spans="1:65" s="2" customFormat="1" ht="21.75" customHeight="1">
      <c r="A153" s="35"/>
      <c r="B153" s="36"/>
      <c r="C153" s="179" t="s">
        <v>490</v>
      </c>
      <c r="D153" s="179" t="s">
        <v>173</v>
      </c>
      <c r="E153" s="180" t="s">
        <v>2765</v>
      </c>
      <c r="F153" s="181" t="s">
        <v>2766</v>
      </c>
      <c r="G153" s="182" t="s">
        <v>266</v>
      </c>
      <c r="H153" s="183">
        <v>7</v>
      </c>
      <c r="I153" s="184"/>
      <c r="J153" s="185">
        <f t="shared" si="10"/>
        <v>0</v>
      </c>
      <c r="K153" s="181" t="s">
        <v>19</v>
      </c>
      <c r="L153" s="40"/>
      <c r="M153" s="186" t="s">
        <v>19</v>
      </c>
      <c r="N153" s="187" t="s">
        <v>45</v>
      </c>
      <c r="O153" s="65"/>
      <c r="P153" s="188">
        <f t="shared" si="11"/>
        <v>0</v>
      </c>
      <c r="Q153" s="188">
        <v>0</v>
      </c>
      <c r="R153" s="188">
        <f t="shared" si="12"/>
        <v>0</v>
      </c>
      <c r="S153" s="188">
        <v>0</v>
      </c>
      <c r="T153" s="189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518</v>
      </c>
      <c r="AT153" s="190" t="s">
        <v>173</v>
      </c>
      <c r="AU153" s="190" t="s">
        <v>85</v>
      </c>
      <c r="AY153" s="18" t="s">
        <v>171</v>
      </c>
      <c r="BE153" s="191">
        <f t="shared" si="14"/>
        <v>0</v>
      </c>
      <c r="BF153" s="191">
        <f t="shared" si="15"/>
        <v>0</v>
      </c>
      <c r="BG153" s="191">
        <f t="shared" si="16"/>
        <v>0</v>
      </c>
      <c r="BH153" s="191">
        <f t="shared" si="17"/>
        <v>0</v>
      </c>
      <c r="BI153" s="191">
        <f t="shared" si="18"/>
        <v>0</v>
      </c>
      <c r="BJ153" s="18" t="s">
        <v>85</v>
      </c>
      <c r="BK153" s="191">
        <f t="shared" si="19"/>
        <v>0</v>
      </c>
      <c r="BL153" s="18" t="s">
        <v>518</v>
      </c>
      <c r="BM153" s="190" t="s">
        <v>2767</v>
      </c>
    </row>
    <row r="154" spans="1:65" s="2" customFormat="1" ht="16.5" customHeight="1">
      <c r="A154" s="35"/>
      <c r="B154" s="36"/>
      <c r="C154" s="215" t="s">
        <v>496</v>
      </c>
      <c r="D154" s="215" t="s">
        <v>285</v>
      </c>
      <c r="E154" s="216" t="s">
        <v>2768</v>
      </c>
      <c r="F154" s="217" t="s">
        <v>2769</v>
      </c>
      <c r="G154" s="218" t="s">
        <v>266</v>
      </c>
      <c r="H154" s="219">
        <v>7</v>
      </c>
      <c r="I154" s="220"/>
      <c r="J154" s="221">
        <f t="shared" si="10"/>
        <v>0</v>
      </c>
      <c r="K154" s="217" t="s">
        <v>19</v>
      </c>
      <c r="L154" s="222"/>
      <c r="M154" s="223" t="s">
        <v>19</v>
      </c>
      <c r="N154" s="224" t="s">
        <v>45</v>
      </c>
      <c r="O154" s="65"/>
      <c r="P154" s="188">
        <f t="shared" si="11"/>
        <v>0</v>
      </c>
      <c r="Q154" s="188">
        <v>1.0000000000000001E-5</v>
      </c>
      <c r="R154" s="188">
        <f t="shared" si="12"/>
        <v>7.0000000000000007E-5</v>
      </c>
      <c r="S154" s="188">
        <v>0</v>
      </c>
      <c r="T154" s="189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0" t="s">
        <v>838</v>
      </c>
      <c r="AT154" s="190" t="s">
        <v>285</v>
      </c>
      <c r="AU154" s="190" t="s">
        <v>85</v>
      </c>
      <c r="AY154" s="18" t="s">
        <v>171</v>
      </c>
      <c r="BE154" s="191">
        <f t="shared" si="14"/>
        <v>0</v>
      </c>
      <c r="BF154" s="191">
        <f t="shared" si="15"/>
        <v>0</v>
      </c>
      <c r="BG154" s="191">
        <f t="shared" si="16"/>
        <v>0</v>
      </c>
      <c r="BH154" s="191">
        <f t="shared" si="17"/>
        <v>0</v>
      </c>
      <c r="BI154" s="191">
        <f t="shared" si="18"/>
        <v>0</v>
      </c>
      <c r="BJ154" s="18" t="s">
        <v>85</v>
      </c>
      <c r="BK154" s="191">
        <f t="shared" si="19"/>
        <v>0</v>
      </c>
      <c r="BL154" s="18" t="s">
        <v>838</v>
      </c>
      <c r="BM154" s="190" t="s">
        <v>2770</v>
      </c>
    </row>
    <row r="155" spans="1:65" s="2" customFormat="1" ht="16.5" customHeight="1">
      <c r="A155" s="35"/>
      <c r="B155" s="36"/>
      <c r="C155" s="179" t="s">
        <v>501</v>
      </c>
      <c r="D155" s="179" t="s">
        <v>173</v>
      </c>
      <c r="E155" s="180" t="s">
        <v>2771</v>
      </c>
      <c r="F155" s="181" t="s">
        <v>2772</v>
      </c>
      <c r="G155" s="182" t="s">
        <v>318</v>
      </c>
      <c r="H155" s="183">
        <v>160</v>
      </c>
      <c r="I155" s="184"/>
      <c r="J155" s="185">
        <f t="shared" si="10"/>
        <v>0</v>
      </c>
      <c r="K155" s="181" t="s">
        <v>19</v>
      </c>
      <c r="L155" s="40"/>
      <c r="M155" s="186" t="s">
        <v>19</v>
      </c>
      <c r="N155" s="187" t="s">
        <v>45</v>
      </c>
      <c r="O155" s="65"/>
      <c r="P155" s="188">
        <f t="shared" si="11"/>
        <v>0</v>
      </c>
      <c r="Q155" s="188">
        <v>0</v>
      </c>
      <c r="R155" s="188">
        <f t="shared" si="12"/>
        <v>0</v>
      </c>
      <c r="S155" s="188">
        <v>0</v>
      </c>
      <c r="T155" s="189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518</v>
      </c>
      <c r="AT155" s="190" t="s">
        <v>173</v>
      </c>
      <c r="AU155" s="190" t="s">
        <v>85</v>
      </c>
      <c r="AY155" s="18" t="s">
        <v>171</v>
      </c>
      <c r="BE155" s="191">
        <f t="shared" si="14"/>
        <v>0</v>
      </c>
      <c r="BF155" s="191">
        <f t="shared" si="15"/>
        <v>0</v>
      </c>
      <c r="BG155" s="191">
        <f t="shared" si="16"/>
        <v>0</v>
      </c>
      <c r="BH155" s="191">
        <f t="shared" si="17"/>
        <v>0</v>
      </c>
      <c r="BI155" s="191">
        <f t="shared" si="18"/>
        <v>0</v>
      </c>
      <c r="BJ155" s="18" t="s">
        <v>85</v>
      </c>
      <c r="BK155" s="191">
        <f t="shared" si="19"/>
        <v>0</v>
      </c>
      <c r="BL155" s="18" t="s">
        <v>518</v>
      </c>
      <c r="BM155" s="190" t="s">
        <v>2773</v>
      </c>
    </row>
    <row r="156" spans="1:65" s="2" customFormat="1" ht="16.5" customHeight="1">
      <c r="A156" s="35"/>
      <c r="B156" s="36"/>
      <c r="C156" s="215" t="s">
        <v>507</v>
      </c>
      <c r="D156" s="215" t="s">
        <v>285</v>
      </c>
      <c r="E156" s="216" t="s">
        <v>2774</v>
      </c>
      <c r="F156" s="217" t="s">
        <v>2775</v>
      </c>
      <c r="G156" s="218" t="s">
        <v>318</v>
      </c>
      <c r="H156" s="219">
        <v>160</v>
      </c>
      <c r="I156" s="220"/>
      <c r="J156" s="221">
        <f t="shared" si="10"/>
        <v>0</v>
      </c>
      <c r="K156" s="217" t="s">
        <v>19</v>
      </c>
      <c r="L156" s="222"/>
      <c r="M156" s="223" t="s">
        <v>19</v>
      </c>
      <c r="N156" s="224" t="s">
        <v>45</v>
      </c>
      <c r="O156" s="65"/>
      <c r="P156" s="188">
        <f t="shared" si="11"/>
        <v>0</v>
      </c>
      <c r="Q156" s="188">
        <v>5.0000000000000002E-5</v>
      </c>
      <c r="R156" s="188">
        <f t="shared" si="12"/>
        <v>8.0000000000000002E-3</v>
      </c>
      <c r="S156" s="188">
        <v>0</v>
      </c>
      <c r="T156" s="189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0" t="s">
        <v>838</v>
      </c>
      <c r="AT156" s="190" t="s">
        <v>285</v>
      </c>
      <c r="AU156" s="190" t="s">
        <v>85</v>
      </c>
      <c r="AY156" s="18" t="s">
        <v>171</v>
      </c>
      <c r="BE156" s="191">
        <f t="shared" si="14"/>
        <v>0</v>
      </c>
      <c r="BF156" s="191">
        <f t="shared" si="15"/>
        <v>0</v>
      </c>
      <c r="BG156" s="191">
        <f t="shared" si="16"/>
        <v>0</v>
      </c>
      <c r="BH156" s="191">
        <f t="shared" si="17"/>
        <v>0</v>
      </c>
      <c r="BI156" s="191">
        <f t="shared" si="18"/>
        <v>0</v>
      </c>
      <c r="BJ156" s="18" t="s">
        <v>85</v>
      </c>
      <c r="BK156" s="191">
        <f t="shared" si="19"/>
        <v>0</v>
      </c>
      <c r="BL156" s="18" t="s">
        <v>838</v>
      </c>
      <c r="BM156" s="190" t="s">
        <v>2776</v>
      </c>
    </row>
    <row r="157" spans="1:65" s="2" customFormat="1" ht="24">
      <c r="A157" s="35"/>
      <c r="B157" s="36"/>
      <c r="C157" s="179" t="s">
        <v>512</v>
      </c>
      <c r="D157" s="179" t="s">
        <v>173</v>
      </c>
      <c r="E157" s="180" t="s">
        <v>2777</v>
      </c>
      <c r="F157" s="181" t="s">
        <v>2778</v>
      </c>
      <c r="G157" s="182" t="s">
        <v>318</v>
      </c>
      <c r="H157" s="183">
        <v>50</v>
      </c>
      <c r="I157" s="184"/>
      <c r="J157" s="185">
        <f t="shared" si="10"/>
        <v>0</v>
      </c>
      <c r="K157" s="181" t="s">
        <v>19</v>
      </c>
      <c r="L157" s="40"/>
      <c r="M157" s="186" t="s">
        <v>19</v>
      </c>
      <c r="N157" s="187" t="s">
        <v>45</v>
      </c>
      <c r="O157" s="65"/>
      <c r="P157" s="188">
        <f t="shared" si="11"/>
        <v>0</v>
      </c>
      <c r="Q157" s="188">
        <v>0</v>
      </c>
      <c r="R157" s="188">
        <f t="shared" si="12"/>
        <v>0</v>
      </c>
      <c r="S157" s="188">
        <v>0</v>
      </c>
      <c r="T157" s="189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518</v>
      </c>
      <c r="AT157" s="190" t="s">
        <v>173</v>
      </c>
      <c r="AU157" s="190" t="s">
        <v>85</v>
      </c>
      <c r="AY157" s="18" t="s">
        <v>171</v>
      </c>
      <c r="BE157" s="191">
        <f t="shared" si="14"/>
        <v>0</v>
      </c>
      <c r="BF157" s="191">
        <f t="shared" si="15"/>
        <v>0</v>
      </c>
      <c r="BG157" s="191">
        <f t="shared" si="16"/>
        <v>0</v>
      </c>
      <c r="BH157" s="191">
        <f t="shared" si="17"/>
        <v>0</v>
      </c>
      <c r="BI157" s="191">
        <f t="shared" si="18"/>
        <v>0</v>
      </c>
      <c r="BJ157" s="18" t="s">
        <v>85</v>
      </c>
      <c r="BK157" s="191">
        <f t="shared" si="19"/>
        <v>0</v>
      </c>
      <c r="BL157" s="18" t="s">
        <v>518</v>
      </c>
      <c r="BM157" s="190" t="s">
        <v>2779</v>
      </c>
    </row>
    <row r="158" spans="1:65" s="2" customFormat="1" ht="21.75" customHeight="1">
      <c r="A158" s="35"/>
      <c r="B158" s="36"/>
      <c r="C158" s="215" t="s">
        <v>518</v>
      </c>
      <c r="D158" s="215" t="s">
        <v>285</v>
      </c>
      <c r="E158" s="216" t="s">
        <v>2780</v>
      </c>
      <c r="F158" s="217" t="s">
        <v>2781</v>
      </c>
      <c r="G158" s="218" t="s">
        <v>318</v>
      </c>
      <c r="H158" s="219">
        <v>50</v>
      </c>
      <c r="I158" s="220"/>
      <c r="J158" s="221">
        <f t="shared" si="10"/>
        <v>0</v>
      </c>
      <c r="K158" s="217" t="s">
        <v>19</v>
      </c>
      <c r="L158" s="222"/>
      <c r="M158" s="223" t="s">
        <v>19</v>
      </c>
      <c r="N158" s="224" t="s">
        <v>45</v>
      </c>
      <c r="O158" s="65"/>
      <c r="P158" s="188">
        <f t="shared" si="11"/>
        <v>0</v>
      </c>
      <c r="Q158" s="188">
        <v>1.7799999999999999E-4</v>
      </c>
      <c r="R158" s="188">
        <f t="shared" si="12"/>
        <v>8.8999999999999999E-3</v>
      </c>
      <c r="S158" s="188">
        <v>0</v>
      </c>
      <c r="T158" s="189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838</v>
      </c>
      <c r="AT158" s="190" t="s">
        <v>285</v>
      </c>
      <c r="AU158" s="190" t="s">
        <v>85</v>
      </c>
      <c r="AY158" s="18" t="s">
        <v>171</v>
      </c>
      <c r="BE158" s="191">
        <f t="shared" si="14"/>
        <v>0</v>
      </c>
      <c r="BF158" s="191">
        <f t="shared" si="15"/>
        <v>0</v>
      </c>
      <c r="BG158" s="191">
        <f t="shared" si="16"/>
        <v>0</v>
      </c>
      <c r="BH158" s="191">
        <f t="shared" si="17"/>
        <v>0</v>
      </c>
      <c r="BI158" s="191">
        <f t="shared" si="18"/>
        <v>0</v>
      </c>
      <c r="BJ158" s="18" t="s">
        <v>85</v>
      </c>
      <c r="BK158" s="191">
        <f t="shared" si="19"/>
        <v>0</v>
      </c>
      <c r="BL158" s="18" t="s">
        <v>838</v>
      </c>
      <c r="BM158" s="190" t="s">
        <v>2782</v>
      </c>
    </row>
    <row r="159" spans="1:65" s="2" customFormat="1" ht="33" customHeight="1">
      <c r="A159" s="35"/>
      <c r="B159" s="36"/>
      <c r="C159" s="179" t="s">
        <v>525</v>
      </c>
      <c r="D159" s="179" t="s">
        <v>173</v>
      </c>
      <c r="E159" s="180" t="s">
        <v>2783</v>
      </c>
      <c r="F159" s="181" t="s">
        <v>2784</v>
      </c>
      <c r="G159" s="182" t="s">
        <v>318</v>
      </c>
      <c r="H159" s="183">
        <v>550</v>
      </c>
      <c r="I159" s="184"/>
      <c r="J159" s="185">
        <f t="shared" si="10"/>
        <v>0</v>
      </c>
      <c r="K159" s="181" t="s">
        <v>19</v>
      </c>
      <c r="L159" s="40"/>
      <c r="M159" s="186" t="s">
        <v>19</v>
      </c>
      <c r="N159" s="187" t="s">
        <v>45</v>
      </c>
      <c r="O159" s="65"/>
      <c r="P159" s="188">
        <f t="shared" si="11"/>
        <v>0</v>
      </c>
      <c r="Q159" s="188">
        <v>0</v>
      </c>
      <c r="R159" s="188">
        <f t="shared" si="12"/>
        <v>0</v>
      </c>
      <c r="S159" s="188">
        <v>0</v>
      </c>
      <c r="T159" s="189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518</v>
      </c>
      <c r="AT159" s="190" t="s">
        <v>173</v>
      </c>
      <c r="AU159" s="190" t="s">
        <v>85</v>
      </c>
      <c r="AY159" s="18" t="s">
        <v>171</v>
      </c>
      <c r="BE159" s="191">
        <f t="shared" si="14"/>
        <v>0</v>
      </c>
      <c r="BF159" s="191">
        <f t="shared" si="15"/>
        <v>0</v>
      </c>
      <c r="BG159" s="191">
        <f t="shared" si="16"/>
        <v>0</v>
      </c>
      <c r="BH159" s="191">
        <f t="shared" si="17"/>
        <v>0</v>
      </c>
      <c r="BI159" s="191">
        <f t="shared" si="18"/>
        <v>0</v>
      </c>
      <c r="BJ159" s="18" t="s">
        <v>85</v>
      </c>
      <c r="BK159" s="191">
        <f t="shared" si="19"/>
        <v>0</v>
      </c>
      <c r="BL159" s="18" t="s">
        <v>518</v>
      </c>
      <c r="BM159" s="190" t="s">
        <v>2785</v>
      </c>
    </row>
    <row r="160" spans="1:65" s="2" customFormat="1" ht="16.5" customHeight="1">
      <c r="A160" s="35"/>
      <c r="B160" s="36"/>
      <c r="C160" s="215" t="s">
        <v>530</v>
      </c>
      <c r="D160" s="215" t="s">
        <v>285</v>
      </c>
      <c r="E160" s="216" t="s">
        <v>2786</v>
      </c>
      <c r="F160" s="217" t="s">
        <v>2787</v>
      </c>
      <c r="G160" s="218" t="s">
        <v>318</v>
      </c>
      <c r="H160" s="219">
        <v>550</v>
      </c>
      <c r="I160" s="220"/>
      <c r="J160" s="221">
        <f t="shared" si="10"/>
        <v>0</v>
      </c>
      <c r="K160" s="217" t="s">
        <v>19</v>
      </c>
      <c r="L160" s="222"/>
      <c r="M160" s="223" t="s">
        <v>19</v>
      </c>
      <c r="N160" s="224" t="s">
        <v>45</v>
      </c>
      <c r="O160" s="65"/>
      <c r="P160" s="188">
        <f t="shared" si="11"/>
        <v>0</v>
      </c>
      <c r="Q160" s="188">
        <v>1.5300000000000001E-4</v>
      </c>
      <c r="R160" s="188">
        <f t="shared" si="12"/>
        <v>8.4150000000000003E-2</v>
      </c>
      <c r="S160" s="188">
        <v>0</v>
      </c>
      <c r="T160" s="189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838</v>
      </c>
      <c r="AT160" s="190" t="s">
        <v>285</v>
      </c>
      <c r="AU160" s="190" t="s">
        <v>85</v>
      </c>
      <c r="AY160" s="18" t="s">
        <v>171</v>
      </c>
      <c r="BE160" s="191">
        <f t="shared" si="14"/>
        <v>0</v>
      </c>
      <c r="BF160" s="191">
        <f t="shared" si="15"/>
        <v>0</v>
      </c>
      <c r="BG160" s="191">
        <f t="shared" si="16"/>
        <v>0</v>
      </c>
      <c r="BH160" s="191">
        <f t="shared" si="17"/>
        <v>0</v>
      </c>
      <c r="BI160" s="191">
        <f t="shared" si="18"/>
        <v>0</v>
      </c>
      <c r="BJ160" s="18" t="s">
        <v>85</v>
      </c>
      <c r="BK160" s="191">
        <f t="shared" si="19"/>
        <v>0</v>
      </c>
      <c r="BL160" s="18" t="s">
        <v>838</v>
      </c>
      <c r="BM160" s="190" t="s">
        <v>2788</v>
      </c>
    </row>
    <row r="161" spans="1:65" s="2" customFormat="1" ht="33" customHeight="1">
      <c r="A161" s="35"/>
      <c r="B161" s="36"/>
      <c r="C161" s="179" t="s">
        <v>535</v>
      </c>
      <c r="D161" s="179" t="s">
        <v>173</v>
      </c>
      <c r="E161" s="180" t="s">
        <v>2789</v>
      </c>
      <c r="F161" s="181" t="s">
        <v>2790</v>
      </c>
      <c r="G161" s="182" t="s">
        <v>318</v>
      </c>
      <c r="H161" s="183">
        <v>1100</v>
      </c>
      <c r="I161" s="184"/>
      <c r="J161" s="185">
        <f t="shared" si="10"/>
        <v>0</v>
      </c>
      <c r="K161" s="181" t="s">
        <v>19</v>
      </c>
      <c r="L161" s="40"/>
      <c r="M161" s="186" t="s">
        <v>19</v>
      </c>
      <c r="N161" s="187" t="s">
        <v>45</v>
      </c>
      <c r="O161" s="65"/>
      <c r="P161" s="188">
        <f t="shared" si="11"/>
        <v>0</v>
      </c>
      <c r="Q161" s="188">
        <v>0</v>
      </c>
      <c r="R161" s="188">
        <f t="shared" si="12"/>
        <v>0</v>
      </c>
      <c r="S161" s="188">
        <v>0</v>
      </c>
      <c r="T161" s="189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518</v>
      </c>
      <c r="AT161" s="190" t="s">
        <v>173</v>
      </c>
      <c r="AU161" s="190" t="s">
        <v>85</v>
      </c>
      <c r="AY161" s="18" t="s">
        <v>171</v>
      </c>
      <c r="BE161" s="191">
        <f t="shared" si="14"/>
        <v>0</v>
      </c>
      <c r="BF161" s="191">
        <f t="shared" si="15"/>
        <v>0</v>
      </c>
      <c r="BG161" s="191">
        <f t="shared" si="16"/>
        <v>0</v>
      </c>
      <c r="BH161" s="191">
        <f t="shared" si="17"/>
        <v>0</v>
      </c>
      <c r="BI161" s="191">
        <f t="shared" si="18"/>
        <v>0</v>
      </c>
      <c r="BJ161" s="18" t="s">
        <v>85</v>
      </c>
      <c r="BK161" s="191">
        <f t="shared" si="19"/>
        <v>0</v>
      </c>
      <c r="BL161" s="18" t="s">
        <v>518</v>
      </c>
      <c r="BM161" s="190" t="s">
        <v>2791</v>
      </c>
    </row>
    <row r="162" spans="1:65" s="2" customFormat="1" ht="16.5" customHeight="1">
      <c r="A162" s="35"/>
      <c r="B162" s="36"/>
      <c r="C162" s="215" t="s">
        <v>539</v>
      </c>
      <c r="D162" s="215" t="s">
        <v>285</v>
      </c>
      <c r="E162" s="216" t="s">
        <v>2792</v>
      </c>
      <c r="F162" s="217" t="s">
        <v>2793</v>
      </c>
      <c r="G162" s="218" t="s">
        <v>318</v>
      </c>
      <c r="H162" s="219">
        <v>1100</v>
      </c>
      <c r="I162" s="220"/>
      <c r="J162" s="221">
        <f t="shared" si="10"/>
        <v>0</v>
      </c>
      <c r="K162" s="217" t="s">
        <v>19</v>
      </c>
      <c r="L162" s="222"/>
      <c r="M162" s="223" t="s">
        <v>19</v>
      </c>
      <c r="N162" s="224" t="s">
        <v>45</v>
      </c>
      <c r="O162" s="65"/>
      <c r="P162" s="188">
        <f t="shared" si="11"/>
        <v>0</v>
      </c>
      <c r="Q162" s="188">
        <v>2.0699999999999999E-4</v>
      </c>
      <c r="R162" s="188">
        <f t="shared" si="12"/>
        <v>0.22769999999999999</v>
      </c>
      <c r="S162" s="188">
        <v>0</v>
      </c>
      <c r="T162" s="189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838</v>
      </c>
      <c r="AT162" s="190" t="s">
        <v>285</v>
      </c>
      <c r="AU162" s="190" t="s">
        <v>85</v>
      </c>
      <c r="AY162" s="18" t="s">
        <v>171</v>
      </c>
      <c r="BE162" s="191">
        <f t="shared" si="14"/>
        <v>0</v>
      </c>
      <c r="BF162" s="191">
        <f t="shared" si="15"/>
        <v>0</v>
      </c>
      <c r="BG162" s="191">
        <f t="shared" si="16"/>
        <v>0</v>
      </c>
      <c r="BH162" s="191">
        <f t="shared" si="17"/>
        <v>0</v>
      </c>
      <c r="BI162" s="191">
        <f t="shared" si="18"/>
        <v>0</v>
      </c>
      <c r="BJ162" s="18" t="s">
        <v>85</v>
      </c>
      <c r="BK162" s="191">
        <f t="shared" si="19"/>
        <v>0</v>
      </c>
      <c r="BL162" s="18" t="s">
        <v>838</v>
      </c>
      <c r="BM162" s="190" t="s">
        <v>2794</v>
      </c>
    </row>
    <row r="163" spans="1:65" s="2" customFormat="1" ht="44.25" customHeight="1">
      <c r="A163" s="35"/>
      <c r="B163" s="36"/>
      <c r="C163" s="179" t="s">
        <v>543</v>
      </c>
      <c r="D163" s="179" t="s">
        <v>173</v>
      </c>
      <c r="E163" s="180" t="s">
        <v>2795</v>
      </c>
      <c r="F163" s="181" t="s">
        <v>2796</v>
      </c>
      <c r="G163" s="182" t="s">
        <v>318</v>
      </c>
      <c r="H163" s="183">
        <v>150</v>
      </c>
      <c r="I163" s="184"/>
      <c r="J163" s="185">
        <f t="shared" ref="J163:J194" si="20">ROUND(I163*H163,2)</f>
        <v>0</v>
      </c>
      <c r="K163" s="181" t="s">
        <v>19</v>
      </c>
      <c r="L163" s="40"/>
      <c r="M163" s="186" t="s">
        <v>19</v>
      </c>
      <c r="N163" s="187" t="s">
        <v>45</v>
      </c>
      <c r="O163" s="65"/>
      <c r="P163" s="188">
        <f t="shared" ref="P163:P194" si="21">O163*H163</f>
        <v>0</v>
      </c>
      <c r="Q163" s="188">
        <v>0</v>
      </c>
      <c r="R163" s="188">
        <f t="shared" ref="R163:R194" si="22">Q163*H163</f>
        <v>0</v>
      </c>
      <c r="S163" s="188">
        <v>0</v>
      </c>
      <c r="T163" s="189">
        <f t="shared" ref="T163:T194" si="23"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518</v>
      </c>
      <c r="AT163" s="190" t="s">
        <v>173</v>
      </c>
      <c r="AU163" s="190" t="s">
        <v>85</v>
      </c>
      <c r="AY163" s="18" t="s">
        <v>171</v>
      </c>
      <c r="BE163" s="191">
        <f t="shared" ref="BE163:BE172" si="24">IF(N163="základní",J163,0)</f>
        <v>0</v>
      </c>
      <c r="BF163" s="191">
        <f t="shared" ref="BF163:BF172" si="25">IF(N163="snížená",J163,0)</f>
        <v>0</v>
      </c>
      <c r="BG163" s="191">
        <f t="shared" ref="BG163:BG172" si="26">IF(N163="zákl. přenesená",J163,0)</f>
        <v>0</v>
      </c>
      <c r="BH163" s="191">
        <f t="shared" ref="BH163:BH172" si="27">IF(N163="sníž. přenesená",J163,0)</f>
        <v>0</v>
      </c>
      <c r="BI163" s="191">
        <f t="shared" ref="BI163:BI172" si="28">IF(N163="nulová",J163,0)</f>
        <v>0</v>
      </c>
      <c r="BJ163" s="18" t="s">
        <v>85</v>
      </c>
      <c r="BK163" s="191">
        <f t="shared" ref="BK163:BK172" si="29">ROUND(I163*H163,2)</f>
        <v>0</v>
      </c>
      <c r="BL163" s="18" t="s">
        <v>518</v>
      </c>
      <c r="BM163" s="190" t="s">
        <v>2797</v>
      </c>
    </row>
    <row r="164" spans="1:65" s="2" customFormat="1" ht="33" customHeight="1">
      <c r="A164" s="35"/>
      <c r="B164" s="36"/>
      <c r="C164" s="215" t="s">
        <v>548</v>
      </c>
      <c r="D164" s="215" t="s">
        <v>285</v>
      </c>
      <c r="E164" s="216" t="s">
        <v>2798</v>
      </c>
      <c r="F164" s="217" t="s">
        <v>2799</v>
      </c>
      <c r="G164" s="218" t="s">
        <v>318</v>
      </c>
      <c r="H164" s="219">
        <v>150</v>
      </c>
      <c r="I164" s="220"/>
      <c r="J164" s="221">
        <f t="shared" si="20"/>
        <v>0</v>
      </c>
      <c r="K164" s="217" t="s">
        <v>19</v>
      </c>
      <c r="L164" s="222"/>
      <c r="M164" s="223" t="s">
        <v>19</v>
      </c>
      <c r="N164" s="224" t="s">
        <v>45</v>
      </c>
      <c r="O164" s="65"/>
      <c r="P164" s="188">
        <f t="shared" si="21"/>
        <v>0</v>
      </c>
      <c r="Q164" s="188">
        <v>6.3400000000000001E-4</v>
      </c>
      <c r="R164" s="188">
        <f t="shared" si="22"/>
        <v>9.5100000000000004E-2</v>
      </c>
      <c r="S164" s="188">
        <v>0</v>
      </c>
      <c r="T164" s="189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838</v>
      </c>
      <c r="AT164" s="190" t="s">
        <v>285</v>
      </c>
      <c r="AU164" s="190" t="s">
        <v>85</v>
      </c>
      <c r="AY164" s="18" t="s">
        <v>171</v>
      </c>
      <c r="BE164" s="191">
        <f t="shared" si="24"/>
        <v>0</v>
      </c>
      <c r="BF164" s="191">
        <f t="shared" si="25"/>
        <v>0</v>
      </c>
      <c r="BG164" s="191">
        <f t="shared" si="26"/>
        <v>0</v>
      </c>
      <c r="BH164" s="191">
        <f t="shared" si="27"/>
        <v>0</v>
      </c>
      <c r="BI164" s="191">
        <f t="shared" si="28"/>
        <v>0</v>
      </c>
      <c r="BJ164" s="18" t="s">
        <v>85</v>
      </c>
      <c r="BK164" s="191">
        <f t="shared" si="29"/>
        <v>0</v>
      </c>
      <c r="BL164" s="18" t="s">
        <v>838</v>
      </c>
      <c r="BM164" s="190" t="s">
        <v>2800</v>
      </c>
    </row>
    <row r="165" spans="1:65" s="2" customFormat="1" ht="33" customHeight="1">
      <c r="A165" s="35"/>
      <c r="B165" s="36"/>
      <c r="C165" s="179" t="s">
        <v>557</v>
      </c>
      <c r="D165" s="179" t="s">
        <v>173</v>
      </c>
      <c r="E165" s="180" t="s">
        <v>2801</v>
      </c>
      <c r="F165" s="181" t="s">
        <v>2802</v>
      </c>
      <c r="G165" s="182" t="s">
        <v>318</v>
      </c>
      <c r="H165" s="183">
        <v>315</v>
      </c>
      <c r="I165" s="184"/>
      <c r="J165" s="185">
        <f t="shared" si="20"/>
        <v>0</v>
      </c>
      <c r="K165" s="181" t="s">
        <v>19</v>
      </c>
      <c r="L165" s="40"/>
      <c r="M165" s="186" t="s">
        <v>19</v>
      </c>
      <c r="N165" s="187" t="s">
        <v>45</v>
      </c>
      <c r="O165" s="65"/>
      <c r="P165" s="188">
        <f t="shared" si="21"/>
        <v>0</v>
      </c>
      <c r="Q165" s="188">
        <v>0</v>
      </c>
      <c r="R165" s="188">
        <f t="shared" si="22"/>
        <v>0</v>
      </c>
      <c r="S165" s="188">
        <v>0</v>
      </c>
      <c r="T165" s="189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518</v>
      </c>
      <c r="AT165" s="190" t="s">
        <v>173</v>
      </c>
      <c r="AU165" s="190" t="s">
        <v>85</v>
      </c>
      <c r="AY165" s="18" t="s">
        <v>171</v>
      </c>
      <c r="BE165" s="191">
        <f t="shared" si="24"/>
        <v>0</v>
      </c>
      <c r="BF165" s="191">
        <f t="shared" si="25"/>
        <v>0</v>
      </c>
      <c r="BG165" s="191">
        <f t="shared" si="26"/>
        <v>0</v>
      </c>
      <c r="BH165" s="191">
        <f t="shared" si="27"/>
        <v>0</v>
      </c>
      <c r="BI165" s="191">
        <f t="shared" si="28"/>
        <v>0</v>
      </c>
      <c r="BJ165" s="18" t="s">
        <v>85</v>
      </c>
      <c r="BK165" s="191">
        <f t="shared" si="29"/>
        <v>0</v>
      </c>
      <c r="BL165" s="18" t="s">
        <v>518</v>
      </c>
      <c r="BM165" s="190" t="s">
        <v>2803</v>
      </c>
    </row>
    <row r="166" spans="1:65" s="2" customFormat="1" ht="16.5" customHeight="1">
      <c r="A166" s="35"/>
      <c r="B166" s="36"/>
      <c r="C166" s="215" t="s">
        <v>562</v>
      </c>
      <c r="D166" s="215" t="s">
        <v>285</v>
      </c>
      <c r="E166" s="216" t="s">
        <v>2804</v>
      </c>
      <c r="F166" s="217" t="s">
        <v>2805</v>
      </c>
      <c r="G166" s="218" t="s">
        <v>318</v>
      </c>
      <c r="H166" s="219">
        <v>315</v>
      </c>
      <c r="I166" s="220"/>
      <c r="J166" s="221">
        <f t="shared" si="20"/>
        <v>0</v>
      </c>
      <c r="K166" s="217" t="s">
        <v>19</v>
      </c>
      <c r="L166" s="222"/>
      <c r="M166" s="223" t="s">
        <v>19</v>
      </c>
      <c r="N166" s="224" t="s">
        <v>45</v>
      </c>
      <c r="O166" s="65"/>
      <c r="P166" s="188">
        <f t="shared" si="21"/>
        <v>0</v>
      </c>
      <c r="Q166" s="188">
        <v>2.1100000000000001E-4</v>
      </c>
      <c r="R166" s="188">
        <f t="shared" si="22"/>
        <v>6.6464999999999996E-2</v>
      </c>
      <c r="S166" s="188">
        <v>0</v>
      </c>
      <c r="T166" s="189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838</v>
      </c>
      <c r="AT166" s="190" t="s">
        <v>285</v>
      </c>
      <c r="AU166" s="190" t="s">
        <v>85</v>
      </c>
      <c r="AY166" s="18" t="s">
        <v>171</v>
      </c>
      <c r="BE166" s="191">
        <f t="shared" si="24"/>
        <v>0</v>
      </c>
      <c r="BF166" s="191">
        <f t="shared" si="25"/>
        <v>0</v>
      </c>
      <c r="BG166" s="191">
        <f t="shared" si="26"/>
        <v>0</v>
      </c>
      <c r="BH166" s="191">
        <f t="shared" si="27"/>
        <v>0</v>
      </c>
      <c r="BI166" s="191">
        <f t="shared" si="28"/>
        <v>0</v>
      </c>
      <c r="BJ166" s="18" t="s">
        <v>85</v>
      </c>
      <c r="BK166" s="191">
        <f t="shared" si="29"/>
        <v>0</v>
      </c>
      <c r="BL166" s="18" t="s">
        <v>838</v>
      </c>
      <c r="BM166" s="190" t="s">
        <v>2806</v>
      </c>
    </row>
    <row r="167" spans="1:65" s="2" customFormat="1" ht="33" customHeight="1">
      <c r="A167" s="35"/>
      <c r="B167" s="36"/>
      <c r="C167" s="179" t="s">
        <v>567</v>
      </c>
      <c r="D167" s="179" t="s">
        <v>173</v>
      </c>
      <c r="E167" s="180" t="s">
        <v>2807</v>
      </c>
      <c r="F167" s="181" t="s">
        <v>2808</v>
      </c>
      <c r="G167" s="182" t="s">
        <v>318</v>
      </c>
      <c r="H167" s="183">
        <v>50</v>
      </c>
      <c r="I167" s="184"/>
      <c r="J167" s="185">
        <f t="shared" si="20"/>
        <v>0</v>
      </c>
      <c r="K167" s="181" t="s">
        <v>19</v>
      </c>
      <c r="L167" s="40"/>
      <c r="M167" s="186" t="s">
        <v>19</v>
      </c>
      <c r="N167" s="187" t="s">
        <v>45</v>
      </c>
      <c r="O167" s="65"/>
      <c r="P167" s="188">
        <f t="shared" si="21"/>
        <v>0</v>
      </c>
      <c r="Q167" s="188">
        <v>0</v>
      </c>
      <c r="R167" s="188">
        <f t="shared" si="22"/>
        <v>0</v>
      </c>
      <c r="S167" s="188">
        <v>0</v>
      </c>
      <c r="T167" s="189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518</v>
      </c>
      <c r="AT167" s="190" t="s">
        <v>173</v>
      </c>
      <c r="AU167" s="190" t="s">
        <v>85</v>
      </c>
      <c r="AY167" s="18" t="s">
        <v>171</v>
      </c>
      <c r="BE167" s="191">
        <f t="shared" si="24"/>
        <v>0</v>
      </c>
      <c r="BF167" s="191">
        <f t="shared" si="25"/>
        <v>0</v>
      </c>
      <c r="BG167" s="191">
        <f t="shared" si="26"/>
        <v>0</v>
      </c>
      <c r="BH167" s="191">
        <f t="shared" si="27"/>
        <v>0</v>
      </c>
      <c r="BI167" s="191">
        <f t="shared" si="28"/>
        <v>0</v>
      </c>
      <c r="BJ167" s="18" t="s">
        <v>85</v>
      </c>
      <c r="BK167" s="191">
        <f t="shared" si="29"/>
        <v>0</v>
      </c>
      <c r="BL167" s="18" t="s">
        <v>518</v>
      </c>
      <c r="BM167" s="190" t="s">
        <v>2809</v>
      </c>
    </row>
    <row r="168" spans="1:65" s="2" customFormat="1" ht="16.5" customHeight="1">
      <c r="A168" s="35"/>
      <c r="B168" s="36"/>
      <c r="C168" s="215" t="s">
        <v>573</v>
      </c>
      <c r="D168" s="215" t="s">
        <v>285</v>
      </c>
      <c r="E168" s="216" t="s">
        <v>2810</v>
      </c>
      <c r="F168" s="217" t="s">
        <v>2811</v>
      </c>
      <c r="G168" s="218" t="s">
        <v>318</v>
      </c>
      <c r="H168" s="219">
        <v>50</v>
      </c>
      <c r="I168" s="220"/>
      <c r="J168" s="221">
        <f t="shared" si="20"/>
        <v>0</v>
      </c>
      <c r="K168" s="217" t="s">
        <v>19</v>
      </c>
      <c r="L168" s="222"/>
      <c r="M168" s="223" t="s">
        <v>19</v>
      </c>
      <c r="N168" s="224" t="s">
        <v>45</v>
      </c>
      <c r="O168" s="65"/>
      <c r="P168" s="188">
        <f t="shared" si="21"/>
        <v>0</v>
      </c>
      <c r="Q168" s="188">
        <v>3.0200000000000002E-4</v>
      </c>
      <c r="R168" s="188">
        <f t="shared" si="22"/>
        <v>1.5100000000000001E-2</v>
      </c>
      <c r="S168" s="188">
        <v>0</v>
      </c>
      <c r="T168" s="189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838</v>
      </c>
      <c r="AT168" s="190" t="s">
        <v>285</v>
      </c>
      <c r="AU168" s="190" t="s">
        <v>85</v>
      </c>
      <c r="AY168" s="18" t="s">
        <v>171</v>
      </c>
      <c r="BE168" s="191">
        <f t="shared" si="24"/>
        <v>0</v>
      </c>
      <c r="BF168" s="191">
        <f t="shared" si="25"/>
        <v>0</v>
      </c>
      <c r="BG168" s="191">
        <f t="shared" si="26"/>
        <v>0</v>
      </c>
      <c r="BH168" s="191">
        <f t="shared" si="27"/>
        <v>0</v>
      </c>
      <c r="BI168" s="191">
        <f t="shared" si="28"/>
        <v>0</v>
      </c>
      <c r="BJ168" s="18" t="s">
        <v>85</v>
      </c>
      <c r="BK168" s="191">
        <f t="shared" si="29"/>
        <v>0</v>
      </c>
      <c r="BL168" s="18" t="s">
        <v>838</v>
      </c>
      <c r="BM168" s="190" t="s">
        <v>2812</v>
      </c>
    </row>
    <row r="169" spans="1:65" s="2" customFormat="1" ht="24">
      <c r="A169" s="35"/>
      <c r="B169" s="36"/>
      <c r="C169" s="179" t="s">
        <v>577</v>
      </c>
      <c r="D169" s="179" t="s">
        <v>173</v>
      </c>
      <c r="E169" s="180" t="s">
        <v>2813</v>
      </c>
      <c r="F169" s="181" t="s">
        <v>2814</v>
      </c>
      <c r="G169" s="182" t="s">
        <v>318</v>
      </c>
      <c r="H169" s="183">
        <v>50</v>
      </c>
      <c r="I169" s="184"/>
      <c r="J169" s="185">
        <f t="shared" si="20"/>
        <v>0</v>
      </c>
      <c r="K169" s="181" t="s">
        <v>19</v>
      </c>
      <c r="L169" s="40"/>
      <c r="M169" s="186" t="s">
        <v>19</v>
      </c>
      <c r="N169" s="187" t="s">
        <v>45</v>
      </c>
      <c r="O169" s="65"/>
      <c r="P169" s="188">
        <f t="shared" si="21"/>
        <v>0</v>
      </c>
      <c r="Q169" s="188">
        <v>0</v>
      </c>
      <c r="R169" s="188">
        <f t="shared" si="22"/>
        <v>0</v>
      </c>
      <c r="S169" s="188">
        <v>0</v>
      </c>
      <c r="T169" s="189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518</v>
      </c>
      <c r="AT169" s="190" t="s">
        <v>173</v>
      </c>
      <c r="AU169" s="190" t="s">
        <v>85</v>
      </c>
      <c r="AY169" s="18" t="s">
        <v>171</v>
      </c>
      <c r="BE169" s="191">
        <f t="shared" si="24"/>
        <v>0</v>
      </c>
      <c r="BF169" s="191">
        <f t="shared" si="25"/>
        <v>0</v>
      </c>
      <c r="BG169" s="191">
        <f t="shared" si="26"/>
        <v>0</v>
      </c>
      <c r="BH169" s="191">
        <f t="shared" si="27"/>
        <v>0</v>
      </c>
      <c r="BI169" s="191">
        <f t="shared" si="28"/>
        <v>0</v>
      </c>
      <c r="BJ169" s="18" t="s">
        <v>85</v>
      </c>
      <c r="BK169" s="191">
        <f t="shared" si="29"/>
        <v>0</v>
      </c>
      <c r="BL169" s="18" t="s">
        <v>518</v>
      </c>
      <c r="BM169" s="190" t="s">
        <v>2815</v>
      </c>
    </row>
    <row r="170" spans="1:65" s="2" customFormat="1" ht="16.5" customHeight="1">
      <c r="A170" s="35"/>
      <c r="B170" s="36"/>
      <c r="C170" s="215" t="s">
        <v>313</v>
      </c>
      <c r="D170" s="215" t="s">
        <v>285</v>
      </c>
      <c r="E170" s="216" t="s">
        <v>2816</v>
      </c>
      <c r="F170" s="217" t="s">
        <v>2817</v>
      </c>
      <c r="G170" s="218" t="s">
        <v>318</v>
      </c>
      <c r="H170" s="219">
        <v>50</v>
      </c>
      <c r="I170" s="220"/>
      <c r="J170" s="221">
        <f t="shared" si="20"/>
        <v>0</v>
      </c>
      <c r="K170" s="217" t="s">
        <v>19</v>
      </c>
      <c r="L170" s="222"/>
      <c r="M170" s="223" t="s">
        <v>19</v>
      </c>
      <c r="N170" s="224" t="s">
        <v>45</v>
      </c>
      <c r="O170" s="65"/>
      <c r="P170" s="188">
        <f t="shared" si="21"/>
        <v>0</v>
      </c>
      <c r="Q170" s="188">
        <v>3.8000000000000002E-4</v>
      </c>
      <c r="R170" s="188">
        <f t="shared" si="22"/>
        <v>1.9E-2</v>
      </c>
      <c r="S170" s="188">
        <v>0</v>
      </c>
      <c r="T170" s="189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838</v>
      </c>
      <c r="AT170" s="190" t="s">
        <v>285</v>
      </c>
      <c r="AU170" s="190" t="s">
        <v>85</v>
      </c>
      <c r="AY170" s="18" t="s">
        <v>171</v>
      </c>
      <c r="BE170" s="191">
        <f t="shared" si="24"/>
        <v>0</v>
      </c>
      <c r="BF170" s="191">
        <f t="shared" si="25"/>
        <v>0</v>
      </c>
      <c r="BG170" s="191">
        <f t="shared" si="26"/>
        <v>0</v>
      </c>
      <c r="BH170" s="191">
        <f t="shared" si="27"/>
        <v>0</v>
      </c>
      <c r="BI170" s="191">
        <f t="shared" si="28"/>
        <v>0</v>
      </c>
      <c r="BJ170" s="18" t="s">
        <v>85</v>
      </c>
      <c r="BK170" s="191">
        <f t="shared" si="29"/>
        <v>0</v>
      </c>
      <c r="BL170" s="18" t="s">
        <v>838</v>
      </c>
      <c r="BM170" s="190" t="s">
        <v>2818</v>
      </c>
    </row>
    <row r="171" spans="1:65" s="2" customFormat="1" ht="44.25" customHeight="1">
      <c r="A171" s="35"/>
      <c r="B171" s="36"/>
      <c r="C171" s="179" t="s">
        <v>586</v>
      </c>
      <c r="D171" s="179" t="s">
        <v>173</v>
      </c>
      <c r="E171" s="180" t="s">
        <v>2819</v>
      </c>
      <c r="F171" s="181" t="s">
        <v>2820</v>
      </c>
      <c r="G171" s="182" t="s">
        <v>318</v>
      </c>
      <c r="H171" s="183">
        <v>35</v>
      </c>
      <c r="I171" s="184"/>
      <c r="J171" s="185">
        <f t="shared" si="20"/>
        <v>0</v>
      </c>
      <c r="K171" s="181" t="s">
        <v>19</v>
      </c>
      <c r="L171" s="40"/>
      <c r="M171" s="186" t="s">
        <v>19</v>
      </c>
      <c r="N171" s="187" t="s">
        <v>45</v>
      </c>
      <c r="O171" s="65"/>
      <c r="P171" s="188">
        <f t="shared" si="21"/>
        <v>0</v>
      </c>
      <c r="Q171" s="188">
        <v>0</v>
      </c>
      <c r="R171" s="188">
        <f t="shared" si="22"/>
        <v>0</v>
      </c>
      <c r="S171" s="188">
        <v>0</v>
      </c>
      <c r="T171" s="189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518</v>
      </c>
      <c r="AT171" s="190" t="s">
        <v>173</v>
      </c>
      <c r="AU171" s="190" t="s">
        <v>85</v>
      </c>
      <c r="AY171" s="18" t="s">
        <v>171</v>
      </c>
      <c r="BE171" s="191">
        <f t="shared" si="24"/>
        <v>0</v>
      </c>
      <c r="BF171" s="191">
        <f t="shared" si="25"/>
        <v>0</v>
      </c>
      <c r="BG171" s="191">
        <f t="shared" si="26"/>
        <v>0</v>
      </c>
      <c r="BH171" s="191">
        <f t="shared" si="27"/>
        <v>0</v>
      </c>
      <c r="BI171" s="191">
        <f t="shared" si="28"/>
        <v>0</v>
      </c>
      <c r="BJ171" s="18" t="s">
        <v>85</v>
      </c>
      <c r="BK171" s="191">
        <f t="shared" si="29"/>
        <v>0</v>
      </c>
      <c r="BL171" s="18" t="s">
        <v>518</v>
      </c>
      <c r="BM171" s="190" t="s">
        <v>2821</v>
      </c>
    </row>
    <row r="172" spans="1:65" s="2" customFormat="1" ht="16.5" customHeight="1">
      <c r="A172" s="35"/>
      <c r="B172" s="36"/>
      <c r="C172" s="215" t="s">
        <v>591</v>
      </c>
      <c r="D172" s="215" t="s">
        <v>285</v>
      </c>
      <c r="E172" s="216" t="s">
        <v>2822</v>
      </c>
      <c r="F172" s="217" t="s">
        <v>2823</v>
      </c>
      <c r="G172" s="218" t="s">
        <v>318</v>
      </c>
      <c r="H172" s="219">
        <v>35</v>
      </c>
      <c r="I172" s="220"/>
      <c r="J172" s="221">
        <f t="shared" si="20"/>
        <v>0</v>
      </c>
      <c r="K172" s="217" t="s">
        <v>19</v>
      </c>
      <c r="L172" s="222"/>
      <c r="M172" s="223" t="s">
        <v>19</v>
      </c>
      <c r="N172" s="224" t="s">
        <v>45</v>
      </c>
      <c r="O172" s="65"/>
      <c r="P172" s="188">
        <f t="shared" si="21"/>
        <v>0</v>
      </c>
      <c r="Q172" s="188">
        <v>1.3799999999999999E-3</v>
      </c>
      <c r="R172" s="188">
        <f t="shared" si="22"/>
        <v>4.8299999999999996E-2</v>
      </c>
      <c r="S172" s="188">
        <v>0</v>
      </c>
      <c r="T172" s="189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838</v>
      </c>
      <c r="AT172" s="190" t="s">
        <v>285</v>
      </c>
      <c r="AU172" s="190" t="s">
        <v>85</v>
      </c>
      <c r="AY172" s="18" t="s">
        <v>171</v>
      </c>
      <c r="BE172" s="191">
        <f t="shared" si="24"/>
        <v>0</v>
      </c>
      <c r="BF172" s="191">
        <f t="shared" si="25"/>
        <v>0</v>
      </c>
      <c r="BG172" s="191">
        <f t="shared" si="26"/>
        <v>0</v>
      </c>
      <c r="BH172" s="191">
        <f t="shared" si="27"/>
        <v>0</v>
      </c>
      <c r="BI172" s="191">
        <f t="shared" si="28"/>
        <v>0</v>
      </c>
      <c r="BJ172" s="18" t="s">
        <v>85</v>
      </c>
      <c r="BK172" s="191">
        <f t="shared" si="29"/>
        <v>0</v>
      </c>
      <c r="BL172" s="18" t="s">
        <v>838</v>
      </c>
      <c r="BM172" s="190" t="s">
        <v>2824</v>
      </c>
    </row>
    <row r="173" spans="1:65" s="13" customFormat="1" ht="22.5">
      <c r="B173" s="192"/>
      <c r="C173" s="193"/>
      <c r="D173" s="194" t="s">
        <v>180</v>
      </c>
      <c r="E173" s="195" t="s">
        <v>19</v>
      </c>
      <c r="F173" s="196" t="s">
        <v>2825</v>
      </c>
      <c r="G173" s="193"/>
      <c r="H173" s="197">
        <v>35</v>
      </c>
      <c r="I173" s="198"/>
      <c r="J173" s="193"/>
      <c r="K173" s="193"/>
      <c r="L173" s="199"/>
      <c r="M173" s="200"/>
      <c r="N173" s="201"/>
      <c r="O173" s="201"/>
      <c r="P173" s="201"/>
      <c r="Q173" s="201"/>
      <c r="R173" s="201"/>
      <c r="S173" s="201"/>
      <c r="T173" s="202"/>
      <c r="AT173" s="203" t="s">
        <v>180</v>
      </c>
      <c r="AU173" s="203" t="s">
        <v>85</v>
      </c>
      <c r="AV173" s="13" t="s">
        <v>85</v>
      </c>
      <c r="AW173" s="13" t="s">
        <v>34</v>
      </c>
      <c r="AX173" s="13" t="s">
        <v>79</v>
      </c>
      <c r="AY173" s="203" t="s">
        <v>171</v>
      </c>
    </row>
    <row r="174" spans="1:65" s="2" customFormat="1" ht="44.25" customHeight="1">
      <c r="A174" s="35"/>
      <c r="B174" s="36"/>
      <c r="C174" s="179" t="s">
        <v>421</v>
      </c>
      <c r="D174" s="179" t="s">
        <v>173</v>
      </c>
      <c r="E174" s="180" t="s">
        <v>2826</v>
      </c>
      <c r="F174" s="181" t="s">
        <v>2827</v>
      </c>
      <c r="G174" s="182" t="s">
        <v>266</v>
      </c>
      <c r="H174" s="183">
        <v>2</v>
      </c>
      <c r="I174" s="184"/>
      <c r="J174" s="185">
        <f>ROUND(I174*H174,2)</f>
        <v>0</v>
      </c>
      <c r="K174" s="181" t="s">
        <v>19</v>
      </c>
      <c r="L174" s="40"/>
      <c r="M174" s="186" t="s">
        <v>19</v>
      </c>
      <c r="N174" s="187" t="s">
        <v>45</v>
      </c>
      <c r="O174" s="65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254</v>
      </c>
      <c r="AT174" s="190" t="s">
        <v>173</v>
      </c>
      <c r="AU174" s="190" t="s">
        <v>85</v>
      </c>
      <c r="AY174" s="18" t="s">
        <v>171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85</v>
      </c>
      <c r="BK174" s="191">
        <f>ROUND(I174*H174,2)</f>
        <v>0</v>
      </c>
      <c r="BL174" s="18" t="s">
        <v>254</v>
      </c>
      <c r="BM174" s="190" t="s">
        <v>2828</v>
      </c>
    </row>
    <row r="175" spans="1:65" s="2" customFormat="1" ht="24">
      <c r="A175" s="35"/>
      <c r="B175" s="36"/>
      <c r="C175" s="215" t="s">
        <v>598</v>
      </c>
      <c r="D175" s="215" t="s">
        <v>285</v>
      </c>
      <c r="E175" s="216" t="s">
        <v>2829</v>
      </c>
      <c r="F175" s="217" t="s">
        <v>2830</v>
      </c>
      <c r="G175" s="218" t="s">
        <v>266</v>
      </c>
      <c r="H175" s="219">
        <v>2</v>
      </c>
      <c r="I175" s="220"/>
      <c r="J175" s="221">
        <f>ROUND(I175*H175,2)</f>
        <v>0</v>
      </c>
      <c r="K175" s="217" t="s">
        <v>19</v>
      </c>
      <c r="L175" s="222"/>
      <c r="M175" s="223" t="s">
        <v>19</v>
      </c>
      <c r="N175" s="224" t="s">
        <v>45</v>
      </c>
      <c r="O175" s="65"/>
      <c r="P175" s="188">
        <f>O175*H175</f>
        <v>0</v>
      </c>
      <c r="Q175" s="188">
        <v>4.0000000000000002E-4</v>
      </c>
      <c r="R175" s="188">
        <f>Q175*H175</f>
        <v>8.0000000000000004E-4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341</v>
      </c>
      <c r="AT175" s="190" t="s">
        <v>285</v>
      </c>
      <c r="AU175" s="190" t="s">
        <v>85</v>
      </c>
      <c r="AY175" s="18" t="s">
        <v>171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85</v>
      </c>
      <c r="BK175" s="191">
        <f>ROUND(I175*H175,2)</f>
        <v>0</v>
      </c>
      <c r="BL175" s="18" t="s">
        <v>254</v>
      </c>
      <c r="BM175" s="190" t="s">
        <v>2831</v>
      </c>
    </row>
    <row r="176" spans="1:65" s="2" customFormat="1" ht="33" customHeight="1">
      <c r="A176" s="35"/>
      <c r="B176" s="36"/>
      <c r="C176" s="179" t="s">
        <v>331</v>
      </c>
      <c r="D176" s="179" t="s">
        <v>173</v>
      </c>
      <c r="E176" s="180" t="s">
        <v>2832</v>
      </c>
      <c r="F176" s="181" t="s">
        <v>2833</v>
      </c>
      <c r="G176" s="182" t="s">
        <v>266</v>
      </c>
      <c r="H176" s="183">
        <v>1</v>
      </c>
      <c r="I176" s="184"/>
      <c r="J176" s="185">
        <f>ROUND(I176*H176,2)</f>
        <v>0</v>
      </c>
      <c r="K176" s="181" t="s">
        <v>19</v>
      </c>
      <c r="L176" s="40"/>
      <c r="M176" s="186" t="s">
        <v>19</v>
      </c>
      <c r="N176" s="187" t="s">
        <v>45</v>
      </c>
      <c r="O176" s="65"/>
      <c r="P176" s="188">
        <f>O176*H176</f>
        <v>0</v>
      </c>
      <c r="Q176" s="188">
        <v>0</v>
      </c>
      <c r="R176" s="188">
        <f>Q176*H176</f>
        <v>0</v>
      </c>
      <c r="S176" s="188">
        <v>0</v>
      </c>
      <c r="T176" s="18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0" t="s">
        <v>254</v>
      </c>
      <c r="AT176" s="190" t="s">
        <v>173</v>
      </c>
      <c r="AU176" s="190" t="s">
        <v>85</v>
      </c>
      <c r="AY176" s="18" t="s">
        <v>171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85</v>
      </c>
      <c r="BK176" s="191">
        <f>ROUND(I176*H176,2)</f>
        <v>0</v>
      </c>
      <c r="BL176" s="18" t="s">
        <v>254</v>
      </c>
      <c r="BM176" s="190" t="s">
        <v>2834</v>
      </c>
    </row>
    <row r="177" spans="1:65" s="2" customFormat="1" ht="24">
      <c r="A177" s="35"/>
      <c r="B177" s="36"/>
      <c r="C177" s="215" t="s">
        <v>337</v>
      </c>
      <c r="D177" s="215" t="s">
        <v>285</v>
      </c>
      <c r="E177" s="216" t="s">
        <v>2835</v>
      </c>
      <c r="F177" s="217" t="s">
        <v>2836</v>
      </c>
      <c r="G177" s="218" t="s">
        <v>266</v>
      </c>
      <c r="H177" s="219">
        <v>1</v>
      </c>
      <c r="I177" s="220"/>
      <c r="J177" s="221">
        <f>ROUND(I177*H177,2)</f>
        <v>0</v>
      </c>
      <c r="K177" s="217" t="s">
        <v>19</v>
      </c>
      <c r="L177" s="222"/>
      <c r="M177" s="223" t="s">
        <v>19</v>
      </c>
      <c r="N177" s="224" t="s">
        <v>45</v>
      </c>
      <c r="O177" s="65"/>
      <c r="P177" s="188">
        <f>O177*H177</f>
        <v>0</v>
      </c>
      <c r="Q177" s="188">
        <v>3.8999999999999999E-4</v>
      </c>
      <c r="R177" s="188">
        <f>Q177*H177</f>
        <v>3.8999999999999999E-4</v>
      </c>
      <c r="S177" s="188">
        <v>0</v>
      </c>
      <c r="T177" s="18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341</v>
      </c>
      <c r="AT177" s="190" t="s">
        <v>285</v>
      </c>
      <c r="AU177" s="190" t="s">
        <v>85</v>
      </c>
      <c r="AY177" s="18" t="s">
        <v>171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85</v>
      </c>
      <c r="BK177" s="191">
        <f>ROUND(I177*H177,2)</f>
        <v>0</v>
      </c>
      <c r="BL177" s="18" t="s">
        <v>254</v>
      </c>
      <c r="BM177" s="190" t="s">
        <v>2837</v>
      </c>
    </row>
    <row r="178" spans="1:65" s="12" customFormat="1" ht="22.9" customHeight="1">
      <c r="B178" s="163"/>
      <c r="C178" s="164"/>
      <c r="D178" s="165" t="s">
        <v>72</v>
      </c>
      <c r="E178" s="177" t="s">
        <v>2838</v>
      </c>
      <c r="F178" s="177" t="s">
        <v>2839</v>
      </c>
      <c r="G178" s="164"/>
      <c r="H178" s="164"/>
      <c r="I178" s="167"/>
      <c r="J178" s="178">
        <f>BK178</f>
        <v>0</v>
      </c>
      <c r="K178" s="164"/>
      <c r="L178" s="169"/>
      <c r="M178" s="170"/>
      <c r="N178" s="171"/>
      <c r="O178" s="171"/>
      <c r="P178" s="172">
        <f>SUM(P179:P189)</f>
        <v>0</v>
      </c>
      <c r="Q178" s="171"/>
      <c r="R178" s="172">
        <f>SUM(R179:R189)</f>
        <v>10.192095999999999</v>
      </c>
      <c r="S178" s="171"/>
      <c r="T178" s="173">
        <f>SUM(T179:T189)</f>
        <v>0</v>
      </c>
      <c r="AR178" s="174" t="s">
        <v>188</v>
      </c>
      <c r="AT178" s="175" t="s">
        <v>72</v>
      </c>
      <c r="AU178" s="175" t="s">
        <v>79</v>
      </c>
      <c r="AY178" s="174" t="s">
        <v>171</v>
      </c>
      <c r="BK178" s="176">
        <f>SUM(BK179:BK189)</f>
        <v>0</v>
      </c>
    </row>
    <row r="179" spans="1:65" s="2" customFormat="1" ht="24">
      <c r="A179" s="35"/>
      <c r="B179" s="36"/>
      <c r="C179" s="179" t="s">
        <v>602</v>
      </c>
      <c r="D179" s="179" t="s">
        <v>173</v>
      </c>
      <c r="E179" s="180" t="s">
        <v>2840</v>
      </c>
      <c r="F179" s="181" t="s">
        <v>2841</v>
      </c>
      <c r="G179" s="182" t="s">
        <v>2842</v>
      </c>
      <c r="H179" s="183">
        <v>0.05</v>
      </c>
      <c r="I179" s="184"/>
      <c r="J179" s="185">
        <f t="shared" ref="J179:J189" si="30">ROUND(I179*H179,2)</f>
        <v>0</v>
      </c>
      <c r="K179" s="181" t="s">
        <v>19</v>
      </c>
      <c r="L179" s="40"/>
      <c r="M179" s="186" t="s">
        <v>19</v>
      </c>
      <c r="N179" s="187" t="s">
        <v>45</v>
      </c>
      <c r="O179" s="65"/>
      <c r="P179" s="188">
        <f t="shared" ref="P179:P189" si="31">O179*H179</f>
        <v>0</v>
      </c>
      <c r="Q179" s="188">
        <v>1.92E-3</v>
      </c>
      <c r="R179" s="188">
        <f t="shared" ref="R179:R189" si="32">Q179*H179</f>
        <v>9.6000000000000002E-5</v>
      </c>
      <c r="S179" s="188">
        <v>0</v>
      </c>
      <c r="T179" s="189">
        <f t="shared" ref="T179:T189" si="33"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0" t="s">
        <v>178</v>
      </c>
      <c r="AT179" s="190" t="s">
        <v>173</v>
      </c>
      <c r="AU179" s="190" t="s">
        <v>85</v>
      </c>
      <c r="AY179" s="18" t="s">
        <v>171</v>
      </c>
      <c r="BE179" s="191">
        <f t="shared" ref="BE179:BE189" si="34">IF(N179="základní",J179,0)</f>
        <v>0</v>
      </c>
      <c r="BF179" s="191">
        <f t="shared" ref="BF179:BF189" si="35">IF(N179="snížená",J179,0)</f>
        <v>0</v>
      </c>
      <c r="BG179" s="191">
        <f t="shared" ref="BG179:BG189" si="36">IF(N179="zákl. přenesená",J179,0)</f>
        <v>0</v>
      </c>
      <c r="BH179" s="191">
        <f t="shared" ref="BH179:BH189" si="37">IF(N179="sníž. přenesená",J179,0)</f>
        <v>0</v>
      </c>
      <c r="BI179" s="191">
        <f t="shared" ref="BI179:BI189" si="38">IF(N179="nulová",J179,0)</f>
        <v>0</v>
      </c>
      <c r="BJ179" s="18" t="s">
        <v>85</v>
      </c>
      <c r="BK179" s="191">
        <f t="shared" ref="BK179:BK189" si="39">ROUND(I179*H179,2)</f>
        <v>0</v>
      </c>
      <c r="BL179" s="18" t="s">
        <v>178</v>
      </c>
      <c r="BM179" s="190" t="s">
        <v>2843</v>
      </c>
    </row>
    <row r="180" spans="1:65" s="2" customFormat="1" ht="24">
      <c r="A180" s="35"/>
      <c r="B180" s="36"/>
      <c r="C180" s="179" t="s">
        <v>606</v>
      </c>
      <c r="D180" s="179" t="s">
        <v>173</v>
      </c>
      <c r="E180" s="180" t="s">
        <v>2844</v>
      </c>
      <c r="F180" s="181" t="s">
        <v>2845</v>
      </c>
      <c r="G180" s="182" t="s">
        <v>176</v>
      </c>
      <c r="H180" s="183">
        <v>25</v>
      </c>
      <c r="I180" s="184"/>
      <c r="J180" s="185">
        <f t="shared" si="30"/>
        <v>0</v>
      </c>
      <c r="K180" s="181" t="s">
        <v>19</v>
      </c>
      <c r="L180" s="40"/>
      <c r="M180" s="186" t="s">
        <v>19</v>
      </c>
      <c r="N180" s="187" t="s">
        <v>45</v>
      </c>
      <c r="O180" s="65"/>
      <c r="P180" s="188">
        <f t="shared" si="31"/>
        <v>0</v>
      </c>
      <c r="Q180" s="188">
        <v>0</v>
      </c>
      <c r="R180" s="188">
        <f t="shared" si="32"/>
        <v>0</v>
      </c>
      <c r="S180" s="188">
        <v>0</v>
      </c>
      <c r="T180" s="189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518</v>
      </c>
      <c r="AT180" s="190" t="s">
        <v>173</v>
      </c>
      <c r="AU180" s="190" t="s">
        <v>85</v>
      </c>
      <c r="AY180" s="18" t="s">
        <v>171</v>
      </c>
      <c r="BE180" s="191">
        <f t="shared" si="34"/>
        <v>0</v>
      </c>
      <c r="BF180" s="191">
        <f t="shared" si="35"/>
        <v>0</v>
      </c>
      <c r="BG180" s="191">
        <f t="shared" si="36"/>
        <v>0</v>
      </c>
      <c r="BH180" s="191">
        <f t="shared" si="37"/>
        <v>0</v>
      </c>
      <c r="BI180" s="191">
        <f t="shared" si="38"/>
        <v>0</v>
      </c>
      <c r="BJ180" s="18" t="s">
        <v>85</v>
      </c>
      <c r="BK180" s="191">
        <f t="shared" si="39"/>
        <v>0</v>
      </c>
      <c r="BL180" s="18" t="s">
        <v>518</v>
      </c>
      <c r="BM180" s="190" t="s">
        <v>2846</v>
      </c>
    </row>
    <row r="181" spans="1:65" s="2" customFormat="1" ht="21.75" customHeight="1">
      <c r="A181" s="35"/>
      <c r="B181" s="36"/>
      <c r="C181" s="179" t="s">
        <v>611</v>
      </c>
      <c r="D181" s="179" t="s">
        <v>173</v>
      </c>
      <c r="E181" s="180" t="s">
        <v>2847</v>
      </c>
      <c r="F181" s="181" t="s">
        <v>2848</v>
      </c>
      <c r="G181" s="182" t="s">
        <v>318</v>
      </c>
      <c r="H181" s="183">
        <v>50</v>
      </c>
      <c r="I181" s="184"/>
      <c r="J181" s="185">
        <f t="shared" si="30"/>
        <v>0</v>
      </c>
      <c r="K181" s="181" t="s">
        <v>19</v>
      </c>
      <c r="L181" s="40"/>
      <c r="M181" s="186" t="s">
        <v>19</v>
      </c>
      <c r="N181" s="187" t="s">
        <v>45</v>
      </c>
      <c r="O181" s="65"/>
      <c r="P181" s="188">
        <f t="shared" si="31"/>
        <v>0</v>
      </c>
      <c r="Q181" s="188">
        <v>0</v>
      </c>
      <c r="R181" s="188">
        <f t="shared" si="32"/>
        <v>0</v>
      </c>
      <c r="S181" s="188">
        <v>0</v>
      </c>
      <c r="T181" s="189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518</v>
      </c>
      <c r="AT181" s="190" t="s">
        <v>173</v>
      </c>
      <c r="AU181" s="190" t="s">
        <v>85</v>
      </c>
      <c r="AY181" s="18" t="s">
        <v>171</v>
      </c>
      <c r="BE181" s="191">
        <f t="shared" si="34"/>
        <v>0</v>
      </c>
      <c r="BF181" s="191">
        <f t="shared" si="35"/>
        <v>0</v>
      </c>
      <c r="BG181" s="191">
        <f t="shared" si="36"/>
        <v>0</v>
      </c>
      <c r="BH181" s="191">
        <f t="shared" si="37"/>
        <v>0</v>
      </c>
      <c r="BI181" s="191">
        <f t="shared" si="38"/>
        <v>0</v>
      </c>
      <c r="BJ181" s="18" t="s">
        <v>85</v>
      </c>
      <c r="BK181" s="191">
        <f t="shared" si="39"/>
        <v>0</v>
      </c>
      <c r="BL181" s="18" t="s">
        <v>518</v>
      </c>
      <c r="BM181" s="190" t="s">
        <v>2849</v>
      </c>
    </row>
    <row r="182" spans="1:65" s="2" customFormat="1" ht="33" customHeight="1">
      <c r="A182" s="35"/>
      <c r="B182" s="36"/>
      <c r="C182" s="179" t="s">
        <v>616</v>
      </c>
      <c r="D182" s="179" t="s">
        <v>173</v>
      </c>
      <c r="E182" s="180" t="s">
        <v>2850</v>
      </c>
      <c r="F182" s="181" t="s">
        <v>2851</v>
      </c>
      <c r="G182" s="182" t="s">
        <v>318</v>
      </c>
      <c r="H182" s="183">
        <v>50</v>
      </c>
      <c r="I182" s="184"/>
      <c r="J182" s="185">
        <f t="shared" si="30"/>
        <v>0</v>
      </c>
      <c r="K182" s="181" t="s">
        <v>19</v>
      </c>
      <c r="L182" s="40"/>
      <c r="M182" s="186" t="s">
        <v>19</v>
      </c>
      <c r="N182" s="187" t="s">
        <v>45</v>
      </c>
      <c r="O182" s="65"/>
      <c r="P182" s="188">
        <f t="shared" si="31"/>
        <v>0</v>
      </c>
      <c r="Q182" s="188">
        <v>5.2639999999999999E-2</v>
      </c>
      <c r="R182" s="188">
        <f t="shared" si="32"/>
        <v>2.6320000000000001</v>
      </c>
      <c r="S182" s="188">
        <v>0</v>
      </c>
      <c r="T182" s="189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518</v>
      </c>
      <c r="AT182" s="190" t="s">
        <v>173</v>
      </c>
      <c r="AU182" s="190" t="s">
        <v>85</v>
      </c>
      <c r="AY182" s="18" t="s">
        <v>171</v>
      </c>
      <c r="BE182" s="191">
        <f t="shared" si="34"/>
        <v>0</v>
      </c>
      <c r="BF182" s="191">
        <f t="shared" si="35"/>
        <v>0</v>
      </c>
      <c r="BG182" s="191">
        <f t="shared" si="36"/>
        <v>0</v>
      </c>
      <c r="BH182" s="191">
        <f t="shared" si="37"/>
        <v>0</v>
      </c>
      <c r="BI182" s="191">
        <f t="shared" si="38"/>
        <v>0</v>
      </c>
      <c r="BJ182" s="18" t="s">
        <v>85</v>
      </c>
      <c r="BK182" s="191">
        <f t="shared" si="39"/>
        <v>0</v>
      </c>
      <c r="BL182" s="18" t="s">
        <v>518</v>
      </c>
      <c r="BM182" s="190" t="s">
        <v>2852</v>
      </c>
    </row>
    <row r="183" spans="1:65" s="2" customFormat="1" ht="24">
      <c r="A183" s="35"/>
      <c r="B183" s="36"/>
      <c r="C183" s="179" t="s">
        <v>620</v>
      </c>
      <c r="D183" s="179" t="s">
        <v>173</v>
      </c>
      <c r="E183" s="180" t="s">
        <v>2853</v>
      </c>
      <c r="F183" s="181" t="s">
        <v>2854</v>
      </c>
      <c r="G183" s="182" t="s">
        <v>318</v>
      </c>
      <c r="H183" s="183">
        <v>70</v>
      </c>
      <c r="I183" s="184"/>
      <c r="J183" s="185">
        <f t="shared" si="30"/>
        <v>0</v>
      </c>
      <c r="K183" s="181" t="s">
        <v>19</v>
      </c>
      <c r="L183" s="40"/>
      <c r="M183" s="186" t="s">
        <v>19</v>
      </c>
      <c r="N183" s="187" t="s">
        <v>45</v>
      </c>
      <c r="O183" s="65"/>
      <c r="P183" s="188">
        <f t="shared" si="31"/>
        <v>0</v>
      </c>
      <c r="Q183" s="188">
        <v>0.108</v>
      </c>
      <c r="R183" s="188">
        <f t="shared" si="32"/>
        <v>7.56</v>
      </c>
      <c r="S183" s="188">
        <v>0</v>
      </c>
      <c r="T183" s="189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0" t="s">
        <v>518</v>
      </c>
      <c r="AT183" s="190" t="s">
        <v>173</v>
      </c>
      <c r="AU183" s="190" t="s">
        <v>85</v>
      </c>
      <c r="AY183" s="18" t="s">
        <v>171</v>
      </c>
      <c r="BE183" s="191">
        <f t="shared" si="34"/>
        <v>0</v>
      </c>
      <c r="BF183" s="191">
        <f t="shared" si="35"/>
        <v>0</v>
      </c>
      <c r="BG183" s="191">
        <f t="shared" si="36"/>
        <v>0</v>
      </c>
      <c r="BH183" s="191">
        <f t="shared" si="37"/>
        <v>0</v>
      </c>
      <c r="BI183" s="191">
        <f t="shared" si="38"/>
        <v>0</v>
      </c>
      <c r="BJ183" s="18" t="s">
        <v>85</v>
      </c>
      <c r="BK183" s="191">
        <f t="shared" si="39"/>
        <v>0</v>
      </c>
      <c r="BL183" s="18" t="s">
        <v>518</v>
      </c>
      <c r="BM183" s="190" t="s">
        <v>2855</v>
      </c>
    </row>
    <row r="184" spans="1:65" s="2" customFormat="1" ht="21.75" customHeight="1">
      <c r="A184" s="35"/>
      <c r="B184" s="36"/>
      <c r="C184" s="179" t="s">
        <v>625</v>
      </c>
      <c r="D184" s="179" t="s">
        <v>173</v>
      </c>
      <c r="E184" s="180" t="s">
        <v>2856</v>
      </c>
      <c r="F184" s="181" t="s">
        <v>2857</v>
      </c>
      <c r="G184" s="182" t="s">
        <v>176</v>
      </c>
      <c r="H184" s="183">
        <v>25</v>
      </c>
      <c r="I184" s="184"/>
      <c r="J184" s="185">
        <f t="shared" si="30"/>
        <v>0</v>
      </c>
      <c r="K184" s="181" t="s">
        <v>19</v>
      </c>
      <c r="L184" s="40"/>
      <c r="M184" s="186" t="s">
        <v>19</v>
      </c>
      <c r="N184" s="187" t="s">
        <v>45</v>
      </c>
      <c r="O184" s="65"/>
      <c r="P184" s="188">
        <f t="shared" si="31"/>
        <v>0</v>
      </c>
      <c r="Q184" s="188">
        <v>0</v>
      </c>
      <c r="R184" s="188">
        <f t="shared" si="32"/>
        <v>0</v>
      </c>
      <c r="S184" s="188">
        <v>0</v>
      </c>
      <c r="T184" s="189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0" t="s">
        <v>518</v>
      </c>
      <c r="AT184" s="190" t="s">
        <v>173</v>
      </c>
      <c r="AU184" s="190" t="s">
        <v>85</v>
      </c>
      <c r="AY184" s="18" t="s">
        <v>171</v>
      </c>
      <c r="BE184" s="191">
        <f t="shared" si="34"/>
        <v>0</v>
      </c>
      <c r="BF184" s="191">
        <f t="shared" si="35"/>
        <v>0</v>
      </c>
      <c r="BG184" s="191">
        <f t="shared" si="36"/>
        <v>0</v>
      </c>
      <c r="BH184" s="191">
        <f t="shared" si="37"/>
        <v>0</v>
      </c>
      <c r="BI184" s="191">
        <f t="shared" si="38"/>
        <v>0</v>
      </c>
      <c r="BJ184" s="18" t="s">
        <v>85</v>
      </c>
      <c r="BK184" s="191">
        <f t="shared" si="39"/>
        <v>0</v>
      </c>
      <c r="BL184" s="18" t="s">
        <v>518</v>
      </c>
      <c r="BM184" s="190" t="s">
        <v>2858</v>
      </c>
    </row>
    <row r="185" spans="1:65" s="2" customFormat="1" ht="24">
      <c r="A185" s="35"/>
      <c r="B185" s="36"/>
      <c r="C185" s="179" t="s">
        <v>630</v>
      </c>
      <c r="D185" s="179" t="s">
        <v>173</v>
      </c>
      <c r="E185" s="180" t="s">
        <v>2859</v>
      </c>
      <c r="F185" s="181" t="s">
        <v>2860</v>
      </c>
      <c r="G185" s="182" t="s">
        <v>266</v>
      </c>
      <c r="H185" s="183">
        <v>355</v>
      </c>
      <c r="I185" s="184"/>
      <c r="J185" s="185">
        <f t="shared" si="30"/>
        <v>0</v>
      </c>
      <c r="K185" s="181" t="s">
        <v>19</v>
      </c>
      <c r="L185" s="40"/>
      <c r="M185" s="186" t="s">
        <v>19</v>
      </c>
      <c r="N185" s="187" t="s">
        <v>45</v>
      </c>
      <c r="O185" s="65"/>
      <c r="P185" s="188">
        <f t="shared" si="31"/>
        <v>0</v>
      </c>
      <c r="Q185" s="188">
        <v>0</v>
      </c>
      <c r="R185" s="188">
        <f t="shared" si="32"/>
        <v>0</v>
      </c>
      <c r="S185" s="188">
        <v>0</v>
      </c>
      <c r="T185" s="189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518</v>
      </c>
      <c r="AT185" s="190" t="s">
        <v>173</v>
      </c>
      <c r="AU185" s="190" t="s">
        <v>85</v>
      </c>
      <c r="AY185" s="18" t="s">
        <v>171</v>
      </c>
      <c r="BE185" s="191">
        <f t="shared" si="34"/>
        <v>0</v>
      </c>
      <c r="BF185" s="191">
        <f t="shared" si="35"/>
        <v>0</v>
      </c>
      <c r="BG185" s="191">
        <f t="shared" si="36"/>
        <v>0</v>
      </c>
      <c r="BH185" s="191">
        <f t="shared" si="37"/>
        <v>0</v>
      </c>
      <c r="BI185" s="191">
        <f t="shared" si="38"/>
        <v>0</v>
      </c>
      <c r="BJ185" s="18" t="s">
        <v>85</v>
      </c>
      <c r="BK185" s="191">
        <f t="shared" si="39"/>
        <v>0</v>
      </c>
      <c r="BL185" s="18" t="s">
        <v>518</v>
      </c>
      <c r="BM185" s="190" t="s">
        <v>2861</v>
      </c>
    </row>
    <row r="186" spans="1:65" s="2" customFormat="1" ht="33" customHeight="1">
      <c r="A186" s="35"/>
      <c r="B186" s="36"/>
      <c r="C186" s="179" t="s">
        <v>635</v>
      </c>
      <c r="D186" s="179" t="s">
        <v>173</v>
      </c>
      <c r="E186" s="180" t="s">
        <v>2862</v>
      </c>
      <c r="F186" s="181" t="s">
        <v>2863</v>
      </c>
      <c r="G186" s="182" t="s">
        <v>318</v>
      </c>
      <c r="H186" s="183">
        <v>300</v>
      </c>
      <c r="I186" s="184"/>
      <c r="J186" s="185">
        <f t="shared" si="30"/>
        <v>0</v>
      </c>
      <c r="K186" s="181" t="s">
        <v>19</v>
      </c>
      <c r="L186" s="40"/>
      <c r="M186" s="186" t="s">
        <v>19</v>
      </c>
      <c r="N186" s="187" t="s">
        <v>45</v>
      </c>
      <c r="O186" s="65"/>
      <c r="P186" s="188">
        <f t="shared" si="31"/>
        <v>0</v>
      </c>
      <c r="Q186" s="188">
        <v>0</v>
      </c>
      <c r="R186" s="188">
        <f t="shared" si="32"/>
        <v>0</v>
      </c>
      <c r="S186" s="188">
        <v>0</v>
      </c>
      <c r="T186" s="189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0" t="s">
        <v>518</v>
      </c>
      <c r="AT186" s="190" t="s">
        <v>173</v>
      </c>
      <c r="AU186" s="190" t="s">
        <v>85</v>
      </c>
      <c r="AY186" s="18" t="s">
        <v>171</v>
      </c>
      <c r="BE186" s="191">
        <f t="shared" si="34"/>
        <v>0</v>
      </c>
      <c r="BF186" s="191">
        <f t="shared" si="35"/>
        <v>0</v>
      </c>
      <c r="BG186" s="191">
        <f t="shared" si="36"/>
        <v>0</v>
      </c>
      <c r="BH186" s="191">
        <f t="shared" si="37"/>
        <v>0</v>
      </c>
      <c r="BI186" s="191">
        <f t="shared" si="38"/>
        <v>0</v>
      </c>
      <c r="BJ186" s="18" t="s">
        <v>85</v>
      </c>
      <c r="BK186" s="191">
        <f t="shared" si="39"/>
        <v>0</v>
      </c>
      <c r="BL186" s="18" t="s">
        <v>518</v>
      </c>
      <c r="BM186" s="190" t="s">
        <v>2864</v>
      </c>
    </row>
    <row r="187" spans="1:65" s="2" customFormat="1" ht="33" customHeight="1">
      <c r="A187" s="35"/>
      <c r="B187" s="36"/>
      <c r="C187" s="179" t="s">
        <v>639</v>
      </c>
      <c r="D187" s="179" t="s">
        <v>173</v>
      </c>
      <c r="E187" s="180" t="s">
        <v>2865</v>
      </c>
      <c r="F187" s="181" t="s">
        <v>2866</v>
      </c>
      <c r="G187" s="182" t="s">
        <v>318</v>
      </c>
      <c r="H187" s="183">
        <v>50</v>
      </c>
      <c r="I187" s="184"/>
      <c r="J187" s="185">
        <f t="shared" si="30"/>
        <v>0</v>
      </c>
      <c r="K187" s="181" t="s">
        <v>19</v>
      </c>
      <c r="L187" s="40"/>
      <c r="M187" s="186" t="s">
        <v>19</v>
      </c>
      <c r="N187" s="187" t="s">
        <v>45</v>
      </c>
      <c r="O187" s="65"/>
      <c r="P187" s="188">
        <f t="shared" si="31"/>
        <v>0</v>
      </c>
      <c r="Q187" s="188">
        <v>0</v>
      </c>
      <c r="R187" s="188">
        <f t="shared" si="32"/>
        <v>0</v>
      </c>
      <c r="S187" s="188">
        <v>0</v>
      </c>
      <c r="T187" s="189">
        <f t="shared" si="3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0" t="s">
        <v>518</v>
      </c>
      <c r="AT187" s="190" t="s">
        <v>173</v>
      </c>
      <c r="AU187" s="190" t="s">
        <v>85</v>
      </c>
      <c r="AY187" s="18" t="s">
        <v>171</v>
      </c>
      <c r="BE187" s="191">
        <f t="shared" si="34"/>
        <v>0</v>
      </c>
      <c r="BF187" s="191">
        <f t="shared" si="35"/>
        <v>0</v>
      </c>
      <c r="BG187" s="191">
        <f t="shared" si="36"/>
        <v>0</v>
      </c>
      <c r="BH187" s="191">
        <f t="shared" si="37"/>
        <v>0</v>
      </c>
      <c r="BI187" s="191">
        <f t="shared" si="38"/>
        <v>0</v>
      </c>
      <c r="BJ187" s="18" t="s">
        <v>85</v>
      </c>
      <c r="BK187" s="191">
        <f t="shared" si="39"/>
        <v>0</v>
      </c>
      <c r="BL187" s="18" t="s">
        <v>518</v>
      </c>
      <c r="BM187" s="190" t="s">
        <v>2867</v>
      </c>
    </row>
    <row r="188" spans="1:65" s="2" customFormat="1" ht="36">
      <c r="A188" s="35"/>
      <c r="B188" s="36"/>
      <c r="C188" s="179" t="s">
        <v>644</v>
      </c>
      <c r="D188" s="179" t="s">
        <v>173</v>
      </c>
      <c r="E188" s="180" t="s">
        <v>2868</v>
      </c>
      <c r="F188" s="181" t="s">
        <v>2869</v>
      </c>
      <c r="G188" s="182" t="s">
        <v>318</v>
      </c>
      <c r="H188" s="183">
        <v>250</v>
      </c>
      <c r="I188" s="184"/>
      <c r="J188" s="185">
        <f t="shared" si="30"/>
        <v>0</v>
      </c>
      <c r="K188" s="181" t="s">
        <v>19</v>
      </c>
      <c r="L188" s="40"/>
      <c r="M188" s="186" t="s">
        <v>19</v>
      </c>
      <c r="N188" s="187" t="s">
        <v>45</v>
      </c>
      <c r="O188" s="65"/>
      <c r="P188" s="188">
        <f t="shared" si="31"/>
        <v>0</v>
      </c>
      <c r="Q188" s="188">
        <v>0</v>
      </c>
      <c r="R188" s="188">
        <f t="shared" si="32"/>
        <v>0</v>
      </c>
      <c r="S188" s="188">
        <v>0</v>
      </c>
      <c r="T188" s="189">
        <f t="shared" si="3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0" t="s">
        <v>518</v>
      </c>
      <c r="AT188" s="190" t="s">
        <v>173</v>
      </c>
      <c r="AU188" s="190" t="s">
        <v>85</v>
      </c>
      <c r="AY188" s="18" t="s">
        <v>171</v>
      </c>
      <c r="BE188" s="191">
        <f t="shared" si="34"/>
        <v>0</v>
      </c>
      <c r="BF188" s="191">
        <f t="shared" si="35"/>
        <v>0</v>
      </c>
      <c r="BG188" s="191">
        <f t="shared" si="36"/>
        <v>0</v>
      </c>
      <c r="BH188" s="191">
        <f t="shared" si="37"/>
        <v>0</v>
      </c>
      <c r="BI188" s="191">
        <f t="shared" si="38"/>
        <v>0</v>
      </c>
      <c r="BJ188" s="18" t="s">
        <v>85</v>
      </c>
      <c r="BK188" s="191">
        <f t="shared" si="39"/>
        <v>0</v>
      </c>
      <c r="BL188" s="18" t="s">
        <v>518</v>
      </c>
      <c r="BM188" s="190" t="s">
        <v>2870</v>
      </c>
    </row>
    <row r="189" spans="1:65" s="2" customFormat="1" ht="44.25" customHeight="1">
      <c r="A189" s="35"/>
      <c r="B189" s="36"/>
      <c r="C189" s="179" t="s">
        <v>649</v>
      </c>
      <c r="D189" s="179" t="s">
        <v>173</v>
      </c>
      <c r="E189" s="180" t="s">
        <v>2871</v>
      </c>
      <c r="F189" s="181" t="s">
        <v>2872</v>
      </c>
      <c r="G189" s="182" t="s">
        <v>318</v>
      </c>
      <c r="H189" s="183">
        <v>20</v>
      </c>
      <c r="I189" s="184"/>
      <c r="J189" s="185">
        <f t="shared" si="30"/>
        <v>0</v>
      </c>
      <c r="K189" s="181" t="s">
        <v>19</v>
      </c>
      <c r="L189" s="40"/>
      <c r="M189" s="239" t="s">
        <v>19</v>
      </c>
      <c r="N189" s="240" t="s">
        <v>45</v>
      </c>
      <c r="O189" s="241"/>
      <c r="P189" s="242">
        <f t="shared" si="31"/>
        <v>0</v>
      </c>
      <c r="Q189" s="242">
        <v>0</v>
      </c>
      <c r="R189" s="242">
        <f t="shared" si="32"/>
        <v>0</v>
      </c>
      <c r="S189" s="242">
        <v>0</v>
      </c>
      <c r="T189" s="243">
        <f t="shared" si="3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0" t="s">
        <v>518</v>
      </c>
      <c r="AT189" s="190" t="s">
        <v>173</v>
      </c>
      <c r="AU189" s="190" t="s">
        <v>85</v>
      </c>
      <c r="AY189" s="18" t="s">
        <v>171</v>
      </c>
      <c r="BE189" s="191">
        <f t="shared" si="34"/>
        <v>0</v>
      </c>
      <c r="BF189" s="191">
        <f t="shared" si="35"/>
        <v>0</v>
      </c>
      <c r="BG189" s="191">
        <f t="shared" si="36"/>
        <v>0</v>
      </c>
      <c r="BH189" s="191">
        <f t="shared" si="37"/>
        <v>0</v>
      </c>
      <c r="BI189" s="191">
        <f t="shared" si="38"/>
        <v>0</v>
      </c>
      <c r="BJ189" s="18" t="s">
        <v>85</v>
      </c>
      <c r="BK189" s="191">
        <f t="shared" si="39"/>
        <v>0</v>
      </c>
      <c r="BL189" s="18" t="s">
        <v>518</v>
      </c>
      <c r="BM189" s="190" t="s">
        <v>2873</v>
      </c>
    </row>
    <row r="190" spans="1:65" s="2" customFormat="1" ht="6.95" customHeight="1">
      <c r="A190" s="35"/>
      <c r="B190" s="48"/>
      <c r="C190" s="49"/>
      <c r="D190" s="49"/>
      <c r="E190" s="49"/>
      <c r="F190" s="49"/>
      <c r="G190" s="49"/>
      <c r="H190" s="49"/>
      <c r="I190" s="49"/>
      <c r="J190" s="49"/>
      <c r="K190" s="49"/>
      <c r="L190" s="40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</sheetData>
  <sheetProtection password="CC35" sheet="1" objects="1" scenarios="1" formatColumns="0" formatRows="0" autoFilter="0"/>
  <autoFilter ref="C90:K189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77"/>
  <sheetViews>
    <sheetView showGridLines="0" topLeftCell="A88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102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2874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2875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125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">
        <v>19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">
        <v>33</v>
      </c>
      <c r="F23" s="35"/>
      <c r="G23" s="35"/>
      <c r="H23" s="35"/>
      <c r="I23" s="113" t="s">
        <v>28</v>
      </c>
      <c r="J23" s="104" t="s">
        <v>19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ROUND(J111,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ROUND((SUM(BE111:BE1076)),  2)</f>
        <v>0</v>
      </c>
      <c r="G35" s="35"/>
      <c r="H35" s="35"/>
      <c r="I35" s="125">
        <v>0.21</v>
      </c>
      <c r="J35" s="124">
        <f>ROUND(((SUM(BE111:BE1076))*I35),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ROUND((SUM(BF111:BF1076)),  2)</f>
        <v>0</v>
      </c>
      <c r="G36" s="35"/>
      <c r="H36" s="35"/>
      <c r="I36" s="125">
        <v>0.15</v>
      </c>
      <c r="J36" s="124">
        <f>ROUND(((SUM(BF111:BF1076))*I36),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ROUND((SUM(BG111:BG1076)),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ROUND((SUM(BH111:BH1076)),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ROUND((SUM(BI111:BI1076)),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2874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01_2 - Architektonicko-stavební část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Filipova Huť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J111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130</v>
      </c>
      <c r="E64" s="144"/>
      <c r="F64" s="144"/>
      <c r="G64" s="144"/>
      <c r="H64" s="144"/>
      <c r="I64" s="144"/>
      <c r="J64" s="145">
        <f>J112</f>
        <v>0</v>
      </c>
      <c r="K64" s="142"/>
      <c r="L64" s="146"/>
    </row>
    <row r="65" spans="2:12" s="10" customFormat="1" ht="19.899999999999999" customHeight="1">
      <c r="B65" s="147"/>
      <c r="C65" s="98"/>
      <c r="D65" s="148" t="s">
        <v>131</v>
      </c>
      <c r="E65" s="149"/>
      <c r="F65" s="149"/>
      <c r="G65" s="149"/>
      <c r="H65" s="149"/>
      <c r="I65" s="149"/>
      <c r="J65" s="150">
        <f>J113</f>
        <v>0</v>
      </c>
      <c r="K65" s="98"/>
      <c r="L65" s="151"/>
    </row>
    <row r="66" spans="2:12" s="10" customFormat="1" ht="19.899999999999999" customHeight="1">
      <c r="B66" s="147"/>
      <c r="C66" s="98"/>
      <c r="D66" s="148" t="s">
        <v>132</v>
      </c>
      <c r="E66" s="149"/>
      <c r="F66" s="149"/>
      <c r="G66" s="149"/>
      <c r="H66" s="149"/>
      <c r="I66" s="149"/>
      <c r="J66" s="150">
        <f>J144</f>
        <v>0</v>
      </c>
      <c r="K66" s="98"/>
      <c r="L66" s="151"/>
    </row>
    <row r="67" spans="2:12" s="10" customFormat="1" ht="19.899999999999999" customHeight="1">
      <c r="B67" s="147"/>
      <c r="C67" s="98"/>
      <c r="D67" s="148" t="s">
        <v>133</v>
      </c>
      <c r="E67" s="149"/>
      <c r="F67" s="149"/>
      <c r="G67" s="149"/>
      <c r="H67" s="149"/>
      <c r="I67" s="149"/>
      <c r="J67" s="150">
        <f>J155</f>
        <v>0</v>
      </c>
      <c r="K67" s="98"/>
      <c r="L67" s="151"/>
    </row>
    <row r="68" spans="2:12" s="10" customFormat="1" ht="19.899999999999999" customHeight="1">
      <c r="B68" s="147"/>
      <c r="C68" s="98"/>
      <c r="D68" s="148" t="s">
        <v>134</v>
      </c>
      <c r="E68" s="149"/>
      <c r="F68" s="149"/>
      <c r="G68" s="149"/>
      <c r="H68" s="149"/>
      <c r="I68" s="149"/>
      <c r="J68" s="150">
        <f>J204</f>
        <v>0</v>
      </c>
      <c r="K68" s="98"/>
      <c r="L68" s="151"/>
    </row>
    <row r="69" spans="2:12" s="10" customFormat="1" ht="19.899999999999999" customHeight="1">
      <c r="B69" s="147"/>
      <c r="C69" s="98"/>
      <c r="D69" s="148" t="s">
        <v>135</v>
      </c>
      <c r="E69" s="149"/>
      <c r="F69" s="149"/>
      <c r="G69" s="149"/>
      <c r="H69" s="149"/>
      <c r="I69" s="149"/>
      <c r="J69" s="150">
        <f>J243</f>
        <v>0</v>
      </c>
      <c r="K69" s="98"/>
      <c r="L69" s="151"/>
    </row>
    <row r="70" spans="2:12" s="10" customFormat="1" ht="19.899999999999999" customHeight="1">
      <c r="B70" s="147"/>
      <c r="C70" s="98"/>
      <c r="D70" s="148" t="s">
        <v>136</v>
      </c>
      <c r="E70" s="149"/>
      <c r="F70" s="149"/>
      <c r="G70" s="149"/>
      <c r="H70" s="149"/>
      <c r="I70" s="149"/>
      <c r="J70" s="150">
        <f>J376</f>
        <v>0</v>
      </c>
      <c r="K70" s="98"/>
      <c r="L70" s="151"/>
    </row>
    <row r="71" spans="2:12" s="10" customFormat="1" ht="19.899999999999999" customHeight="1">
      <c r="B71" s="147"/>
      <c r="C71" s="98"/>
      <c r="D71" s="148" t="s">
        <v>137</v>
      </c>
      <c r="E71" s="149"/>
      <c r="F71" s="149"/>
      <c r="G71" s="149"/>
      <c r="H71" s="149"/>
      <c r="I71" s="149"/>
      <c r="J71" s="150">
        <f>J445</f>
        <v>0</v>
      </c>
      <c r="K71" s="98"/>
      <c r="L71" s="151"/>
    </row>
    <row r="72" spans="2:12" s="10" customFormat="1" ht="19.899999999999999" customHeight="1">
      <c r="B72" s="147"/>
      <c r="C72" s="98"/>
      <c r="D72" s="148" t="s">
        <v>138</v>
      </c>
      <c r="E72" s="149"/>
      <c r="F72" s="149"/>
      <c r="G72" s="149"/>
      <c r="H72" s="149"/>
      <c r="I72" s="149"/>
      <c r="J72" s="150">
        <f>J450</f>
        <v>0</v>
      </c>
      <c r="K72" s="98"/>
      <c r="L72" s="151"/>
    </row>
    <row r="73" spans="2:12" s="10" customFormat="1" ht="19.899999999999999" customHeight="1">
      <c r="B73" s="147"/>
      <c r="C73" s="98"/>
      <c r="D73" s="148" t="s">
        <v>139</v>
      </c>
      <c r="E73" s="149"/>
      <c r="F73" s="149"/>
      <c r="G73" s="149"/>
      <c r="H73" s="149"/>
      <c r="I73" s="149"/>
      <c r="J73" s="150">
        <f>J465</f>
        <v>0</v>
      </c>
      <c r="K73" s="98"/>
      <c r="L73" s="151"/>
    </row>
    <row r="74" spans="2:12" s="9" customFormat="1" ht="24.95" customHeight="1">
      <c r="B74" s="141"/>
      <c r="C74" s="142"/>
      <c r="D74" s="143" t="s">
        <v>140</v>
      </c>
      <c r="E74" s="144"/>
      <c r="F74" s="144"/>
      <c r="G74" s="144"/>
      <c r="H74" s="144"/>
      <c r="I74" s="144"/>
      <c r="J74" s="145">
        <f>J467</f>
        <v>0</v>
      </c>
      <c r="K74" s="142"/>
      <c r="L74" s="146"/>
    </row>
    <row r="75" spans="2:12" s="10" customFormat="1" ht="19.899999999999999" customHeight="1">
      <c r="B75" s="147"/>
      <c r="C75" s="98"/>
      <c r="D75" s="148" t="s">
        <v>141</v>
      </c>
      <c r="E75" s="149"/>
      <c r="F75" s="149"/>
      <c r="G75" s="149"/>
      <c r="H75" s="149"/>
      <c r="I75" s="149"/>
      <c r="J75" s="150">
        <f>J468</f>
        <v>0</v>
      </c>
      <c r="K75" s="98"/>
      <c r="L75" s="151"/>
    </row>
    <row r="76" spans="2:12" s="10" customFormat="1" ht="19.899999999999999" customHeight="1">
      <c r="B76" s="147"/>
      <c r="C76" s="98"/>
      <c r="D76" s="148" t="s">
        <v>142</v>
      </c>
      <c r="E76" s="149"/>
      <c r="F76" s="149"/>
      <c r="G76" s="149"/>
      <c r="H76" s="149"/>
      <c r="I76" s="149"/>
      <c r="J76" s="150">
        <f>J489</f>
        <v>0</v>
      </c>
      <c r="K76" s="98"/>
      <c r="L76" s="151"/>
    </row>
    <row r="77" spans="2:12" s="10" customFormat="1" ht="19.899999999999999" customHeight="1">
      <c r="B77" s="147"/>
      <c r="C77" s="98"/>
      <c r="D77" s="148" t="s">
        <v>143</v>
      </c>
      <c r="E77" s="149"/>
      <c r="F77" s="149"/>
      <c r="G77" s="149"/>
      <c r="H77" s="149"/>
      <c r="I77" s="149"/>
      <c r="J77" s="150">
        <f>J573</f>
        <v>0</v>
      </c>
      <c r="K77" s="98"/>
      <c r="L77" s="151"/>
    </row>
    <row r="78" spans="2:12" s="10" customFormat="1" ht="19.899999999999999" customHeight="1">
      <c r="B78" s="147"/>
      <c r="C78" s="98"/>
      <c r="D78" s="148" t="s">
        <v>144</v>
      </c>
      <c r="E78" s="149"/>
      <c r="F78" s="149"/>
      <c r="G78" s="149"/>
      <c r="H78" s="149"/>
      <c r="I78" s="149"/>
      <c r="J78" s="150">
        <f>J691</f>
        <v>0</v>
      </c>
      <c r="K78" s="98"/>
      <c r="L78" s="151"/>
    </row>
    <row r="79" spans="2:12" s="10" customFormat="1" ht="19.899999999999999" customHeight="1">
      <c r="B79" s="147"/>
      <c r="C79" s="98"/>
      <c r="D79" s="148" t="s">
        <v>145</v>
      </c>
      <c r="E79" s="149"/>
      <c r="F79" s="149"/>
      <c r="G79" s="149"/>
      <c r="H79" s="149"/>
      <c r="I79" s="149"/>
      <c r="J79" s="150">
        <f>J739</f>
        <v>0</v>
      </c>
      <c r="K79" s="98"/>
      <c r="L79" s="151"/>
    </row>
    <row r="80" spans="2:12" s="10" customFormat="1" ht="19.899999999999999" customHeight="1">
      <c r="B80" s="147"/>
      <c r="C80" s="98"/>
      <c r="D80" s="148" t="s">
        <v>146</v>
      </c>
      <c r="E80" s="149"/>
      <c r="F80" s="149"/>
      <c r="G80" s="149"/>
      <c r="H80" s="149"/>
      <c r="I80" s="149"/>
      <c r="J80" s="150">
        <f>J790</f>
        <v>0</v>
      </c>
      <c r="K80" s="98"/>
      <c r="L80" s="151"/>
    </row>
    <row r="81" spans="1:31" s="10" customFormat="1" ht="19.899999999999999" customHeight="1">
      <c r="B81" s="147"/>
      <c r="C81" s="98"/>
      <c r="D81" s="148" t="s">
        <v>147</v>
      </c>
      <c r="E81" s="149"/>
      <c r="F81" s="149"/>
      <c r="G81" s="149"/>
      <c r="H81" s="149"/>
      <c r="I81" s="149"/>
      <c r="J81" s="150">
        <f>J820</f>
        <v>0</v>
      </c>
      <c r="K81" s="98"/>
      <c r="L81" s="151"/>
    </row>
    <row r="82" spans="1:31" s="10" customFormat="1" ht="19.899999999999999" customHeight="1">
      <c r="B82" s="147"/>
      <c r="C82" s="98"/>
      <c r="D82" s="148" t="s">
        <v>148</v>
      </c>
      <c r="E82" s="149"/>
      <c r="F82" s="149"/>
      <c r="G82" s="149"/>
      <c r="H82" s="149"/>
      <c r="I82" s="149"/>
      <c r="J82" s="150">
        <f>J908</f>
        <v>0</v>
      </c>
      <c r="K82" s="98"/>
      <c r="L82" s="151"/>
    </row>
    <row r="83" spans="1:31" s="10" customFormat="1" ht="19.899999999999999" customHeight="1">
      <c r="B83" s="147"/>
      <c r="C83" s="98"/>
      <c r="D83" s="148" t="s">
        <v>149</v>
      </c>
      <c r="E83" s="149"/>
      <c r="F83" s="149"/>
      <c r="G83" s="149"/>
      <c r="H83" s="149"/>
      <c r="I83" s="149"/>
      <c r="J83" s="150">
        <f>J936</f>
        <v>0</v>
      </c>
      <c r="K83" s="98"/>
      <c r="L83" s="151"/>
    </row>
    <row r="84" spans="1:31" s="10" customFormat="1" ht="19.899999999999999" customHeight="1">
      <c r="B84" s="147"/>
      <c r="C84" s="98"/>
      <c r="D84" s="148" t="s">
        <v>150</v>
      </c>
      <c r="E84" s="149"/>
      <c r="F84" s="149"/>
      <c r="G84" s="149"/>
      <c r="H84" s="149"/>
      <c r="I84" s="149"/>
      <c r="J84" s="150">
        <f>J984</f>
        <v>0</v>
      </c>
      <c r="K84" s="98"/>
      <c r="L84" s="151"/>
    </row>
    <row r="85" spans="1:31" s="10" customFormat="1" ht="19.899999999999999" customHeight="1">
      <c r="B85" s="147"/>
      <c r="C85" s="98"/>
      <c r="D85" s="148" t="s">
        <v>151</v>
      </c>
      <c r="E85" s="149"/>
      <c r="F85" s="149"/>
      <c r="G85" s="149"/>
      <c r="H85" s="149"/>
      <c r="I85" s="149"/>
      <c r="J85" s="150">
        <f>J1013</f>
        <v>0</v>
      </c>
      <c r="K85" s="98"/>
      <c r="L85" s="151"/>
    </row>
    <row r="86" spans="1:31" s="10" customFormat="1" ht="19.899999999999999" customHeight="1">
      <c r="B86" s="147"/>
      <c r="C86" s="98"/>
      <c r="D86" s="148" t="s">
        <v>153</v>
      </c>
      <c r="E86" s="149"/>
      <c r="F86" s="149"/>
      <c r="G86" s="149"/>
      <c r="H86" s="149"/>
      <c r="I86" s="149"/>
      <c r="J86" s="150">
        <f>J1051</f>
        <v>0</v>
      </c>
      <c r="K86" s="98"/>
      <c r="L86" s="151"/>
    </row>
    <row r="87" spans="1:31" s="10" customFormat="1" ht="19.899999999999999" customHeight="1">
      <c r="B87" s="147"/>
      <c r="C87" s="98"/>
      <c r="D87" s="148" t="s">
        <v>152</v>
      </c>
      <c r="E87" s="149"/>
      <c r="F87" s="149"/>
      <c r="G87" s="149"/>
      <c r="H87" s="149"/>
      <c r="I87" s="149"/>
      <c r="J87" s="150">
        <f>J1065</f>
        <v>0</v>
      </c>
      <c r="K87" s="98"/>
      <c r="L87" s="151"/>
    </row>
    <row r="88" spans="1:31" s="10" customFormat="1" ht="19.899999999999999" customHeight="1">
      <c r="B88" s="147"/>
      <c r="C88" s="98"/>
      <c r="D88" s="148" t="s">
        <v>154</v>
      </c>
      <c r="E88" s="149"/>
      <c r="F88" s="149"/>
      <c r="G88" s="149"/>
      <c r="H88" s="149"/>
      <c r="I88" s="149"/>
      <c r="J88" s="150">
        <f>J1070</f>
        <v>0</v>
      </c>
      <c r="K88" s="98"/>
      <c r="L88" s="151"/>
    </row>
    <row r="89" spans="1:31" s="10" customFormat="1" ht="19.899999999999999" customHeight="1">
      <c r="B89" s="147"/>
      <c r="C89" s="98"/>
      <c r="D89" s="148" t="s">
        <v>155</v>
      </c>
      <c r="E89" s="149"/>
      <c r="F89" s="149"/>
      <c r="G89" s="149"/>
      <c r="H89" s="149"/>
      <c r="I89" s="149"/>
      <c r="J89" s="150">
        <f>J1075</f>
        <v>0</v>
      </c>
      <c r="K89" s="98"/>
      <c r="L89" s="151"/>
    </row>
    <row r="90" spans="1:31" s="2" customFormat="1" ht="21.7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5" spans="1:31" s="2" customFormat="1" ht="6.95" customHeight="1">
      <c r="A95" s="35"/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114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4.95" customHeight="1">
      <c r="A96" s="35"/>
      <c r="B96" s="36"/>
      <c r="C96" s="24" t="s">
        <v>156</v>
      </c>
      <c r="D96" s="37"/>
      <c r="E96" s="37"/>
      <c r="F96" s="37"/>
      <c r="G96" s="37"/>
      <c r="H96" s="37"/>
      <c r="I96" s="37"/>
      <c r="J96" s="37"/>
      <c r="K96" s="37"/>
      <c r="L96" s="114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3" s="2" customFormat="1" ht="6.9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114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3" s="2" customFormat="1" ht="12" customHeight="1">
      <c r="A98" s="35"/>
      <c r="B98" s="36"/>
      <c r="C98" s="30" t="s">
        <v>16</v>
      </c>
      <c r="D98" s="37"/>
      <c r="E98" s="37"/>
      <c r="F98" s="37"/>
      <c r="G98" s="37"/>
      <c r="H98" s="37"/>
      <c r="I98" s="37"/>
      <c r="J98" s="37"/>
      <c r="K98" s="37"/>
      <c r="L98" s="11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3" s="2" customFormat="1" ht="16.5" customHeight="1">
      <c r="A99" s="35"/>
      <c r="B99" s="36"/>
      <c r="C99" s="37"/>
      <c r="D99" s="37"/>
      <c r="E99" s="380" t="str">
        <f>E7</f>
        <v>Stavební úpravy stávajících objektů</v>
      </c>
      <c r="F99" s="381"/>
      <c r="G99" s="381"/>
      <c r="H99" s="381"/>
      <c r="I99" s="37"/>
      <c r="J99" s="37"/>
      <c r="K99" s="37"/>
      <c r="L99" s="114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3" s="1" customFormat="1" ht="12" customHeight="1">
      <c r="B100" s="22"/>
      <c r="C100" s="30" t="s">
        <v>121</v>
      </c>
      <c r="D100" s="23"/>
      <c r="E100" s="23"/>
      <c r="F100" s="23"/>
      <c r="G100" s="23"/>
      <c r="H100" s="23"/>
      <c r="I100" s="23"/>
      <c r="J100" s="23"/>
      <c r="K100" s="23"/>
      <c r="L100" s="21"/>
    </row>
    <row r="101" spans="1:63" s="2" customFormat="1" ht="16.5" customHeight="1">
      <c r="A101" s="35"/>
      <c r="B101" s="36"/>
      <c r="C101" s="37"/>
      <c r="D101" s="37"/>
      <c r="E101" s="380" t="s">
        <v>2874</v>
      </c>
      <c r="F101" s="382"/>
      <c r="G101" s="382"/>
      <c r="H101" s="382"/>
      <c r="I101" s="37"/>
      <c r="J101" s="37"/>
      <c r="K101" s="37"/>
      <c r="L101" s="114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3" s="2" customFormat="1" ht="12" customHeight="1">
      <c r="A102" s="35"/>
      <c r="B102" s="36"/>
      <c r="C102" s="30" t="s">
        <v>123</v>
      </c>
      <c r="D102" s="37"/>
      <c r="E102" s="37"/>
      <c r="F102" s="37"/>
      <c r="G102" s="37"/>
      <c r="H102" s="37"/>
      <c r="I102" s="37"/>
      <c r="J102" s="37"/>
      <c r="K102" s="37"/>
      <c r="L102" s="114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3" s="2" customFormat="1" ht="16.5" customHeight="1">
      <c r="A103" s="35"/>
      <c r="B103" s="36"/>
      <c r="C103" s="37"/>
      <c r="D103" s="37"/>
      <c r="E103" s="334" t="str">
        <f>E11</f>
        <v>01_2 - Architektonicko-stavební část</v>
      </c>
      <c r="F103" s="382"/>
      <c r="G103" s="382"/>
      <c r="H103" s="382"/>
      <c r="I103" s="37"/>
      <c r="J103" s="37"/>
      <c r="K103" s="37"/>
      <c r="L103" s="114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3" s="2" customFormat="1" ht="6.9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114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3" s="2" customFormat="1" ht="12" customHeight="1">
      <c r="A105" s="35"/>
      <c r="B105" s="36"/>
      <c r="C105" s="30" t="s">
        <v>21</v>
      </c>
      <c r="D105" s="37"/>
      <c r="E105" s="37"/>
      <c r="F105" s="28" t="str">
        <f>F14</f>
        <v>Filipova Huť</v>
      </c>
      <c r="G105" s="37"/>
      <c r="H105" s="37"/>
      <c r="I105" s="30" t="s">
        <v>23</v>
      </c>
      <c r="J105" s="60" t="str">
        <f>IF(J14="","",J14)</f>
        <v>18. 3. 2021</v>
      </c>
      <c r="K105" s="37"/>
      <c r="L105" s="114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3" s="2" customFormat="1" ht="6.9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114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3" s="2" customFormat="1" ht="40.15" customHeight="1">
      <c r="A107" s="35"/>
      <c r="B107" s="36"/>
      <c r="C107" s="30" t="s">
        <v>25</v>
      </c>
      <c r="D107" s="37"/>
      <c r="E107" s="37"/>
      <c r="F107" s="28" t="str">
        <f>E17</f>
        <v>Obec Modrava</v>
      </c>
      <c r="G107" s="37"/>
      <c r="H107" s="37"/>
      <c r="I107" s="30" t="s">
        <v>31</v>
      </c>
      <c r="J107" s="33" t="str">
        <f>E23</f>
        <v>Projekty staveb, činnost investorská, inženýrská</v>
      </c>
      <c r="K107" s="37"/>
      <c r="L107" s="114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63" s="2" customFormat="1" ht="15.2" customHeight="1">
      <c r="A108" s="35"/>
      <c r="B108" s="36"/>
      <c r="C108" s="30" t="s">
        <v>29</v>
      </c>
      <c r="D108" s="37"/>
      <c r="E108" s="37"/>
      <c r="F108" s="28" t="str">
        <f>IF(E20="","",E20)</f>
        <v>Vyplň údaj</v>
      </c>
      <c r="G108" s="37"/>
      <c r="H108" s="37"/>
      <c r="I108" s="30" t="s">
        <v>35</v>
      </c>
      <c r="J108" s="33" t="str">
        <f>E26</f>
        <v xml:space="preserve"> </v>
      </c>
      <c r="K108" s="37"/>
      <c r="L108" s="114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3" s="2" customFormat="1" ht="10.3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114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3" s="11" customFormat="1" ht="29.25" customHeight="1">
      <c r="A110" s="152"/>
      <c r="B110" s="153"/>
      <c r="C110" s="154" t="s">
        <v>157</v>
      </c>
      <c r="D110" s="155" t="s">
        <v>58</v>
      </c>
      <c r="E110" s="155" t="s">
        <v>54</v>
      </c>
      <c r="F110" s="155" t="s">
        <v>55</v>
      </c>
      <c r="G110" s="155" t="s">
        <v>158</v>
      </c>
      <c r="H110" s="155" t="s">
        <v>159</v>
      </c>
      <c r="I110" s="155" t="s">
        <v>160</v>
      </c>
      <c r="J110" s="155" t="s">
        <v>128</v>
      </c>
      <c r="K110" s="156" t="s">
        <v>161</v>
      </c>
      <c r="L110" s="157"/>
      <c r="M110" s="69" t="s">
        <v>19</v>
      </c>
      <c r="N110" s="70" t="s">
        <v>43</v>
      </c>
      <c r="O110" s="70" t="s">
        <v>162</v>
      </c>
      <c r="P110" s="70" t="s">
        <v>163</v>
      </c>
      <c r="Q110" s="70" t="s">
        <v>164</v>
      </c>
      <c r="R110" s="70" t="s">
        <v>165</v>
      </c>
      <c r="S110" s="70" t="s">
        <v>166</v>
      </c>
      <c r="T110" s="71" t="s">
        <v>167</v>
      </c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</row>
    <row r="111" spans="1:63" s="2" customFormat="1" ht="22.9" customHeight="1">
      <c r="A111" s="35"/>
      <c r="B111" s="36"/>
      <c r="C111" s="76" t="s">
        <v>168</v>
      </c>
      <c r="D111" s="37"/>
      <c r="E111" s="37"/>
      <c r="F111" s="37"/>
      <c r="G111" s="37"/>
      <c r="H111" s="37"/>
      <c r="I111" s="37"/>
      <c r="J111" s="158">
        <f>BK111</f>
        <v>0</v>
      </c>
      <c r="K111" s="37"/>
      <c r="L111" s="40"/>
      <c r="M111" s="72"/>
      <c r="N111" s="159"/>
      <c r="O111" s="73"/>
      <c r="P111" s="160">
        <f>P112+P467</f>
        <v>0</v>
      </c>
      <c r="Q111" s="73"/>
      <c r="R111" s="160">
        <f>R112+R467</f>
        <v>483.35431832285104</v>
      </c>
      <c r="S111" s="73"/>
      <c r="T111" s="161">
        <f>T112+T467</f>
        <v>81.595312000000007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72</v>
      </c>
      <c r="AU111" s="18" t="s">
        <v>129</v>
      </c>
      <c r="BK111" s="162">
        <f>BK112+BK467</f>
        <v>0</v>
      </c>
    </row>
    <row r="112" spans="1:63" s="12" customFormat="1" ht="25.9" customHeight="1">
      <c r="B112" s="163"/>
      <c r="C112" s="164"/>
      <c r="D112" s="165" t="s">
        <v>72</v>
      </c>
      <c r="E112" s="166" t="s">
        <v>169</v>
      </c>
      <c r="F112" s="166" t="s">
        <v>170</v>
      </c>
      <c r="G112" s="164"/>
      <c r="H112" s="164"/>
      <c r="I112" s="167"/>
      <c r="J112" s="168">
        <f>BK112</f>
        <v>0</v>
      </c>
      <c r="K112" s="164"/>
      <c r="L112" s="169"/>
      <c r="M112" s="170"/>
      <c r="N112" s="171"/>
      <c r="O112" s="171"/>
      <c r="P112" s="172">
        <f>P113+P144+P155+P204+P243+P376+P445+P450+P465</f>
        <v>0</v>
      </c>
      <c r="Q112" s="171"/>
      <c r="R112" s="172">
        <f>R113+R144+R155+R204+R243+R376+R445+R450+R465</f>
        <v>412.05827777400003</v>
      </c>
      <c r="S112" s="171"/>
      <c r="T112" s="173">
        <f>T113+T144+T155+T204+T243+T376+T445+T450+T465</f>
        <v>57.914630000000002</v>
      </c>
      <c r="AR112" s="174" t="s">
        <v>79</v>
      </c>
      <c r="AT112" s="175" t="s">
        <v>72</v>
      </c>
      <c r="AU112" s="175" t="s">
        <v>73</v>
      </c>
      <c r="AY112" s="174" t="s">
        <v>171</v>
      </c>
      <c r="BK112" s="176">
        <f>BK113+BK144+BK155+BK204+BK243+BK376+BK445+BK450+BK465</f>
        <v>0</v>
      </c>
    </row>
    <row r="113" spans="1:65" s="12" customFormat="1" ht="22.9" customHeight="1">
      <c r="B113" s="163"/>
      <c r="C113" s="164"/>
      <c r="D113" s="165" t="s">
        <v>72</v>
      </c>
      <c r="E113" s="177" t="s">
        <v>79</v>
      </c>
      <c r="F113" s="177" t="s">
        <v>172</v>
      </c>
      <c r="G113" s="164"/>
      <c r="H113" s="164"/>
      <c r="I113" s="167"/>
      <c r="J113" s="178">
        <f>BK113</f>
        <v>0</v>
      </c>
      <c r="K113" s="164"/>
      <c r="L113" s="169"/>
      <c r="M113" s="170"/>
      <c r="N113" s="171"/>
      <c r="O113" s="171"/>
      <c r="P113" s="172">
        <f>SUM(P114:P143)</f>
        <v>0</v>
      </c>
      <c r="Q113" s="171"/>
      <c r="R113" s="172">
        <f>SUM(R114:R143)</f>
        <v>0</v>
      </c>
      <c r="S113" s="171"/>
      <c r="T113" s="173">
        <f>SUM(T114:T143)</f>
        <v>0</v>
      </c>
      <c r="AR113" s="174" t="s">
        <v>79</v>
      </c>
      <c r="AT113" s="175" t="s">
        <v>72</v>
      </c>
      <c r="AU113" s="175" t="s">
        <v>79</v>
      </c>
      <c r="AY113" s="174" t="s">
        <v>171</v>
      </c>
      <c r="BK113" s="176">
        <f>SUM(BK114:BK143)</f>
        <v>0</v>
      </c>
    </row>
    <row r="114" spans="1:65" s="2" customFormat="1" ht="24">
      <c r="A114" s="35"/>
      <c r="B114" s="36"/>
      <c r="C114" s="179" t="s">
        <v>79</v>
      </c>
      <c r="D114" s="179" t="s">
        <v>173</v>
      </c>
      <c r="E114" s="180" t="s">
        <v>2876</v>
      </c>
      <c r="F114" s="181" t="s">
        <v>2877</v>
      </c>
      <c r="G114" s="182" t="s">
        <v>318</v>
      </c>
      <c r="H114" s="183">
        <v>7.5</v>
      </c>
      <c r="I114" s="184"/>
      <c r="J114" s="185">
        <f>ROUND(I114*H114,2)</f>
        <v>0</v>
      </c>
      <c r="K114" s="181" t="s">
        <v>177</v>
      </c>
      <c r="L114" s="40"/>
      <c r="M114" s="186" t="s">
        <v>19</v>
      </c>
      <c r="N114" s="187" t="s">
        <v>45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178</v>
      </c>
      <c r="AT114" s="190" t="s">
        <v>173</v>
      </c>
      <c r="AU114" s="190" t="s">
        <v>85</v>
      </c>
      <c r="AY114" s="18" t="s">
        <v>171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85</v>
      </c>
      <c r="BK114" s="191">
        <f>ROUND(I114*H114,2)</f>
        <v>0</v>
      </c>
      <c r="BL114" s="18" t="s">
        <v>178</v>
      </c>
      <c r="BM114" s="190" t="s">
        <v>2878</v>
      </c>
    </row>
    <row r="115" spans="1:65" s="13" customFormat="1" ht="11.25">
      <c r="B115" s="192"/>
      <c r="C115" s="193"/>
      <c r="D115" s="194" t="s">
        <v>180</v>
      </c>
      <c r="E115" s="195" t="s">
        <v>19</v>
      </c>
      <c r="F115" s="196" t="s">
        <v>2879</v>
      </c>
      <c r="G115" s="193"/>
      <c r="H115" s="197">
        <v>7.5</v>
      </c>
      <c r="I115" s="198"/>
      <c r="J115" s="193"/>
      <c r="K115" s="193"/>
      <c r="L115" s="199"/>
      <c r="M115" s="200"/>
      <c r="N115" s="201"/>
      <c r="O115" s="201"/>
      <c r="P115" s="201"/>
      <c r="Q115" s="201"/>
      <c r="R115" s="201"/>
      <c r="S115" s="201"/>
      <c r="T115" s="202"/>
      <c r="AT115" s="203" t="s">
        <v>180</v>
      </c>
      <c r="AU115" s="203" t="s">
        <v>85</v>
      </c>
      <c r="AV115" s="13" t="s">
        <v>85</v>
      </c>
      <c r="AW115" s="13" t="s">
        <v>34</v>
      </c>
      <c r="AX115" s="13" t="s">
        <v>79</v>
      </c>
      <c r="AY115" s="203" t="s">
        <v>171</v>
      </c>
    </row>
    <row r="116" spans="1:65" s="2" customFormat="1" ht="48">
      <c r="A116" s="35"/>
      <c r="B116" s="36"/>
      <c r="C116" s="179" t="s">
        <v>85</v>
      </c>
      <c r="D116" s="179" t="s">
        <v>173</v>
      </c>
      <c r="E116" s="180" t="s">
        <v>184</v>
      </c>
      <c r="F116" s="181" t="s">
        <v>185</v>
      </c>
      <c r="G116" s="182" t="s">
        <v>176</v>
      </c>
      <c r="H116" s="183">
        <v>28.35</v>
      </c>
      <c r="I116" s="184"/>
      <c r="J116" s="185">
        <f>ROUND(I116*H116,2)</f>
        <v>0</v>
      </c>
      <c r="K116" s="181" t="s">
        <v>177</v>
      </c>
      <c r="L116" s="40"/>
      <c r="M116" s="186" t="s">
        <v>19</v>
      </c>
      <c r="N116" s="187" t="s">
        <v>45</v>
      </c>
      <c r="O116" s="65"/>
      <c r="P116" s="188">
        <f>O116*H116</f>
        <v>0</v>
      </c>
      <c r="Q116" s="188">
        <v>0</v>
      </c>
      <c r="R116" s="188">
        <f>Q116*H116</f>
        <v>0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178</v>
      </c>
      <c r="AT116" s="190" t="s">
        <v>173</v>
      </c>
      <c r="AU116" s="190" t="s">
        <v>85</v>
      </c>
      <c r="AY116" s="18" t="s">
        <v>171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85</v>
      </c>
      <c r="BK116" s="191">
        <f>ROUND(I116*H116,2)</f>
        <v>0</v>
      </c>
      <c r="BL116" s="18" t="s">
        <v>178</v>
      </c>
      <c r="BM116" s="190" t="s">
        <v>186</v>
      </c>
    </row>
    <row r="117" spans="1:65" s="13" customFormat="1" ht="11.25">
      <c r="B117" s="192"/>
      <c r="C117" s="193"/>
      <c r="D117" s="194" t="s">
        <v>180</v>
      </c>
      <c r="E117" s="195" t="s">
        <v>19</v>
      </c>
      <c r="F117" s="196" t="s">
        <v>2880</v>
      </c>
      <c r="G117" s="193"/>
      <c r="H117" s="197">
        <v>28.35</v>
      </c>
      <c r="I117" s="198"/>
      <c r="J117" s="193"/>
      <c r="K117" s="193"/>
      <c r="L117" s="199"/>
      <c r="M117" s="200"/>
      <c r="N117" s="201"/>
      <c r="O117" s="201"/>
      <c r="P117" s="201"/>
      <c r="Q117" s="201"/>
      <c r="R117" s="201"/>
      <c r="S117" s="201"/>
      <c r="T117" s="202"/>
      <c r="AT117" s="203" t="s">
        <v>180</v>
      </c>
      <c r="AU117" s="203" t="s">
        <v>85</v>
      </c>
      <c r="AV117" s="13" t="s">
        <v>85</v>
      </c>
      <c r="AW117" s="13" t="s">
        <v>34</v>
      </c>
      <c r="AX117" s="13" t="s">
        <v>73</v>
      </c>
      <c r="AY117" s="203" t="s">
        <v>171</v>
      </c>
    </row>
    <row r="118" spans="1:65" s="14" customFormat="1" ht="11.25">
      <c r="B118" s="204"/>
      <c r="C118" s="205"/>
      <c r="D118" s="194" t="s">
        <v>180</v>
      </c>
      <c r="E118" s="206" t="s">
        <v>19</v>
      </c>
      <c r="F118" s="207" t="s">
        <v>183</v>
      </c>
      <c r="G118" s="205"/>
      <c r="H118" s="208">
        <v>28.35</v>
      </c>
      <c r="I118" s="209"/>
      <c r="J118" s="205"/>
      <c r="K118" s="205"/>
      <c r="L118" s="210"/>
      <c r="M118" s="211"/>
      <c r="N118" s="212"/>
      <c r="O118" s="212"/>
      <c r="P118" s="212"/>
      <c r="Q118" s="212"/>
      <c r="R118" s="212"/>
      <c r="S118" s="212"/>
      <c r="T118" s="213"/>
      <c r="AT118" s="214" t="s">
        <v>180</v>
      </c>
      <c r="AU118" s="214" t="s">
        <v>85</v>
      </c>
      <c r="AV118" s="14" t="s">
        <v>178</v>
      </c>
      <c r="AW118" s="14" t="s">
        <v>34</v>
      </c>
      <c r="AX118" s="14" t="s">
        <v>79</v>
      </c>
      <c r="AY118" s="214" t="s">
        <v>171</v>
      </c>
    </row>
    <row r="119" spans="1:65" s="2" customFormat="1" ht="24">
      <c r="A119" s="35"/>
      <c r="B119" s="36"/>
      <c r="C119" s="179" t="s">
        <v>188</v>
      </c>
      <c r="D119" s="179" t="s">
        <v>173</v>
      </c>
      <c r="E119" s="180" t="s">
        <v>2881</v>
      </c>
      <c r="F119" s="181" t="s">
        <v>2882</v>
      </c>
      <c r="G119" s="182" t="s">
        <v>176</v>
      </c>
      <c r="H119" s="183">
        <v>7.5250000000000004</v>
      </c>
      <c r="I119" s="184"/>
      <c r="J119" s="185">
        <f>ROUND(I119*H119,2)</f>
        <v>0</v>
      </c>
      <c r="K119" s="181" t="s">
        <v>177</v>
      </c>
      <c r="L119" s="40"/>
      <c r="M119" s="186" t="s">
        <v>19</v>
      </c>
      <c r="N119" s="187" t="s">
        <v>45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178</v>
      </c>
      <c r="AT119" s="190" t="s">
        <v>173</v>
      </c>
      <c r="AU119" s="190" t="s">
        <v>85</v>
      </c>
      <c r="AY119" s="18" t="s">
        <v>171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85</v>
      </c>
      <c r="BK119" s="191">
        <f>ROUND(I119*H119,2)</f>
        <v>0</v>
      </c>
      <c r="BL119" s="18" t="s">
        <v>178</v>
      </c>
      <c r="BM119" s="190" t="s">
        <v>2883</v>
      </c>
    </row>
    <row r="120" spans="1:65" s="13" customFormat="1" ht="11.25">
      <c r="B120" s="192"/>
      <c r="C120" s="193"/>
      <c r="D120" s="194" t="s">
        <v>180</v>
      </c>
      <c r="E120" s="195" t="s">
        <v>19</v>
      </c>
      <c r="F120" s="196" t="s">
        <v>2884</v>
      </c>
      <c r="G120" s="193"/>
      <c r="H120" s="197">
        <v>3.92</v>
      </c>
      <c r="I120" s="198"/>
      <c r="J120" s="193"/>
      <c r="K120" s="193"/>
      <c r="L120" s="199"/>
      <c r="M120" s="200"/>
      <c r="N120" s="201"/>
      <c r="O120" s="201"/>
      <c r="P120" s="201"/>
      <c r="Q120" s="201"/>
      <c r="R120" s="201"/>
      <c r="S120" s="201"/>
      <c r="T120" s="202"/>
      <c r="AT120" s="203" t="s">
        <v>180</v>
      </c>
      <c r="AU120" s="203" t="s">
        <v>85</v>
      </c>
      <c r="AV120" s="13" t="s">
        <v>85</v>
      </c>
      <c r="AW120" s="13" t="s">
        <v>34</v>
      </c>
      <c r="AX120" s="13" t="s">
        <v>73</v>
      </c>
      <c r="AY120" s="203" t="s">
        <v>171</v>
      </c>
    </row>
    <row r="121" spans="1:65" s="13" customFormat="1" ht="11.25">
      <c r="B121" s="192"/>
      <c r="C121" s="193"/>
      <c r="D121" s="194" t="s">
        <v>180</v>
      </c>
      <c r="E121" s="195" t="s">
        <v>19</v>
      </c>
      <c r="F121" s="196" t="s">
        <v>2885</v>
      </c>
      <c r="G121" s="193"/>
      <c r="H121" s="197">
        <v>1.2250000000000001</v>
      </c>
      <c r="I121" s="198"/>
      <c r="J121" s="193"/>
      <c r="K121" s="193"/>
      <c r="L121" s="199"/>
      <c r="M121" s="200"/>
      <c r="N121" s="201"/>
      <c r="O121" s="201"/>
      <c r="P121" s="201"/>
      <c r="Q121" s="201"/>
      <c r="R121" s="201"/>
      <c r="S121" s="201"/>
      <c r="T121" s="202"/>
      <c r="AT121" s="203" t="s">
        <v>180</v>
      </c>
      <c r="AU121" s="203" t="s">
        <v>85</v>
      </c>
      <c r="AV121" s="13" t="s">
        <v>85</v>
      </c>
      <c r="AW121" s="13" t="s">
        <v>34</v>
      </c>
      <c r="AX121" s="13" t="s">
        <v>73</v>
      </c>
      <c r="AY121" s="203" t="s">
        <v>171</v>
      </c>
    </row>
    <row r="122" spans="1:65" s="13" customFormat="1" ht="11.25">
      <c r="B122" s="192"/>
      <c r="C122" s="193"/>
      <c r="D122" s="194" t="s">
        <v>180</v>
      </c>
      <c r="E122" s="195" t="s">
        <v>19</v>
      </c>
      <c r="F122" s="196" t="s">
        <v>2886</v>
      </c>
      <c r="G122" s="193"/>
      <c r="H122" s="197">
        <v>1.155</v>
      </c>
      <c r="I122" s="198"/>
      <c r="J122" s="193"/>
      <c r="K122" s="193"/>
      <c r="L122" s="199"/>
      <c r="M122" s="200"/>
      <c r="N122" s="201"/>
      <c r="O122" s="201"/>
      <c r="P122" s="201"/>
      <c r="Q122" s="201"/>
      <c r="R122" s="201"/>
      <c r="S122" s="201"/>
      <c r="T122" s="202"/>
      <c r="AT122" s="203" t="s">
        <v>180</v>
      </c>
      <c r="AU122" s="203" t="s">
        <v>85</v>
      </c>
      <c r="AV122" s="13" t="s">
        <v>85</v>
      </c>
      <c r="AW122" s="13" t="s">
        <v>34</v>
      </c>
      <c r="AX122" s="13" t="s">
        <v>73</v>
      </c>
      <c r="AY122" s="203" t="s">
        <v>171</v>
      </c>
    </row>
    <row r="123" spans="1:65" s="13" customFormat="1" ht="11.25">
      <c r="B123" s="192"/>
      <c r="C123" s="193"/>
      <c r="D123" s="194" t="s">
        <v>180</v>
      </c>
      <c r="E123" s="195" t="s">
        <v>19</v>
      </c>
      <c r="F123" s="196" t="s">
        <v>2885</v>
      </c>
      <c r="G123" s="193"/>
      <c r="H123" s="197">
        <v>1.2250000000000001</v>
      </c>
      <c r="I123" s="198"/>
      <c r="J123" s="193"/>
      <c r="K123" s="193"/>
      <c r="L123" s="199"/>
      <c r="M123" s="200"/>
      <c r="N123" s="201"/>
      <c r="O123" s="201"/>
      <c r="P123" s="201"/>
      <c r="Q123" s="201"/>
      <c r="R123" s="201"/>
      <c r="S123" s="201"/>
      <c r="T123" s="202"/>
      <c r="AT123" s="203" t="s">
        <v>180</v>
      </c>
      <c r="AU123" s="203" t="s">
        <v>85</v>
      </c>
      <c r="AV123" s="13" t="s">
        <v>85</v>
      </c>
      <c r="AW123" s="13" t="s">
        <v>34</v>
      </c>
      <c r="AX123" s="13" t="s">
        <v>73</v>
      </c>
      <c r="AY123" s="203" t="s">
        <v>171</v>
      </c>
    </row>
    <row r="124" spans="1:65" s="14" customFormat="1" ht="11.25">
      <c r="B124" s="204"/>
      <c r="C124" s="205"/>
      <c r="D124" s="194" t="s">
        <v>180</v>
      </c>
      <c r="E124" s="206" t="s">
        <v>19</v>
      </c>
      <c r="F124" s="207" t="s">
        <v>183</v>
      </c>
      <c r="G124" s="205"/>
      <c r="H124" s="208">
        <v>7.5250000000000004</v>
      </c>
      <c r="I124" s="209"/>
      <c r="J124" s="205"/>
      <c r="K124" s="205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180</v>
      </c>
      <c r="AU124" s="214" t="s">
        <v>85</v>
      </c>
      <c r="AV124" s="14" t="s">
        <v>178</v>
      </c>
      <c r="AW124" s="14" t="s">
        <v>34</v>
      </c>
      <c r="AX124" s="14" t="s">
        <v>79</v>
      </c>
      <c r="AY124" s="214" t="s">
        <v>171</v>
      </c>
    </row>
    <row r="125" spans="1:65" s="2" customFormat="1" ht="55.5" customHeight="1">
      <c r="A125" s="35"/>
      <c r="B125" s="36"/>
      <c r="C125" s="179" t="s">
        <v>178</v>
      </c>
      <c r="D125" s="179" t="s">
        <v>173</v>
      </c>
      <c r="E125" s="180" t="s">
        <v>189</v>
      </c>
      <c r="F125" s="181" t="s">
        <v>190</v>
      </c>
      <c r="G125" s="182" t="s">
        <v>176</v>
      </c>
      <c r="H125" s="183">
        <v>72.81</v>
      </c>
      <c r="I125" s="184"/>
      <c r="J125" s="185">
        <f>ROUND(I125*H125,2)</f>
        <v>0</v>
      </c>
      <c r="K125" s="181" t="s">
        <v>177</v>
      </c>
      <c r="L125" s="40"/>
      <c r="M125" s="186" t="s">
        <v>19</v>
      </c>
      <c r="N125" s="187" t="s">
        <v>45</v>
      </c>
      <c r="O125" s="65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178</v>
      </c>
      <c r="AT125" s="190" t="s">
        <v>173</v>
      </c>
      <c r="AU125" s="190" t="s">
        <v>85</v>
      </c>
      <c r="AY125" s="18" t="s">
        <v>171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85</v>
      </c>
      <c r="BK125" s="191">
        <f>ROUND(I125*H125,2)</f>
        <v>0</v>
      </c>
      <c r="BL125" s="18" t="s">
        <v>178</v>
      </c>
      <c r="BM125" s="190" t="s">
        <v>191</v>
      </c>
    </row>
    <row r="126" spans="1:65" s="13" customFormat="1" ht="11.25">
      <c r="B126" s="192"/>
      <c r="C126" s="193"/>
      <c r="D126" s="194" t="s">
        <v>180</v>
      </c>
      <c r="E126" s="195" t="s">
        <v>19</v>
      </c>
      <c r="F126" s="196" t="s">
        <v>2887</v>
      </c>
      <c r="G126" s="193"/>
      <c r="H126" s="197">
        <v>36.405000000000001</v>
      </c>
      <c r="I126" s="198"/>
      <c r="J126" s="193"/>
      <c r="K126" s="193"/>
      <c r="L126" s="199"/>
      <c r="M126" s="200"/>
      <c r="N126" s="201"/>
      <c r="O126" s="201"/>
      <c r="P126" s="201"/>
      <c r="Q126" s="201"/>
      <c r="R126" s="201"/>
      <c r="S126" s="201"/>
      <c r="T126" s="202"/>
      <c r="AT126" s="203" t="s">
        <v>180</v>
      </c>
      <c r="AU126" s="203" t="s">
        <v>85</v>
      </c>
      <c r="AV126" s="13" t="s">
        <v>85</v>
      </c>
      <c r="AW126" s="13" t="s">
        <v>34</v>
      </c>
      <c r="AX126" s="13" t="s">
        <v>73</v>
      </c>
      <c r="AY126" s="203" t="s">
        <v>171</v>
      </c>
    </row>
    <row r="127" spans="1:65" s="13" customFormat="1" ht="11.25">
      <c r="B127" s="192"/>
      <c r="C127" s="193"/>
      <c r="D127" s="194" t="s">
        <v>180</v>
      </c>
      <c r="E127" s="195" t="s">
        <v>19</v>
      </c>
      <c r="F127" s="196" t="s">
        <v>2888</v>
      </c>
      <c r="G127" s="193"/>
      <c r="H127" s="197">
        <v>36.405000000000001</v>
      </c>
      <c r="I127" s="198"/>
      <c r="J127" s="193"/>
      <c r="K127" s="193"/>
      <c r="L127" s="199"/>
      <c r="M127" s="200"/>
      <c r="N127" s="201"/>
      <c r="O127" s="201"/>
      <c r="P127" s="201"/>
      <c r="Q127" s="201"/>
      <c r="R127" s="201"/>
      <c r="S127" s="201"/>
      <c r="T127" s="202"/>
      <c r="AT127" s="203" t="s">
        <v>180</v>
      </c>
      <c r="AU127" s="203" t="s">
        <v>85</v>
      </c>
      <c r="AV127" s="13" t="s">
        <v>85</v>
      </c>
      <c r="AW127" s="13" t="s">
        <v>34</v>
      </c>
      <c r="AX127" s="13" t="s">
        <v>73</v>
      </c>
      <c r="AY127" s="203" t="s">
        <v>171</v>
      </c>
    </row>
    <row r="128" spans="1:65" s="14" customFormat="1" ht="11.25">
      <c r="B128" s="204"/>
      <c r="C128" s="205"/>
      <c r="D128" s="194" t="s">
        <v>180</v>
      </c>
      <c r="E128" s="206" t="s">
        <v>19</v>
      </c>
      <c r="F128" s="207" t="s">
        <v>183</v>
      </c>
      <c r="G128" s="205"/>
      <c r="H128" s="208">
        <v>72.81</v>
      </c>
      <c r="I128" s="209"/>
      <c r="J128" s="205"/>
      <c r="K128" s="205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180</v>
      </c>
      <c r="AU128" s="214" t="s">
        <v>85</v>
      </c>
      <c r="AV128" s="14" t="s">
        <v>178</v>
      </c>
      <c r="AW128" s="14" t="s">
        <v>34</v>
      </c>
      <c r="AX128" s="14" t="s">
        <v>79</v>
      </c>
      <c r="AY128" s="214" t="s">
        <v>171</v>
      </c>
    </row>
    <row r="129" spans="1:65" s="2" customFormat="1" ht="60">
      <c r="A129" s="35"/>
      <c r="B129" s="36"/>
      <c r="C129" s="179" t="s">
        <v>197</v>
      </c>
      <c r="D129" s="179" t="s">
        <v>173</v>
      </c>
      <c r="E129" s="180" t="s">
        <v>193</v>
      </c>
      <c r="F129" s="181" t="s">
        <v>194</v>
      </c>
      <c r="G129" s="182" t="s">
        <v>176</v>
      </c>
      <c r="H129" s="183">
        <v>145.62</v>
      </c>
      <c r="I129" s="184"/>
      <c r="J129" s="185">
        <f>ROUND(I129*H129,2)</f>
        <v>0</v>
      </c>
      <c r="K129" s="181" t="s">
        <v>177</v>
      </c>
      <c r="L129" s="40"/>
      <c r="M129" s="186" t="s">
        <v>19</v>
      </c>
      <c r="N129" s="187" t="s">
        <v>45</v>
      </c>
      <c r="O129" s="65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178</v>
      </c>
      <c r="AT129" s="190" t="s">
        <v>173</v>
      </c>
      <c r="AU129" s="190" t="s">
        <v>85</v>
      </c>
      <c r="AY129" s="18" t="s">
        <v>171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85</v>
      </c>
      <c r="BK129" s="191">
        <f>ROUND(I129*H129,2)</f>
        <v>0</v>
      </c>
      <c r="BL129" s="18" t="s">
        <v>178</v>
      </c>
      <c r="BM129" s="190" t="s">
        <v>195</v>
      </c>
    </row>
    <row r="130" spans="1:65" s="13" customFormat="1" ht="11.25">
      <c r="B130" s="192"/>
      <c r="C130" s="193"/>
      <c r="D130" s="194" t="s">
        <v>180</v>
      </c>
      <c r="E130" s="195" t="s">
        <v>19</v>
      </c>
      <c r="F130" s="196" t="s">
        <v>2889</v>
      </c>
      <c r="G130" s="193"/>
      <c r="H130" s="197">
        <v>145.62</v>
      </c>
      <c r="I130" s="198"/>
      <c r="J130" s="193"/>
      <c r="K130" s="193"/>
      <c r="L130" s="199"/>
      <c r="M130" s="200"/>
      <c r="N130" s="201"/>
      <c r="O130" s="201"/>
      <c r="P130" s="201"/>
      <c r="Q130" s="201"/>
      <c r="R130" s="201"/>
      <c r="S130" s="201"/>
      <c r="T130" s="202"/>
      <c r="AT130" s="203" t="s">
        <v>180</v>
      </c>
      <c r="AU130" s="203" t="s">
        <v>85</v>
      </c>
      <c r="AV130" s="13" t="s">
        <v>85</v>
      </c>
      <c r="AW130" s="13" t="s">
        <v>34</v>
      </c>
      <c r="AX130" s="13" t="s">
        <v>79</v>
      </c>
      <c r="AY130" s="203" t="s">
        <v>171</v>
      </c>
    </row>
    <row r="131" spans="1:65" s="2" customFormat="1" ht="36">
      <c r="A131" s="35"/>
      <c r="B131" s="36"/>
      <c r="C131" s="179" t="s">
        <v>202</v>
      </c>
      <c r="D131" s="179" t="s">
        <v>173</v>
      </c>
      <c r="E131" s="180" t="s">
        <v>208</v>
      </c>
      <c r="F131" s="181" t="s">
        <v>209</v>
      </c>
      <c r="G131" s="182" t="s">
        <v>176</v>
      </c>
      <c r="H131" s="183">
        <v>35.945</v>
      </c>
      <c r="I131" s="184"/>
      <c r="J131" s="185">
        <f>ROUND(I131*H131,2)</f>
        <v>0</v>
      </c>
      <c r="K131" s="181" t="s">
        <v>177</v>
      </c>
      <c r="L131" s="40"/>
      <c r="M131" s="186" t="s">
        <v>19</v>
      </c>
      <c r="N131" s="187" t="s">
        <v>45</v>
      </c>
      <c r="O131" s="65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178</v>
      </c>
      <c r="AT131" s="190" t="s">
        <v>173</v>
      </c>
      <c r="AU131" s="190" t="s">
        <v>85</v>
      </c>
      <c r="AY131" s="18" t="s">
        <v>171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85</v>
      </c>
      <c r="BK131" s="191">
        <f>ROUND(I131*H131,2)</f>
        <v>0</v>
      </c>
      <c r="BL131" s="18" t="s">
        <v>178</v>
      </c>
      <c r="BM131" s="190" t="s">
        <v>210</v>
      </c>
    </row>
    <row r="132" spans="1:65" s="13" customFormat="1" ht="11.25">
      <c r="B132" s="192"/>
      <c r="C132" s="193"/>
      <c r="D132" s="194" t="s">
        <v>180</v>
      </c>
      <c r="E132" s="195" t="s">
        <v>19</v>
      </c>
      <c r="F132" s="196" t="s">
        <v>211</v>
      </c>
      <c r="G132" s="193"/>
      <c r="H132" s="197">
        <v>35.414999999999999</v>
      </c>
      <c r="I132" s="198"/>
      <c r="J132" s="193"/>
      <c r="K132" s="193"/>
      <c r="L132" s="199"/>
      <c r="M132" s="200"/>
      <c r="N132" s="201"/>
      <c r="O132" s="201"/>
      <c r="P132" s="201"/>
      <c r="Q132" s="201"/>
      <c r="R132" s="201"/>
      <c r="S132" s="201"/>
      <c r="T132" s="202"/>
      <c r="AT132" s="203" t="s">
        <v>180</v>
      </c>
      <c r="AU132" s="203" t="s">
        <v>85</v>
      </c>
      <c r="AV132" s="13" t="s">
        <v>85</v>
      </c>
      <c r="AW132" s="13" t="s">
        <v>34</v>
      </c>
      <c r="AX132" s="13" t="s">
        <v>73</v>
      </c>
      <c r="AY132" s="203" t="s">
        <v>171</v>
      </c>
    </row>
    <row r="133" spans="1:65" s="13" customFormat="1" ht="11.25">
      <c r="B133" s="192"/>
      <c r="C133" s="193"/>
      <c r="D133" s="194" t="s">
        <v>180</v>
      </c>
      <c r="E133" s="195" t="s">
        <v>19</v>
      </c>
      <c r="F133" s="196" t="s">
        <v>2890</v>
      </c>
      <c r="G133" s="193"/>
      <c r="H133" s="197">
        <v>0.53</v>
      </c>
      <c r="I133" s="198"/>
      <c r="J133" s="193"/>
      <c r="K133" s="193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180</v>
      </c>
      <c r="AU133" s="203" t="s">
        <v>85</v>
      </c>
      <c r="AV133" s="13" t="s">
        <v>85</v>
      </c>
      <c r="AW133" s="13" t="s">
        <v>34</v>
      </c>
      <c r="AX133" s="13" t="s">
        <v>73</v>
      </c>
      <c r="AY133" s="203" t="s">
        <v>171</v>
      </c>
    </row>
    <row r="134" spans="1:65" s="14" customFormat="1" ht="11.25">
      <c r="B134" s="204"/>
      <c r="C134" s="205"/>
      <c r="D134" s="194" t="s">
        <v>180</v>
      </c>
      <c r="E134" s="206" t="s">
        <v>19</v>
      </c>
      <c r="F134" s="207" t="s">
        <v>183</v>
      </c>
      <c r="G134" s="205"/>
      <c r="H134" s="208">
        <v>35.945</v>
      </c>
      <c r="I134" s="209"/>
      <c r="J134" s="205"/>
      <c r="K134" s="205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180</v>
      </c>
      <c r="AU134" s="214" t="s">
        <v>85</v>
      </c>
      <c r="AV134" s="14" t="s">
        <v>178</v>
      </c>
      <c r="AW134" s="14" t="s">
        <v>34</v>
      </c>
      <c r="AX134" s="14" t="s">
        <v>79</v>
      </c>
      <c r="AY134" s="214" t="s">
        <v>171</v>
      </c>
    </row>
    <row r="135" spans="1:65" s="2" customFormat="1" ht="44.25" customHeight="1">
      <c r="A135" s="35"/>
      <c r="B135" s="36"/>
      <c r="C135" s="179" t="s">
        <v>207</v>
      </c>
      <c r="D135" s="179" t="s">
        <v>173</v>
      </c>
      <c r="E135" s="180" t="s">
        <v>2891</v>
      </c>
      <c r="F135" s="181" t="s">
        <v>2892</v>
      </c>
      <c r="G135" s="182" t="s">
        <v>176</v>
      </c>
      <c r="H135" s="183">
        <v>8.0549999999999997</v>
      </c>
      <c r="I135" s="184"/>
      <c r="J135" s="185">
        <f>ROUND(I135*H135,2)</f>
        <v>0</v>
      </c>
      <c r="K135" s="181" t="s">
        <v>177</v>
      </c>
      <c r="L135" s="40"/>
      <c r="M135" s="186" t="s">
        <v>19</v>
      </c>
      <c r="N135" s="187" t="s">
        <v>45</v>
      </c>
      <c r="O135" s="65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178</v>
      </c>
      <c r="AT135" s="190" t="s">
        <v>173</v>
      </c>
      <c r="AU135" s="190" t="s">
        <v>85</v>
      </c>
      <c r="AY135" s="18" t="s">
        <v>171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85</v>
      </c>
      <c r="BK135" s="191">
        <f>ROUND(I135*H135,2)</f>
        <v>0</v>
      </c>
      <c r="BL135" s="18" t="s">
        <v>178</v>
      </c>
      <c r="BM135" s="190" t="s">
        <v>2893</v>
      </c>
    </row>
    <row r="136" spans="1:65" s="13" customFormat="1" ht="11.25">
      <c r="B136" s="192"/>
      <c r="C136" s="193"/>
      <c r="D136" s="194" t="s">
        <v>180</v>
      </c>
      <c r="E136" s="195" t="s">
        <v>19</v>
      </c>
      <c r="F136" s="196" t="s">
        <v>2894</v>
      </c>
      <c r="G136" s="193"/>
      <c r="H136" s="197">
        <v>8.0549999999999997</v>
      </c>
      <c r="I136" s="198"/>
      <c r="J136" s="193"/>
      <c r="K136" s="193"/>
      <c r="L136" s="199"/>
      <c r="M136" s="200"/>
      <c r="N136" s="201"/>
      <c r="O136" s="201"/>
      <c r="P136" s="201"/>
      <c r="Q136" s="201"/>
      <c r="R136" s="201"/>
      <c r="S136" s="201"/>
      <c r="T136" s="202"/>
      <c r="AT136" s="203" t="s">
        <v>180</v>
      </c>
      <c r="AU136" s="203" t="s">
        <v>85</v>
      </c>
      <c r="AV136" s="13" t="s">
        <v>85</v>
      </c>
      <c r="AW136" s="13" t="s">
        <v>34</v>
      </c>
      <c r="AX136" s="13" t="s">
        <v>79</v>
      </c>
      <c r="AY136" s="203" t="s">
        <v>171</v>
      </c>
    </row>
    <row r="137" spans="1:65" s="2" customFormat="1" ht="36">
      <c r="A137" s="35"/>
      <c r="B137" s="36"/>
      <c r="C137" s="179" t="s">
        <v>186</v>
      </c>
      <c r="D137" s="179" t="s">
        <v>173</v>
      </c>
      <c r="E137" s="180" t="s">
        <v>219</v>
      </c>
      <c r="F137" s="181" t="s">
        <v>220</v>
      </c>
      <c r="G137" s="182" t="s">
        <v>176</v>
      </c>
      <c r="H137" s="183">
        <v>36.405000000000001</v>
      </c>
      <c r="I137" s="184"/>
      <c r="J137" s="185">
        <f>ROUND(I137*H137,2)</f>
        <v>0</v>
      </c>
      <c r="K137" s="181" t="s">
        <v>177</v>
      </c>
      <c r="L137" s="40"/>
      <c r="M137" s="186" t="s">
        <v>19</v>
      </c>
      <c r="N137" s="187" t="s">
        <v>45</v>
      </c>
      <c r="O137" s="65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178</v>
      </c>
      <c r="AT137" s="190" t="s">
        <v>173</v>
      </c>
      <c r="AU137" s="190" t="s">
        <v>85</v>
      </c>
      <c r="AY137" s="18" t="s">
        <v>171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85</v>
      </c>
      <c r="BK137" s="191">
        <f>ROUND(I137*H137,2)</f>
        <v>0</v>
      </c>
      <c r="BL137" s="18" t="s">
        <v>178</v>
      </c>
      <c r="BM137" s="190" t="s">
        <v>221</v>
      </c>
    </row>
    <row r="138" spans="1:65" s="13" customFormat="1" ht="11.25">
      <c r="B138" s="192"/>
      <c r="C138" s="193"/>
      <c r="D138" s="194" t="s">
        <v>180</v>
      </c>
      <c r="E138" s="195" t="s">
        <v>19</v>
      </c>
      <c r="F138" s="196" t="s">
        <v>2895</v>
      </c>
      <c r="G138" s="193"/>
      <c r="H138" s="197">
        <v>36.405000000000001</v>
      </c>
      <c r="I138" s="198"/>
      <c r="J138" s="193"/>
      <c r="K138" s="193"/>
      <c r="L138" s="199"/>
      <c r="M138" s="200"/>
      <c r="N138" s="201"/>
      <c r="O138" s="201"/>
      <c r="P138" s="201"/>
      <c r="Q138" s="201"/>
      <c r="R138" s="201"/>
      <c r="S138" s="201"/>
      <c r="T138" s="202"/>
      <c r="AT138" s="203" t="s">
        <v>180</v>
      </c>
      <c r="AU138" s="203" t="s">
        <v>85</v>
      </c>
      <c r="AV138" s="13" t="s">
        <v>85</v>
      </c>
      <c r="AW138" s="13" t="s">
        <v>34</v>
      </c>
      <c r="AX138" s="13" t="s">
        <v>79</v>
      </c>
      <c r="AY138" s="203" t="s">
        <v>171</v>
      </c>
    </row>
    <row r="139" spans="1:65" s="2" customFormat="1" ht="44.25" customHeight="1">
      <c r="A139" s="35"/>
      <c r="B139" s="36"/>
      <c r="C139" s="179" t="s">
        <v>218</v>
      </c>
      <c r="D139" s="179" t="s">
        <v>173</v>
      </c>
      <c r="E139" s="180" t="s">
        <v>224</v>
      </c>
      <c r="F139" s="181" t="s">
        <v>225</v>
      </c>
      <c r="G139" s="182" t="s">
        <v>176</v>
      </c>
      <c r="H139" s="183">
        <v>28.35</v>
      </c>
      <c r="I139" s="184"/>
      <c r="J139" s="185">
        <f>ROUND(I139*H139,2)</f>
        <v>0</v>
      </c>
      <c r="K139" s="181" t="s">
        <v>177</v>
      </c>
      <c r="L139" s="40"/>
      <c r="M139" s="186" t="s">
        <v>19</v>
      </c>
      <c r="N139" s="187" t="s">
        <v>45</v>
      </c>
      <c r="O139" s="65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178</v>
      </c>
      <c r="AT139" s="190" t="s">
        <v>173</v>
      </c>
      <c r="AU139" s="190" t="s">
        <v>85</v>
      </c>
      <c r="AY139" s="18" t="s">
        <v>171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85</v>
      </c>
      <c r="BK139" s="191">
        <f>ROUND(I139*H139,2)</f>
        <v>0</v>
      </c>
      <c r="BL139" s="18" t="s">
        <v>178</v>
      </c>
      <c r="BM139" s="190" t="s">
        <v>226</v>
      </c>
    </row>
    <row r="140" spans="1:65" s="13" customFormat="1" ht="11.25">
      <c r="B140" s="192"/>
      <c r="C140" s="193"/>
      <c r="D140" s="194" t="s">
        <v>180</v>
      </c>
      <c r="E140" s="195" t="s">
        <v>19</v>
      </c>
      <c r="F140" s="196" t="s">
        <v>2896</v>
      </c>
      <c r="G140" s="193"/>
      <c r="H140" s="197">
        <v>28.35</v>
      </c>
      <c r="I140" s="198"/>
      <c r="J140" s="193"/>
      <c r="K140" s="193"/>
      <c r="L140" s="199"/>
      <c r="M140" s="200"/>
      <c r="N140" s="201"/>
      <c r="O140" s="201"/>
      <c r="P140" s="201"/>
      <c r="Q140" s="201"/>
      <c r="R140" s="201"/>
      <c r="S140" s="201"/>
      <c r="T140" s="202"/>
      <c r="AT140" s="203" t="s">
        <v>180</v>
      </c>
      <c r="AU140" s="203" t="s">
        <v>85</v>
      </c>
      <c r="AV140" s="13" t="s">
        <v>85</v>
      </c>
      <c r="AW140" s="13" t="s">
        <v>34</v>
      </c>
      <c r="AX140" s="13" t="s">
        <v>79</v>
      </c>
      <c r="AY140" s="203" t="s">
        <v>171</v>
      </c>
    </row>
    <row r="141" spans="1:65" s="2" customFormat="1" ht="33" customHeight="1">
      <c r="A141" s="35"/>
      <c r="B141" s="36"/>
      <c r="C141" s="179" t="s">
        <v>223</v>
      </c>
      <c r="D141" s="179" t="s">
        <v>173</v>
      </c>
      <c r="E141" s="180" t="s">
        <v>229</v>
      </c>
      <c r="F141" s="181" t="s">
        <v>230</v>
      </c>
      <c r="G141" s="182" t="s">
        <v>231</v>
      </c>
      <c r="H141" s="183">
        <v>40</v>
      </c>
      <c r="I141" s="184"/>
      <c r="J141" s="185">
        <f>ROUND(I141*H141,2)</f>
        <v>0</v>
      </c>
      <c r="K141" s="181" t="s">
        <v>177</v>
      </c>
      <c r="L141" s="40"/>
      <c r="M141" s="186" t="s">
        <v>19</v>
      </c>
      <c r="N141" s="187" t="s">
        <v>45</v>
      </c>
      <c r="O141" s="65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178</v>
      </c>
      <c r="AT141" s="190" t="s">
        <v>173</v>
      </c>
      <c r="AU141" s="190" t="s">
        <v>85</v>
      </c>
      <c r="AY141" s="18" t="s">
        <v>171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85</v>
      </c>
      <c r="BK141" s="191">
        <f>ROUND(I141*H141,2)</f>
        <v>0</v>
      </c>
      <c r="BL141" s="18" t="s">
        <v>178</v>
      </c>
      <c r="BM141" s="190" t="s">
        <v>232</v>
      </c>
    </row>
    <row r="142" spans="1:65" s="13" customFormat="1" ht="11.25">
      <c r="B142" s="192"/>
      <c r="C142" s="193"/>
      <c r="D142" s="194" t="s">
        <v>180</v>
      </c>
      <c r="E142" s="195" t="s">
        <v>19</v>
      </c>
      <c r="F142" s="196" t="s">
        <v>2897</v>
      </c>
      <c r="G142" s="193"/>
      <c r="H142" s="197">
        <v>40</v>
      </c>
      <c r="I142" s="198"/>
      <c r="J142" s="193"/>
      <c r="K142" s="193"/>
      <c r="L142" s="199"/>
      <c r="M142" s="200"/>
      <c r="N142" s="201"/>
      <c r="O142" s="201"/>
      <c r="P142" s="201"/>
      <c r="Q142" s="201"/>
      <c r="R142" s="201"/>
      <c r="S142" s="201"/>
      <c r="T142" s="202"/>
      <c r="AT142" s="203" t="s">
        <v>180</v>
      </c>
      <c r="AU142" s="203" t="s">
        <v>85</v>
      </c>
      <c r="AV142" s="13" t="s">
        <v>85</v>
      </c>
      <c r="AW142" s="13" t="s">
        <v>34</v>
      </c>
      <c r="AX142" s="13" t="s">
        <v>73</v>
      </c>
      <c r="AY142" s="203" t="s">
        <v>171</v>
      </c>
    </row>
    <row r="143" spans="1:65" s="14" customFormat="1" ht="11.25">
      <c r="B143" s="204"/>
      <c r="C143" s="205"/>
      <c r="D143" s="194" t="s">
        <v>180</v>
      </c>
      <c r="E143" s="206" t="s">
        <v>19</v>
      </c>
      <c r="F143" s="207" t="s">
        <v>183</v>
      </c>
      <c r="G143" s="205"/>
      <c r="H143" s="208">
        <v>40</v>
      </c>
      <c r="I143" s="209"/>
      <c r="J143" s="205"/>
      <c r="K143" s="205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180</v>
      </c>
      <c r="AU143" s="214" t="s">
        <v>85</v>
      </c>
      <c r="AV143" s="14" t="s">
        <v>178</v>
      </c>
      <c r="AW143" s="14" t="s">
        <v>34</v>
      </c>
      <c r="AX143" s="14" t="s">
        <v>79</v>
      </c>
      <c r="AY143" s="214" t="s">
        <v>171</v>
      </c>
    </row>
    <row r="144" spans="1:65" s="12" customFormat="1" ht="22.9" customHeight="1">
      <c r="B144" s="163"/>
      <c r="C144" s="164"/>
      <c r="D144" s="165" t="s">
        <v>72</v>
      </c>
      <c r="E144" s="177" t="s">
        <v>85</v>
      </c>
      <c r="F144" s="177" t="s">
        <v>234</v>
      </c>
      <c r="G144" s="164"/>
      <c r="H144" s="164"/>
      <c r="I144" s="167"/>
      <c r="J144" s="178">
        <f>BK144</f>
        <v>0</v>
      </c>
      <c r="K144" s="164"/>
      <c r="L144" s="169"/>
      <c r="M144" s="170"/>
      <c r="N144" s="171"/>
      <c r="O144" s="171"/>
      <c r="P144" s="172">
        <f>SUM(P145:P154)</f>
        <v>0</v>
      </c>
      <c r="Q144" s="171"/>
      <c r="R144" s="172">
        <f>SUM(R145:R154)</f>
        <v>146.02953971000002</v>
      </c>
      <c r="S144" s="171"/>
      <c r="T144" s="173">
        <f>SUM(T145:T154)</f>
        <v>0</v>
      </c>
      <c r="AR144" s="174" t="s">
        <v>79</v>
      </c>
      <c r="AT144" s="175" t="s">
        <v>72</v>
      </c>
      <c r="AU144" s="175" t="s">
        <v>79</v>
      </c>
      <c r="AY144" s="174" t="s">
        <v>171</v>
      </c>
      <c r="BK144" s="176">
        <f>SUM(BK145:BK154)</f>
        <v>0</v>
      </c>
    </row>
    <row r="145" spans="1:65" s="2" customFormat="1" ht="24">
      <c r="A145" s="35"/>
      <c r="B145" s="36"/>
      <c r="C145" s="179" t="s">
        <v>228</v>
      </c>
      <c r="D145" s="179" t="s">
        <v>173</v>
      </c>
      <c r="E145" s="180" t="s">
        <v>236</v>
      </c>
      <c r="F145" s="181" t="s">
        <v>237</v>
      </c>
      <c r="G145" s="182" t="s">
        <v>176</v>
      </c>
      <c r="H145" s="183">
        <v>0.89900000000000002</v>
      </c>
      <c r="I145" s="184"/>
      <c r="J145" s="185">
        <f>ROUND(I145*H145,2)</f>
        <v>0</v>
      </c>
      <c r="K145" s="181" t="s">
        <v>177</v>
      </c>
      <c r="L145" s="40"/>
      <c r="M145" s="186" t="s">
        <v>19</v>
      </c>
      <c r="N145" s="187" t="s">
        <v>45</v>
      </c>
      <c r="O145" s="65"/>
      <c r="P145" s="188">
        <f>O145*H145</f>
        <v>0</v>
      </c>
      <c r="Q145" s="188">
        <v>2.45329</v>
      </c>
      <c r="R145" s="188">
        <f>Q145*H145</f>
        <v>2.20550771</v>
      </c>
      <c r="S145" s="188">
        <v>0</v>
      </c>
      <c r="T145" s="18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178</v>
      </c>
      <c r="AT145" s="190" t="s">
        <v>173</v>
      </c>
      <c r="AU145" s="190" t="s">
        <v>85</v>
      </c>
      <c r="AY145" s="18" t="s">
        <v>171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85</v>
      </c>
      <c r="BK145" s="191">
        <f>ROUND(I145*H145,2)</f>
        <v>0</v>
      </c>
      <c r="BL145" s="18" t="s">
        <v>178</v>
      </c>
      <c r="BM145" s="190" t="s">
        <v>238</v>
      </c>
    </row>
    <row r="146" spans="1:65" s="13" customFormat="1" ht="11.25">
      <c r="B146" s="192"/>
      <c r="C146" s="193"/>
      <c r="D146" s="194" t="s">
        <v>180</v>
      </c>
      <c r="E146" s="195" t="s">
        <v>19</v>
      </c>
      <c r="F146" s="196" t="s">
        <v>2898</v>
      </c>
      <c r="G146" s="193"/>
      <c r="H146" s="197">
        <v>0.39</v>
      </c>
      <c r="I146" s="198"/>
      <c r="J146" s="193"/>
      <c r="K146" s="193"/>
      <c r="L146" s="199"/>
      <c r="M146" s="200"/>
      <c r="N146" s="201"/>
      <c r="O146" s="201"/>
      <c r="P146" s="201"/>
      <c r="Q146" s="201"/>
      <c r="R146" s="201"/>
      <c r="S146" s="201"/>
      <c r="T146" s="202"/>
      <c r="AT146" s="203" t="s">
        <v>180</v>
      </c>
      <c r="AU146" s="203" t="s">
        <v>85</v>
      </c>
      <c r="AV146" s="13" t="s">
        <v>85</v>
      </c>
      <c r="AW146" s="13" t="s">
        <v>34</v>
      </c>
      <c r="AX146" s="13" t="s">
        <v>73</v>
      </c>
      <c r="AY146" s="203" t="s">
        <v>171</v>
      </c>
    </row>
    <row r="147" spans="1:65" s="13" customFormat="1" ht="11.25">
      <c r="B147" s="192"/>
      <c r="C147" s="193"/>
      <c r="D147" s="194" t="s">
        <v>180</v>
      </c>
      <c r="E147" s="195" t="s">
        <v>19</v>
      </c>
      <c r="F147" s="196" t="s">
        <v>2899</v>
      </c>
      <c r="G147" s="193"/>
      <c r="H147" s="197">
        <v>0.50900000000000001</v>
      </c>
      <c r="I147" s="198"/>
      <c r="J147" s="193"/>
      <c r="K147" s="193"/>
      <c r="L147" s="199"/>
      <c r="M147" s="200"/>
      <c r="N147" s="201"/>
      <c r="O147" s="201"/>
      <c r="P147" s="201"/>
      <c r="Q147" s="201"/>
      <c r="R147" s="201"/>
      <c r="S147" s="201"/>
      <c r="T147" s="202"/>
      <c r="AT147" s="203" t="s">
        <v>180</v>
      </c>
      <c r="AU147" s="203" t="s">
        <v>85</v>
      </c>
      <c r="AV147" s="13" t="s">
        <v>85</v>
      </c>
      <c r="AW147" s="13" t="s">
        <v>34</v>
      </c>
      <c r="AX147" s="13" t="s">
        <v>73</v>
      </c>
      <c r="AY147" s="203" t="s">
        <v>171</v>
      </c>
    </row>
    <row r="148" spans="1:65" s="14" customFormat="1" ht="11.25">
      <c r="B148" s="204"/>
      <c r="C148" s="205"/>
      <c r="D148" s="194" t="s">
        <v>180</v>
      </c>
      <c r="E148" s="206" t="s">
        <v>19</v>
      </c>
      <c r="F148" s="207" t="s">
        <v>183</v>
      </c>
      <c r="G148" s="205"/>
      <c r="H148" s="208">
        <v>0.89900000000000002</v>
      </c>
      <c r="I148" s="209"/>
      <c r="J148" s="205"/>
      <c r="K148" s="205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180</v>
      </c>
      <c r="AU148" s="214" t="s">
        <v>85</v>
      </c>
      <c r="AV148" s="14" t="s">
        <v>178</v>
      </c>
      <c r="AW148" s="14" t="s">
        <v>34</v>
      </c>
      <c r="AX148" s="14" t="s">
        <v>79</v>
      </c>
      <c r="AY148" s="214" t="s">
        <v>171</v>
      </c>
    </row>
    <row r="149" spans="1:65" s="2" customFormat="1" ht="24">
      <c r="A149" s="35"/>
      <c r="B149" s="36"/>
      <c r="C149" s="179" t="s">
        <v>235</v>
      </c>
      <c r="D149" s="179" t="s">
        <v>173</v>
      </c>
      <c r="E149" s="180" t="s">
        <v>240</v>
      </c>
      <c r="F149" s="181" t="s">
        <v>241</v>
      </c>
      <c r="G149" s="182" t="s">
        <v>176</v>
      </c>
      <c r="H149" s="183">
        <v>72.632000000000005</v>
      </c>
      <c r="I149" s="184"/>
      <c r="J149" s="185">
        <f>ROUND(I149*H149,2)</f>
        <v>0</v>
      </c>
      <c r="K149" s="181" t="s">
        <v>177</v>
      </c>
      <c r="L149" s="40"/>
      <c r="M149" s="186" t="s">
        <v>19</v>
      </c>
      <c r="N149" s="187" t="s">
        <v>45</v>
      </c>
      <c r="O149" s="65"/>
      <c r="P149" s="188">
        <f>O149*H149</f>
        <v>0</v>
      </c>
      <c r="Q149" s="188">
        <v>1.98</v>
      </c>
      <c r="R149" s="188">
        <f>Q149*H149</f>
        <v>143.81136000000001</v>
      </c>
      <c r="S149" s="188">
        <v>0</v>
      </c>
      <c r="T149" s="18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178</v>
      </c>
      <c r="AT149" s="190" t="s">
        <v>173</v>
      </c>
      <c r="AU149" s="190" t="s">
        <v>85</v>
      </c>
      <c r="AY149" s="18" t="s">
        <v>171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85</v>
      </c>
      <c r="BK149" s="191">
        <f>ROUND(I149*H149,2)</f>
        <v>0</v>
      </c>
      <c r="BL149" s="18" t="s">
        <v>178</v>
      </c>
      <c r="BM149" s="190" t="s">
        <v>242</v>
      </c>
    </row>
    <row r="150" spans="1:65" s="13" customFormat="1" ht="33.75">
      <c r="B150" s="192"/>
      <c r="C150" s="193"/>
      <c r="D150" s="194" t="s">
        <v>180</v>
      </c>
      <c r="E150" s="195" t="s">
        <v>19</v>
      </c>
      <c r="F150" s="196" t="s">
        <v>2900</v>
      </c>
      <c r="G150" s="193"/>
      <c r="H150" s="197">
        <v>72.632000000000005</v>
      </c>
      <c r="I150" s="198"/>
      <c r="J150" s="193"/>
      <c r="K150" s="193"/>
      <c r="L150" s="199"/>
      <c r="M150" s="200"/>
      <c r="N150" s="201"/>
      <c r="O150" s="201"/>
      <c r="P150" s="201"/>
      <c r="Q150" s="201"/>
      <c r="R150" s="201"/>
      <c r="S150" s="201"/>
      <c r="T150" s="202"/>
      <c r="AT150" s="203" t="s">
        <v>180</v>
      </c>
      <c r="AU150" s="203" t="s">
        <v>85</v>
      </c>
      <c r="AV150" s="13" t="s">
        <v>85</v>
      </c>
      <c r="AW150" s="13" t="s">
        <v>34</v>
      </c>
      <c r="AX150" s="13" t="s">
        <v>79</v>
      </c>
      <c r="AY150" s="203" t="s">
        <v>171</v>
      </c>
    </row>
    <row r="151" spans="1:65" s="2" customFormat="1" ht="16.5" customHeight="1">
      <c r="A151" s="35"/>
      <c r="B151" s="36"/>
      <c r="C151" s="179" t="s">
        <v>239</v>
      </c>
      <c r="D151" s="179" t="s">
        <v>173</v>
      </c>
      <c r="E151" s="180" t="s">
        <v>2901</v>
      </c>
      <c r="F151" s="181" t="s">
        <v>2902</v>
      </c>
      <c r="G151" s="182" t="s">
        <v>231</v>
      </c>
      <c r="H151" s="183">
        <v>4.8</v>
      </c>
      <c r="I151" s="184"/>
      <c r="J151" s="185">
        <f>ROUND(I151*H151,2)</f>
        <v>0</v>
      </c>
      <c r="K151" s="181" t="s">
        <v>177</v>
      </c>
      <c r="L151" s="40"/>
      <c r="M151" s="186" t="s">
        <v>19</v>
      </c>
      <c r="N151" s="187" t="s">
        <v>45</v>
      </c>
      <c r="O151" s="65"/>
      <c r="P151" s="188">
        <f>O151*H151</f>
        <v>0</v>
      </c>
      <c r="Q151" s="188">
        <v>2.64E-3</v>
      </c>
      <c r="R151" s="188">
        <f>Q151*H151</f>
        <v>1.2671999999999999E-2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178</v>
      </c>
      <c r="AT151" s="190" t="s">
        <v>173</v>
      </c>
      <c r="AU151" s="190" t="s">
        <v>85</v>
      </c>
      <c r="AY151" s="18" t="s">
        <v>171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85</v>
      </c>
      <c r="BK151" s="191">
        <f>ROUND(I151*H151,2)</f>
        <v>0</v>
      </c>
      <c r="BL151" s="18" t="s">
        <v>178</v>
      </c>
      <c r="BM151" s="190" t="s">
        <v>2903</v>
      </c>
    </row>
    <row r="152" spans="1:65" s="13" customFormat="1" ht="11.25">
      <c r="B152" s="192"/>
      <c r="C152" s="193"/>
      <c r="D152" s="194" t="s">
        <v>180</v>
      </c>
      <c r="E152" s="195" t="s">
        <v>19</v>
      </c>
      <c r="F152" s="196" t="s">
        <v>2904</v>
      </c>
      <c r="G152" s="193"/>
      <c r="H152" s="197">
        <v>4.8</v>
      </c>
      <c r="I152" s="198"/>
      <c r="J152" s="193"/>
      <c r="K152" s="193"/>
      <c r="L152" s="199"/>
      <c r="M152" s="200"/>
      <c r="N152" s="201"/>
      <c r="O152" s="201"/>
      <c r="P152" s="201"/>
      <c r="Q152" s="201"/>
      <c r="R152" s="201"/>
      <c r="S152" s="201"/>
      <c r="T152" s="202"/>
      <c r="AT152" s="203" t="s">
        <v>180</v>
      </c>
      <c r="AU152" s="203" t="s">
        <v>85</v>
      </c>
      <c r="AV152" s="13" t="s">
        <v>85</v>
      </c>
      <c r="AW152" s="13" t="s">
        <v>34</v>
      </c>
      <c r="AX152" s="13" t="s">
        <v>79</v>
      </c>
      <c r="AY152" s="203" t="s">
        <v>171</v>
      </c>
    </row>
    <row r="153" spans="1:65" s="2" customFormat="1" ht="16.5" customHeight="1">
      <c r="A153" s="35"/>
      <c r="B153" s="36"/>
      <c r="C153" s="179" t="s">
        <v>245</v>
      </c>
      <c r="D153" s="179" t="s">
        <v>173</v>
      </c>
      <c r="E153" s="180" t="s">
        <v>2905</v>
      </c>
      <c r="F153" s="181" t="s">
        <v>2906</v>
      </c>
      <c r="G153" s="182" t="s">
        <v>231</v>
      </c>
      <c r="H153" s="183">
        <v>4.8</v>
      </c>
      <c r="I153" s="184"/>
      <c r="J153" s="185">
        <f>ROUND(I153*H153,2)</f>
        <v>0</v>
      </c>
      <c r="K153" s="181" t="s">
        <v>177</v>
      </c>
      <c r="L153" s="40"/>
      <c r="M153" s="186" t="s">
        <v>19</v>
      </c>
      <c r="N153" s="187" t="s">
        <v>45</v>
      </c>
      <c r="O153" s="65"/>
      <c r="P153" s="188">
        <f>O153*H153</f>
        <v>0</v>
      </c>
      <c r="Q153" s="188">
        <v>0</v>
      </c>
      <c r="R153" s="188">
        <f>Q153*H153</f>
        <v>0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178</v>
      </c>
      <c r="AT153" s="190" t="s">
        <v>173</v>
      </c>
      <c r="AU153" s="190" t="s">
        <v>85</v>
      </c>
      <c r="AY153" s="18" t="s">
        <v>171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85</v>
      </c>
      <c r="BK153" s="191">
        <f>ROUND(I153*H153,2)</f>
        <v>0</v>
      </c>
      <c r="BL153" s="18" t="s">
        <v>178</v>
      </c>
      <c r="BM153" s="190" t="s">
        <v>2907</v>
      </c>
    </row>
    <row r="154" spans="1:65" s="13" customFormat="1" ht="11.25">
      <c r="B154" s="192"/>
      <c r="C154" s="193"/>
      <c r="D154" s="194" t="s">
        <v>180</v>
      </c>
      <c r="E154" s="195" t="s">
        <v>19</v>
      </c>
      <c r="F154" s="196" t="s">
        <v>2908</v>
      </c>
      <c r="G154" s="193"/>
      <c r="H154" s="197">
        <v>4.8</v>
      </c>
      <c r="I154" s="198"/>
      <c r="J154" s="193"/>
      <c r="K154" s="193"/>
      <c r="L154" s="199"/>
      <c r="M154" s="200"/>
      <c r="N154" s="201"/>
      <c r="O154" s="201"/>
      <c r="P154" s="201"/>
      <c r="Q154" s="201"/>
      <c r="R154" s="201"/>
      <c r="S154" s="201"/>
      <c r="T154" s="202"/>
      <c r="AT154" s="203" t="s">
        <v>180</v>
      </c>
      <c r="AU154" s="203" t="s">
        <v>85</v>
      </c>
      <c r="AV154" s="13" t="s">
        <v>85</v>
      </c>
      <c r="AW154" s="13" t="s">
        <v>34</v>
      </c>
      <c r="AX154" s="13" t="s">
        <v>79</v>
      </c>
      <c r="AY154" s="203" t="s">
        <v>171</v>
      </c>
    </row>
    <row r="155" spans="1:65" s="12" customFormat="1" ht="22.9" customHeight="1">
      <c r="B155" s="163"/>
      <c r="C155" s="164"/>
      <c r="D155" s="165" t="s">
        <v>72</v>
      </c>
      <c r="E155" s="177" t="s">
        <v>188</v>
      </c>
      <c r="F155" s="177" t="s">
        <v>244</v>
      </c>
      <c r="G155" s="164"/>
      <c r="H155" s="164"/>
      <c r="I155" s="167"/>
      <c r="J155" s="178">
        <f>BK155</f>
        <v>0</v>
      </c>
      <c r="K155" s="164"/>
      <c r="L155" s="169"/>
      <c r="M155" s="170"/>
      <c r="N155" s="171"/>
      <c r="O155" s="171"/>
      <c r="P155" s="172">
        <f>SUM(P156:P203)</f>
        <v>0</v>
      </c>
      <c r="Q155" s="171"/>
      <c r="R155" s="172">
        <f>SUM(R156:R203)</f>
        <v>79.837376219999982</v>
      </c>
      <c r="S155" s="171"/>
      <c r="T155" s="173">
        <f>SUM(T156:T203)</f>
        <v>0</v>
      </c>
      <c r="AR155" s="174" t="s">
        <v>79</v>
      </c>
      <c r="AT155" s="175" t="s">
        <v>72</v>
      </c>
      <c r="AU155" s="175" t="s">
        <v>79</v>
      </c>
      <c r="AY155" s="174" t="s">
        <v>171</v>
      </c>
      <c r="BK155" s="176">
        <f>SUM(BK156:BK203)</f>
        <v>0</v>
      </c>
    </row>
    <row r="156" spans="1:65" s="2" customFormat="1" ht="36">
      <c r="A156" s="35"/>
      <c r="B156" s="36"/>
      <c r="C156" s="179" t="s">
        <v>8</v>
      </c>
      <c r="D156" s="179" t="s">
        <v>173</v>
      </c>
      <c r="E156" s="180" t="s">
        <v>2909</v>
      </c>
      <c r="F156" s="181" t="s">
        <v>2910</v>
      </c>
      <c r="G156" s="182" t="s">
        <v>231</v>
      </c>
      <c r="H156" s="183">
        <v>6.08</v>
      </c>
      <c r="I156" s="184"/>
      <c r="J156" s="185">
        <f>ROUND(I156*H156,2)</f>
        <v>0</v>
      </c>
      <c r="K156" s="181" t="s">
        <v>177</v>
      </c>
      <c r="L156" s="40"/>
      <c r="M156" s="186" t="s">
        <v>19</v>
      </c>
      <c r="N156" s="187" t="s">
        <v>45</v>
      </c>
      <c r="O156" s="65"/>
      <c r="P156" s="188">
        <f>O156*H156</f>
        <v>0</v>
      </c>
      <c r="Q156" s="188">
        <v>0.34839999999999999</v>
      </c>
      <c r="R156" s="188">
        <f>Q156*H156</f>
        <v>2.1182720000000002</v>
      </c>
      <c r="S156" s="188">
        <v>0</v>
      </c>
      <c r="T156" s="18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0" t="s">
        <v>178</v>
      </c>
      <c r="AT156" s="190" t="s">
        <v>173</v>
      </c>
      <c r="AU156" s="190" t="s">
        <v>85</v>
      </c>
      <c r="AY156" s="18" t="s">
        <v>171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85</v>
      </c>
      <c r="BK156" s="191">
        <f>ROUND(I156*H156,2)</f>
        <v>0</v>
      </c>
      <c r="BL156" s="18" t="s">
        <v>178</v>
      </c>
      <c r="BM156" s="190" t="s">
        <v>2911</v>
      </c>
    </row>
    <row r="157" spans="1:65" s="13" customFormat="1" ht="11.25">
      <c r="B157" s="192"/>
      <c r="C157" s="193"/>
      <c r="D157" s="194" t="s">
        <v>180</v>
      </c>
      <c r="E157" s="195" t="s">
        <v>19</v>
      </c>
      <c r="F157" s="196" t="s">
        <v>2912</v>
      </c>
      <c r="G157" s="193"/>
      <c r="H157" s="197">
        <v>6.08</v>
      </c>
      <c r="I157" s="198"/>
      <c r="J157" s="193"/>
      <c r="K157" s="193"/>
      <c r="L157" s="199"/>
      <c r="M157" s="200"/>
      <c r="N157" s="201"/>
      <c r="O157" s="201"/>
      <c r="P157" s="201"/>
      <c r="Q157" s="201"/>
      <c r="R157" s="201"/>
      <c r="S157" s="201"/>
      <c r="T157" s="202"/>
      <c r="AT157" s="203" t="s">
        <v>180</v>
      </c>
      <c r="AU157" s="203" t="s">
        <v>85</v>
      </c>
      <c r="AV157" s="13" t="s">
        <v>85</v>
      </c>
      <c r="AW157" s="13" t="s">
        <v>34</v>
      </c>
      <c r="AX157" s="13" t="s">
        <v>79</v>
      </c>
      <c r="AY157" s="203" t="s">
        <v>171</v>
      </c>
    </row>
    <row r="158" spans="1:65" s="2" customFormat="1" ht="36">
      <c r="A158" s="35"/>
      <c r="B158" s="36"/>
      <c r="C158" s="179" t="s">
        <v>254</v>
      </c>
      <c r="D158" s="179" t="s">
        <v>173</v>
      </c>
      <c r="E158" s="180" t="s">
        <v>260</v>
      </c>
      <c r="F158" s="181" t="s">
        <v>261</v>
      </c>
      <c r="G158" s="182" t="s">
        <v>231</v>
      </c>
      <c r="H158" s="183">
        <v>9.93</v>
      </c>
      <c r="I158" s="184"/>
      <c r="J158" s="185">
        <f>ROUND(I158*H158,2)</f>
        <v>0</v>
      </c>
      <c r="K158" s="181" t="s">
        <v>177</v>
      </c>
      <c r="L158" s="40"/>
      <c r="M158" s="186" t="s">
        <v>19</v>
      </c>
      <c r="N158" s="187" t="s">
        <v>45</v>
      </c>
      <c r="O158" s="65"/>
      <c r="P158" s="188">
        <f>O158*H158</f>
        <v>0</v>
      </c>
      <c r="Q158" s="188">
        <v>0.34116000000000002</v>
      </c>
      <c r="R158" s="188">
        <f>Q158*H158</f>
        <v>3.3877188</v>
      </c>
      <c r="S158" s="188">
        <v>0</v>
      </c>
      <c r="T158" s="18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178</v>
      </c>
      <c r="AT158" s="190" t="s">
        <v>173</v>
      </c>
      <c r="AU158" s="190" t="s">
        <v>85</v>
      </c>
      <c r="AY158" s="18" t="s">
        <v>171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85</v>
      </c>
      <c r="BK158" s="191">
        <f>ROUND(I158*H158,2)</f>
        <v>0</v>
      </c>
      <c r="BL158" s="18" t="s">
        <v>178</v>
      </c>
      <c r="BM158" s="190" t="s">
        <v>262</v>
      </c>
    </row>
    <row r="159" spans="1:65" s="13" customFormat="1" ht="22.5">
      <c r="B159" s="192"/>
      <c r="C159" s="193"/>
      <c r="D159" s="194" t="s">
        <v>180</v>
      </c>
      <c r="E159" s="195" t="s">
        <v>19</v>
      </c>
      <c r="F159" s="196" t="s">
        <v>2913</v>
      </c>
      <c r="G159" s="193"/>
      <c r="H159" s="197">
        <v>9.93</v>
      </c>
      <c r="I159" s="198"/>
      <c r="J159" s="193"/>
      <c r="K159" s="193"/>
      <c r="L159" s="199"/>
      <c r="M159" s="200"/>
      <c r="N159" s="201"/>
      <c r="O159" s="201"/>
      <c r="P159" s="201"/>
      <c r="Q159" s="201"/>
      <c r="R159" s="201"/>
      <c r="S159" s="201"/>
      <c r="T159" s="202"/>
      <c r="AT159" s="203" t="s">
        <v>180</v>
      </c>
      <c r="AU159" s="203" t="s">
        <v>85</v>
      </c>
      <c r="AV159" s="13" t="s">
        <v>85</v>
      </c>
      <c r="AW159" s="13" t="s">
        <v>34</v>
      </c>
      <c r="AX159" s="13" t="s">
        <v>79</v>
      </c>
      <c r="AY159" s="203" t="s">
        <v>171</v>
      </c>
    </row>
    <row r="160" spans="1:65" s="2" customFormat="1" ht="44.25" customHeight="1">
      <c r="A160" s="35"/>
      <c r="B160" s="36"/>
      <c r="C160" s="179" t="s">
        <v>259</v>
      </c>
      <c r="D160" s="179" t="s">
        <v>173</v>
      </c>
      <c r="E160" s="180" t="s">
        <v>2914</v>
      </c>
      <c r="F160" s="181" t="s">
        <v>2915</v>
      </c>
      <c r="G160" s="182" t="s">
        <v>231</v>
      </c>
      <c r="H160" s="183">
        <v>133.18600000000001</v>
      </c>
      <c r="I160" s="184"/>
      <c r="J160" s="185">
        <f>ROUND(I160*H160,2)</f>
        <v>0</v>
      </c>
      <c r="K160" s="181" t="s">
        <v>177</v>
      </c>
      <c r="L160" s="40"/>
      <c r="M160" s="186" t="s">
        <v>19</v>
      </c>
      <c r="N160" s="187" t="s">
        <v>45</v>
      </c>
      <c r="O160" s="65"/>
      <c r="P160" s="188">
        <f>O160*H160</f>
        <v>0</v>
      </c>
      <c r="Q160" s="188">
        <v>0.33343</v>
      </c>
      <c r="R160" s="188">
        <f>Q160*H160</f>
        <v>44.40820798</v>
      </c>
      <c r="S160" s="188">
        <v>0</v>
      </c>
      <c r="T160" s="18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178</v>
      </c>
      <c r="AT160" s="190" t="s">
        <v>173</v>
      </c>
      <c r="AU160" s="190" t="s">
        <v>85</v>
      </c>
      <c r="AY160" s="18" t="s">
        <v>171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85</v>
      </c>
      <c r="BK160" s="191">
        <f>ROUND(I160*H160,2)</f>
        <v>0</v>
      </c>
      <c r="BL160" s="18" t="s">
        <v>178</v>
      </c>
      <c r="BM160" s="190" t="s">
        <v>2916</v>
      </c>
    </row>
    <row r="161" spans="1:65" s="13" customFormat="1" ht="11.25">
      <c r="B161" s="192"/>
      <c r="C161" s="193"/>
      <c r="D161" s="194" t="s">
        <v>180</v>
      </c>
      <c r="E161" s="195" t="s">
        <v>19</v>
      </c>
      <c r="F161" s="196" t="s">
        <v>2917</v>
      </c>
      <c r="G161" s="193"/>
      <c r="H161" s="197">
        <v>89.566000000000003</v>
      </c>
      <c r="I161" s="198"/>
      <c r="J161" s="193"/>
      <c r="K161" s="193"/>
      <c r="L161" s="199"/>
      <c r="M161" s="200"/>
      <c r="N161" s="201"/>
      <c r="O161" s="201"/>
      <c r="P161" s="201"/>
      <c r="Q161" s="201"/>
      <c r="R161" s="201"/>
      <c r="S161" s="201"/>
      <c r="T161" s="202"/>
      <c r="AT161" s="203" t="s">
        <v>180</v>
      </c>
      <c r="AU161" s="203" t="s">
        <v>85</v>
      </c>
      <c r="AV161" s="13" t="s">
        <v>85</v>
      </c>
      <c r="AW161" s="13" t="s">
        <v>34</v>
      </c>
      <c r="AX161" s="13" t="s">
        <v>73</v>
      </c>
      <c r="AY161" s="203" t="s">
        <v>171</v>
      </c>
    </row>
    <row r="162" spans="1:65" s="13" customFormat="1" ht="11.25">
      <c r="B162" s="192"/>
      <c r="C162" s="193"/>
      <c r="D162" s="194" t="s">
        <v>180</v>
      </c>
      <c r="E162" s="195" t="s">
        <v>19</v>
      </c>
      <c r="F162" s="196" t="s">
        <v>2918</v>
      </c>
      <c r="G162" s="193"/>
      <c r="H162" s="197">
        <v>43.62</v>
      </c>
      <c r="I162" s="198"/>
      <c r="J162" s="193"/>
      <c r="K162" s="193"/>
      <c r="L162" s="199"/>
      <c r="M162" s="200"/>
      <c r="N162" s="201"/>
      <c r="O162" s="201"/>
      <c r="P162" s="201"/>
      <c r="Q162" s="201"/>
      <c r="R162" s="201"/>
      <c r="S162" s="201"/>
      <c r="T162" s="202"/>
      <c r="AT162" s="203" t="s">
        <v>180</v>
      </c>
      <c r="AU162" s="203" t="s">
        <v>85</v>
      </c>
      <c r="AV162" s="13" t="s">
        <v>85</v>
      </c>
      <c r="AW162" s="13" t="s">
        <v>34</v>
      </c>
      <c r="AX162" s="13" t="s">
        <v>73</v>
      </c>
      <c r="AY162" s="203" t="s">
        <v>171</v>
      </c>
    </row>
    <row r="163" spans="1:65" s="14" customFormat="1" ht="11.25">
      <c r="B163" s="204"/>
      <c r="C163" s="205"/>
      <c r="D163" s="194" t="s">
        <v>180</v>
      </c>
      <c r="E163" s="206" t="s">
        <v>19</v>
      </c>
      <c r="F163" s="207" t="s">
        <v>183</v>
      </c>
      <c r="G163" s="205"/>
      <c r="H163" s="208">
        <v>133.18600000000001</v>
      </c>
      <c r="I163" s="209"/>
      <c r="J163" s="205"/>
      <c r="K163" s="205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180</v>
      </c>
      <c r="AU163" s="214" t="s">
        <v>85</v>
      </c>
      <c r="AV163" s="14" t="s">
        <v>178</v>
      </c>
      <c r="AW163" s="14" t="s">
        <v>34</v>
      </c>
      <c r="AX163" s="14" t="s">
        <v>79</v>
      </c>
      <c r="AY163" s="214" t="s">
        <v>171</v>
      </c>
    </row>
    <row r="164" spans="1:65" s="2" customFormat="1" ht="55.5" customHeight="1">
      <c r="A164" s="35"/>
      <c r="B164" s="36"/>
      <c r="C164" s="179" t="s">
        <v>216</v>
      </c>
      <c r="D164" s="179" t="s">
        <v>173</v>
      </c>
      <c r="E164" s="180" t="s">
        <v>2919</v>
      </c>
      <c r="F164" s="181" t="s">
        <v>2920</v>
      </c>
      <c r="G164" s="182" t="s">
        <v>2261</v>
      </c>
      <c r="H164" s="183">
        <v>4</v>
      </c>
      <c r="I164" s="184"/>
      <c r="J164" s="185">
        <f>ROUND(I164*H164,2)</f>
        <v>0</v>
      </c>
      <c r="K164" s="181" t="s">
        <v>177</v>
      </c>
      <c r="L164" s="40"/>
      <c r="M164" s="186" t="s">
        <v>19</v>
      </c>
      <c r="N164" s="187" t="s">
        <v>45</v>
      </c>
      <c r="O164" s="65"/>
      <c r="P164" s="188">
        <f>O164*H164</f>
        <v>0</v>
      </c>
      <c r="Q164" s="188">
        <v>0.30138999999999999</v>
      </c>
      <c r="R164" s="188">
        <f>Q164*H164</f>
        <v>1.20556</v>
      </c>
      <c r="S164" s="188">
        <v>0</v>
      </c>
      <c r="T164" s="18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178</v>
      </c>
      <c r="AT164" s="190" t="s">
        <v>173</v>
      </c>
      <c r="AU164" s="190" t="s">
        <v>85</v>
      </c>
      <c r="AY164" s="18" t="s">
        <v>171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18" t="s">
        <v>85</v>
      </c>
      <c r="BK164" s="191">
        <f>ROUND(I164*H164,2)</f>
        <v>0</v>
      </c>
      <c r="BL164" s="18" t="s">
        <v>178</v>
      </c>
      <c r="BM164" s="190" t="s">
        <v>2921</v>
      </c>
    </row>
    <row r="165" spans="1:65" s="13" customFormat="1" ht="11.25">
      <c r="B165" s="192"/>
      <c r="C165" s="193"/>
      <c r="D165" s="194" t="s">
        <v>180</v>
      </c>
      <c r="E165" s="195" t="s">
        <v>19</v>
      </c>
      <c r="F165" s="196" t="s">
        <v>178</v>
      </c>
      <c r="G165" s="193"/>
      <c r="H165" s="197">
        <v>4</v>
      </c>
      <c r="I165" s="198"/>
      <c r="J165" s="193"/>
      <c r="K165" s="193"/>
      <c r="L165" s="199"/>
      <c r="M165" s="200"/>
      <c r="N165" s="201"/>
      <c r="O165" s="201"/>
      <c r="P165" s="201"/>
      <c r="Q165" s="201"/>
      <c r="R165" s="201"/>
      <c r="S165" s="201"/>
      <c r="T165" s="202"/>
      <c r="AT165" s="203" t="s">
        <v>180</v>
      </c>
      <c r="AU165" s="203" t="s">
        <v>85</v>
      </c>
      <c r="AV165" s="13" t="s">
        <v>85</v>
      </c>
      <c r="AW165" s="13" t="s">
        <v>34</v>
      </c>
      <c r="AX165" s="13" t="s">
        <v>79</v>
      </c>
      <c r="AY165" s="203" t="s">
        <v>171</v>
      </c>
    </row>
    <row r="166" spans="1:65" s="2" customFormat="1" ht="78" customHeight="1">
      <c r="A166" s="35"/>
      <c r="B166" s="36"/>
      <c r="C166" s="179" t="s">
        <v>270</v>
      </c>
      <c r="D166" s="179" t="s">
        <v>173</v>
      </c>
      <c r="E166" s="180" t="s">
        <v>2922</v>
      </c>
      <c r="F166" s="181" t="s">
        <v>2923</v>
      </c>
      <c r="G166" s="182" t="s">
        <v>318</v>
      </c>
      <c r="H166" s="183">
        <v>24.8</v>
      </c>
      <c r="I166" s="184"/>
      <c r="J166" s="185">
        <f>ROUND(I166*H166,2)</f>
        <v>0</v>
      </c>
      <c r="K166" s="181" t="s">
        <v>177</v>
      </c>
      <c r="L166" s="40"/>
      <c r="M166" s="186" t="s">
        <v>19</v>
      </c>
      <c r="N166" s="187" t="s">
        <v>45</v>
      </c>
      <c r="O166" s="65"/>
      <c r="P166" s="188">
        <f>O166*H166</f>
        <v>0</v>
      </c>
      <c r="Q166" s="188">
        <v>8.9690000000000006E-2</v>
      </c>
      <c r="R166" s="188">
        <f>Q166*H166</f>
        <v>2.2243120000000003</v>
      </c>
      <c r="S166" s="188">
        <v>0</v>
      </c>
      <c r="T166" s="18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178</v>
      </c>
      <c r="AT166" s="190" t="s">
        <v>173</v>
      </c>
      <c r="AU166" s="190" t="s">
        <v>85</v>
      </c>
      <c r="AY166" s="18" t="s">
        <v>171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85</v>
      </c>
      <c r="BK166" s="191">
        <f>ROUND(I166*H166,2)</f>
        <v>0</v>
      </c>
      <c r="BL166" s="18" t="s">
        <v>178</v>
      </c>
      <c r="BM166" s="190" t="s">
        <v>2924</v>
      </c>
    </row>
    <row r="167" spans="1:65" s="13" customFormat="1" ht="11.25">
      <c r="B167" s="192"/>
      <c r="C167" s="193"/>
      <c r="D167" s="194" t="s">
        <v>180</v>
      </c>
      <c r="E167" s="195" t="s">
        <v>19</v>
      </c>
      <c r="F167" s="196" t="s">
        <v>2925</v>
      </c>
      <c r="G167" s="193"/>
      <c r="H167" s="197">
        <v>24.8</v>
      </c>
      <c r="I167" s="198"/>
      <c r="J167" s="193"/>
      <c r="K167" s="193"/>
      <c r="L167" s="199"/>
      <c r="M167" s="200"/>
      <c r="N167" s="201"/>
      <c r="O167" s="201"/>
      <c r="P167" s="201"/>
      <c r="Q167" s="201"/>
      <c r="R167" s="201"/>
      <c r="S167" s="201"/>
      <c r="T167" s="202"/>
      <c r="AT167" s="203" t="s">
        <v>180</v>
      </c>
      <c r="AU167" s="203" t="s">
        <v>85</v>
      </c>
      <c r="AV167" s="13" t="s">
        <v>85</v>
      </c>
      <c r="AW167" s="13" t="s">
        <v>34</v>
      </c>
      <c r="AX167" s="13" t="s">
        <v>79</v>
      </c>
      <c r="AY167" s="203" t="s">
        <v>171</v>
      </c>
    </row>
    <row r="168" spans="1:65" s="2" customFormat="1" ht="66.75" customHeight="1">
      <c r="A168" s="35"/>
      <c r="B168" s="36"/>
      <c r="C168" s="179" t="s">
        <v>232</v>
      </c>
      <c r="D168" s="179" t="s">
        <v>173</v>
      </c>
      <c r="E168" s="180" t="s">
        <v>2926</v>
      </c>
      <c r="F168" s="181" t="s">
        <v>2927</v>
      </c>
      <c r="G168" s="182" t="s">
        <v>266</v>
      </c>
      <c r="H168" s="183">
        <v>2</v>
      </c>
      <c r="I168" s="184"/>
      <c r="J168" s="185">
        <f>ROUND(I168*H168,2)</f>
        <v>0</v>
      </c>
      <c r="K168" s="181" t="s">
        <v>177</v>
      </c>
      <c r="L168" s="40"/>
      <c r="M168" s="186" t="s">
        <v>19</v>
      </c>
      <c r="N168" s="187" t="s">
        <v>45</v>
      </c>
      <c r="O168" s="65"/>
      <c r="P168" s="188">
        <f>O168*H168</f>
        <v>0</v>
      </c>
      <c r="Q168" s="188">
        <v>5.0999999999999997E-2</v>
      </c>
      <c r="R168" s="188">
        <f>Q168*H168</f>
        <v>0.10199999999999999</v>
      </c>
      <c r="S168" s="188">
        <v>0</v>
      </c>
      <c r="T168" s="18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178</v>
      </c>
      <c r="AT168" s="190" t="s">
        <v>173</v>
      </c>
      <c r="AU168" s="190" t="s">
        <v>85</v>
      </c>
      <c r="AY168" s="18" t="s">
        <v>171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85</v>
      </c>
      <c r="BK168" s="191">
        <f>ROUND(I168*H168,2)</f>
        <v>0</v>
      </c>
      <c r="BL168" s="18" t="s">
        <v>178</v>
      </c>
      <c r="BM168" s="190" t="s">
        <v>2928</v>
      </c>
    </row>
    <row r="169" spans="1:65" s="13" customFormat="1" ht="11.25">
      <c r="B169" s="192"/>
      <c r="C169" s="193"/>
      <c r="D169" s="194" t="s">
        <v>180</v>
      </c>
      <c r="E169" s="195" t="s">
        <v>19</v>
      </c>
      <c r="F169" s="196" t="s">
        <v>85</v>
      </c>
      <c r="G169" s="193"/>
      <c r="H169" s="197">
        <v>2</v>
      </c>
      <c r="I169" s="198"/>
      <c r="J169" s="193"/>
      <c r="K169" s="193"/>
      <c r="L169" s="199"/>
      <c r="M169" s="200"/>
      <c r="N169" s="201"/>
      <c r="O169" s="201"/>
      <c r="P169" s="201"/>
      <c r="Q169" s="201"/>
      <c r="R169" s="201"/>
      <c r="S169" s="201"/>
      <c r="T169" s="202"/>
      <c r="AT169" s="203" t="s">
        <v>180</v>
      </c>
      <c r="AU169" s="203" t="s">
        <v>85</v>
      </c>
      <c r="AV169" s="13" t="s">
        <v>85</v>
      </c>
      <c r="AW169" s="13" t="s">
        <v>34</v>
      </c>
      <c r="AX169" s="13" t="s">
        <v>79</v>
      </c>
      <c r="AY169" s="203" t="s">
        <v>171</v>
      </c>
    </row>
    <row r="170" spans="1:65" s="2" customFormat="1" ht="66.75" customHeight="1">
      <c r="A170" s="35"/>
      <c r="B170" s="36"/>
      <c r="C170" s="179" t="s">
        <v>7</v>
      </c>
      <c r="D170" s="179" t="s">
        <v>173</v>
      </c>
      <c r="E170" s="180" t="s">
        <v>2929</v>
      </c>
      <c r="F170" s="181" t="s">
        <v>2930</v>
      </c>
      <c r="G170" s="182" t="s">
        <v>266</v>
      </c>
      <c r="H170" s="183">
        <v>2</v>
      </c>
      <c r="I170" s="184"/>
      <c r="J170" s="185">
        <f>ROUND(I170*H170,2)</f>
        <v>0</v>
      </c>
      <c r="K170" s="181" t="s">
        <v>177</v>
      </c>
      <c r="L170" s="40"/>
      <c r="M170" s="186" t="s">
        <v>19</v>
      </c>
      <c r="N170" s="187" t="s">
        <v>45</v>
      </c>
      <c r="O170" s="65"/>
      <c r="P170" s="188">
        <f>O170*H170</f>
        <v>0</v>
      </c>
      <c r="Q170" s="188">
        <v>7.6499999999999999E-2</v>
      </c>
      <c r="R170" s="188">
        <f>Q170*H170</f>
        <v>0.153</v>
      </c>
      <c r="S170" s="188">
        <v>0</v>
      </c>
      <c r="T170" s="18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178</v>
      </c>
      <c r="AT170" s="190" t="s">
        <v>173</v>
      </c>
      <c r="AU170" s="190" t="s">
        <v>85</v>
      </c>
      <c r="AY170" s="18" t="s">
        <v>171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85</v>
      </c>
      <c r="BK170" s="191">
        <f>ROUND(I170*H170,2)</f>
        <v>0</v>
      </c>
      <c r="BL170" s="18" t="s">
        <v>178</v>
      </c>
      <c r="BM170" s="190" t="s">
        <v>2931</v>
      </c>
    </row>
    <row r="171" spans="1:65" s="13" customFormat="1" ht="11.25">
      <c r="B171" s="192"/>
      <c r="C171" s="193"/>
      <c r="D171" s="194" t="s">
        <v>180</v>
      </c>
      <c r="E171" s="195" t="s">
        <v>19</v>
      </c>
      <c r="F171" s="196" t="s">
        <v>85</v>
      </c>
      <c r="G171" s="193"/>
      <c r="H171" s="197">
        <v>2</v>
      </c>
      <c r="I171" s="198"/>
      <c r="J171" s="193"/>
      <c r="K171" s="193"/>
      <c r="L171" s="199"/>
      <c r="M171" s="200"/>
      <c r="N171" s="201"/>
      <c r="O171" s="201"/>
      <c r="P171" s="201"/>
      <c r="Q171" s="201"/>
      <c r="R171" s="201"/>
      <c r="S171" s="201"/>
      <c r="T171" s="202"/>
      <c r="AT171" s="203" t="s">
        <v>180</v>
      </c>
      <c r="AU171" s="203" t="s">
        <v>85</v>
      </c>
      <c r="AV171" s="13" t="s">
        <v>85</v>
      </c>
      <c r="AW171" s="13" t="s">
        <v>34</v>
      </c>
      <c r="AX171" s="13" t="s">
        <v>79</v>
      </c>
      <c r="AY171" s="203" t="s">
        <v>171</v>
      </c>
    </row>
    <row r="172" spans="1:65" s="2" customFormat="1" ht="36">
      <c r="A172" s="35"/>
      <c r="B172" s="36"/>
      <c r="C172" s="179" t="s">
        <v>284</v>
      </c>
      <c r="D172" s="179" t="s">
        <v>173</v>
      </c>
      <c r="E172" s="180" t="s">
        <v>2932</v>
      </c>
      <c r="F172" s="181" t="s">
        <v>2933</v>
      </c>
      <c r="G172" s="182" t="s">
        <v>266</v>
      </c>
      <c r="H172" s="183">
        <v>4</v>
      </c>
      <c r="I172" s="184"/>
      <c r="J172" s="185">
        <f>ROUND(I172*H172,2)</f>
        <v>0</v>
      </c>
      <c r="K172" s="181" t="s">
        <v>177</v>
      </c>
      <c r="L172" s="40"/>
      <c r="M172" s="186" t="s">
        <v>19</v>
      </c>
      <c r="N172" s="187" t="s">
        <v>45</v>
      </c>
      <c r="O172" s="65"/>
      <c r="P172" s="188">
        <f>O172*H172</f>
        <v>0</v>
      </c>
      <c r="Q172" s="188">
        <v>2.2780000000000002E-2</v>
      </c>
      <c r="R172" s="188">
        <f>Q172*H172</f>
        <v>9.1120000000000007E-2</v>
      </c>
      <c r="S172" s="188">
        <v>0</v>
      </c>
      <c r="T172" s="18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178</v>
      </c>
      <c r="AT172" s="190" t="s">
        <v>173</v>
      </c>
      <c r="AU172" s="190" t="s">
        <v>85</v>
      </c>
      <c r="AY172" s="18" t="s">
        <v>171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85</v>
      </c>
      <c r="BK172" s="191">
        <f>ROUND(I172*H172,2)</f>
        <v>0</v>
      </c>
      <c r="BL172" s="18" t="s">
        <v>178</v>
      </c>
      <c r="BM172" s="190" t="s">
        <v>2934</v>
      </c>
    </row>
    <row r="173" spans="1:65" s="13" customFormat="1" ht="11.25">
      <c r="B173" s="192"/>
      <c r="C173" s="193"/>
      <c r="D173" s="194" t="s">
        <v>180</v>
      </c>
      <c r="E173" s="195" t="s">
        <v>19</v>
      </c>
      <c r="F173" s="196" t="s">
        <v>178</v>
      </c>
      <c r="G173" s="193"/>
      <c r="H173" s="197">
        <v>4</v>
      </c>
      <c r="I173" s="198"/>
      <c r="J173" s="193"/>
      <c r="K173" s="193"/>
      <c r="L173" s="199"/>
      <c r="M173" s="200"/>
      <c r="N173" s="201"/>
      <c r="O173" s="201"/>
      <c r="P173" s="201"/>
      <c r="Q173" s="201"/>
      <c r="R173" s="201"/>
      <c r="S173" s="201"/>
      <c r="T173" s="202"/>
      <c r="AT173" s="203" t="s">
        <v>180</v>
      </c>
      <c r="AU173" s="203" t="s">
        <v>85</v>
      </c>
      <c r="AV173" s="13" t="s">
        <v>85</v>
      </c>
      <c r="AW173" s="13" t="s">
        <v>34</v>
      </c>
      <c r="AX173" s="13" t="s">
        <v>79</v>
      </c>
      <c r="AY173" s="203" t="s">
        <v>171</v>
      </c>
    </row>
    <row r="174" spans="1:65" s="2" customFormat="1" ht="36">
      <c r="A174" s="35"/>
      <c r="B174" s="36"/>
      <c r="C174" s="179" t="s">
        <v>291</v>
      </c>
      <c r="D174" s="179" t="s">
        <v>173</v>
      </c>
      <c r="E174" s="180" t="s">
        <v>2935</v>
      </c>
      <c r="F174" s="181" t="s">
        <v>2936</v>
      </c>
      <c r="G174" s="182" t="s">
        <v>266</v>
      </c>
      <c r="H174" s="183">
        <v>1</v>
      </c>
      <c r="I174" s="184"/>
      <c r="J174" s="185">
        <f>ROUND(I174*H174,2)</f>
        <v>0</v>
      </c>
      <c r="K174" s="181" t="s">
        <v>177</v>
      </c>
      <c r="L174" s="40"/>
      <c r="M174" s="186" t="s">
        <v>19</v>
      </c>
      <c r="N174" s="187" t="s">
        <v>45</v>
      </c>
      <c r="O174" s="65"/>
      <c r="P174" s="188">
        <f>O174*H174</f>
        <v>0</v>
      </c>
      <c r="Q174" s="188">
        <v>2.7109999999999999E-2</v>
      </c>
      <c r="R174" s="188">
        <f>Q174*H174</f>
        <v>2.7109999999999999E-2</v>
      </c>
      <c r="S174" s="188">
        <v>0</v>
      </c>
      <c r="T174" s="18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178</v>
      </c>
      <c r="AT174" s="190" t="s">
        <v>173</v>
      </c>
      <c r="AU174" s="190" t="s">
        <v>85</v>
      </c>
      <c r="AY174" s="18" t="s">
        <v>171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85</v>
      </c>
      <c r="BK174" s="191">
        <f>ROUND(I174*H174,2)</f>
        <v>0</v>
      </c>
      <c r="BL174" s="18" t="s">
        <v>178</v>
      </c>
      <c r="BM174" s="190" t="s">
        <v>2937</v>
      </c>
    </row>
    <row r="175" spans="1:65" s="13" customFormat="1" ht="11.25">
      <c r="B175" s="192"/>
      <c r="C175" s="193"/>
      <c r="D175" s="194" t="s">
        <v>180</v>
      </c>
      <c r="E175" s="195" t="s">
        <v>19</v>
      </c>
      <c r="F175" s="196" t="s">
        <v>79</v>
      </c>
      <c r="G175" s="193"/>
      <c r="H175" s="197">
        <v>1</v>
      </c>
      <c r="I175" s="198"/>
      <c r="J175" s="193"/>
      <c r="K175" s="193"/>
      <c r="L175" s="199"/>
      <c r="M175" s="200"/>
      <c r="N175" s="201"/>
      <c r="O175" s="201"/>
      <c r="P175" s="201"/>
      <c r="Q175" s="201"/>
      <c r="R175" s="201"/>
      <c r="S175" s="201"/>
      <c r="T175" s="202"/>
      <c r="AT175" s="203" t="s">
        <v>180</v>
      </c>
      <c r="AU175" s="203" t="s">
        <v>85</v>
      </c>
      <c r="AV175" s="13" t="s">
        <v>85</v>
      </c>
      <c r="AW175" s="13" t="s">
        <v>34</v>
      </c>
      <c r="AX175" s="13" t="s">
        <v>79</v>
      </c>
      <c r="AY175" s="203" t="s">
        <v>171</v>
      </c>
    </row>
    <row r="176" spans="1:65" s="2" customFormat="1" ht="36">
      <c r="A176" s="35"/>
      <c r="B176" s="36"/>
      <c r="C176" s="179" t="s">
        <v>297</v>
      </c>
      <c r="D176" s="179" t="s">
        <v>173</v>
      </c>
      <c r="E176" s="180" t="s">
        <v>264</v>
      </c>
      <c r="F176" s="181" t="s">
        <v>265</v>
      </c>
      <c r="G176" s="182" t="s">
        <v>266</v>
      </c>
      <c r="H176" s="183">
        <v>5</v>
      </c>
      <c r="I176" s="184"/>
      <c r="J176" s="185">
        <f>ROUND(I176*H176,2)</f>
        <v>0</v>
      </c>
      <c r="K176" s="181" t="s">
        <v>177</v>
      </c>
      <c r="L176" s="40"/>
      <c r="M176" s="186" t="s">
        <v>19</v>
      </c>
      <c r="N176" s="187" t="s">
        <v>45</v>
      </c>
      <c r="O176" s="65"/>
      <c r="P176" s="188">
        <f>O176*H176</f>
        <v>0</v>
      </c>
      <c r="Q176" s="188">
        <v>3.6549999999999999E-2</v>
      </c>
      <c r="R176" s="188">
        <f>Q176*H176</f>
        <v>0.18275</v>
      </c>
      <c r="S176" s="188">
        <v>0</v>
      </c>
      <c r="T176" s="18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0" t="s">
        <v>178</v>
      </c>
      <c r="AT176" s="190" t="s">
        <v>173</v>
      </c>
      <c r="AU176" s="190" t="s">
        <v>85</v>
      </c>
      <c r="AY176" s="18" t="s">
        <v>171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85</v>
      </c>
      <c r="BK176" s="191">
        <f>ROUND(I176*H176,2)</f>
        <v>0</v>
      </c>
      <c r="BL176" s="18" t="s">
        <v>178</v>
      </c>
      <c r="BM176" s="190" t="s">
        <v>267</v>
      </c>
    </row>
    <row r="177" spans="1:65" s="13" customFormat="1" ht="11.25">
      <c r="B177" s="192"/>
      <c r="C177" s="193"/>
      <c r="D177" s="194" t="s">
        <v>180</v>
      </c>
      <c r="E177" s="195" t="s">
        <v>19</v>
      </c>
      <c r="F177" s="196" t="s">
        <v>197</v>
      </c>
      <c r="G177" s="193"/>
      <c r="H177" s="197">
        <v>5</v>
      </c>
      <c r="I177" s="198"/>
      <c r="J177" s="193"/>
      <c r="K177" s="193"/>
      <c r="L177" s="199"/>
      <c r="M177" s="200"/>
      <c r="N177" s="201"/>
      <c r="O177" s="201"/>
      <c r="P177" s="201"/>
      <c r="Q177" s="201"/>
      <c r="R177" s="201"/>
      <c r="S177" s="201"/>
      <c r="T177" s="202"/>
      <c r="AT177" s="203" t="s">
        <v>180</v>
      </c>
      <c r="AU177" s="203" t="s">
        <v>85</v>
      </c>
      <c r="AV177" s="13" t="s">
        <v>85</v>
      </c>
      <c r="AW177" s="13" t="s">
        <v>34</v>
      </c>
      <c r="AX177" s="13" t="s">
        <v>79</v>
      </c>
      <c r="AY177" s="203" t="s">
        <v>171</v>
      </c>
    </row>
    <row r="178" spans="1:65" s="2" customFormat="1" ht="24">
      <c r="A178" s="35"/>
      <c r="B178" s="36"/>
      <c r="C178" s="179" t="s">
        <v>305</v>
      </c>
      <c r="D178" s="179" t="s">
        <v>173</v>
      </c>
      <c r="E178" s="180" t="s">
        <v>276</v>
      </c>
      <c r="F178" s="181" t="s">
        <v>277</v>
      </c>
      <c r="G178" s="182" t="s">
        <v>176</v>
      </c>
      <c r="H178" s="183">
        <v>0.81</v>
      </c>
      <c r="I178" s="184"/>
      <c r="J178" s="185">
        <f>ROUND(I178*H178,2)</f>
        <v>0</v>
      </c>
      <c r="K178" s="181" t="s">
        <v>177</v>
      </c>
      <c r="L178" s="40"/>
      <c r="M178" s="186" t="s">
        <v>19</v>
      </c>
      <c r="N178" s="187" t="s">
        <v>45</v>
      </c>
      <c r="O178" s="65"/>
      <c r="P178" s="188">
        <f>O178*H178</f>
        <v>0</v>
      </c>
      <c r="Q178" s="188">
        <v>1.94302</v>
      </c>
      <c r="R178" s="188">
        <f>Q178*H178</f>
        <v>1.5738462</v>
      </c>
      <c r="S178" s="188">
        <v>0</v>
      </c>
      <c r="T178" s="18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178</v>
      </c>
      <c r="AT178" s="190" t="s">
        <v>173</v>
      </c>
      <c r="AU178" s="190" t="s">
        <v>85</v>
      </c>
      <c r="AY178" s="18" t="s">
        <v>171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85</v>
      </c>
      <c r="BK178" s="191">
        <f>ROUND(I178*H178,2)</f>
        <v>0</v>
      </c>
      <c r="BL178" s="18" t="s">
        <v>178</v>
      </c>
      <c r="BM178" s="190" t="s">
        <v>278</v>
      </c>
    </row>
    <row r="179" spans="1:65" s="13" customFormat="1" ht="11.25">
      <c r="B179" s="192"/>
      <c r="C179" s="193"/>
      <c r="D179" s="194" t="s">
        <v>180</v>
      </c>
      <c r="E179" s="195" t="s">
        <v>19</v>
      </c>
      <c r="F179" s="196" t="s">
        <v>2938</v>
      </c>
      <c r="G179" s="193"/>
      <c r="H179" s="197">
        <v>0.81</v>
      </c>
      <c r="I179" s="198"/>
      <c r="J179" s="193"/>
      <c r="K179" s="193"/>
      <c r="L179" s="199"/>
      <c r="M179" s="200"/>
      <c r="N179" s="201"/>
      <c r="O179" s="201"/>
      <c r="P179" s="201"/>
      <c r="Q179" s="201"/>
      <c r="R179" s="201"/>
      <c r="S179" s="201"/>
      <c r="T179" s="202"/>
      <c r="AT179" s="203" t="s">
        <v>180</v>
      </c>
      <c r="AU179" s="203" t="s">
        <v>85</v>
      </c>
      <c r="AV179" s="13" t="s">
        <v>85</v>
      </c>
      <c r="AW179" s="13" t="s">
        <v>34</v>
      </c>
      <c r="AX179" s="13" t="s">
        <v>79</v>
      </c>
      <c r="AY179" s="203" t="s">
        <v>171</v>
      </c>
    </row>
    <row r="180" spans="1:65" s="2" customFormat="1" ht="33" customHeight="1">
      <c r="A180" s="35"/>
      <c r="B180" s="36"/>
      <c r="C180" s="179" t="s">
        <v>310</v>
      </c>
      <c r="D180" s="179" t="s">
        <v>173</v>
      </c>
      <c r="E180" s="180" t="s">
        <v>280</v>
      </c>
      <c r="F180" s="181" t="s">
        <v>281</v>
      </c>
      <c r="G180" s="182" t="s">
        <v>215</v>
      </c>
      <c r="H180" s="183">
        <v>0.86399999999999999</v>
      </c>
      <c r="I180" s="184"/>
      <c r="J180" s="185">
        <f>ROUND(I180*H180,2)</f>
        <v>0</v>
      </c>
      <c r="K180" s="181" t="s">
        <v>177</v>
      </c>
      <c r="L180" s="40"/>
      <c r="M180" s="186" t="s">
        <v>19</v>
      </c>
      <c r="N180" s="187" t="s">
        <v>45</v>
      </c>
      <c r="O180" s="65"/>
      <c r="P180" s="188">
        <f>O180*H180</f>
        <v>0</v>
      </c>
      <c r="Q180" s="188">
        <v>1.0900000000000001</v>
      </c>
      <c r="R180" s="188">
        <f>Q180*H180</f>
        <v>0.94176000000000004</v>
      </c>
      <c r="S180" s="188">
        <v>0</v>
      </c>
      <c r="T180" s="18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178</v>
      </c>
      <c r="AT180" s="190" t="s">
        <v>173</v>
      </c>
      <c r="AU180" s="190" t="s">
        <v>85</v>
      </c>
      <c r="AY180" s="18" t="s">
        <v>171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85</v>
      </c>
      <c r="BK180" s="191">
        <f>ROUND(I180*H180,2)</f>
        <v>0</v>
      </c>
      <c r="BL180" s="18" t="s">
        <v>178</v>
      </c>
      <c r="BM180" s="190" t="s">
        <v>282</v>
      </c>
    </row>
    <row r="181" spans="1:65" s="13" customFormat="1" ht="11.25">
      <c r="B181" s="192"/>
      <c r="C181" s="193"/>
      <c r="D181" s="194" t="s">
        <v>180</v>
      </c>
      <c r="E181" s="195" t="s">
        <v>19</v>
      </c>
      <c r="F181" s="196" t="s">
        <v>2939</v>
      </c>
      <c r="G181" s="193"/>
      <c r="H181" s="197">
        <v>0.86399999999999999</v>
      </c>
      <c r="I181" s="198"/>
      <c r="J181" s="193"/>
      <c r="K181" s="193"/>
      <c r="L181" s="199"/>
      <c r="M181" s="200"/>
      <c r="N181" s="201"/>
      <c r="O181" s="201"/>
      <c r="P181" s="201"/>
      <c r="Q181" s="201"/>
      <c r="R181" s="201"/>
      <c r="S181" s="201"/>
      <c r="T181" s="202"/>
      <c r="AT181" s="203" t="s">
        <v>180</v>
      </c>
      <c r="AU181" s="203" t="s">
        <v>85</v>
      </c>
      <c r="AV181" s="13" t="s">
        <v>85</v>
      </c>
      <c r="AW181" s="13" t="s">
        <v>34</v>
      </c>
      <c r="AX181" s="13" t="s">
        <v>79</v>
      </c>
      <c r="AY181" s="203" t="s">
        <v>171</v>
      </c>
    </row>
    <row r="182" spans="1:65" s="2" customFormat="1" ht="16.5" customHeight="1">
      <c r="A182" s="35"/>
      <c r="B182" s="36"/>
      <c r="C182" s="215" t="s">
        <v>315</v>
      </c>
      <c r="D182" s="215" t="s">
        <v>285</v>
      </c>
      <c r="E182" s="216" t="s">
        <v>286</v>
      </c>
      <c r="F182" s="217" t="s">
        <v>287</v>
      </c>
      <c r="G182" s="218" t="s">
        <v>215</v>
      </c>
      <c r="H182" s="219">
        <v>0.92400000000000004</v>
      </c>
      <c r="I182" s="220"/>
      <c r="J182" s="221">
        <f>ROUND(I182*H182,2)</f>
        <v>0</v>
      </c>
      <c r="K182" s="217" t="s">
        <v>177</v>
      </c>
      <c r="L182" s="222"/>
      <c r="M182" s="223" t="s">
        <v>19</v>
      </c>
      <c r="N182" s="224" t="s">
        <v>45</v>
      </c>
      <c r="O182" s="65"/>
      <c r="P182" s="188">
        <f>O182*H182</f>
        <v>0</v>
      </c>
      <c r="Q182" s="188">
        <v>1</v>
      </c>
      <c r="R182" s="188">
        <f>Q182*H182</f>
        <v>0.92400000000000004</v>
      </c>
      <c r="S182" s="188">
        <v>0</v>
      </c>
      <c r="T182" s="18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186</v>
      </c>
      <c r="AT182" s="190" t="s">
        <v>285</v>
      </c>
      <c r="AU182" s="190" t="s">
        <v>85</v>
      </c>
      <c r="AY182" s="18" t="s">
        <v>171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85</v>
      </c>
      <c r="BK182" s="191">
        <f>ROUND(I182*H182,2)</f>
        <v>0</v>
      </c>
      <c r="BL182" s="18" t="s">
        <v>178</v>
      </c>
      <c r="BM182" s="190" t="s">
        <v>288</v>
      </c>
    </row>
    <row r="183" spans="1:65" s="13" customFormat="1" ht="11.25">
      <c r="B183" s="192"/>
      <c r="C183" s="193"/>
      <c r="D183" s="194" t="s">
        <v>180</v>
      </c>
      <c r="E183" s="195" t="s">
        <v>19</v>
      </c>
      <c r="F183" s="196" t="s">
        <v>2940</v>
      </c>
      <c r="G183" s="193"/>
      <c r="H183" s="197">
        <v>0.86399999999999999</v>
      </c>
      <c r="I183" s="198"/>
      <c r="J183" s="193"/>
      <c r="K183" s="193"/>
      <c r="L183" s="199"/>
      <c r="M183" s="200"/>
      <c r="N183" s="201"/>
      <c r="O183" s="201"/>
      <c r="P183" s="201"/>
      <c r="Q183" s="201"/>
      <c r="R183" s="201"/>
      <c r="S183" s="201"/>
      <c r="T183" s="202"/>
      <c r="AT183" s="203" t="s">
        <v>180</v>
      </c>
      <c r="AU183" s="203" t="s">
        <v>85</v>
      </c>
      <c r="AV183" s="13" t="s">
        <v>85</v>
      </c>
      <c r="AW183" s="13" t="s">
        <v>34</v>
      </c>
      <c r="AX183" s="13" t="s">
        <v>73</v>
      </c>
      <c r="AY183" s="203" t="s">
        <v>171</v>
      </c>
    </row>
    <row r="184" spans="1:65" s="14" customFormat="1" ht="11.25">
      <c r="B184" s="204"/>
      <c r="C184" s="205"/>
      <c r="D184" s="194" t="s">
        <v>180</v>
      </c>
      <c r="E184" s="206" t="s">
        <v>19</v>
      </c>
      <c r="F184" s="207" t="s">
        <v>183</v>
      </c>
      <c r="G184" s="205"/>
      <c r="H184" s="208">
        <v>0.86399999999999999</v>
      </c>
      <c r="I184" s="209"/>
      <c r="J184" s="205"/>
      <c r="K184" s="205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180</v>
      </c>
      <c r="AU184" s="214" t="s">
        <v>85</v>
      </c>
      <c r="AV184" s="14" t="s">
        <v>178</v>
      </c>
      <c r="AW184" s="14" t="s">
        <v>34</v>
      </c>
      <c r="AX184" s="14" t="s">
        <v>73</v>
      </c>
      <c r="AY184" s="214" t="s">
        <v>171</v>
      </c>
    </row>
    <row r="185" spans="1:65" s="13" customFormat="1" ht="11.25">
      <c r="B185" s="192"/>
      <c r="C185" s="193"/>
      <c r="D185" s="194" t="s">
        <v>180</v>
      </c>
      <c r="E185" s="195" t="s">
        <v>19</v>
      </c>
      <c r="F185" s="196" t="s">
        <v>2941</v>
      </c>
      <c r="G185" s="193"/>
      <c r="H185" s="197">
        <v>0.92400000000000004</v>
      </c>
      <c r="I185" s="198"/>
      <c r="J185" s="193"/>
      <c r="K185" s="193"/>
      <c r="L185" s="199"/>
      <c r="M185" s="200"/>
      <c r="N185" s="201"/>
      <c r="O185" s="201"/>
      <c r="P185" s="201"/>
      <c r="Q185" s="201"/>
      <c r="R185" s="201"/>
      <c r="S185" s="201"/>
      <c r="T185" s="202"/>
      <c r="AT185" s="203" t="s">
        <v>180</v>
      </c>
      <c r="AU185" s="203" t="s">
        <v>85</v>
      </c>
      <c r="AV185" s="13" t="s">
        <v>85</v>
      </c>
      <c r="AW185" s="13" t="s">
        <v>34</v>
      </c>
      <c r="AX185" s="13" t="s">
        <v>73</v>
      </c>
      <c r="AY185" s="203" t="s">
        <v>171</v>
      </c>
    </row>
    <row r="186" spans="1:65" s="14" customFormat="1" ht="11.25">
      <c r="B186" s="204"/>
      <c r="C186" s="205"/>
      <c r="D186" s="194" t="s">
        <v>180</v>
      </c>
      <c r="E186" s="206" t="s">
        <v>19</v>
      </c>
      <c r="F186" s="207" t="s">
        <v>183</v>
      </c>
      <c r="G186" s="205"/>
      <c r="H186" s="208">
        <v>0.92400000000000004</v>
      </c>
      <c r="I186" s="209"/>
      <c r="J186" s="205"/>
      <c r="K186" s="205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180</v>
      </c>
      <c r="AU186" s="214" t="s">
        <v>85</v>
      </c>
      <c r="AV186" s="14" t="s">
        <v>178</v>
      </c>
      <c r="AW186" s="14" t="s">
        <v>34</v>
      </c>
      <c r="AX186" s="14" t="s">
        <v>79</v>
      </c>
      <c r="AY186" s="214" t="s">
        <v>171</v>
      </c>
    </row>
    <row r="187" spans="1:65" s="2" customFormat="1" ht="36">
      <c r="A187" s="35"/>
      <c r="B187" s="36"/>
      <c r="C187" s="179" t="s">
        <v>321</v>
      </c>
      <c r="D187" s="179" t="s">
        <v>173</v>
      </c>
      <c r="E187" s="180" t="s">
        <v>298</v>
      </c>
      <c r="F187" s="181" t="s">
        <v>299</v>
      </c>
      <c r="G187" s="182" t="s">
        <v>231</v>
      </c>
      <c r="H187" s="183">
        <v>84.512</v>
      </c>
      <c r="I187" s="184"/>
      <c r="J187" s="185">
        <f>ROUND(I187*H187,2)</f>
        <v>0</v>
      </c>
      <c r="K187" s="181" t="s">
        <v>177</v>
      </c>
      <c r="L187" s="40"/>
      <c r="M187" s="186" t="s">
        <v>19</v>
      </c>
      <c r="N187" s="187" t="s">
        <v>45</v>
      </c>
      <c r="O187" s="65"/>
      <c r="P187" s="188">
        <f>O187*H187</f>
        <v>0</v>
      </c>
      <c r="Q187" s="188">
        <v>7.9369999999999996E-2</v>
      </c>
      <c r="R187" s="188">
        <f>Q187*H187</f>
        <v>6.7077174399999997</v>
      </c>
      <c r="S187" s="188">
        <v>0</v>
      </c>
      <c r="T187" s="18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0" t="s">
        <v>178</v>
      </c>
      <c r="AT187" s="190" t="s">
        <v>173</v>
      </c>
      <c r="AU187" s="190" t="s">
        <v>85</v>
      </c>
      <c r="AY187" s="18" t="s">
        <v>171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85</v>
      </c>
      <c r="BK187" s="191">
        <f>ROUND(I187*H187,2)</f>
        <v>0</v>
      </c>
      <c r="BL187" s="18" t="s">
        <v>178</v>
      </c>
      <c r="BM187" s="190" t="s">
        <v>300</v>
      </c>
    </row>
    <row r="188" spans="1:65" s="13" customFormat="1" ht="11.25">
      <c r="B188" s="192"/>
      <c r="C188" s="193"/>
      <c r="D188" s="194" t="s">
        <v>180</v>
      </c>
      <c r="E188" s="195" t="s">
        <v>19</v>
      </c>
      <c r="F188" s="196" t="s">
        <v>2942</v>
      </c>
      <c r="G188" s="193"/>
      <c r="H188" s="197">
        <v>40.095999999999997</v>
      </c>
      <c r="I188" s="198"/>
      <c r="J188" s="193"/>
      <c r="K188" s="193"/>
      <c r="L188" s="199"/>
      <c r="M188" s="200"/>
      <c r="N188" s="201"/>
      <c r="O188" s="201"/>
      <c r="P188" s="201"/>
      <c r="Q188" s="201"/>
      <c r="R188" s="201"/>
      <c r="S188" s="201"/>
      <c r="T188" s="202"/>
      <c r="AT188" s="203" t="s">
        <v>180</v>
      </c>
      <c r="AU188" s="203" t="s">
        <v>85</v>
      </c>
      <c r="AV188" s="13" t="s">
        <v>85</v>
      </c>
      <c r="AW188" s="13" t="s">
        <v>34</v>
      </c>
      <c r="AX188" s="13" t="s">
        <v>73</v>
      </c>
      <c r="AY188" s="203" t="s">
        <v>171</v>
      </c>
    </row>
    <row r="189" spans="1:65" s="13" customFormat="1" ht="11.25">
      <c r="B189" s="192"/>
      <c r="C189" s="193"/>
      <c r="D189" s="194" t="s">
        <v>180</v>
      </c>
      <c r="E189" s="195" t="s">
        <v>19</v>
      </c>
      <c r="F189" s="196" t="s">
        <v>2943</v>
      </c>
      <c r="G189" s="193"/>
      <c r="H189" s="197">
        <v>36.415999999999997</v>
      </c>
      <c r="I189" s="198"/>
      <c r="J189" s="193"/>
      <c r="K189" s="193"/>
      <c r="L189" s="199"/>
      <c r="M189" s="200"/>
      <c r="N189" s="201"/>
      <c r="O189" s="201"/>
      <c r="P189" s="201"/>
      <c r="Q189" s="201"/>
      <c r="R189" s="201"/>
      <c r="S189" s="201"/>
      <c r="T189" s="202"/>
      <c r="AT189" s="203" t="s">
        <v>180</v>
      </c>
      <c r="AU189" s="203" t="s">
        <v>85</v>
      </c>
      <c r="AV189" s="13" t="s">
        <v>85</v>
      </c>
      <c r="AW189" s="13" t="s">
        <v>34</v>
      </c>
      <c r="AX189" s="13" t="s">
        <v>73</v>
      </c>
      <c r="AY189" s="203" t="s">
        <v>171</v>
      </c>
    </row>
    <row r="190" spans="1:65" s="13" customFormat="1" ht="11.25">
      <c r="B190" s="192"/>
      <c r="C190" s="193"/>
      <c r="D190" s="194" t="s">
        <v>180</v>
      </c>
      <c r="E190" s="195" t="s">
        <v>19</v>
      </c>
      <c r="F190" s="196" t="s">
        <v>2944</v>
      </c>
      <c r="G190" s="193"/>
      <c r="H190" s="197">
        <v>23.2</v>
      </c>
      <c r="I190" s="198"/>
      <c r="J190" s="193"/>
      <c r="K190" s="193"/>
      <c r="L190" s="199"/>
      <c r="M190" s="200"/>
      <c r="N190" s="201"/>
      <c r="O190" s="201"/>
      <c r="P190" s="201"/>
      <c r="Q190" s="201"/>
      <c r="R190" s="201"/>
      <c r="S190" s="201"/>
      <c r="T190" s="202"/>
      <c r="AT190" s="203" t="s">
        <v>180</v>
      </c>
      <c r="AU190" s="203" t="s">
        <v>85</v>
      </c>
      <c r="AV190" s="13" t="s">
        <v>85</v>
      </c>
      <c r="AW190" s="13" t="s">
        <v>34</v>
      </c>
      <c r="AX190" s="13" t="s">
        <v>73</v>
      </c>
      <c r="AY190" s="203" t="s">
        <v>171</v>
      </c>
    </row>
    <row r="191" spans="1:65" s="13" customFormat="1" ht="11.25">
      <c r="B191" s="192"/>
      <c r="C191" s="193"/>
      <c r="D191" s="194" t="s">
        <v>180</v>
      </c>
      <c r="E191" s="195" t="s">
        <v>19</v>
      </c>
      <c r="F191" s="196" t="s">
        <v>2945</v>
      </c>
      <c r="G191" s="193"/>
      <c r="H191" s="197">
        <v>-15.2</v>
      </c>
      <c r="I191" s="198"/>
      <c r="J191" s="193"/>
      <c r="K191" s="193"/>
      <c r="L191" s="199"/>
      <c r="M191" s="200"/>
      <c r="N191" s="201"/>
      <c r="O191" s="201"/>
      <c r="P191" s="201"/>
      <c r="Q191" s="201"/>
      <c r="R191" s="201"/>
      <c r="S191" s="201"/>
      <c r="T191" s="202"/>
      <c r="AT191" s="203" t="s">
        <v>180</v>
      </c>
      <c r="AU191" s="203" t="s">
        <v>85</v>
      </c>
      <c r="AV191" s="13" t="s">
        <v>85</v>
      </c>
      <c r="AW191" s="13" t="s">
        <v>34</v>
      </c>
      <c r="AX191" s="13" t="s">
        <v>73</v>
      </c>
      <c r="AY191" s="203" t="s">
        <v>171</v>
      </c>
    </row>
    <row r="192" spans="1:65" s="14" customFormat="1" ht="11.25">
      <c r="B192" s="204"/>
      <c r="C192" s="205"/>
      <c r="D192" s="194" t="s">
        <v>180</v>
      </c>
      <c r="E192" s="206" t="s">
        <v>19</v>
      </c>
      <c r="F192" s="207" t="s">
        <v>183</v>
      </c>
      <c r="G192" s="205"/>
      <c r="H192" s="208">
        <v>84.512</v>
      </c>
      <c r="I192" s="209"/>
      <c r="J192" s="205"/>
      <c r="K192" s="205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180</v>
      </c>
      <c r="AU192" s="214" t="s">
        <v>85</v>
      </c>
      <c r="AV192" s="14" t="s">
        <v>178</v>
      </c>
      <c r="AW192" s="14" t="s">
        <v>34</v>
      </c>
      <c r="AX192" s="14" t="s">
        <v>79</v>
      </c>
      <c r="AY192" s="214" t="s">
        <v>171</v>
      </c>
    </row>
    <row r="193" spans="1:65" s="2" customFormat="1" ht="36">
      <c r="A193" s="35"/>
      <c r="B193" s="36"/>
      <c r="C193" s="179" t="s">
        <v>326</v>
      </c>
      <c r="D193" s="179" t="s">
        <v>173</v>
      </c>
      <c r="E193" s="180" t="s">
        <v>306</v>
      </c>
      <c r="F193" s="181" t="s">
        <v>307</v>
      </c>
      <c r="G193" s="182" t="s">
        <v>231</v>
      </c>
      <c r="H193" s="183">
        <v>117.92</v>
      </c>
      <c r="I193" s="184"/>
      <c r="J193" s="185">
        <f>ROUND(I193*H193,2)</f>
        <v>0</v>
      </c>
      <c r="K193" s="181" t="s">
        <v>177</v>
      </c>
      <c r="L193" s="40"/>
      <c r="M193" s="186" t="s">
        <v>19</v>
      </c>
      <c r="N193" s="187" t="s">
        <v>45</v>
      </c>
      <c r="O193" s="65"/>
      <c r="P193" s="188">
        <f>O193*H193</f>
        <v>0</v>
      </c>
      <c r="Q193" s="188">
        <v>0.11549</v>
      </c>
      <c r="R193" s="188">
        <f>Q193*H193</f>
        <v>13.6185808</v>
      </c>
      <c r="S193" s="188">
        <v>0</v>
      </c>
      <c r="T193" s="18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0" t="s">
        <v>178</v>
      </c>
      <c r="AT193" s="190" t="s">
        <v>173</v>
      </c>
      <c r="AU193" s="190" t="s">
        <v>85</v>
      </c>
      <c r="AY193" s="18" t="s">
        <v>171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18" t="s">
        <v>85</v>
      </c>
      <c r="BK193" s="191">
        <f>ROUND(I193*H193,2)</f>
        <v>0</v>
      </c>
      <c r="BL193" s="18" t="s">
        <v>178</v>
      </c>
      <c r="BM193" s="190" t="s">
        <v>308</v>
      </c>
    </row>
    <row r="194" spans="1:65" s="13" customFormat="1" ht="11.25">
      <c r="B194" s="192"/>
      <c r="C194" s="193"/>
      <c r="D194" s="194" t="s">
        <v>180</v>
      </c>
      <c r="E194" s="195" t="s">
        <v>19</v>
      </c>
      <c r="F194" s="196" t="s">
        <v>2946</v>
      </c>
      <c r="G194" s="193"/>
      <c r="H194" s="197">
        <v>37.76</v>
      </c>
      <c r="I194" s="198"/>
      <c r="J194" s="193"/>
      <c r="K194" s="193"/>
      <c r="L194" s="199"/>
      <c r="M194" s="200"/>
      <c r="N194" s="201"/>
      <c r="O194" s="201"/>
      <c r="P194" s="201"/>
      <c r="Q194" s="201"/>
      <c r="R194" s="201"/>
      <c r="S194" s="201"/>
      <c r="T194" s="202"/>
      <c r="AT194" s="203" t="s">
        <v>180</v>
      </c>
      <c r="AU194" s="203" t="s">
        <v>85</v>
      </c>
      <c r="AV194" s="13" t="s">
        <v>85</v>
      </c>
      <c r="AW194" s="13" t="s">
        <v>34</v>
      </c>
      <c r="AX194" s="13" t="s">
        <v>73</v>
      </c>
      <c r="AY194" s="203" t="s">
        <v>171</v>
      </c>
    </row>
    <row r="195" spans="1:65" s="13" customFormat="1" ht="11.25">
      <c r="B195" s="192"/>
      <c r="C195" s="193"/>
      <c r="D195" s="194" t="s">
        <v>180</v>
      </c>
      <c r="E195" s="195" t="s">
        <v>19</v>
      </c>
      <c r="F195" s="196" t="s">
        <v>2947</v>
      </c>
      <c r="G195" s="193"/>
      <c r="H195" s="197">
        <v>35.872</v>
      </c>
      <c r="I195" s="198"/>
      <c r="J195" s="193"/>
      <c r="K195" s="193"/>
      <c r="L195" s="199"/>
      <c r="M195" s="200"/>
      <c r="N195" s="201"/>
      <c r="O195" s="201"/>
      <c r="P195" s="201"/>
      <c r="Q195" s="201"/>
      <c r="R195" s="201"/>
      <c r="S195" s="201"/>
      <c r="T195" s="202"/>
      <c r="AT195" s="203" t="s">
        <v>180</v>
      </c>
      <c r="AU195" s="203" t="s">
        <v>85</v>
      </c>
      <c r="AV195" s="13" t="s">
        <v>85</v>
      </c>
      <c r="AW195" s="13" t="s">
        <v>34</v>
      </c>
      <c r="AX195" s="13" t="s">
        <v>73</v>
      </c>
      <c r="AY195" s="203" t="s">
        <v>171</v>
      </c>
    </row>
    <row r="196" spans="1:65" s="13" customFormat="1" ht="11.25">
      <c r="B196" s="192"/>
      <c r="C196" s="193"/>
      <c r="D196" s="194" t="s">
        <v>180</v>
      </c>
      <c r="E196" s="195" t="s">
        <v>19</v>
      </c>
      <c r="F196" s="196" t="s">
        <v>2948</v>
      </c>
      <c r="G196" s="193"/>
      <c r="H196" s="197">
        <v>36.448</v>
      </c>
      <c r="I196" s="198"/>
      <c r="J196" s="193"/>
      <c r="K196" s="193"/>
      <c r="L196" s="199"/>
      <c r="M196" s="200"/>
      <c r="N196" s="201"/>
      <c r="O196" s="201"/>
      <c r="P196" s="201"/>
      <c r="Q196" s="201"/>
      <c r="R196" s="201"/>
      <c r="S196" s="201"/>
      <c r="T196" s="202"/>
      <c r="AT196" s="203" t="s">
        <v>180</v>
      </c>
      <c r="AU196" s="203" t="s">
        <v>85</v>
      </c>
      <c r="AV196" s="13" t="s">
        <v>85</v>
      </c>
      <c r="AW196" s="13" t="s">
        <v>34</v>
      </c>
      <c r="AX196" s="13" t="s">
        <v>73</v>
      </c>
      <c r="AY196" s="203" t="s">
        <v>171</v>
      </c>
    </row>
    <row r="197" spans="1:65" s="13" customFormat="1" ht="22.5">
      <c r="B197" s="192"/>
      <c r="C197" s="193"/>
      <c r="D197" s="194" t="s">
        <v>180</v>
      </c>
      <c r="E197" s="195" t="s">
        <v>19</v>
      </c>
      <c r="F197" s="196" t="s">
        <v>2949</v>
      </c>
      <c r="G197" s="193"/>
      <c r="H197" s="197">
        <v>13.44</v>
      </c>
      <c r="I197" s="198"/>
      <c r="J197" s="193"/>
      <c r="K197" s="193"/>
      <c r="L197" s="199"/>
      <c r="M197" s="200"/>
      <c r="N197" s="201"/>
      <c r="O197" s="201"/>
      <c r="P197" s="201"/>
      <c r="Q197" s="201"/>
      <c r="R197" s="201"/>
      <c r="S197" s="201"/>
      <c r="T197" s="202"/>
      <c r="AT197" s="203" t="s">
        <v>180</v>
      </c>
      <c r="AU197" s="203" t="s">
        <v>85</v>
      </c>
      <c r="AV197" s="13" t="s">
        <v>85</v>
      </c>
      <c r="AW197" s="13" t="s">
        <v>34</v>
      </c>
      <c r="AX197" s="13" t="s">
        <v>73</v>
      </c>
      <c r="AY197" s="203" t="s">
        <v>171</v>
      </c>
    </row>
    <row r="198" spans="1:65" s="13" customFormat="1" ht="11.25">
      <c r="B198" s="192"/>
      <c r="C198" s="193"/>
      <c r="D198" s="194" t="s">
        <v>180</v>
      </c>
      <c r="E198" s="195" t="s">
        <v>19</v>
      </c>
      <c r="F198" s="196" t="s">
        <v>2950</v>
      </c>
      <c r="G198" s="193"/>
      <c r="H198" s="197">
        <v>-5.6</v>
      </c>
      <c r="I198" s="198"/>
      <c r="J198" s="193"/>
      <c r="K198" s="193"/>
      <c r="L198" s="199"/>
      <c r="M198" s="200"/>
      <c r="N198" s="201"/>
      <c r="O198" s="201"/>
      <c r="P198" s="201"/>
      <c r="Q198" s="201"/>
      <c r="R198" s="201"/>
      <c r="S198" s="201"/>
      <c r="T198" s="202"/>
      <c r="AT198" s="203" t="s">
        <v>180</v>
      </c>
      <c r="AU198" s="203" t="s">
        <v>85</v>
      </c>
      <c r="AV198" s="13" t="s">
        <v>85</v>
      </c>
      <c r="AW198" s="13" t="s">
        <v>34</v>
      </c>
      <c r="AX198" s="13" t="s">
        <v>73</v>
      </c>
      <c r="AY198" s="203" t="s">
        <v>171</v>
      </c>
    </row>
    <row r="199" spans="1:65" s="14" customFormat="1" ht="11.25">
      <c r="B199" s="204"/>
      <c r="C199" s="205"/>
      <c r="D199" s="194" t="s">
        <v>180</v>
      </c>
      <c r="E199" s="206" t="s">
        <v>19</v>
      </c>
      <c r="F199" s="207" t="s">
        <v>183</v>
      </c>
      <c r="G199" s="205"/>
      <c r="H199" s="208">
        <v>117.92000000000002</v>
      </c>
      <c r="I199" s="209"/>
      <c r="J199" s="205"/>
      <c r="K199" s="205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180</v>
      </c>
      <c r="AU199" s="214" t="s">
        <v>85</v>
      </c>
      <c r="AV199" s="14" t="s">
        <v>178</v>
      </c>
      <c r="AW199" s="14" t="s">
        <v>34</v>
      </c>
      <c r="AX199" s="14" t="s">
        <v>79</v>
      </c>
      <c r="AY199" s="214" t="s">
        <v>171</v>
      </c>
    </row>
    <row r="200" spans="1:65" s="2" customFormat="1" ht="36">
      <c r="A200" s="35"/>
      <c r="B200" s="36"/>
      <c r="C200" s="179" t="s">
        <v>331</v>
      </c>
      <c r="D200" s="179" t="s">
        <v>173</v>
      </c>
      <c r="E200" s="180" t="s">
        <v>311</v>
      </c>
      <c r="F200" s="181" t="s">
        <v>312</v>
      </c>
      <c r="G200" s="182" t="s">
        <v>231</v>
      </c>
      <c r="H200" s="183">
        <v>10.8</v>
      </c>
      <c r="I200" s="184"/>
      <c r="J200" s="185">
        <f>ROUND(I200*H200,2)</f>
        <v>0</v>
      </c>
      <c r="K200" s="181" t="s">
        <v>177</v>
      </c>
      <c r="L200" s="40"/>
      <c r="M200" s="186" t="s">
        <v>19</v>
      </c>
      <c r="N200" s="187" t="s">
        <v>45</v>
      </c>
      <c r="O200" s="65"/>
      <c r="P200" s="188">
        <f>O200*H200</f>
        <v>0</v>
      </c>
      <c r="Q200" s="188">
        <v>0.17818400000000001</v>
      </c>
      <c r="R200" s="188">
        <f>Q200*H200</f>
        <v>1.9243872000000002</v>
      </c>
      <c r="S200" s="188">
        <v>0</v>
      </c>
      <c r="T200" s="18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0" t="s">
        <v>178</v>
      </c>
      <c r="AT200" s="190" t="s">
        <v>173</v>
      </c>
      <c r="AU200" s="190" t="s">
        <v>85</v>
      </c>
      <c r="AY200" s="18" t="s">
        <v>171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85</v>
      </c>
      <c r="BK200" s="191">
        <f>ROUND(I200*H200,2)</f>
        <v>0</v>
      </c>
      <c r="BL200" s="18" t="s">
        <v>178</v>
      </c>
      <c r="BM200" s="190" t="s">
        <v>313</v>
      </c>
    </row>
    <row r="201" spans="1:65" s="13" customFormat="1" ht="11.25">
      <c r="B201" s="192"/>
      <c r="C201" s="193"/>
      <c r="D201" s="194" t="s">
        <v>180</v>
      </c>
      <c r="E201" s="195" t="s">
        <v>19</v>
      </c>
      <c r="F201" s="196" t="s">
        <v>2951</v>
      </c>
      <c r="G201" s="193"/>
      <c r="H201" s="197">
        <v>10.8</v>
      </c>
      <c r="I201" s="198"/>
      <c r="J201" s="193"/>
      <c r="K201" s="193"/>
      <c r="L201" s="199"/>
      <c r="M201" s="200"/>
      <c r="N201" s="201"/>
      <c r="O201" s="201"/>
      <c r="P201" s="201"/>
      <c r="Q201" s="201"/>
      <c r="R201" s="201"/>
      <c r="S201" s="201"/>
      <c r="T201" s="202"/>
      <c r="AT201" s="203" t="s">
        <v>180</v>
      </c>
      <c r="AU201" s="203" t="s">
        <v>85</v>
      </c>
      <c r="AV201" s="13" t="s">
        <v>85</v>
      </c>
      <c r="AW201" s="13" t="s">
        <v>34</v>
      </c>
      <c r="AX201" s="13" t="s">
        <v>79</v>
      </c>
      <c r="AY201" s="203" t="s">
        <v>171</v>
      </c>
    </row>
    <row r="202" spans="1:65" s="2" customFormat="1" ht="36">
      <c r="A202" s="35"/>
      <c r="B202" s="36"/>
      <c r="C202" s="179" t="s">
        <v>337</v>
      </c>
      <c r="D202" s="179" t="s">
        <v>173</v>
      </c>
      <c r="E202" s="180" t="s">
        <v>2952</v>
      </c>
      <c r="F202" s="181" t="s">
        <v>2953</v>
      </c>
      <c r="G202" s="182" t="s">
        <v>231</v>
      </c>
      <c r="H202" s="183">
        <v>3.51</v>
      </c>
      <c r="I202" s="184"/>
      <c r="J202" s="185">
        <f>ROUND(I202*H202,2)</f>
        <v>0</v>
      </c>
      <c r="K202" s="181" t="s">
        <v>177</v>
      </c>
      <c r="L202" s="40"/>
      <c r="M202" s="186" t="s">
        <v>19</v>
      </c>
      <c r="N202" s="187" t="s">
        <v>45</v>
      </c>
      <c r="O202" s="65"/>
      <c r="P202" s="188">
        <f>O202*H202</f>
        <v>0</v>
      </c>
      <c r="Q202" s="188">
        <v>7.0379999999999998E-2</v>
      </c>
      <c r="R202" s="188">
        <f>Q202*H202</f>
        <v>0.24703379999999997</v>
      </c>
      <c r="S202" s="188">
        <v>0</v>
      </c>
      <c r="T202" s="18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0" t="s">
        <v>178</v>
      </c>
      <c r="AT202" s="190" t="s">
        <v>173</v>
      </c>
      <c r="AU202" s="190" t="s">
        <v>85</v>
      </c>
      <c r="AY202" s="18" t="s">
        <v>171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85</v>
      </c>
      <c r="BK202" s="191">
        <f>ROUND(I202*H202,2)</f>
        <v>0</v>
      </c>
      <c r="BL202" s="18" t="s">
        <v>178</v>
      </c>
      <c r="BM202" s="190" t="s">
        <v>2954</v>
      </c>
    </row>
    <row r="203" spans="1:65" s="13" customFormat="1" ht="11.25">
      <c r="B203" s="192"/>
      <c r="C203" s="193"/>
      <c r="D203" s="194" t="s">
        <v>180</v>
      </c>
      <c r="E203" s="195" t="s">
        <v>19</v>
      </c>
      <c r="F203" s="196" t="s">
        <v>2955</v>
      </c>
      <c r="G203" s="193"/>
      <c r="H203" s="197">
        <v>3.51</v>
      </c>
      <c r="I203" s="198"/>
      <c r="J203" s="193"/>
      <c r="K203" s="193"/>
      <c r="L203" s="199"/>
      <c r="M203" s="200"/>
      <c r="N203" s="201"/>
      <c r="O203" s="201"/>
      <c r="P203" s="201"/>
      <c r="Q203" s="201"/>
      <c r="R203" s="201"/>
      <c r="S203" s="201"/>
      <c r="T203" s="202"/>
      <c r="AT203" s="203" t="s">
        <v>180</v>
      </c>
      <c r="AU203" s="203" t="s">
        <v>85</v>
      </c>
      <c r="AV203" s="13" t="s">
        <v>85</v>
      </c>
      <c r="AW203" s="13" t="s">
        <v>34</v>
      </c>
      <c r="AX203" s="13" t="s">
        <v>79</v>
      </c>
      <c r="AY203" s="203" t="s">
        <v>171</v>
      </c>
    </row>
    <row r="204" spans="1:65" s="12" customFormat="1" ht="22.9" customHeight="1">
      <c r="B204" s="163"/>
      <c r="C204" s="164"/>
      <c r="D204" s="165" t="s">
        <v>72</v>
      </c>
      <c r="E204" s="177" t="s">
        <v>178</v>
      </c>
      <c r="F204" s="177" t="s">
        <v>336</v>
      </c>
      <c r="G204" s="164"/>
      <c r="H204" s="164"/>
      <c r="I204" s="167"/>
      <c r="J204" s="178">
        <f>BK204</f>
        <v>0</v>
      </c>
      <c r="K204" s="164"/>
      <c r="L204" s="169"/>
      <c r="M204" s="170"/>
      <c r="N204" s="171"/>
      <c r="O204" s="171"/>
      <c r="P204" s="172">
        <f>SUM(P205:P242)</f>
        <v>0</v>
      </c>
      <c r="Q204" s="171"/>
      <c r="R204" s="172">
        <f>SUM(R205:R242)</f>
        <v>43.313021800000001</v>
      </c>
      <c r="S204" s="171"/>
      <c r="T204" s="173">
        <f>SUM(T205:T242)</f>
        <v>0</v>
      </c>
      <c r="AR204" s="174" t="s">
        <v>79</v>
      </c>
      <c r="AT204" s="175" t="s">
        <v>72</v>
      </c>
      <c r="AU204" s="175" t="s">
        <v>79</v>
      </c>
      <c r="AY204" s="174" t="s">
        <v>171</v>
      </c>
      <c r="BK204" s="176">
        <f>SUM(BK205:BK242)</f>
        <v>0</v>
      </c>
    </row>
    <row r="205" spans="1:65" s="2" customFormat="1" ht="78" customHeight="1">
      <c r="A205" s="35"/>
      <c r="B205" s="36"/>
      <c r="C205" s="179" t="s">
        <v>341</v>
      </c>
      <c r="D205" s="179" t="s">
        <v>173</v>
      </c>
      <c r="E205" s="180" t="s">
        <v>2956</v>
      </c>
      <c r="F205" s="181" t="s">
        <v>2957</v>
      </c>
      <c r="G205" s="182" t="s">
        <v>231</v>
      </c>
      <c r="H205" s="183">
        <v>70.5</v>
      </c>
      <c r="I205" s="184"/>
      <c r="J205" s="185">
        <f>ROUND(I205*H205,2)</f>
        <v>0</v>
      </c>
      <c r="K205" s="181" t="s">
        <v>177</v>
      </c>
      <c r="L205" s="40"/>
      <c r="M205" s="186" t="s">
        <v>19</v>
      </c>
      <c r="N205" s="187" t="s">
        <v>45</v>
      </c>
      <c r="O205" s="65"/>
      <c r="P205" s="188">
        <f>O205*H205</f>
        <v>0</v>
      </c>
      <c r="Q205" s="188">
        <v>0.40560000000000002</v>
      </c>
      <c r="R205" s="188">
        <f>Q205*H205</f>
        <v>28.594800000000003</v>
      </c>
      <c r="S205" s="188">
        <v>0</v>
      </c>
      <c r="T205" s="18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0" t="s">
        <v>178</v>
      </c>
      <c r="AT205" s="190" t="s">
        <v>173</v>
      </c>
      <c r="AU205" s="190" t="s">
        <v>85</v>
      </c>
      <c r="AY205" s="18" t="s">
        <v>171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18" t="s">
        <v>85</v>
      </c>
      <c r="BK205" s="191">
        <f>ROUND(I205*H205,2)</f>
        <v>0</v>
      </c>
      <c r="BL205" s="18" t="s">
        <v>178</v>
      </c>
      <c r="BM205" s="190" t="s">
        <v>2958</v>
      </c>
    </row>
    <row r="206" spans="1:65" s="13" customFormat="1" ht="11.25">
      <c r="B206" s="192"/>
      <c r="C206" s="193"/>
      <c r="D206" s="194" t="s">
        <v>180</v>
      </c>
      <c r="E206" s="195" t="s">
        <v>19</v>
      </c>
      <c r="F206" s="196" t="s">
        <v>2959</v>
      </c>
      <c r="G206" s="193"/>
      <c r="H206" s="197">
        <v>70.5</v>
      </c>
      <c r="I206" s="198"/>
      <c r="J206" s="193"/>
      <c r="K206" s="193"/>
      <c r="L206" s="199"/>
      <c r="M206" s="200"/>
      <c r="N206" s="201"/>
      <c r="O206" s="201"/>
      <c r="P206" s="201"/>
      <c r="Q206" s="201"/>
      <c r="R206" s="201"/>
      <c r="S206" s="201"/>
      <c r="T206" s="202"/>
      <c r="AT206" s="203" t="s">
        <v>180</v>
      </c>
      <c r="AU206" s="203" t="s">
        <v>85</v>
      </c>
      <c r="AV206" s="13" t="s">
        <v>85</v>
      </c>
      <c r="AW206" s="13" t="s">
        <v>34</v>
      </c>
      <c r="AX206" s="13" t="s">
        <v>79</v>
      </c>
      <c r="AY206" s="203" t="s">
        <v>171</v>
      </c>
    </row>
    <row r="207" spans="1:65" s="2" customFormat="1" ht="48">
      <c r="A207" s="35"/>
      <c r="B207" s="36"/>
      <c r="C207" s="179" t="s">
        <v>346</v>
      </c>
      <c r="D207" s="179" t="s">
        <v>173</v>
      </c>
      <c r="E207" s="180" t="s">
        <v>338</v>
      </c>
      <c r="F207" s="181" t="s">
        <v>339</v>
      </c>
      <c r="G207" s="182" t="s">
        <v>266</v>
      </c>
      <c r="H207" s="183">
        <v>2</v>
      </c>
      <c r="I207" s="184"/>
      <c r="J207" s="185">
        <f>ROUND(I207*H207,2)</f>
        <v>0</v>
      </c>
      <c r="K207" s="181" t="s">
        <v>177</v>
      </c>
      <c r="L207" s="40"/>
      <c r="M207" s="186" t="s">
        <v>19</v>
      </c>
      <c r="N207" s="187" t="s">
        <v>45</v>
      </c>
      <c r="O207" s="65"/>
      <c r="P207" s="188">
        <f>O207*H207</f>
        <v>0</v>
      </c>
      <c r="Q207" s="188">
        <v>2.2899999999999999E-3</v>
      </c>
      <c r="R207" s="188">
        <f>Q207*H207</f>
        <v>4.5799999999999999E-3</v>
      </c>
      <c r="S207" s="188">
        <v>0</v>
      </c>
      <c r="T207" s="18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0" t="s">
        <v>178</v>
      </c>
      <c r="AT207" s="190" t="s">
        <v>173</v>
      </c>
      <c r="AU207" s="190" t="s">
        <v>85</v>
      </c>
      <c r="AY207" s="18" t="s">
        <v>171</v>
      </c>
      <c r="BE207" s="191">
        <f>IF(N207="základní",J207,0)</f>
        <v>0</v>
      </c>
      <c r="BF207" s="191">
        <f>IF(N207="snížená",J207,0)</f>
        <v>0</v>
      </c>
      <c r="BG207" s="191">
        <f>IF(N207="zákl. přenesená",J207,0)</f>
        <v>0</v>
      </c>
      <c r="BH207" s="191">
        <f>IF(N207="sníž. přenesená",J207,0)</f>
        <v>0</v>
      </c>
      <c r="BI207" s="191">
        <f>IF(N207="nulová",J207,0)</f>
        <v>0</v>
      </c>
      <c r="BJ207" s="18" t="s">
        <v>85</v>
      </c>
      <c r="BK207" s="191">
        <f>ROUND(I207*H207,2)</f>
        <v>0</v>
      </c>
      <c r="BL207" s="18" t="s">
        <v>178</v>
      </c>
      <c r="BM207" s="190" t="s">
        <v>340</v>
      </c>
    </row>
    <row r="208" spans="1:65" s="13" customFormat="1" ht="11.25">
      <c r="B208" s="192"/>
      <c r="C208" s="193"/>
      <c r="D208" s="194" t="s">
        <v>180</v>
      </c>
      <c r="E208" s="195" t="s">
        <v>19</v>
      </c>
      <c r="F208" s="196" t="s">
        <v>85</v>
      </c>
      <c r="G208" s="193"/>
      <c r="H208" s="197">
        <v>2</v>
      </c>
      <c r="I208" s="198"/>
      <c r="J208" s="193"/>
      <c r="K208" s="193"/>
      <c r="L208" s="199"/>
      <c r="M208" s="200"/>
      <c r="N208" s="201"/>
      <c r="O208" s="201"/>
      <c r="P208" s="201"/>
      <c r="Q208" s="201"/>
      <c r="R208" s="201"/>
      <c r="S208" s="201"/>
      <c r="T208" s="202"/>
      <c r="AT208" s="203" t="s">
        <v>180</v>
      </c>
      <c r="AU208" s="203" t="s">
        <v>85</v>
      </c>
      <c r="AV208" s="13" t="s">
        <v>85</v>
      </c>
      <c r="AW208" s="13" t="s">
        <v>34</v>
      </c>
      <c r="AX208" s="13" t="s">
        <v>79</v>
      </c>
      <c r="AY208" s="203" t="s">
        <v>171</v>
      </c>
    </row>
    <row r="209" spans="1:65" s="2" customFormat="1" ht="16.5" customHeight="1">
      <c r="A209" s="35"/>
      <c r="B209" s="36"/>
      <c r="C209" s="215" t="s">
        <v>351</v>
      </c>
      <c r="D209" s="215" t="s">
        <v>285</v>
      </c>
      <c r="E209" s="216" t="s">
        <v>342</v>
      </c>
      <c r="F209" s="217" t="s">
        <v>343</v>
      </c>
      <c r="G209" s="218" t="s">
        <v>266</v>
      </c>
      <c r="H209" s="219">
        <v>2</v>
      </c>
      <c r="I209" s="220"/>
      <c r="J209" s="221">
        <f>ROUND(I209*H209,2)</f>
        <v>0</v>
      </c>
      <c r="K209" s="217" t="s">
        <v>177</v>
      </c>
      <c r="L209" s="222"/>
      <c r="M209" s="223" t="s">
        <v>19</v>
      </c>
      <c r="N209" s="224" t="s">
        <v>45</v>
      </c>
      <c r="O209" s="65"/>
      <c r="P209" s="188">
        <f>O209*H209</f>
        <v>0</v>
      </c>
      <c r="Q209" s="188">
        <v>5.3999999999999999E-2</v>
      </c>
      <c r="R209" s="188">
        <f>Q209*H209</f>
        <v>0.108</v>
      </c>
      <c r="S209" s="188">
        <v>0</v>
      </c>
      <c r="T209" s="18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0" t="s">
        <v>186</v>
      </c>
      <c r="AT209" s="190" t="s">
        <v>285</v>
      </c>
      <c r="AU209" s="190" t="s">
        <v>85</v>
      </c>
      <c r="AY209" s="18" t="s">
        <v>171</v>
      </c>
      <c r="BE209" s="191">
        <f>IF(N209="základní",J209,0)</f>
        <v>0</v>
      </c>
      <c r="BF209" s="191">
        <f>IF(N209="snížená",J209,0)</f>
        <v>0</v>
      </c>
      <c r="BG209" s="191">
        <f>IF(N209="zákl. přenesená",J209,0)</f>
        <v>0</v>
      </c>
      <c r="BH209" s="191">
        <f>IF(N209="sníž. přenesená",J209,0)</f>
        <v>0</v>
      </c>
      <c r="BI209" s="191">
        <f>IF(N209="nulová",J209,0)</f>
        <v>0</v>
      </c>
      <c r="BJ209" s="18" t="s">
        <v>85</v>
      </c>
      <c r="BK209" s="191">
        <f>ROUND(I209*H209,2)</f>
        <v>0</v>
      </c>
      <c r="BL209" s="18" t="s">
        <v>178</v>
      </c>
      <c r="BM209" s="190" t="s">
        <v>344</v>
      </c>
    </row>
    <row r="210" spans="1:65" s="13" customFormat="1" ht="11.25">
      <c r="B210" s="192"/>
      <c r="C210" s="193"/>
      <c r="D210" s="194" t="s">
        <v>180</v>
      </c>
      <c r="E210" s="195" t="s">
        <v>19</v>
      </c>
      <c r="F210" s="196" t="s">
        <v>85</v>
      </c>
      <c r="G210" s="193"/>
      <c r="H210" s="197">
        <v>2</v>
      </c>
      <c r="I210" s="198"/>
      <c r="J210" s="193"/>
      <c r="K210" s="193"/>
      <c r="L210" s="199"/>
      <c r="M210" s="200"/>
      <c r="N210" s="201"/>
      <c r="O210" s="201"/>
      <c r="P210" s="201"/>
      <c r="Q210" s="201"/>
      <c r="R210" s="201"/>
      <c r="S210" s="201"/>
      <c r="T210" s="202"/>
      <c r="AT210" s="203" t="s">
        <v>180</v>
      </c>
      <c r="AU210" s="203" t="s">
        <v>85</v>
      </c>
      <c r="AV210" s="13" t="s">
        <v>85</v>
      </c>
      <c r="AW210" s="13" t="s">
        <v>34</v>
      </c>
      <c r="AX210" s="13" t="s">
        <v>79</v>
      </c>
      <c r="AY210" s="203" t="s">
        <v>171</v>
      </c>
    </row>
    <row r="211" spans="1:65" s="2" customFormat="1" ht="48">
      <c r="A211" s="35"/>
      <c r="B211" s="36"/>
      <c r="C211" s="179" t="s">
        <v>356</v>
      </c>
      <c r="D211" s="179" t="s">
        <v>173</v>
      </c>
      <c r="E211" s="180" t="s">
        <v>2960</v>
      </c>
      <c r="F211" s="181" t="s">
        <v>2961</v>
      </c>
      <c r="G211" s="182" t="s">
        <v>215</v>
      </c>
      <c r="H211" s="183">
        <v>0.45100000000000001</v>
      </c>
      <c r="I211" s="184"/>
      <c r="J211" s="185">
        <f>ROUND(I211*H211,2)</f>
        <v>0</v>
      </c>
      <c r="K211" s="181" t="s">
        <v>177</v>
      </c>
      <c r="L211" s="40"/>
      <c r="M211" s="186" t="s">
        <v>19</v>
      </c>
      <c r="N211" s="187" t="s">
        <v>45</v>
      </c>
      <c r="O211" s="65"/>
      <c r="P211" s="188">
        <f>O211*H211</f>
        <v>0</v>
      </c>
      <c r="Q211" s="188">
        <v>0</v>
      </c>
      <c r="R211" s="188">
        <f>Q211*H211</f>
        <v>0</v>
      </c>
      <c r="S211" s="188">
        <v>0</v>
      </c>
      <c r="T211" s="18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0" t="s">
        <v>178</v>
      </c>
      <c r="AT211" s="190" t="s">
        <v>173</v>
      </c>
      <c r="AU211" s="190" t="s">
        <v>85</v>
      </c>
      <c r="AY211" s="18" t="s">
        <v>171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18" t="s">
        <v>85</v>
      </c>
      <c r="BK211" s="191">
        <f>ROUND(I211*H211,2)</f>
        <v>0</v>
      </c>
      <c r="BL211" s="18" t="s">
        <v>178</v>
      </c>
      <c r="BM211" s="190" t="s">
        <v>2962</v>
      </c>
    </row>
    <row r="212" spans="1:65" s="13" customFormat="1" ht="11.25">
      <c r="B212" s="192"/>
      <c r="C212" s="193"/>
      <c r="D212" s="194" t="s">
        <v>180</v>
      </c>
      <c r="E212" s="195" t="s">
        <v>19</v>
      </c>
      <c r="F212" s="196" t="s">
        <v>2963</v>
      </c>
      <c r="G212" s="193"/>
      <c r="H212" s="197">
        <v>0.38300000000000001</v>
      </c>
      <c r="I212" s="198"/>
      <c r="J212" s="193"/>
      <c r="K212" s="193"/>
      <c r="L212" s="199"/>
      <c r="M212" s="200"/>
      <c r="N212" s="201"/>
      <c r="O212" s="201"/>
      <c r="P212" s="201"/>
      <c r="Q212" s="201"/>
      <c r="R212" s="201"/>
      <c r="S212" s="201"/>
      <c r="T212" s="202"/>
      <c r="AT212" s="203" t="s">
        <v>180</v>
      </c>
      <c r="AU212" s="203" t="s">
        <v>85</v>
      </c>
      <c r="AV212" s="13" t="s">
        <v>85</v>
      </c>
      <c r="AW212" s="13" t="s">
        <v>34</v>
      </c>
      <c r="AX212" s="13" t="s">
        <v>73</v>
      </c>
      <c r="AY212" s="203" t="s">
        <v>171</v>
      </c>
    </row>
    <row r="213" spans="1:65" s="13" customFormat="1" ht="11.25">
      <c r="B213" s="192"/>
      <c r="C213" s="193"/>
      <c r="D213" s="194" t="s">
        <v>180</v>
      </c>
      <c r="E213" s="195" t="s">
        <v>19</v>
      </c>
      <c r="F213" s="196" t="s">
        <v>2964</v>
      </c>
      <c r="G213" s="193"/>
      <c r="H213" s="197">
        <v>6.8000000000000005E-2</v>
      </c>
      <c r="I213" s="198"/>
      <c r="J213" s="193"/>
      <c r="K213" s="193"/>
      <c r="L213" s="199"/>
      <c r="M213" s="200"/>
      <c r="N213" s="201"/>
      <c r="O213" s="201"/>
      <c r="P213" s="201"/>
      <c r="Q213" s="201"/>
      <c r="R213" s="201"/>
      <c r="S213" s="201"/>
      <c r="T213" s="202"/>
      <c r="AT213" s="203" t="s">
        <v>180</v>
      </c>
      <c r="AU213" s="203" t="s">
        <v>85</v>
      </c>
      <c r="AV213" s="13" t="s">
        <v>85</v>
      </c>
      <c r="AW213" s="13" t="s">
        <v>34</v>
      </c>
      <c r="AX213" s="13" t="s">
        <v>73</v>
      </c>
      <c r="AY213" s="203" t="s">
        <v>171</v>
      </c>
    </row>
    <row r="214" spans="1:65" s="14" customFormat="1" ht="11.25">
      <c r="B214" s="204"/>
      <c r="C214" s="205"/>
      <c r="D214" s="194" t="s">
        <v>180</v>
      </c>
      <c r="E214" s="206" t="s">
        <v>19</v>
      </c>
      <c r="F214" s="207" t="s">
        <v>183</v>
      </c>
      <c r="G214" s="205"/>
      <c r="H214" s="208">
        <v>0.45100000000000001</v>
      </c>
      <c r="I214" s="209"/>
      <c r="J214" s="205"/>
      <c r="K214" s="205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180</v>
      </c>
      <c r="AU214" s="214" t="s">
        <v>85</v>
      </c>
      <c r="AV214" s="14" t="s">
        <v>178</v>
      </c>
      <c r="AW214" s="14" t="s">
        <v>34</v>
      </c>
      <c r="AX214" s="14" t="s">
        <v>79</v>
      </c>
      <c r="AY214" s="214" t="s">
        <v>171</v>
      </c>
    </row>
    <row r="215" spans="1:65" s="2" customFormat="1" ht="16.5" customHeight="1">
      <c r="A215" s="35"/>
      <c r="B215" s="36"/>
      <c r="C215" s="215" t="s">
        <v>361</v>
      </c>
      <c r="D215" s="215" t="s">
        <v>285</v>
      </c>
      <c r="E215" s="216" t="s">
        <v>2965</v>
      </c>
      <c r="F215" s="217" t="s">
        <v>2966</v>
      </c>
      <c r="G215" s="218" t="s">
        <v>215</v>
      </c>
      <c r="H215" s="219">
        <v>0.48699999999999999</v>
      </c>
      <c r="I215" s="220"/>
      <c r="J215" s="221">
        <f>ROUND(I215*H215,2)</f>
        <v>0</v>
      </c>
      <c r="K215" s="217" t="s">
        <v>177</v>
      </c>
      <c r="L215" s="222"/>
      <c r="M215" s="223" t="s">
        <v>19</v>
      </c>
      <c r="N215" s="224" t="s">
        <v>45</v>
      </c>
      <c r="O215" s="65"/>
      <c r="P215" s="188">
        <f>O215*H215</f>
        <v>0</v>
      </c>
      <c r="Q215" s="188">
        <v>1</v>
      </c>
      <c r="R215" s="188">
        <f>Q215*H215</f>
        <v>0.48699999999999999</v>
      </c>
      <c r="S215" s="188">
        <v>0</v>
      </c>
      <c r="T215" s="18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0" t="s">
        <v>186</v>
      </c>
      <c r="AT215" s="190" t="s">
        <v>285</v>
      </c>
      <c r="AU215" s="190" t="s">
        <v>85</v>
      </c>
      <c r="AY215" s="18" t="s">
        <v>171</v>
      </c>
      <c r="BE215" s="191">
        <f>IF(N215="základní",J215,0)</f>
        <v>0</v>
      </c>
      <c r="BF215" s="191">
        <f>IF(N215="snížená",J215,0)</f>
        <v>0</v>
      </c>
      <c r="BG215" s="191">
        <f>IF(N215="zákl. přenesená",J215,0)</f>
        <v>0</v>
      </c>
      <c r="BH215" s="191">
        <f>IF(N215="sníž. přenesená",J215,0)</f>
        <v>0</v>
      </c>
      <c r="BI215" s="191">
        <f>IF(N215="nulová",J215,0)</f>
        <v>0</v>
      </c>
      <c r="BJ215" s="18" t="s">
        <v>85</v>
      </c>
      <c r="BK215" s="191">
        <f>ROUND(I215*H215,2)</f>
        <v>0</v>
      </c>
      <c r="BL215" s="18" t="s">
        <v>178</v>
      </c>
      <c r="BM215" s="190" t="s">
        <v>2967</v>
      </c>
    </row>
    <row r="216" spans="1:65" s="13" customFormat="1" ht="11.25">
      <c r="B216" s="192"/>
      <c r="C216" s="193"/>
      <c r="D216" s="194" t="s">
        <v>180</v>
      </c>
      <c r="E216" s="195" t="s">
        <v>19</v>
      </c>
      <c r="F216" s="196" t="s">
        <v>2968</v>
      </c>
      <c r="G216" s="193"/>
      <c r="H216" s="197">
        <v>0.45100000000000001</v>
      </c>
      <c r="I216" s="198"/>
      <c r="J216" s="193"/>
      <c r="K216" s="193"/>
      <c r="L216" s="199"/>
      <c r="M216" s="200"/>
      <c r="N216" s="201"/>
      <c r="O216" s="201"/>
      <c r="P216" s="201"/>
      <c r="Q216" s="201"/>
      <c r="R216" s="201"/>
      <c r="S216" s="201"/>
      <c r="T216" s="202"/>
      <c r="AT216" s="203" t="s">
        <v>180</v>
      </c>
      <c r="AU216" s="203" t="s">
        <v>85</v>
      </c>
      <c r="AV216" s="13" t="s">
        <v>85</v>
      </c>
      <c r="AW216" s="13" t="s">
        <v>34</v>
      </c>
      <c r="AX216" s="13" t="s">
        <v>79</v>
      </c>
      <c r="AY216" s="203" t="s">
        <v>171</v>
      </c>
    </row>
    <row r="217" spans="1:65" s="13" customFormat="1" ht="11.25">
      <c r="B217" s="192"/>
      <c r="C217" s="193"/>
      <c r="D217" s="194" t="s">
        <v>180</v>
      </c>
      <c r="E217" s="193"/>
      <c r="F217" s="196" t="s">
        <v>2969</v>
      </c>
      <c r="G217" s="193"/>
      <c r="H217" s="197">
        <v>0.48699999999999999</v>
      </c>
      <c r="I217" s="198"/>
      <c r="J217" s="193"/>
      <c r="K217" s="193"/>
      <c r="L217" s="199"/>
      <c r="M217" s="200"/>
      <c r="N217" s="201"/>
      <c r="O217" s="201"/>
      <c r="P217" s="201"/>
      <c r="Q217" s="201"/>
      <c r="R217" s="201"/>
      <c r="S217" s="201"/>
      <c r="T217" s="202"/>
      <c r="AT217" s="203" t="s">
        <v>180</v>
      </c>
      <c r="AU217" s="203" t="s">
        <v>85</v>
      </c>
      <c r="AV217" s="13" t="s">
        <v>85</v>
      </c>
      <c r="AW217" s="13" t="s">
        <v>4</v>
      </c>
      <c r="AX217" s="13" t="s">
        <v>79</v>
      </c>
      <c r="AY217" s="203" t="s">
        <v>171</v>
      </c>
    </row>
    <row r="218" spans="1:65" s="2" customFormat="1" ht="48">
      <c r="A218" s="35"/>
      <c r="B218" s="36"/>
      <c r="C218" s="179" t="s">
        <v>376</v>
      </c>
      <c r="D218" s="179" t="s">
        <v>173</v>
      </c>
      <c r="E218" s="180" t="s">
        <v>2970</v>
      </c>
      <c r="F218" s="181" t="s">
        <v>2971</v>
      </c>
      <c r="G218" s="182" t="s">
        <v>215</v>
      </c>
      <c r="H218" s="183">
        <v>0.215</v>
      </c>
      <c r="I218" s="184"/>
      <c r="J218" s="185">
        <f>ROUND(I218*H218,2)</f>
        <v>0</v>
      </c>
      <c r="K218" s="181" t="s">
        <v>177</v>
      </c>
      <c r="L218" s="40"/>
      <c r="M218" s="186" t="s">
        <v>19</v>
      </c>
      <c r="N218" s="187" t="s">
        <v>45</v>
      </c>
      <c r="O218" s="65"/>
      <c r="P218" s="188">
        <f>O218*H218</f>
        <v>0</v>
      </c>
      <c r="Q218" s="188">
        <v>0</v>
      </c>
      <c r="R218" s="188">
        <f>Q218*H218</f>
        <v>0</v>
      </c>
      <c r="S218" s="188">
        <v>0</v>
      </c>
      <c r="T218" s="18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0" t="s">
        <v>178</v>
      </c>
      <c r="AT218" s="190" t="s">
        <v>173</v>
      </c>
      <c r="AU218" s="190" t="s">
        <v>85</v>
      </c>
      <c r="AY218" s="18" t="s">
        <v>171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85</v>
      </c>
      <c r="BK218" s="191">
        <f>ROUND(I218*H218,2)</f>
        <v>0</v>
      </c>
      <c r="BL218" s="18" t="s">
        <v>178</v>
      </c>
      <c r="BM218" s="190" t="s">
        <v>2972</v>
      </c>
    </row>
    <row r="219" spans="1:65" s="13" customFormat="1" ht="11.25">
      <c r="B219" s="192"/>
      <c r="C219" s="193"/>
      <c r="D219" s="194" t="s">
        <v>180</v>
      </c>
      <c r="E219" s="195" t="s">
        <v>19</v>
      </c>
      <c r="F219" s="196" t="s">
        <v>2973</v>
      </c>
      <c r="G219" s="193"/>
      <c r="H219" s="197">
        <v>0.215</v>
      </c>
      <c r="I219" s="198"/>
      <c r="J219" s="193"/>
      <c r="K219" s="193"/>
      <c r="L219" s="199"/>
      <c r="M219" s="200"/>
      <c r="N219" s="201"/>
      <c r="O219" s="201"/>
      <c r="P219" s="201"/>
      <c r="Q219" s="201"/>
      <c r="R219" s="201"/>
      <c r="S219" s="201"/>
      <c r="T219" s="202"/>
      <c r="AT219" s="203" t="s">
        <v>180</v>
      </c>
      <c r="AU219" s="203" t="s">
        <v>85</v>
      </c>
      <c r="AV219" s="13" t="s">
        <v>85</v>
      </c>
      <c r="AW219" s="13" t="s">
        <v>34</v>
      </c>
      <c r="AX219" s="13" t="s">
        <v>79</v>
      </c>
      <c r="AY219" s="203" t="s">
        <v>171</v>
      </c>
    </row>
    <row r="220" spans="1:65" s="2" customFormat="1" ht="16.5" customHeight="1">
      <c r="A220" s="35"/>
      <c r="B220" s="36"/>
      <c r="C220" s="215" t="s">
        <v>381</v>
      </c>
      <c r="D220" s="215" t="s">
        <v>285</v>
      </c>
      <c r="E220" s="216" t="s">
        <v>2974</v>
      </c>
      <c r="F220" s="217" t="s">
        <v>2975</v>
      </c>
      <c r="G220" s="218" t="s">
        <v>215</v>
      </c>
      <c r="H220" s="219">
        <v>0.23200000000000001</v>
      </c>
      <c r="I220" s="220"/>
      <c r="J220" s="221">
        <f>ROUND(I220*H220,2)</f>
        <v>0</v>
      </c>
      <c r="K220" s="217" t="s">
        <v>177</v>
      </c>
      <c r="L220" s="222"/>
      <c r="M220" s="223" t="s">
        <v>19</v>
      </c>
      <c r="N220" s="224" t="s">
        <v>45</v>
      </c>
      <c r="O220" s="65"/>
      <c r="P220" s="188">
        <f>O220*H220</f>
        <v>0</v>
      </c>
      <c r="Q220" s="188">
        <v>1</v>
      </c>
      <c r="R220" s="188">
        <f>Q220*H220</f>
        <v>0.23200000000000001</v>
      </c>
      <c r="S220" s="188">
        <v>0</v>
      </c>
      <c r="T220" s="18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0" t="s">
        <v>186</v>
      </c>
      <c r="AT220" s="190" t="s">
        <v>285</v>
      </c>
      <c r="AU220" s="190" t="s">
        <v>85</v>
      </c>
      <c r="AY220" s="18" t="s">
        <v>171</v>
      </c>
      <c r="BE220" s="191">
        <f>IF(N220="základní",J220,0)</f>
        <v>0</v>
      </c>
      <c r="BF220" s="191">
        <f>IF(N220="snížená",J220,0)</f>
        <v>0</v>
      </c>
      <c r="BG220" s="191">
        <f>IF(N220="zákl. přenesená",J220,0)</f>
        <v>0</v>
      </c>
      <c r="BH220" s="191">
        <f>IF(N220="sníž. přenesená",J220,0)</f>
        <v>0</v>
      </c>
      <c r="BI220" s="191">
        <f>IF(N220="nulová",J220,0)</f>
        <v>0</v>
      </c>
      <c r="BJ220" s="18" t="s">
        <v>85</v>
      </c>
      <c r="BK220" s="191">
        <f>ROUND(I220*H220,2)</f>
        <v>0</v>
      </c>
      <c r="BL220" s="18" t="s">
        <v>178</v>
      </c>
      <c r="BM220" s="190" t="s">
        <v>2976</v>
      </c>
    </row>
    <row r="221" spans="1:65" s="13" customFormat="1" ht="11.25">
      <c r="B221" s="192"/>
      <c r="C221" s="193"/>
      <c r="D221" s="194" t="s">
        <v>180</v>
      </c>
      <c r="E221" s="195" t="s">
        <v>19</v>
      </c>
      <c r="F221" s="196" t="s">
        <v>2977</v>
      </c>
      <c r="G221" s="193"/>
      <c r="H221" s="197">
        <v>0.215</v>
      </c>
      <c r="I221" s="198"/>
      <c r="J221" s="193"/>
      <c r="K221" s="193"/>
      <c r="L221" s="199"/>
      <c r="M221" s="200"/>
      <c r="N221" s="201"/>
      <c r="O221" s="201"/>
      <c r="P221" s="201"/>
      <c r="Q221" s="201"/>
      <c r="R221" s="201"/>
      <c r="S221" s="201"/>
      <c r="T221" s="202"/>
      <c r="AT221" s="203" t="s">
        <v>180</v>
      </c>
      <c r="AU221" s="203" t="s">
        <v>85</v>
      </c>
      <c r="AV221" s="13" t="s">
        <v>85</v>
      </c>
      <c r="AW221" s="13" t="s">
        <v>34</v>
      </c>
      <c r="AX221" s="13" t="s">
        <v>79</v>
      </c>
      <c r="AY221" s="203" t="s">
        <v>171</v>
      </c>
    </row>
    <row r="222" spans="1:65" s="13" customFormat="1" ht="11.25">
      <c r="B222" s="192"/>
      <c r="C222" s="193"/>
      <c r="D222" s="194" t="s">
        <v>180</v>
      </c>
      <c r="E222" s="193"/>
      <c r="F222" s="196" t="s">
        <v>2978</v>
      </c>
      <c r="G222" s="193"/>
      <c r="H222" s="197">
        <v>0.23200000000000001</v>
      </c>
      <c r="I222" s="198"/>
      <c r="J222" s="193"/>
      <c r="K222" s="193"/>
      <c r="L222" s="199"/>
      <c r="M222" s="200"/>
      <c r="N222" s="201"/>
      <c r="O222" s="201"/>
      <c r="P222" s="201"/>
      <c r="Q222" s="201"/>
      <c r="R222" s="201"/>
      <c r="S222" s="201"/>
      <c r="T222" s="202"/>
      <c r="AT222" s="203" t="s">
        <v>180</v>
      </c>
      <c r="AU222" s="203" t="s">
        <v>85</v>
      </c>
      <c r="AV222" s="13" t="s">
        <v>85</v>
      </c>
      <c r="AW222" s="13" t="s">
        <v>4</v>
      </c>
      <c r="AX222" s="13" t="s">
        <v>79</v>
      </c>
      <c r="AY222" s="203" t="s">
        <v>171</v>
      </c>
    </row>
    <row r="223" spans="1:65" s="2" customFormat="1" ht="48">
      <c r="A223" s="35"/>
      <c r="B223" s="36"/>
      <c r="C223" s="179" t="s">
        <v>386</v>
      </c>
      <c r="D223" s="179" t="s">
        <v>173</v>
      </c>
      <c r="E223" s="180" t="s">
        <v>2979</v>
      </c>
      <c r="F223" s="181" t="s">
        <v>2980</v>
      </c>
      <c r="G223" s="182" t="s">
        <v>176</v>
      </c>
      <c r="H223" s="183">
        <v>1.2</v>
      </c>
      <c r="I223" s="184"/>
      <c r="J223" s="185">
        <f>ROUND(I223*H223,2)</f>
        <v>0</v>
      </c>
      <c r="K223" s="181" t="s">
        <v>177</v>
      </c>
      <c r="L223" s="40"/>
      <c r="M223" s="186" t="s">
        <v>19</v>
      </c>
      <c r="N223" s="187" t="s">
        <v>45</v>
      </c>
      <c r="O223" s="65"/>
      <c r="P223" s="188">
        <f>O223*H223</f>
        <v>0</v>
      </c>
      <c r="Q223" s="188">
        <v>2.45343</v>
      </c>
      <c r="R223" s="188">
        <f>Q223*H223</f>
        <v>2.9441159999999997</v>
      </c>
      <c r="S223" s="188">
        <v>0</v>
      </c>
      <c r="T223" s="18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0" t="s">
        <v>178</v>
      </c>
      <c r="AT223" s="190" t="s">
        <v>173</v>
      </c>
      <c r="AU223" s="190" t="s">
        <v>85</v>
      </c>
      <c r="AY223" s="18" t="s">
        <v>171</v>
      </c>
      <c r="BE223" s="191">
        <f>IF(N223="základní",J223,0)</f>
        <v>0</v>
      </c>
      <c r="BF223" s="191">
        <f>IF(N223="snížená",J223,0)</f>
        <v>0</v>
      </c>
      <c r="BG223" s="191">
        <f>IF(N223="zákl. přenesená",J223,0)</f>
        <v>0</v>
      </c>
      <c r="BH223" s="191">
        <f>IF(N223="sníž. přenesená",J223,0)</f>
        <v>0</v>
      </c>
      <c r="BI223" s="191">
        <f>IF(N223="nulová",J223,0)</f>
        <v>0</v>
      </c>
      <c r="BJ223" s="18" t="s">
        <v>85</v>
      </c>
      <c r="BK223" s="191">
        <f>ROUND(I223*H223,2)</f>
        <v>0</v>
      </c>
      <c r="BL223" s="18" t="s">
        <v>178</v>
      </c>
      <c r="BM223" s="190" t="s">
        <v>2981</v>
      </c>
    </row>
    <row r="224" spans="1:65" s="13" customFormat="1" ht="11.25">
      <c r="B224" s="192"/>
      <c r="C224" s="193"/>
      <c r="D224" s="194" t="s">
        <v>180</v>
      </c>
      <c r="E224" s="195" t="s">
        <v>19</v>
      </c>
      <c r="F224" s="196" t="s">
        <v>2982</v>
      </c>
      <c r="G224" s="193"/>
      <c r="H224" s="197">
        <v>1.2</v>
      </c>
      <c r="I224" s="198"/>
      <c r="J224" s="193"/>
      <c r="K224" s="193"/>
      <c r="L224" s="199"/>
      <c r="M224" s="200"/>
      <c r="N224" s="201"/>
      <c r="O224" s="201"/>
      <c r="P224" s="201"/>
      <c r="Q224" s="201"/>
      <c r="R224" s="201"/>
      <c r="S224" s="201"/>
      <c r="T224" s="202"/>
      <c r="AT224" s="203" t="s">
        <v>180</v>
      </c>
      <c r="AU224" s="203" t="s">
        <v>85</v>
      </c>
      <c r="AV224" s="13" t="s">
        <v>85</v>
      </c>
      <c r="AW224" s="13" t="s">
        <v>34</v>
      </c>
      <c r="AX224" s="13" t="s">
        <v>79</v>
      </c>
      <c r="AY224" s="203" t="s">
        <v>171</v>
      </c>
    </row>
    <row r="225" spans="1:65" s="2" customFormat="1" ht="48">
      <c r="A225" s="35"/>
      <c r="B225" s="36"/>
      <c r="C225" s="179" t="s">
        <v>391</v>
      </c>
      <c r="D225" s="179" t="s">
        <v>173</v>
      </c>
      <c r="E225" s="180" t="s">
        <v>2983</v>
      </c>
      <c r="F225" s="181" t="s">
        <v>2984</v>
      </c>
      <c r="G225" s="182" t="s">
        <v>176</v>
      </c>
      <c r="H225" s="183">
        <v>2.82</v>
      </c>
      <c r="I225" s="184"/>
      <c r="J225" s="185">
        <f>ROUND(I225*H225,2)</f>
        <v>0</v>
      </c>
      <c r="K225" s="181" t="s">
        <v>177</v>
      </c>
      <c r="L225" s="40"/>
      <c r="M225" s="186" t="s">
        <v>19</v>
      </c>
      <c r="N225" s="187" t="s">
        <v>45</v>
      </c>
      <c r="O225" s="65"/>
      <c r="P225" s="188">
        <f>O225*H225</f>
        <v>0</v>
      </c>
      <c r="Q225" s="188">
        <v>2.45343</v>
      </c>
      <c r="R225" s="188">
        <f>Q225*H225</f>
        <v>6.9186725999999998</v>
      </c>
      <c r="S225" s="188">
        <v>0</v>
      </c>
      <c r="T225" s="18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0" t="s">
        <v>178</v>
      </c>
      <c r="AT225" s="190" t="s">
        <v>173</v>
      </c>
      <c r="AU225" s="190" t="s">
        <v>85</v>
      </c>
      <c r="AY225" s="18" t="s">
        <v>171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18" t="s">
        <v>85</v>
      </c>
      <c r="BK225" s="191">
        <f>ROUND(I225*H225,2)</f>
        <v>0</v>
      </c>
      <c r="BL225" s="18" t="s">
        <v>178</v>
      </c>
      <c r="BM225" s="190" t="s">
        <v>2985</v>
      </c>
    </row>
    <row r="226" spans="1:65" s="13" customFormat="1" ht="11.25">
      <c r="B226" s="192"/>
      <c r="C226" s="193"/>
      <c r="D226" s="194" t="s">
        <v>180</v>
      </c>
      <c r="E226" s="195" t="s">
        <v>19</v>
      </c>
      <c r="F226" s="196" t="s">
        <v>2986</v>
      </c>
      <c r="G226" s="193"/>
      <c r="H226" s="197">
        <v>2.82</v>
      </c>
      <c r="I226" s="198"/>
      <c r="J226" s="193"/>
      <c r="K226" s="193"/>
      <c r="L226" s="199"/>
      <c r="M226" s="200"/>
      <c r="N226" s="201"/>
      <c r="O226" s="201"/>
      <c r="P226" s="201"/>
      <c r="Q226" s="201"/>
      <c r="R226" s="201"/>
      <c r="S226" s="201"/>
      <c r="T226" s="202"/>
      <c r="AT226" s="203" t="s">
        <v>180</v>
      </c>
      <c r="AU226" s="203" t="s">
        <v>85</v>
      </c>
      <c r="AV226" s="13" t="s">
        <v>85</v>
      </c>
      <c r="AW226" s="13" t="s">
        <v>34</v>
      </c>
      <c r="AX226" s="13" t="s">
        <v>79</v>
      </c>
      <c r="AY226" s="203" t="s">
        <v>171</v>
      </c>
    </row>
    <row r="227" spans="1:65" s="2" customFormat="1" ht="36">
      <c r="A227" s="35"/>
      <c r="B227" s="36"/>
      <c r="C227" s="179" t="s">
        <v>396</v>
      </c>
      <c r="D227" s="179" t="s">
        <v>173</v>
      </c>
      <c r="E227" s="180" t="s">
        <v>2987</v>
      </c>
      <c r="F227" s="181" t="s">
        <v>2988</v>
      </c>
      <c r="G227" s="182" t="s">
        <v>231</v>
      </c>
      <c r="H227" s="183">
        <v>6</v>
      </c>
      <c r="I227" s="184"/>
      <c r="J227" s="185">
        <f>ROUND(I227*H227,2)</f>
        <v>0</v>
      </c>
      <c r="K227" s="181" t="s">
        <v>177</v>
      </c>
      <c r="L227" s="40"/>
      <c r="M227" s="186" t="s">
        <v>19</v>
      </c>
      <c r="N227" s="187" t="s">
        <v>45</v>
      </c>
      <c r="O227" s="65"/>
      <c r="P227" s="188">
        <f>O227*H227</f>
        <v>0</v>
      </c>
      <c r="Q227" s="188">
        <v>5.3299999999999997E-3</v>
      </c>
      <c r="R227" s="188">
        <f>Q227*H227</f>
        <v>3.1979999999999995E-2</v>
      </c>
      <c r="S227" s="188">
        <v>0</v>
      </c>
      <c r="T227" s="18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0" t="s">
        <v>178</v>
      </c>
      <c r="AT227" s="190" t="s">
        <v>173</v>
      </c>
      <c r="AU227" s="190" t="s">
        <v>85</v>
      </c>
      <c r="AY227" s="18" t="s">
        <v>171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18" t="s">
        <v>85</v>
      </c>
      <c r="BK227" s="191">
        <f>ROUND(I227*H227,2)</f>
        <v>0</v>
      </c>
      <c r="BL227" s="18" t="s">
        <v>178</v>
      </c>
      <c r="BM227" s="190" t="s">
        <v>2989</v>
      </c>
    </row>
    <row r="228" spans="1:65" s="13" customFormat="1" ht="11.25">
      <c r="B228" s="192"/>
      <c r="C228" s="193"/>
      <c r="D228" s="194" t="s">
        <v>180</v>
      </c>
      <c r="E228" s="195" t="s">
        <v>19</v>
      </c>
      <c r="F228" s="196" t="s">
        <v>202</v>
      </c>
      <c r="G228" s="193"/>
      <c r="H228" s="197">
        <v>6</v>
      </c>
      <c r="I228" s="198"/>
      <c r="J228" s="193"/>
      <c r="K228" s="193"/>
      <c r="L228" s="199"/>
      <c r="M228" s="200"/>
      <c r="N228" s="201"/>
      <c r="O228" s="201"/>
      <c r="P228" s="201"/>
      <c r="Q228" s="201"/>
      <c r="R228" s="201"/>
      <c r="S228" s="201"/>
      <c r="T228" s="202"/>
      <c r="AT228" s="203" t="s">
        <v>180</v>
      </c>
      <c r="AU228" s="203" t="s">
        <v>85</v>
      </c>
      <c r="AV228" s="13" t="s">
        <v>85</v>
      </c>
      <c r="AW228" s="13" t="s">
        <v>34</v>
      </c>
      <c r="AX228" s="13" t="s">
        <v>79</v>
      </c>
      <c r="AY228" s="203" t="s">
        <v>171</v>
      </c>
    </row>
    <row r="229" spans="1:65" s="2" customFormat="1" ht="36">
      <c r="A229" s="35"/>
      <c r="B229" s="36"/>
      <c r="C229" s="179" t="s">
        <v>402</v>
      </c>
      <c r="D229" s="179" t="s">
        <v>173</v>
      </c>
      <c r="E229" s="180" t="s">
        <v>2990</v>
      </c>
      <c r="F229" s="181" t="s">
        <v>2991</v>
      </c>
      <c r="G229" s="182" t="s">
        <v>231</v>
      </c>
      <c r="H229" s="183">
        <v>6</v>
      </c>
      <c r="I229" s="184"/>
      <c r="J229" s="185">
        <f>ROUND(I229*H229,2)</f>
        <v>0</v>
      </c>
      <c r="K229" s="181" t="s">
        <v>177</v>
      </c>
      <c r="L229" s="40"/>
      <c r="M229" s="186" t="s">
        <v>19</v>
      </c>
      <c r="N229" s="187" t="s">
        <v>45</v>
      </c>
      <c r="O229" s="65"/>
      <c r="P229" s="188">
        <f>O229*H229</f>
        <v>0</v>
      </c>
      <c r="Q229" s="188">
        <v>0</v>
      </c>
      <c r="R229" s="188">
        <f>Q229*H229</f>
        <v>0</v>
      </c>
      <c r="S229" s="188">
        <v>0</v>
      </c>
      <c r="T229" s="18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0" t="s">
        <v>178</v>
      </c>
      <c r="AT229" s="190" t="s">
        <v>173</v>
      </c>
      <c r="AU229" s="190" t="s">
        <v>85</v>
      </c>
      <c r="AY229" s="18" t="s">
        <v>171</v>
      </c>
      <c r="BE229" s="191">
        <f>IF(N229="základní",J229,0)</f>
        <v>0</v>
      </c>
      <c r="BF229" s="191">
        <f>IF(N229="snížená",J229,0)</f>
        <v>0</v>
      </c>
      <c r="BG229" s="191">
        <f>IF(N229="zákl. přenesená",J229,0)</f>
        <v>0</v>
      </c>
      <c r="BH229" s="191">
        <f>IF(N229="sníž. přenesená",J229,0)</f>
        <v>0</v>
      </c>
      <c r="BI229" s="191">
        <f>IF(N229="nulová",J229,0)</f>
        <v>0</v>
      </c>
      <c r="BJ229" s="18" t="s">
        <v>85</v>
      </c>
      <c r="BK229" s="191">
        <f>ROUND(I229*H229,2)</f>
        <v>0</v>
      </c>
      <c r="BL229" s="18" t="s">
        <v>178</v>
      </c>
      <c r="BM229" s="190" t="s">
        <v>2992</v>
      </c>
    </row>
    <row r="230" spans="1:65" s="13" customFormat="1" ht="11.25">
      <c r="B230" s="192"/>
      <c r="C230" s="193"/>
      <c r="D230" s="194" t="s">
        <v>180</v>
      </c>
      <c r="E230" s="195" t="s">
        <v>19</v>
      </c>
      <c r="F230" s="196" t="s">
        <v>202</v>
      </c>
      <c r="G230" s="193"/>
      <c r="H230" s="197">
        <v>6</v>
      </c>
      <c r="I230" s="198"/>
      <c r="J230" s="193"/>
      <c r="K230" s="193"/>
      <c r="L230" s="199"/>
      <c r="M230" s="200"/>
      <c r="N230" s="201"/>
      <c r="O230" s="201"/>
      <c r="P230" s="201"/>
      <c r="Q230" s="201"/>
      <c r="R230" s="201"/>
      <c r="S230" s="201"/>
      <c r="T230" s="202"/>
      <c r="AT230" s="203" t="s">
        <v>180</v>
      </c>
      <c r="AU230" s="203" t="s">
        <v>85</v>
      </c>
      <c r="AV230" s="13" t="s">
        <v>85</v>
      </c>
      <c r="AW230" s="13" t="s">
        <v>34</v>
      </c>
      <c r="AX230" s="13" t="s">
        <v>79</v>
      </c>
      <c r="AY230" s="203" t="s">
        <v>171</v>
      </c>
    </row>
    <row r="231" spans="1:65" s="2" customFormat="1" ht="36">
      <c r="A231" s="35"/>
      <c r="B231" s="36"/>
      <c r="C231" s="179" t="s">
        <v>407</v>
      </c>
      <c r="D231" s="179" t="s">
        <v>173</v>
      </c>
      <c r="E231" s="180" t="s">
        <v>2993</v>
      </c>
      <c r="F231" s="181" t="s">
        <v>2994</v>
      </c>
      <c r="G231" s="182" t="s">
        <v>231</v>
      </c>
      <c r="H231" s="183">
        <v>70.5</v>
      </c>
      <c r="I231" s="184"/>
      <c r="J231" s="185">
        <f>ROUND(I231*H231,2)</f>
        <v>0</v>
      </c>
      <c r="K231" s="181" t="s">
        <v>177</v>
      </c>
      <c r="L231" s="40"/>
      <c r="M231" s="186" t="s">
        <v>19</v>
      </c>
      <c r="N231" s="187" t="s">
        <v>45</v>
      </c>
      <c r="O231" s="65"/>
      <c r="P231" s="188">
        <f>O231*H231</f>
        <v>0</v>
      </c>
      <c r="Q231" s="188">
        <v>8.8000000000000003E-4</v>
      </c>
      <c r="R231" s="188">
        <f>Q231*H231</f>
        <v>6.2040000000000005E-2</v>
      </c>
      <c r="S231" s="188">
        <v>0</v>
      </c>
      <c r="T231" s="18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0" t="s">
        <v>178</v>
      </c>
      <c r="AT231" s="190" t="s">
        <v>173</v>
      </c>
      <c r="AU231" s="190" t="s">
        <v>85</v>
      </c>
      <c r="AY231" s="18" t="s">
        <v>171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18" t="s">
        <v>85</v>
      </c>
      <c r="BK231" s="191">
        <f>ROUND(I231*H231,2)</f>
        <v>0</v>
      </c>
      <c r="BL231" s="18" t="s">
        <v>178</v>
      </c>
      <c r="BM231" s="190" t="s">
        <v>2995</v>
      </c>
    </row>
    <row r="232" spans="1:65" s="13" customFormat="1" ht="11.25">
      <c r="B232" s="192"/>
      <c r="C232" s="193"/>
      <c r="D232" s="194" t="s">
        <v>180</v>
      </c>
      <c r="E232" s="195" t="s">
        <v>19</v>
      </c>
      <c r="F232" s="196" t="s">
        <v>2959</v>
      </c>
      <c r="G232" s="193"/>
      <c r="H232" s="197">
        <v>70.5</v>
      </c>
      <c r="I232" s="198"/>
      <c r="J232" s="193"/>
      <c r="K232" s="193"/>
      <c r="L232" s="199"/>
      <c r="M232" s="200"/>
      <c r="N232" s="201"/>
      <c r="O232" s="201"/>
      <c r="P232" s="201"/>
      <c r="Q232" s="201"/>
      <c r="R232" s="201"/>
      <c r="S232" s="201"/>
      <c r="T232" s="202"/>
      <c r="AT232" s="203" t="s">
        <v>180</v>
      </c>
      <c r="AU232" s="203" t="s">
        <v>85</v>
      </c>
      <c r="AV232" s="13" t="s">
        <v>85</v>
      </c>
      <c r="AW232" s="13" t="s">
        <v>34</v>
      </c>
      <c r="AX232" s="13" t="s">
        <v>79</v>
      </c>
      <c r="AY232" s="203" t="s">
        <v>171</v>
      </c>
    </row>
    <row r="233" spans="1:65" s="2" customFormat="1" ht="36">
      <c r="A233" s="35"/>
      <c r="B233" s="36"/>
      <c r="C233" s="179" t="s">
        <v>412</v>
      </c>
      <c r="D233" s="179" t="s">
        <v>173</v>
      </c>
      <c r="E233" s="180" t="s">
        <v>2996</v>
      </c>
      <c r="F233" s="181" t="s">
        <v>2997</v>
      </c>
      <c r="G233" s="182" t="s">
        <v>231</v>
      </c>
      <c r="H233" s="183">
        <v>70.5</v>
      </c>
      <c r="I233" s="184"/>
      <c r="J233" s="185">
        <f>ROUND(I233*H233,2)</f>
        <v>0</v>
      </c>
      <c r="K233" s="181" t="s">
        <v>177</v>
      </c>
      <c r="L233" s="40"/>
      <c r="M233" s="186" t="s">
        <v>19</v>
      </c>
      <c r="N233" s="187" t="s">
        <v>45</v>
      </c>
      <c r="O233" s="65"/>
      <c r="P233" s="188">
        <f>O233*H233</f>
        <v>0</v>
      </c>
      <c r="Q233" s="188">
        <v>0</v>
      </c>
      <c r="R233" s="188">
        <f>Q233*H233</f>
        <v>0</v>
      </c>
      <c r="S233" s="188">
        <v>0</v>
      </c>
      <c r="T233" s="18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0" t="s">
        <v>178</v>
      </c>
      <c r="AT233" s="190" t="s">
        <v>173</v>
      </c>
      <c r="AU233" s="190" t="s">
        <v>85</v>
      </c>
      <c r="AY233" s="18" t="s">
        <v>171</v>
      </c>
      <c r="BE233" s="191">
        <f>IF(N233="základní",J233,0)</f>
        <v>0</v>
      </c>
      <c r="BF233" s="191">
        <f>IF(N233="snížená",J233,0)</f>
        <v>0</v>
      </c>
      <c r="BG233" s="191">
        <f>IF(N233="zákl. přenesená",J233,0)</f>
        <v>0</v>
      </c>
      <c r="BH233" s="191">
        <f>IF(N233="sníž. přenesená",J233,0)</f>
        <v>0</v>
      </c>
      <c r="BI233" s="191">
        <f>IF(N233="nulová",J233,0)</f>
        <v>0</v>
      </c>
      <c r="BJ233" s="18" t="s">
        <v>85</v>
      </c>
      <c r="BK233" s="191">
        <f>ROUND(I233*H233,2)</f>
        <v>0</v>
      </c>
      <c r="BL233" s="18" t="s">
        <v>178</v>
      </c>
      <c r="BM233" s="190" t="s">
        <v>2998</v>
      </c>
    </row>
    <row r="234" spans="1:65" s="13" customFormat="1" ht="11.25">
      <c r="B234" s="192"/>
      <c r="C234" s="193"/>
      <c r="D234" s="194" t="s">
        <v>180</v>
      </c>
      <c r="E234" s="195" t="s">
        <v>19</v>
      </c>
      <c r="F234" s="196" t="s">
        <v>2959</v>
      </c>
      <c r="G234" s="193"/>
      <c r="H234" s="197">
        <v>70.5</v>
      </c>
      <c r="I234" s="198"/>
      <c r="J234" s="193"/>
      <c r="K234" s="193"/>
      <c r="L234" s="199"/>
      <c r="M234" s="200"/>
      <c r="N234" s="201"/>
      <c r="O234" s="201"/>
      <c r="P234" s="201"/>
      <c r="Q234" s="201"/>
      <c r="R234" s="201"/>
      <c r="S234" s="201"/>
      <c r="T234" s="202"/>
      <c r="AT234" s="203" t="s">
        <v>180</v>
      </c>
      <c r="AU234" s="203" t="s">
        <v>85</v>
      </c>
      <c r="AV234" s="13" t="s">
        <v>85</v>
      </c>
      <c r="AW234" s="13" t="s">
        <v>34</v>
      </c>
      <c r="AX234" s="13" t="s">
        <v>79</v>
      </c>
      <c r="AY234" s="203" t="s">
        <v>171</v>
      </c>
    </row>
    <row r="235" spans="1:65" s="2" customFormat="1" ht="78" customHeight="1">
      <c r="A235" s="35"/>
      <c r="B235" s="36"/>
      <c r="C235" s="179" t="s">
        <v>417</v>
      </c>
      <c r="D235" s="179" t="s">
        <v>173</v>
      </c>
      <c r="E235" s="180" t="s">
        <v>2999</v>
      </c>
      <c r="F235" s="181" t="s">
        <v>3000</v>
      </c>
      <c r="G235" s="182" t="s">
        <v>215</v>
      </c>
      <c r="H235" s="183">
        <v>0.14399999999999999</v>
      </c>
      <c r="I235" s="184"/>
      <c r="J235" s="185">
        <f>ROUND(I235*H235,2)</f>
        <v>0</v>
      </c>
      <c r="K235" s="181" t="s">
        <v>177</v>
      </c>
      <c r="L235" s="40"/>
      <c r="M235" s="186" t="s">
        <v>19</v>
      </c>
      <c r="N235" s="187" t="s">
        <v>45</v>
      </c>
      <c r="O235" s="65"/>
      <c r="P235" s="188">
        <f>O235*H235</f>
        <v>0</v>
      </c>
      <c r="Q235" s="188">
        <v>1.05555</v>
      </c>
      <c r="R235" s="188">
        <f>Q235*H235</f>
        <v>0.15199919999999997</v>
      </c>
      <c r="S235" s="188">
        <v>0</v>
      </c>
      <c r="T235" s="18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0" t="s">
        <v>178</v>
      </c>
      <c r="AT235" s="190" t="s">
        <v>173</v>
      </c>
      <c r="AU235" s="190" t="s">
        <v>85</v>
      </c>
      <c r="AY235" s="18" t="s">
        <v>171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18" t="s">
        <v>85</v>
      </c>
      <c r="BK235" s="191">
        <f>ROUND(I235*H235,2)</f>
        <v>0</v>
      </c>
      <c r="BL235" s="18" t="s">
        <v>178</v>
      </c>
      <c r="BM235" s="190" t="s">
        <v>3001</v>
      </c>
    </row>
    <row r="236" spans="1:65" s="13" customFormat="1" ht="11.25">
      <c r="B236" s="192"/>
      <c r="C236" s="193"/>
      <c r="D236" s="194" t="s">
        <v>180</v>
      </c>
      <c r="E236" s="195" t="s">
        <v>19</v>
      </c>
      <c r="F236" s="196" t="s">
        <v>3002</v>
      </c>
      <c r="G236" s="193"/>
      <c r="H236" s="197">
        <v>0.14399999999999999</v>
      </c>
      <c r="I236" s="198"/>
      <c r="J236" s="193"/>
      <c r="K236" s="193"/>
      <c r="L236" s="199"/>
      <c r="M236" s="200"/>
      <c r="N236" s="201"/>
      <c r="O236" s="201"/>
      <c r="P236" s="201"/>
      <c r="Q236" s="201"/>
      <c r="R236" s="201"/>
      <c r="S236" s="201"/>
      <c r="T236" s="202"/>
      <c r="AT236" s="203" t="s">
        <v>180</v>
      </c>
      <c r="AU236" s="203" t="s">
        <v>85</v>
      </c>
      <c r="AV236" s="13" t="s">
        <v>85</v>
      </c>
      <c r="AW236" s="13" t="s">
        <v>34</v>
      </c>
      <c r="AX236" s="13" t="s">
        <v>79</v>
      </c>
      <c r="AY236" s="203" t="s">
        <v>171</v>
      </c>
    </row>
    <row r="237" spans="1:65" s="2" customFormat="1" ht="24">
      <c r="A237" s="35"/>
      <c r="B237" s="36"/>
      <c r="C237" s="179" t="s">
        <v>278</v>
      </c>
      <c r="D237" s="179" t="s">
        <v>173</v>
      </c>
      <c r="E237" s="180" t="s">
        <v>3003</v>
      </c>
      <c r="F237" s="181" t="s">
        <v>3004</v>
      </c>
      <c r="G237" s="182" t="s">
        <v>231</v>
      </c>
      <c r="H237" s="183">
        <v>10.3</v>
      </c>
      <c r="I237" s="184"/>
      <c r="J237" s="185">
        <f>ROUND(I237*H237,2)</f>
        <v>0</v>
      </c>
      <c r="K237" s="181" t="s">
        <v>177</v>
      </c>
      <c r="L237" s="40"/>
      <c r="M237" s="186" t="s">
        <v>19</v>
      </c>
      <c r="N237" s="187" t="s">
        <v>45</v>
      </c>
      <c r="O237" s="65"/>
      <c r="P237" s="188">
        <f>O237*H237</f>
        <v>0</v>
      </c>
      <c r="Q237" s="188">
        <v>5.7600000000000004E-3</v>
      </c>
      <c r="R237" s="188">
        <f>Q237*H237</f>
        <v>5.9328000000000006E-2</v>
      </c>
      <c r="S237" s="188">
        <v>0</v>
      </c>
      <c r="T237" s="18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0" t="s">
        <v>178</v>
      </c>
      <c r="AT237" s="190" t="s">
        <v>173</v>
      </c>
      <c r="AU237" s="190" t="s">
        <v>85</v>
      </c>
      <c r="AY237" s="18" t="s">
        <v>171</v>
      </c>
      <c r="BE237" s="191">
        <f>IF(N237="základní",J237,0)</f>
        <v>0</v>
      </c>
      <c r="BF237" s="191">
        <f>IF(N237="snížená",J237,0)</f>
        <v>0</v>
      </c>
      <c r="BG237" s="191">
        <f>IF(N237="zákl. přenesená",J237,0)</f>
        <v>0</v>
      </c>
      <c r="BH237" s="191">
        <f>IF(N237="sníž. přenesená",J237,0)</f>
        <v>0</v>
      </c>
      <c r="BI237" s="191">
        <f>IF(N237="nulová",J237,0)</f>
        <v>0</v>
      </c>
      <c r="BJ237" s="18" t="s">
        <v>85</v>
      </c>
      <c r="BK237" s="191">
        <f>ROUND(I237*H237,2)</f>
        <v>0</v>
      </c>
      <c r="BL237" s="18" t="s">
        <v>178</v>
      </c>
      <c r="BM237" s="190" t="s">
        <v>3005</v>
      </c>
    </row>
    <row r="238" spans="1:65" s="13" customFormat="1" ht="11.25">
      <c r="B238" s="192"/>
      <c r="C238" s="193"/>
      <c r="D238" s="194" t="s">
        <v>180</v>
      </c>
      <c r="E238" s="195" t="s">
        <v>19</v>
      </c>
      <c r="F238" s="196" t="s">
        <v>3006</v>
      </c>
      <c r="G238" s="193"/>
      <c r="H238" s="197">
        <v>10.3</v>
      </c>
      <c r="I238" s="198"/>
      <c r="J238" s="193"/>
      <c r="K238" s="193"/>
      <c r="L238" s="199"/>
      <c r="M238" s="200"/>
      <c r="N238" s="201"/>
      <c r="O238" s="201"/>
      <c r="P238" s="201"/>
      <c r="Q238" s="201"/>
      <c r="R238" s="201"/>
      <c r="S238" s="201"/>
      <c r="T238" s="202"/>
      <c r="AT238" s="203" t="s">
        <v>180</v>
      </c>
      <c r="AU238" s="203" t="s">
        <v>85</v>
      </c>
      <c r="AV238" s="13" t="s">
        <v>85</v>
      </c>
      <c r="AW238" s="13" t="s">
        <v>34</v>
      </c>
      <c r="AX238" s="13" t="s">
        <v>79</v>
      </c>
      <c r="AY238" s="203" t="s">
        <v>171</v>
      </c>
    </row>
    <row r="239" spans="1:65" s="2" customFormat="1" ht="24">
      <c r="A239" s="35"/>
      <c r="B239" s="36"/>
      <c r="C239" s="179" t="s">
        <v>427</v>
      </c>
      <c r="D239" s="179" t="s">
        <v>173</v>
      </c>
      <c r="E239" s="180" t="s">
        <v>3007</v>
      </c>
      <c r="F239" s="181" t="s">
        <v>3008</v>
      </c>
      <c r="G239" s="182" t="s">
        <v>231</v>
      </c>
      <c r="H239" s="183">
        <v>10.3</v>
      </c>
      <c r="I239" s="184"/>
      <c r="J239" s="185">
        <f>ROUND(I239*H239,2)</f>
        <v>0</v>
      </c>
      <c r="K239" s="181" t="s">
        <v>177</v>
      </c>
      <c r="L239" s="40"/>
      <c r="M239" s="186" t="s">
        <v>19</v>
      </c>
      <c r="N239" s="187" t="s">
        <v>45</v>
      </c>
      <c r="O239" s="65"/>
      <c r="P239" s="188">
        <f>O239*H239</f>
        <v>0</v>
      </c>
      <c r="Q239" s="188">
        <v>0</v>
      </c>
      <c r="R239" s="188">
        <f>Q239*H239</f>
        <v>0</v>
      </c>
      <c r="S239" s="188">
        <v>0</v>
      </c>
      <c r="T239" s="18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0" t="s">
        <v>178</v>
      </c>
      <c r="AT239" s="190" t="s">
        <v>173</v>
      </c>
      <c r="AU239" s="190" t="s">
        <v>85</v>
      </c>
      <c r="AY239" s="18" t="s">
        <v>171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18" t="s">
        <v>85</v>
      </c>
      <c r="BK239" s="191">
        <f>ROUND(I239*H239,2)</f>
        <v>0</v>
      </c>
      <c r="BL239" s="18" t="s">
        <v>178</v>
      </c>
      <c r="BM239" s="190" t="s">
        <v>3009</v>
      </c>
    </row>
    <row r="240" spans="1:65" s="13" customFormat="1" ht="11.25">
      <c r="B240" s="192"/>
      <c r="C240" s="193"/>
      <c r="D240" s="194" t="s">
        <v>180</v>
      </c>
      <c r="E240" s="195" t="s">
        <v>19</v>
      </c>
      <c r="F240" s="196" t="s">
        <v>3010</v>
      </c>
      <c r="G240" s="193"/>
      <c r="H240" s="197">
        <v>10.3</v>
      </c>
      <c r="I240" s="198"/>
      <c r="J240" s="193"/>
      <c r="K240" s="193"/>
      <c r="L240" s="199"/>
      <c r="M240" s="200"/>
      <c r="N240" s="201"/>
      <c r="O240" s="201"/>
      <c r="P240" s="201"/>
      <c r="Q240" s="201"/>
      <c r="R240" s="201"/>
      <c r="S240" s="201"/>
      <c r="T240" s="202"/>
      <c r="AT240" s="203" t="s">
        <v>180</v>
      </c>
      <c r="AU240" s="203" t="s">
        <v>85</v>
      </c>
      <c r="AV240" s="13" t="s">
        <v>85</v>
      </c>
      <c r="AW240" s="13" t="s">
        <v>34</v>
      </c>
      <c r="AX240" s="13" t="s">
        <v>79</v>
      </c>
      <c r="AY240" s="203" t="s">
        <v>171</v>
      </c>
    </row>
    <row r="241" spans="1:65" s="2" customFormat="1" ht="48">
      <c r="A241" s="35"/>
      <c r="B241" s="36"/>
      <c r="C241" s="179" t="s">
        <v>432</v>
      </c>
      <c r="D241" s="179" t="s">
        <v>173</v>
      </c>
      <c r="E241" s="180" t="s">
        <v>3011</v>
      </c>
      <c r="F241" s="181" t="s">
        <v>3012</v>
      </c>
      <c r="G241" s="182" t="s">
        <v>318</v>
      </c>
      <c r="H241" s="183">
        <v>20.6</v>
      </c>
      <c r="I241" s="184"/>
      <c r="J241" s="185">
        <f>ROUND(I241*H241,2)</f>
        <v>0</v>
      </c>
      <c r="K241" s="181" t="s">
        <v>177</v>
      </c>
      <c r="L241" s="40"/>
      <c r="M241" s="186" t="s">
        <v>19</v>
      </c>
      <c r="N241" s="187" t="s">
        <v>45</v>
      </c>
      <c r="O241" s="65"/>
      <c r="P241" s="188">
        <f>O241*H241</f>
        <v>0</v>
      </c>
      <c r="Q241" s="188">
        <v>0.18051</v>
      </c>
      <c r="R241" s="188">
        <f>Q241*H241</f>
        <v>3.7185060000000005</v>
      </c>
      <c r="S241" s="188">
        <v>0</v>
      </c>
      <c r="T241" s="18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0" t="s">
        <v>178</v>
      </c>
      <c r="AT241" s="190" t="s">
        <v>173</v>
      </c>
      <c r="AU241" s="190" t="s">
        <v>85</v>
      </c>
      <c r="AY241" s="18" t="s">
        <v>171</v>
      </c>
      <c r="BE241" s="191">
        <f>IF(N241="základní",J241,0)</f>
        <v>0</v>
      </c>
      <c r="BF241" s="191">
        <f>IF(N241="snížená",J241,0)</f>
        <v>0</v>
      </c>
      <c r="BG241" s="191">
        <f>IF(N241="zákl. přenesená",J241,0)</f>
        <v>0</v>
      </c>
      <c r="BH241" s="191">
        <f>IF(N241="sníž. přenesená",J241,0)</f>
        <v>0</v>
      </c>
      <c r="BI241" s="191">
        <f>IF(N241="nulová",J241,0)</f>
        <v>0</v>
      </c>
      <c r="BJ241" s="18" t="s">
        <v>85</v>
      </c>
      <c r="BK241" s="191">
        <f>ROUND(I241*H241,2)</f>
        <v>0</v>
      </c>
      <c r="BL241" s="18" t="s">
        <v>178</v>
      </c>
      <c r="BM241" s="190" t="s">
        <v>3013</v>
      </c>
    </row>
    <row r="242" spans="1:65" s="13" customFormat="1" ht="11.25">
      <c r="B242" s="192"/>
      <c r="C242" s="193"/>
      <c r="D242" s="194" t="s">
        <v>180</v>
      </c>
      <c r="E242" s="195" t="s">
        <v>19</v>
      </c>
      <c r="F242" s="196" t="s">
        <v>3014</v>
      </c>
      <c r="G242" s="193"/>
      <c r="H242" s="197">
        <v>20.6</v>
      </c>
      <c r="I242" s="198"/>
      <c r="J242" s="193"/>
      <c r="K242" s="193"/>
      <c r="L242" s="199"/>
      <c r="M242" s="200"/>
      <c r="N242" s="201"/>
      <c r="O242" s="201"/>
      <c r="P242" s="201"/>
      <c r="Q242" s="201"/>
      <c r="R242" s="201"/>
      <c r="S242" s="201"/>
      <c r="T242" s="202"/>
      <c r="AT242" s="203" t="s">
        <v>180</v>
      </c>
      <c r="AU242" s="203" t="s">
        <v>85</v>
      </c>
      <c r="AV242" s="13" t="s">
        <v>85</v>
      </c>
      <c r="AW242" s="13" t="s">
        <v>34</v>
      </c>
      <c r="AX242" s="13" t="s">
        <v>79</v>
      </c>
      <c r="AY242" s="203" t="s">
        <v>171</v>
      </c>
    </row>
    <row r="243" spans="1:65" s="12" customFormat="1" ht="22.9" customHeight="1">
      <c r="B243" s="163"/>
      <c r="C243" s="164"/>
      <c r="D243" s="165" t="s">
        <v>72</v>
      </c>
      <c r="E243" s="177" t="s">
        <v>202</v>
      </c>
      <c r="F243" s="177" t="s">
        <v>345</v>
      </c>
      <c r="G243" s="164"/>
      <c r="H243" s="164"/>
      <c r="I243" s="167"/>
      <c r="J243" s="178">
        <f>BK243</f>
        <v>0</v>
      </c>
      <c r="K243" s="164"/>
      <c r="L243" s="169"/>
      <c r="M243" s="170"/>
      <c r="N243" s="171"/>
      <c r="O243" s="171"/>
      <c r="P243" s="172">
        <f>SUM(P244:P375)</f>
        <v>0</v>
      </c>
      <c r="Q243" s="171"/>
      <c r="R243" s="172">
        <f>SUM(R244:R375)</f>
        <v>142.69110809400004</v>
      </c>
      <c r="S243" s="171"/>
      <c r="T243" s="173">
        <f>SUM(T244:T375)</f>
        <v>0</v>
      </c>
      <c r="AR243" s="174" t="s">
        <v>79</v>
      </c>
      <c r="AT243" s="175" t="s">
        <v>72</v>
      </c>
      <c r="AU243" s="175" t="s">
        <v>79</v>
      </c>
      <c r="AY243" s="174" t="s">
        <v>171</v>
      </c>
      <c r="BK243" s="176">
        <f>SUM(BK244:BK375)</f>
        <v>0</v>
      </c>
    </row>
    <row r="244" spans="1:65" s="2" customFormat="1" ht="33" customHeight="1">
      <c r="A244" s="35"/>
      <c r="B244" s="36"/>
      <c r="C244" s="179" t="s">
        <v>437</v>
      </c>
      <c r="D244" s="179" t="s">
        <v>173</v>
      </c>
      <c r="E244" s="180" t="s">
        <v>362</v>
      </c>
      <c r="F244" s="181" t="s">
        <v>363</v>
      </c>
      <c r="G244" s="182" t="s">
        <v>231</v>
      </c>
      <c r="H244" s="183">
        <v>777.91099999999994</v>
      </c>
      <c r="I244" s="184"/>
      <c r="J244" s="185">
        <f>ROUND(I244*H244,2)</f>
        <v>0</v>
      </c>
      <c r="K244" s="181" t="s">
        <v>177</v>
      </c>
      <c r="L244" s="40"/>
      <c r="M244" s="186" t="s">
        <v>19</v>
      </c>
      <c r="N244" s="187" t="s">
        <v>45</v>
      </c>
      <c r="O244" s="65"/>
      <c r="P244" s="188">
        <f>O244*H244</f>
        <v>0</v>
      </c>
      <c r="Q244" s="188">
        <v>2.5999999999999998E-4</v>
      </c>
      <c r="R244" s="188">
        <f>Q244*H244</f>
        <v>0.20225685999999996</v>
      </c>
      <c r="S244" s="188">
        <v>0</v>
      </c>
      <c r="T244" s="18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0" t="s">
        <v>178</v>
      </c>
      <c r="AT244" s="190" t="s">
        <v>173</v>
      </c>
      <c r="AU244" s="190" t="s">
        <v>85</v>
      </c>
      <c r="AY244" s="18" t="s">
        <v>171</v>
      </c>
      <c r="BE244" s="191">
        <f>IF(N244="základní",J244,0)</f>
        <v>0</v>
      </c>
      <c r="BF244" s="191">
        <f>IF(N244="snížená",J244,0)</f>
        <v>0</v>
      </c>
      <c r="BG244" s="191">
        <f>IF(N244="zákl. přenesená",J244,0)</f>
        <v>0</v>
      </c>
      <c r="BH244" s="191">
        <f>IF(N244="sníž. přenesená",J244,0)</f>
        <v>0</v>
      </c>
      <c r="BI244" s="191">
        <f>IF(N244="nulová",J244,0)</f>
        <v>0</v>
      </c>
      <c r="BJ244" s="18" t="s">
        <v>85</v>
      </c>
      <c r="BK244" s="191">
        <f>ROUND(I244*H244,2)</f>
        <v>0</v>
      </c>
      <c r="BL244" s="18" t="s">
        <v>178</v>
      </c>
      <c r="BM244" s="190" t="s">
        <v>364</v>
      </c>
    </row>
    <row r="245" spans="1:65" s="13" customFormat="1" ht="11.25">
      <c r="B245" s="192"/>
      <c r="C245" s="193"/>
      <c r="D245" s="194" t="s">
        <v>180</v>
      </c>
      <c r="E245" s="195" t="s">
        <v>19</v>
      </c>
      <c r="F245" s="196" t="s">
        <v>3015</v>
      </c>
      <c r="G245" s="193"/>
      <c r="H245" s="197">
        <v>137.07</v>
      </c>
      <c r="I245" s="198"/>
      <c r="J245" s="193"/>
      <c r="K245" s="193"/>
      <c r="L245" s="199"/>
      <c r="M245" s="200"/>
      <c r="N245" s="201"/>
      <c r="O245" s="201"/>
      <c r="P245" s="201"/>
      <c r="Q245" s="201"/>
      <c r="R245" s="201"/>
      <c r="S245" s="201"/>
      <c r="T245" s="202"/>
      <c r="AT245" s="203" t="s">
        <v>180</v>
      </c>
      <c r="AU245" s="203" t="s">
        <v>85</v>
      </c>
      <c r="AV245" s="13" t="s">
        <v>85</v>
      </c>
      <c r="AW245" s="13" t="s">
        <v>34</v>
      </c>
      <c r="AX245" s="13" t="s">
        <v>73</v>
      </c>
      <c r="AY245" s="203" t="s">
        <v>171</v>
      </c>
    </row>
    <row r="246" spans="1:65" s="13" customFormat="1" ht="11.25">
      <c r="B246" s="192"/>
      <c r="C246" s="193"/>
      <c r="D246" s="194" t="s">
        <v>180</v>
      </c>
      <c r="E246" s="195" t="s">
        <v>19</v>
      </c>
      <c r="F246" s="196" t="s">
        <v>3016</v>
      </c>
      <c r="G246" s="193"/>
      <c r="H246" s="197">
        <v>70.168000000000006</v>
      </c>
      <c r="I246" s="198"/>
      <c r="J246" s="193"/>
      <c r="K246" s="193"/>
      <c r="L246" s="199"/>
      <c r="M246" s="200"/>
      <c r="N246" s="201"/>
      <c r="O246" s="201"/>
      <c r="P246" s="201"/>
      <c r="Q246" s="201"/>
      <c r="R246" s="201"/>
      <c r="S246" s="201"/>
      <c r="T246" s="202"/>
      <c r="AT246" s="203" t="s">
        <v>180</v>
      </c>
      <c r="AU246" s="203" t="s">
        <v>85</v>
      </c>
      <c r="AV246" s="13" t="s">
        <v>85</v>
      </c>
      <c r="AW246" s="13" t="s">
        <v>34</v>
      </c>
      <c r="AX246" s="13" t="s">
        <v>73</v>
      </c>
      <c r="AY246" s="203" t="s">
        <v>171</v>
      </c>
    </row>
    <row r="247" spans="1:65" s="13" customFormat="1" ht="11.25">
      <c r="B247" s="192"/>
      <c r="C247" s="193"/>
      <c r="D247" s="194" t="s">
        <v>180</v>
      </c>
      <c r="E247" s="195" t="s">
        <v>19</v>
      </c>
      <c r="F247" s="196" t="s">
        <v>3017</v>
      </c>
      <c r="G247" s="193"/>
      <c r="H247" s="197">
        <v>58.38</v>
      </c>
      <c r="I247" s="198"/>
      <c r="J247" s="193"/>
      <c r="K247" s="193"/>
      <c r="L247" s="199"/>
      <c r="M247" s="200"/>
      <c r="N247" s="201"/>
      <c r="O247" s="201"/>
      <c r="P247" s="201"/>
      <c r="Q247" s="201"/>
      <c r="R247" s="201"/>
      <c r="S247" s="201"/>
      <c r="T247" s="202"/>
      <c r="AT247" s="203" t="s">
        <v>180</v>
      </c>
      <c r="AU247" s="203" t="s">
        <v>85</v>
      </c>
      <c r="AV247" s="13" t="s">
        <v>85</v>
      </c>
      <c r="AW247" s="13" t="s">
        <v>34</v>
      </c>
      <c r="AX247" s="13" t="s">
        <v>73</v>
      </c>
      <c r="AY247" s="203" t="s">
        <v>171</v>
      </c>
    </row>
    <row r="248" spans="1:65" s="13" customFormat="1" ht="22.5">
      <c r="B248" s="192"/>
      <c r="C248" s="193"/>
      <c r="D248" s="194" t="s">
        <v>180</v>
      </c>
      <c r="E248" s="195" t="s">
        <v>19</v>
      </c>
      <c r="F248" s="196" t="s">
        <v>3018</v>
      </c>
      <c r="G248" s="193"/>
      <c r="H248" s="197">
        <v>-25.87</v>
      </c>
      <c r="I248" s="198"/>
      <c r="J248" s="193"/>
      <c r="K248" s="193"/>
      <c r="L248" s="199"/>
      <c r="M248" s="200"/>
      <c r="N248" s="201"/>
      <c r="O248" s="201"/>
      <c r="P248" s="201"/>
      <c r="Q248" s="201"/>
      <c r="R248" s="201"/>
      <c r="S248" s="201"/>
      <c r="T248" s="202"/>
      <c r="AT248" s="203" t="s">
        <v>180</v>
      </c>
      <c r="AU248" s="203" t="s">
        <v>85</v>
      </c>
      <c r="AV248" s="13" t="s">
        <v>85</v>
      </c>
      <c r="AW248" s="13" t="s">
        <v>34</v>
      </c>
      <c r="AX248" s="13" t="s">
        <v>73</v>
      </c>
      <c r="AY248" s="203" t="s">
        <v>171</v>
      </c>
    </row>
    <row r="249" spans="1:65" s="13" customFormat="1" ht="11.25">
      <c r="B249" s="192"/>
      <c r="C249" s="193"/>
      <c r="D249" s="194" t="s">
        <v>180</v>
      </c>
      <c r="E249" s="195" t="s">
        <v>19</v>
      </c>
      <c r="F249" s="196" t="s">
        <v>3019</v>
      </c>
      <c r="G249" s="193"/>
      <c r="H249" s="197">
        <v>134.63200000000001</v>
      </c>
      <c r="I249" s="198"/>
      <c r="J249" s="193"/>
      <c r="K249" s="193"/>
      <c r="L249" s="199"/>
      <c r="M249" s="200"/>
      <c r="N249" s="201"/>
      <c r="O249" s="201"/>
      <c r="P249" s="201"/>
      <c r="Q249" s="201"/>
      <c r="R249" s="201"/>
      <c r="S249" s="201"/>
      <c r="T249" s="202"/>
      <c r="AT249" s="203" t="s">
        <v>180</v>
      </c>
      <c r="AU249" s="203" t="s">
        <v>85</v>
      </c>
      <c r="AV249" s="13" t="s">
        <v>85</v>
      </c>
      <c r="AW249" s="13" t="s">
        <v>34</v>
      </c>
      <c r="AX249" s="13" t="s">
        <v>73</v>
      </c>
      <c r="AY249" s="203" t="s">
        <v>171</v>
      </c>
    </row>
    <row r="250" spans="1:65" s="13" customFormat="1" ht="11.25">
      <c r="B250" s="192"/>
      <c r="C250" s="193"/>
      <c r="D250" s="194" t="s">
        <v>180</v>
      </c>
      <c r="E250" s="195" t="s">
        <v>19</v>
      </c>
      <c r="F250" s="196" t="s">
        <v>3020</v>
      </c>
      <c r="G250" s="193"/>
      <c r="H250" s="197">
        <v>63.728000000000002</v>
      </c>
      <c r="I250" s="198"/>
      <c r="J250" s="193"/>
      <c r="K250" s="193"/>
      <c r="L250" s="199"/>
      <c r="M250" s="200"/>
      <c r="N250" s="201"/>
      <c r="O250" s="201"/>
      <c r="P250" s="201"/>
      <c r="Q250" s="201"/>
      <c r="R250" s="201"/>
      <c r="S250" s="201"/>
      <c r="T250" s="202"/>
      <c r="AT250" s="203" t="s">
        <v>180</v>
      </c>
      <c r="AU250" s="203" t="s">
        <v>85</v>
      </c>
      <c r="AV250" s="13" t="s">
        <v>85</v>
      </c>
      <c r="AW250" s="13" t="s">
        <v>34</v>
      </c>
      <c r="AX250" s="13" t="s">
        <v>73</v>
      </c>
      <c r="AY250" s="203" t="s">
        <v>171</v>
      </c>
    </row>
    <row r="251" spans="1:65" s="13" customFormat="1" ht="11.25">
      <c r="B251" s="192"/>
      <c r="C251" s="193"/>
      <c r="D251" s="194" t="s">
        <v>180</v>
      </c>
      <c r="E251" s="195" t="s">
        <v>19</v>
      </c>
      <c r="F251" s="196" t="s">
        <v>3021</v>
      </c>
      <c r="G251" s="193"/>
      <c r="H251" s="197">
        <v>56.756</v>
      </c>
      <c r="I251" s="198"/>
      <c r="J251" s="193"/>
      <c r="K251" s="193"/>
      <c r="L251" s="199"/>
      <c r="M251" s="200"/>
      <c r="N251" s="201"/>
      <c r="O251" s="201"/>
      <c r="P251" s="201"/>
      <c r="Q251" s="201"/>
      <c r="R251" s="201"/>
      <c r="S251" s="201"/>
      <c r="T251" s="202"/>
      <c r="AT251" s="203" t="s">
        <v>180</v>
      </c>
      <c r="AU251" s="203" t="s">
        <v>85</v>
      </c>
      <c r="AV251" s="13" t="s">
        <v>85</v>
      </c>
      <c r="AW251" s="13" t="s">
        <v>34</v>
      </c>
      <c r="AX251" s="13" t="s">
        <v>73</v>
      </c>
      <c r="AY251" s="203" t="s">
        <v>171</v>
      </c>
    </row>
    <row r="252" spans="1:65" s="13" customFormat="1" ht="11.25">
      <c r="B252" s="192"/>
      <c r="C252" s="193"/>
      <c r="D252" s="194" t="s">
        <v>180</v>
      </c>
      <c r="E252" s="195" t="s">
        <v>19</v>
      </c>
      <c r="F252" s="196" t="s">
        <v>3022</v>
      </c>
      <c r="G252" s="193"/>
      <c r="H252" s="197">
        <v>-24.55</v>
      </c>
      <c r="I252" s="198"/>
      <c r="J252" s="193"/>
      <c r="K252" s="193"/>
      <c r="L252" s="199"/>
      <c r="M252" s="200"/>
      <c r="N252" s="201"/>
      <c r="O252" s="201"/>
      <c r="P252" s="201"/>
      <c r="Q252" s="201"/>
      <c r="R252" s="201"/>
      <c r="S252" s="201"/>
      <c r="T252" s="202"/>
      <c r="AT252" s="203" t="s">
        <v>180</v>
      </c>
      <c r="AU252" s="203" t="s">
        <v>85</v>
      </c>
      <c r="AV252" s="13" t="s">
        <v>85</v>
      </c>
      <c r="AW252" s="13" t="s">
        <v>34</v>
      </c>
      <c r="AX252" s="13" t="s">
        <v>73</v>
      </c>
      <c r="AY252" s="203" t="s">
        <v>171</v>
      </c>
    </row>
    <row r="253" spans="1:65" s="13" customFormat="1" ht="22.5">
      <c r="B253" s="192"/>
      <c r="C253" s="193"/>
      <c r="D253" s="194" t="s">
        <v>180</v>
      </c>
      <c r="E253" s="195" t="s">
        <v>19</v>
      </c>
      <c r="F253" s="196" t="s">
        <v>3023</v>
      </c>
      <c r="G253" s="193"/>
      <c r="H253" s="197">
        <v>156.22800000000001</v>
      </c>
      <c r="I253" s="198"/>
      <c r="J253" s="193"/>
      <c r="K253" s="193"/>
      <c r="L253" s="199"/>
      <c r="M253" s="200"/>
      <c r="N253" s="201"/>
      <c r="O253" s="201"/>
      <c r="P253" s="201"/>
      <c r="Q253" s="201"/>
      <c r="R253" s="201"/>
      <c r="S253" s="201"/>
      <c r="T253" s="202"/>
      <c r="AT253" s="203" t="s">
        <v>180</v>
      </c>
      <c r="AU253" s="203" t="s">
        <v>85</v>
      </c>
      <c r="AV253" s="13" t="s">
        <v>85</v>
      </c>
      <c r="AW253" s="13" t="s">
        <v>34</v>
      </c>
      <c r="AX253" s="13" t="s">
        <v>73</v>
      </c>
      <c r="AY253" s="203" t="s">
        <v>171</v>
      </c>
    </row>
    <row r="254" spans="1:65" s="13" customFormat="1" ht="11.25">
      <c r="B254" s="192"/>
      <c r="C254" s="193"/>
      <c r="D254" s="194" t="s">
        <v>180</v>
      </c>
      <c r="E254" s="195" t="s">
        <v>19</v>
      </c>
      <c r="F254" s="196" t="s">
        <v>3024</v>
      </c>
      <c r="G254" s="193"/>
      <c r="H254" s="197">
        <v>40.6</v>
      </c>
      <c r="I254" s="198"/>
      <c r="J254" s="193"/>
      <c r="K254" s="193"/>
      <c r="L254" s="199"/>
      <c r="M254" s="200"/>
      <c r="N254" s="201"/>
      <c r="O254" s="201"/>
      <c r="P254" s="201"/>
      <c r="Q254" s="201"/>
      <c r="R254" s="201"/>
      <c r="S254" s="201"/>
      <c r="T254" s="202"/>
      <c r="AT254" s="203" t="s">
        <v>180</v>
      </c>
      <c r="AU254" s="203" t="s">
        <v>85</v>
      </c>
      <c r="AV254" s="13" t="s">
        <v>85</v>
      </c>
      <c r="AW254" s="13" t="s">
        <v>34</v>
      </c>
      <c r="AX254" s="13" t="s">
        <v>73</v>
      </c>
      <c r="AY254" s="203" t="s">
        <v>171</v>
      </c>
    </row>
    <row r="255" spans="1:65" s="13" customFormat="1" ht="11.25">
      <c r="B255" s="192"/>
      <c r="C255" s="193"/>
      <c r="D255" s="194" t="s">
        <v>180</v>
      </c>
      <c r="E255" s="195" t="s">
        <v>19</v>
      </c>
      <c r="F255" s="196" t="s">
        <v>3025</v>
      </c>
      <c r="G255" s="193"/>
      <c r="H255" s="197">
        <v>63.783999999999999</v>
      </c>
      <c r="I255" s="198"/>
      <c r="J255" s="193"/>
      <c r="K255" s="193"/>
      <c r="L255" s="199"/>
      <c r="M255" s="200"/>
      <c r="N255" s="201"/>
      <c r="O255" s="201"/>
      <c r="P255" s="201"/>
      <c r="Q255" s="201"/>
      <c r="R255" s="201"/>
      <c r="S255" s="201"/>
      <c r="T255" s="202"/>
      <c r="AT255" s="203" t="s">
        <v>180</v>
      </c>
      <c r="AU255" s="203" t="s">
        <v>85</v>
      </c>
      <c r="AV255" s="13" t="s">
        <v>85</v>
      </c>
      <c r="AW255" s="13" t="s">
        <v>34</v>
      </c>
      <c r="AX255" s="13" t="s">
        <v>73</v>
      </c>
      <c r="AY255" s="203" t="s">
        <v>171</v>
      </c>
    </row>
    <row r="256" spans="1:65" s="13" customFormat="1" ht="11.25">
      <c r="B256" s="192"/>
      <c r="C256" s="193"/>
      <c r="D256" s="194" t="s">
        <v>180</v>
      </c>
      <c r="E256" s="195" t="s">
        <v>19</v>
      </c>
      <c r="F256" s="196" t="s">
        <v>3026</v>
      </c>
      <c r="G256" s="193"/>
      <c r="H256" s="197">
        <v>4.0949999999999998</v>
      </c>
      <c r="I256" s="198"/>
      <c r="J256" s="193"/>
      <c r="K256" s="193"/>
      <c r="L256" s="199"/>
      <c r="M256" s="200"/>
      <c r="N256" s="201"/>
      <c r="O256" s="201"/>
      <c r="P256" s="201"/>
      <c r="Q256" s="201"/>
      <c r="R256" s="201"/>
      <c r="S256" s="201"/>
      <c r="T256" s="202"/>
      <c r="AT256" s="203" t="s">
        <v>180</v>
      </c>
      <c r="AU256" s="203" t="s">
        <v>85</v>
      </c>
      <c r="AV256" s="13" t="s">
        <v>85</v>
      </c>
      <c r="AW256" s="13" t="s">
        <v>34</v>
      </c>
      <c r="AX256" s="13" t="s">
        <v>73</v>
      </c>
      <c r="AY256" s="203" t="s">
        <v>171</v>
      </c>
    </row>
    <row r="257" spans="1:65" s="13" customFormat="1" ht="22.5">
      <c r="B257" s="192"/>
      <c r="C257" s="193"/>
      <c r="D257" s="194" t="s">
        <v>180</v>
      </c>
      <c r="E257" s="195" t="s">
        <v>19</v>
      </c>
      <c r="F257" s="196" t="s">
        <v>3027</v>
      </c>
      <c r="G257" s="193"/>
      <c r="H257" s="197">
        <v>-30.63</v>
      </c>
      <c r="I257" s="198"/>
      <c r="J257" s="193"/>
      <c r="K257" s="193"/>
      <c r="L257" s="199"/>
      <c r="M257" s="200"/>
      <c r="N257" s="201"/>
      <c r="O257" s="201"/>
      <c r="P257" s="201"/>
      <c r="Q257" s="201"/>
      <c r="R257" s="201"/>
      <c r="S257" s="201"/>
      <c r="T257" s="202"/>
      <c r="AT257" s="203" t="s">
        <v>180</v>
      </c>
      <c r="AU257" s="203" t="s">
        <v>85</v>
      </c>
      <c r="AV257" s="13" t="s">
        <v>85</v>
      </c>
      <c r="AW257" s="13" t="s">
        <v>34</v>
      </c>
      <c r="AX257" s="13" t="s">
        <v>73</v>
      </c>
      <c r="AY257" s="203" t="s">
        <v>171</v>
      </c>
    </row>
    <row r="258" spans="1:65" s="13" customFormat="1" ht="11.25">
      <c r="B258" s="192"/>
      <c r="C258" s="193"/>
      <c r="D258" s="194" t="s">
        <v>180</v>
      </c>
      <c r="E258" s="195" t="s">
        <v>19</v>
      </c>
      <c r="F258" s="196" t="s">
        <v>3028</v>
      </c>
      <c r="G258" s="193"/>
      <c r="H258" s="197">
        <v>23.94</v>
      </c>
      <c r="I258" s="198"/>
      <c r="J258" s="193"/>
      <c r="K258" s="193"/>
      <c r="L258" s="199"/>
      <c r="M258" s="200"/>
      <c r="N258" s="201"/>
      <c r="O258" s="201"/>
      <c r="P258" s="201"/>
      <c r="Q258" s="201"/>
      <c r="R258" s="201"/>
      <c r="S258" s="201"/>
      <c r="T258" s="202"/>
      <c r="AT258" s="203" t="s">
        <v>180</v>
      </c>
      <c r="AU258" s="203" t="s">
        <v>85</v>
      </c>
      <c r="AV258" s="13" t="s">
        <v>85</v>
      </c>
      <c r="AW258" s="13" t="s">
        <v>34</v>
      </c>
      <c r="AX258" s="13" t="s">
        <v>73</v>
      </c>
      <c r="AY258" s="203" t="s">
        <v>171</v>
      </c>
    </row>
    <row r="259" spans="1:65" s="13" customFormat="1" ht="11.25">
      <c r="B259" s="192"/>
      <c r="C259" s="193"/>
      <c r="D259" s="194" t="s">
        <v>180</v>
      </c>
      <c r="E259" s="195" t="s">
        <v>19</v>
      </c>
      <c r="F259" s="196" t="s">
        <v>3029</v>
      </c>
      <c r="G259" s="193"/>
      <c r="H259" s="197">
        <v>14.85</v>
      </c>
      <c r="I259" s="198"/>
      <c r="J259" s="193"/>
      <c r="K259" s="193"/>
      <c r="L259" s="199"/>
      <c r="M259" s="200"/>
      <c r="N259" s="201"/>
      <c r="O259" s="201"/>
      <c r="P259" s="201"/>
      <c r="Q259" s="201"/>
      <c r="R259" s="201"/>
      <c r="S259" s="201"/>
      <c r="T259" s="202"/>
      <c r="AT259" s="203" t="s">
        <v>180</v>
      </c>
      <c r="AU259" s="203" t="s">
        <v>85</v>
      </c>
      <c r="AV259" s="13" t="s">
        <v>85</v>
      </c>
      <c r="AW259" s="13" t="s">
        <v>34</v>
      </c>
      <c r="AX259" s="13" t="s">
        <v>73</v>
      </c>
      <c r="AY259" s="203" t="s">
        <v>171</v>
      </c>
    </row>
    <row r="260" spans="1:65" s="13" customFormat="1" ht="11.25">
      <c r="B260" s="192"/>
      <c r="C260" s="193"/>
      <c r="D260" s="194" t="s">
        <v>180</v>
      </c>
      <c r="E260" s="195" t="s">
        <v>19</v>
      </c>
      <c r="F260" s="196" t="s">
        <v>3030</v>
      </c>
      <c r="G260" s="193"/>
      <c r="H260" s="197">
        <v>34.729999999999997</v>
      </c>
      <c r="I260" s="198"/>
      <c r="J260" s="193"/>
      <c r="K260" s="193"/>
      <c r="L260" s="199"/>
      <c r="M260" s="200"/>
      <c r="N260" s="201"/>
      <c r="O260" s="201"/>
      <c r="P260" s="201"/>
      <c r="Q260" s="201"/>
      <c r="R260" s="201"/>
      <c r="S260" s="201"/>
      <c r="T260" s="202"/>
      <c r="AT260" s="203" t="s">
        <v>180</v>
      </c>
      <c r="AU260" s="203" t="s">
        <v>85</v>
      </c>
      <c r="AV260" s="13" t="s">
        <v>85</v>
      </c>
      <c r="AW260" s="13" t="s">
        <v>34</v>
      </c>
      <c r="AX260" s="13" t="s">
        <v>73</v>
      </c>
      <c r="AY260" s="203" t="s">
        <v>171</v>
      </c>
    </row>
    <row r="261" spans="1:65" s="14" customFormat="1" ht="11.25">
      <c r="B261" s="204"/>
      <c r="C261" s="205"/>
      <c r="D261" s="194" t="s">
        <v>180</v>
      </c>
      <c r="E261" s="206" t="s">
        <v>19</v>
      </c>
      <c r="F261" s="207" t="s">
        <v>183</v>
      </c>
      <c r="G261" s="205"/>
      <c r="H261" s="208">
        <v>777.91100000000017</v>
      </c>
      <c r="I261" s="209"/>
      <c r="J261" s="205"/>
      <c r="K261" s="205"/>
      <c r="L261" s="210"/>
      <c r="M261" s="211"/>
      <c r="N261" s="212"/>
      <c r="O261" s="212"/>
      <c r="P261" s="212"/>
      <c r="Q261" s="212"/>
      <c r="R261" s="212"/>
      <c r="S261" s="212"/>
      <c r="T261" s="213"/>
      <c r="AT261" s="214" t="s">
        <v>180</v>
      </c>
      <c r="AU261" s="214" t="s">
        <v>85</v>
      </c>
      <c r="AV261" s="14" t="s">
        <v>178</v>
      </c>
      <c r="AW261" s="14" t="s">
        <v>34</v>
      </c>
      <c r="AX261" s="14" t="s">
        <v>79</v>
      </c>
      <c r="AY261" s="214" t="s">
        <v>171</v>
      </c>
    </row>
    <row r="262" spans="1:65" s="2" customFormat="1" ht="36">
      <c r="A262" s="35"/>
      <c r="B262" s="36"/>
      <c r="C262" s="179" t="s">
        <v>442</v>
      </c>
      <c r="D262" s="179" t="s">
        <v>173</v>
      </c>
      <c r="E262" s="180" t="s">
        <v>377</v>
      </c>
      <c r="F262" s="181" t="s">
        <v>378</v>
      </c>
      <c r="G262" s="182" t="s">
        <v>231</v>
      </c>
      <c r="H262" s="183">
        <v>247.727</v>
      </c>
      <c r="I262" s="184"/>
      <c r="J262" s="185">
        <f>ROUND(I262*H262,2)</f>
        <v>0</v>
      </c>
      <c r="K262" s="181" t="s">
        <v>177</v>
      </c>
      <c r="L262" s="40"/>
      <c r="M262" s="186" t="s">
        <v>19</v>
      </c>
      <c r="N262" s="187" t="s">
        <v>45</v>
      </c>
      <c r="O262" s="65"/>
      <c r="P262" s="188">
        <f>O262*H262</f>
        <v>0</v>
      </c>
      <c r="Q262" s="188">
        <v>4.3839999999999999E-3</v>
      </c>
      <c r="R262" s="188">
        <f>Q262*H262</f>
        <v>1.086035168</v>
      </c>
      <c r="S262" s="188">
        <v>0</v>
      </c>
      <c r="T262" s="18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0" t="s">
        <v>178</v>
      </c>
      <c r="AT262" s="190" t="s">
        <v>173</v>
      </c>
      <c r="AU262" s="190" t="s">
        <v>85</v>
      </c>
      <c r="AY262" s="18" t="s">
        <v>171</v>
      </c>
      <c r="BE262" s="191">
        <f>IF(N262="základní",J262,0)</f>
        <v>0</v>
      </c>
      <c r="BF262" s="191">
        <f>IF(N262="snížená",J262,0)</f>
        <v>0</v>
      </c>
      <c r="BG262" s="191">
        <f>IF(N262="zákl. přenesená",J262,0)</f>
        <v>0</v>
      </c>
      <c r="BH262" s="191">
        <f>IF(N262="sníž. přenesená",J262,0)</f>
        <v>0</v>
      </c>
      <c r="BI262" s="191">
        <f>IF(N262="nulová",J262,0)</f>
        <v>0</v>
      </c>
      <c r="BJ262" s="18" t="s">
        <v>85</v>
      </c>
      <c r="BK262" s="191">
        <f>ROUND(I262*H262,2)</f>
        <v>0</v>
      </c>
      <c r="BL262" s="18" t="s">
        <v>178</v>
      </c>
      <c r="BM262" s="190" t="s">
        <v>379</v>
      </c>
    </row>
    <row r="263" spans="1:65" s="13" customFormat="1" ht="11.25">
      <c r="B263" s="192"/>
      <c r="C263" s="193"/>
      <c r="D263" s="194" t="s">
        <v>180</v>
      </c>
      <c r="E263" s="195" t="s">
        <v>19</v>
      </c>
      <c r="F263" s="196" t="s">
        <v>3031</v>
      </c>
      <c r="G263" s="193"/>
      <c r="H263" s="197">
        <v>247.727</v>
      </c>
      <c r="I263" s="198"/>
      <c r="J263" s="193"/>
      <c r="K263" s="193"/>
      <c r="L263" s="199"/>
      <c r="M263" s="200"/>
      <c r="N263" s="201"/>
      <c r="O263" s="201"/>
      <c r="P263" s="201"/>
      <c r="Q263" s="201"/>
      <c r="R263" s="201"/>
      <c r="S263" s="201"/>
      <c r="T263" s="202"/>
      <c r="AT263" s="203" t="s">
        <v>180</v>
      </c>
      <c r="AU263" s="203" t="s">
        <v>85</v>
      </c>
      <c r="AV263" s="13" t="s">
        <v>85</v>
      </c>
      <c r="AW263" s="13" t="s">
        <v>34</v>
      </c>
      <c r="AX263" s="13" t="s">
        <v>73</v>
      </c>
      <c r="AY263" s="203" t="s">
        <v>171</v>
      </c>
    </row>
    <row r="264" spans="1:65" s="14" customFormat="1" ht="11.25">
      <c r="B264" s="204"/>
      <c r="C264" s="205"/>
      <c r="D264" s="194" t="s">
        <v>180</v>
      </c>
      <c r="E264" s="206" t="s">
        <v>19</v>
      </c>
      <c r="F264" s="207" t="s">
        <v>183</v>
      </c>
      <c r="G264" s="205"/>
      <c r="H264" s="208">
        <v>247.727</v>
      </c>
      <c r="I264" s="209"/>
      <c r="J264" s="205"/>
      <c r="K264" s="205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180</v>
      </c>
      <c r="AU264" s="214" t="s">
        <v>85</v>
      </c>
      <c r="AV264" s="14" t="s">
        <v>178</v>
      </c>
      <c r="AW264" s="14" t="s">
        <v>34</v>
      </c>
      <c r="AX264" s="14" t="s">
        <v>79</v>
      </c>
      <c r="AY264" s="214" t="s">
        <v>171</v>
      </c>
    </row>
    <row r="265" spans="1:65" s="2" customFormat="1" ht="36">
      <c r="A265" s="35"/>
      <c r="B265" s="36"/>
      <c r="C265" s="179" t="s">
        <v>447</v>
      </c>
      <c r="D265" s="179" t="s">
        <v>173</v>
      </c>
      <c r="E265" s="180" t="s">
        <v>382</v>
      </c>
      <c r="F265" s="181" t="s">
        <v>383</v>
      </c>
      <c r="G265" s="182" t="s">
        <v>231</v>
      </c>
      <c r="H265" s="183">
        <v>137.245</v>
      </c>
      <c r="I265" s="184"/>
      <c r="J265" s="185">
        <f>ROUND(I265*H265,2)</f>
        <v>0</v>
      </c>
      <c r="K265" s="181" t="s">
        <v>177</v>
      </c>
      <c r="L265" s="40"/>
      <c r="M265" s="186" t="s">
        <v>19</v>
      </c>
      <c r="N265" s="187" t="s">
        <v>45</v>
      </c>
      <c r="O265" s="65"/>
      <c r="P265" s="188">
        <f>O265*H265</f>
        <v>0</v>
      </c>
      <c r="Q265" s="188">
        <v>1.54E-2</v>
      </c>
      <c r="R265" s="188">
        <f>Q265*H265</f>
        <v>2.1135730000000001</v>
      </c>
      <c r="S265" s="188">
        <v>0</v>
      </c>
      <c r="T265" s="18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0" t="s">
        <v>178</v>
      </c>
      <c r="AT265" s="190" t="s">
        <v>173</v>
      </c>
      <c r="AU265" s="190" t="s">
        <v>85</v>
      </c>
      <c r="AY265" s="18" t="s">
        <v>171</v>
      </c>
      <c r="BE265" s="191">
        <f>IF(N265="základní",J265,0)</f>
        <v>0</v>
      </c>
      <c r="BF265" s="191">
        <f>IF(N265="snížená",J265,0)</f>
        <v>0</v>
      </c>
      <c r="BG265" s="191">
        <f>IF(N265="zákl. přenesená",J265,0)</f>
        <v>0</v>
      </c>
      <c r="BH265" s="191">
        <f>IF(N265="sníž. přenesená",J265,0)</f>
        <v>0</v>
      </c>
      <c r="BI265" s="191">
        <f>IF(N265="nulová",J265,0)</f>
        <v>0</v>
      </c>
      <c r="BJ265" s="18" t="s">
        <v>85</v>
      </c>
      <c r="BK265" s="191">
        <f>ROUND(I265*H265,2)</f>
        <v>0</v>
      </c>
      <c r="BL265" s="18" t="s">
        <v>178</v>
      </c>
      <c r="BM265" s="190" t="s">
        <v>384</v>
      </c>
    </row>
    <row r="266" spans="1:65" s="13" customFormat="1" ht="11.25">
      <c r="B266" s="192"/>
      <c r="C266" s="193"/>
      <c r="D266" s="194" t="s">
        <v>180</v>
      </c>
      <c r="E266" s="195" t="s">
        <v>19</v>
      </c>
      <c r="F266" s="196" t="s">
        <v>3032</v>
      </c>
      <c r="G266" s="193"/>
      <c r="H266" s="197">
        <v>137.245</v>
      </c>
      <c r="I266" s="198"/>
      <c r="J266" s="193"/>
      <c r="K266" s="193"/>
      <c r="L266" s="199"/>
      <c r="M266" s="200"/>
      <c r="N266" s="201"/>
      <c r="O266" s="201"/>
      <c r="P266" s="201"/>
      <c r="Q266" s="201"/>
      <c r="R266" s="201"/>
      <c r="S266" s="201"/>
      <c r="T266" s="202"/>
      <c r="AT266" s="203" t="s">
        <v>180</v>
      </c>
      <c r="AU266" s="203" t="s">
        <v>85</v>
      </c>
      <c r="AV266" s="13" t="s">
        <v>85</v>
      </c>
      <c r="AW266" s="13" t="s">
        <v>34</v>
      </c>
      <c r="AX266" s="13" t="s">
        <v>79</v>
      </c>
      <c r="AY266" s="203" t="s">
        <v>171</v>
      </c>
    </row>
    <row r="267" spans="1:65" s="2" customFormat="1" ht="36">
      <c r="A267" s="35"/>
      <c r="B267" s="36"/>
      <c r="C267" s="179" t="s">
        <v>282</v>
      </c>
      <c r="D267" s="179" t="s">
        <v>173</v>
      </c>
      <c r="E267" s="180" t="s">
        <v>387</v>
      </c>
      <c r="F267" s="181" t="s">
        <v>388</v>
      </c>
      <c r="G267" s="182" t="s">
        <v>231</v>
      </c>
      <c r="H267" s="183">
        <v>685.89099999999996</v>
      </c>
      <c r="I267" s="184"/>
      <c r="J267" s="185">
        <f>ROUND(I267*H267,2)</f>
        <v>0</v>
      </c>
      <c r="K267" s="181" t="s">
        <v>177</v>
      </c>
      <c r="L267" s="40"/>
      <c r="M267" s="186" t="s">
        <v>19</v>
      </c>
      <c r="N267" s="187" t="s">
        <v>45</v>
      </c>
      <c r="O267" s="65"/>
      <c r="P267" s="188">
        <f>O267*H267</f>
        <v>0</v>
      </c>
      <c r="Q267" s="188">
        <v>1.103E-2</v>
      </c>
      <c r="R267" s="188">
        <f>Q267*H267</f>
        <v>7.5653777299999998</v>
      </c>
      <c r="S267" s="188">
        <v>0</v>
      </c>
      <c r="T267" s="18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0" t="s">
        <v>178</v>
      </c>
      <c r="AT267" s="190" t="s">
        <v>173</v>
      </c>
      <c r="AU267" s="190" t="s">
        <v>85</v>
      </c>
      <c r="AY267" s="18" t="s">
        <v>171</v>
      </c>
      <c r="BE267" s="191">
        <f>IF(N267="základní",J267,0)</f>
        <v>0</v>
      </c>
      <c r="BF267" s="191">
        <f>IF(N267="snížená",J267,0)</f>
        <v>0</v>
      </c>
      <c r="BG267" s="191">
        <f>IF(N267="zákl. přenesená",J267,0)</f>
        <v>0</v>
      </c>
      <c r="BH267" s="191">
        <f>IF(N267="sníž. přenesená",J267,0)</f>
        <v>0</v>
      </c>
      <c r="BI267" s="191">
        <f>IF(N267="nulová",J267,0)</f>
        <v>0</v>
      </c>
      <c r="BJ267" s="18" t="s">
        <v>85</v>
      </c>
      <c r="BK267" s="191">
        <f>ROUND(I267*H267,2)</f>
        <v>0</v>
      </c>
      <c r="BL267" s="18" t="s">
        <v>178</v>
      </c>
      <c r="BM267" s="190" t="s">
        <v>389</v>
      </c>
    </row>
    <row r="268" spans="1:65" s="13" customFormat="1" ht="11.25">
      <c r="B268" s="192"/>
      <c r="C268" s="193"/>
      <c r="D268" s="194" t="s">
        <v>180</v>
      </c>
      <c r="E268" s="195" t="s">
        <v>19</v>
      </c>
      <c r="F268" s="196" t="s">
        <v>3015</v>
      </c>
      <c r="G268" s="193"/>
      <c r="H268" s="197">
        <v>137.07</v>
      </c>
      <c r="I268" s="198"/>
      <c r="J268" s="193"/>
      <c r="K268" s="193"/>
      <c r="L268" s="199"/>
      <c r="M268" s="200"/>
      <c r="N268" s="201"/>
      <c r="O268" s="201"/>
      <c r="P268" s="201"/>
      <c r="Q268" s="201"/>
      <c r="R268" s="201"/>
      <c r="S268" s="201"/>
      <c r="T268" s="202"/>
      <c r="AT268" s="203" t="s">
        <v>180</v>
      </c>
      <c r="AU268" s="203" t="s">
        <v>85</v>
      </c>
      <c r="AV268" s="13" t="s">
        <v>85</v>
      </c>
      <c r="AW268" s="13" t="s">
        <v>34</v>
      </c>
      <c r="AX268" s="13" t="s">
        <v>73</v>
      </c>
      <c r="AY268" s="203" t="s">
        <v>171</v>
      </c>
    </row>
    <row r="269" spans="1:65" s="13" customFormat="1" ht="11.25">
      <c r="B269" s="192"/>
      <c r="C269" s="193"/>
      <c r="D269" s="194" t="s">
        <v>180</v>
      </c>
      <c r="E269" s="195" t="s">
        <v>19</v>
      </c>
      <c r="F269" s="196" t="s">
        <v>3016</v>
      </c>
      <c r="G269" s="193"/>
      <c r="H269" s="197">
        <v>70.168000000000006</v>
      </c>
      <c r="I269" s="198"/>
      <c r="J269" s="193"/>
      <c r="K269" s="193"/>
      <c r="L269" s="199"/>
      <c r="M269" s="200"/>
      <c r="N269" s="201"/>
      <c r="O269" s="201"/>
      <c r="P269" s="201"/>
      <c r="Q269" s="201"/>
      <c r="R269" s="201"/>
      <c r="S269" s="201"/>
      <c r="T269" s="202"/>
      <c r="AT269" s="203" t="s">
        <v>180</v>
      </c>
      <c r="AU269" s="203" t="s">
        <v>85</v>
      </c>
      <c r="AV269" s="13" t="s">
        <v>85</v>
      </c>
      <c r="AW269" s="13" t="s">
        <v>34</v>
      </c>
      <c r="AX269" s="13" t="s">
        <v>73</v>
      </c>
      <c r="AY269" s="203" t="s">
        <v>171</v>
      </c>
    </row>
    <row r="270" spans="1:65" s="13" customFormat="1" ht="11.25">
      <c r="B270" s="192"/>
      <c r="C270" s="193"/>
      <c r="D270" s="194" t="s">
        <v>180</v>
      </c>
      <c r="E270" s="195" t="s">
        <v>19</v>
      </c>
      <c r="F270" s="196" t="s">
        <v>3017</v>
      </c>
      <c r="G270" s="193"/>
      <c r="H270" s="197">
        <v>58.38</v>
      </c>
      <c r="I270" s="198"/>
      <c r="J270" s="193"/>
      <c r="K270" s="193"/>
      <c r="L270" s="199"/>
      <c r="M270" s="200"/>
      <c r="N270" s="201"/>
      <c r="O270" s="201"/>
      <c r="P270" s="201"/>
      <c r="Q270" s="201"/>
      <c r="R270" s="201"/>
      <c r="S270" s="201"/>
      <c r="T270" s="202"/>
      <c r="AT270" s="203" t="s">
        <v>180</v>
      </c>
      <c r="AU270" s="203" t="s">
        <v>85</v>
      </c>
      <c r="AV270" s="13" t="s">
        <v>85</v>
      </c>
      <c r="AW270" s="13" t="s">
        <v>34</v>
      </c>
      <c r="AX270" s="13" t="s">
        <v>73</v>
      </c>
      <c r="AY270" s="203" t="s">
        <v>171</v>
      </c>
    </row>
    <row r="271" spans="1:65" s="13" customFormat="1" ht="22.5">
      <c r="B271" s="192"/>
      <c r="C271" s="193"/>
      <c r="D271" s="194" t="s">
        <v>180</v>
      </c>
      <c r="E271" s="195" t="s">
        <v>19</v>
      </c>
      <c r="F271" s="196" t="s">
        <v>3018</v>
      </c>
      <c r="G271" s="193"/>
      <c r="H271" s="197">
        <v>-25.87</v>
      </c>
      <c r="I271" s="198"/>
      <c r="J271" s="193"/>
      <c r="K271" s="193"/>
      <c r="L271" s="199"/>
      <c r="M271" s="200"/>
      <c r="N271" s="201"/>
      <c r="O271" s="201"/>
      <c r="P271" s="201"/>
      <c r="Q271" s="201"/>
      <c r="R271" s="201"/>
      <c r="S271" s="201"/>
      <c r="T271" s="202"/>
      <c r="AT271" s="203" t="s">
        <v>180</v>
      </c>
      <c r="AU271" s="203" t="s">
        <v>85</v>
      </c>
      <c r="AV271" s="13" t="s">
        <v>85</v>
      </c>
      <c r="AW271" s="13" t="s">
        <v>34</v>
      </c>
      <c r="AX271" s="13" t="s">
        <v>73</v>
      </c>
      <c r="AY271" s="203" t="s">
        <v>171</v>
      </c>
    </row>
    <row r="272" spans="1:65" s="13" customFormat="1" ht="11.25">
      <c r="B272" s="192"/>
      <c r="C272" s="193"/>
      <c r="D272" s="194" t="s">
        <v>180</v>
      </c>
      <c r="E272" s="195" t="s">
        <v>19</v>
      </c>
      <c r="F272" s="196" t="s">
        <v>3019</v>
      </c>
      <c r="G272" s="193"/>
      <c r="H272" s="197">
        <v>134.63200000000001</v>
      </c>
      <c r="I272" s="198"/>
      <c r="J272" s="193"/>
      <c r="K272" s="193"/>
      <c r="L272" s="199"/>
      <c r="M272" s="200"/>
      <c r="N272" s="201"/>
      <c r="O272" s="201"/>
      <c r="P272" s="201"/>
      <c r="Q272" s="201"/>
      <c r="R272" s="201"/>
      <c r="S272" s="201"/>
      <c r="T272" s="202"/>
      <c r="AT272" s="203" t="s">
        <v>180</v>
      </c>
      <c r="AU272" s="203" t="s">
        <v>85</v>
      </c>
      <c r="AV272" s="13" t="s">
        <v>85</v>
      </c>
      <c r="AW272" s="13" t="s">
        <v>34</v>
      </c>
      <c r="AX272" s="13" t="s">
        <v>73</v>
      </c>
      <c r="AY272" s="203" t="s">
        <v>171</v>
      </c>
    </row>
    <row r="273" spans="1:65" s="13" customFormat="1" ht="11.25">
      <c r="B273" s="192"/>
      <c r="C273" s="193"/>
      <c r="D273" s="194" t="s">
        <v>180</v>
      </c>
      <c r="E273" s="195" t="s">
        <v>19</v>
      </c>
      <c r="F273" s="196" t="s">
        <v>3020</v>
      </c>
      <c r="G273" s="193"/>
      <c r="H273" s="197">
        <v>63.728000000000002</v>
      </c>
      <c r="I273" s="198"/>
      <c r="J273" s="193"/>
      <c r="K273" s="193"/>
      <c r="L273" s="199"/>
      <c r="M273" s="200"/>
      <c r="N273" s="201"/>
      <c r="O273" s="201"/>
      <c r="P273" s="201"/>
      <c r="Q273" s="201"/>
      <c r="R273" s="201"/>
      <c r="S273" s="201"/>
      <c r="T273" s="202"/>
      <c r="AT273" s="203" t="s">
        <v>180</v>
      </c>
      <c r="AU273" s="203" t="s">
        <v>85</v>
      </c>
      <c r="AV273" s="13" t="s">
        <v>85</v>
      </c>
      <c r="AW273" s="13" t="s">
        <v>34</v>
      </c>
      <c r="AX273" s="13" t="s">
        <v>73</v>
      </c>
      <c r="AY273" s="203" t="s">
        <v>171</v>
      </c>
    </row>
    <row r="274" spans="1:65" s="13" customFormat="1" ht="11.25">
      <c r="B274" s="192"/>
      <c r="C274" s="193"/>
      <c r="D274" s="194" t="s">
        <v>180</v>
      </c>
      <c r="E274" s="195" t="s">
        <v>19</v>
      </c>
      <c r="F274" s="196" t="s">
        <v>3021</v>
      </c>
      <c r="G274" s="193"/>
      <c r="H274" s="197">
        <v>56.756</v>
      </c>
      <c r="I274" s="198"/>
      <c r="J274" s="193"/>
      <c r="K274" s="193"/>
      <c r="L274" s="199"/>
      <c r="M274" s="200"/>
      <c r="N274" s="201"/>
      <c r="O274" s="201"/>
      <c r="P274" s="201"/>
      <c r="Q274" s="201"/>
      <c r="R274" s="201"/>
      <c r="S274" s="201"/>
      <c r="T274" s="202"/>
      <c r="AT274" s="203" t="s">
        <v>180</v>
      </c>
      <c r="AU274" s="203" t="s">
        <v>85</v>
      </c>
      <c r="AV274" s="13" t="s">
        <v>85</v>
      </c>
      <c r="AW274" s="13" t="s">
        <v>34</v>
      </c>
      <c r="AX274" s="13" t="s">
        <v>73</v>
      </c>
      <c r="AY274" s="203" t="s">
        <v>171</v>
      </c>
    </row>
    <row r="275" spans="1:65" s="13" customFormat="1" ht="11.25">
      <c r="B275" s="192"/>
      <c r="C275" s="193"/>
      <c r="D275" s="194" t="s">
        <v>180</v>
      </c>
      <c r="E275" s="195" t="s">
        <v>19</v>
      </c>
      <c r="F275" s="196" t="s">
        <v>3022</v>
      </c>
      <c r="G275" s="193"/>
      <c r="H275" s="197">
        <v>-24.55</v>
      </c>
      <c r="I275" s="198"/>
      <c r="J275" s="193"/>
      <c r="K275" s="193"/>
      <c r="L275" s="199"/>
      <c r="M275" s="200"/>
      <c r="N275" s="201"/>
      <c r="O275" s="201"/>
      <c r="P275" s="201"/>
      <c r="Q275" s="201"/>
      <c r="R275" s="201"/>
      <c r="S275" s="201"/>
      <c r="T275" s="202"/>
      <c r="AT275" s="203" t="s">
        <v>180</v>
      </c>
      <c r="AU275" s="203" t="s">
        <v>85</v>
      </c>
      <c r="AV275" s="13" t="s">
        <v>85</v>
      </c>
      <c r="AW275" s="13" t="s">
        <v>34</v>
      </c>
      <c r="AX275" s="13" t="s">
        <v>73</v>
      </c>
      <c r="AY275" s="203" t="s">
        <v>171</v>
      </c>
    </row>
    <row r="276" spans="1:65" s="13" customFormat="1" ht="22.5">
      <c r="B276" s="192"/>
      <c r="C276" s="193"/>
      <c r="D276" s="194" t="s">
        <v>180</v>
      </c>
      <c r="E276" s="195" t="s">
        <v>19</v>
      </c>
      <c r="F276" s="196" t="s">
        <v>3023</v>
      </c>
      <c r="G276" s="193"/>
      <c r="H276" s="197">
        <v>156.22800000000001</v>
      </c>
      <c r="I276" s="198"/>
      <c r="J276" s="193"/>
      <c r="K276" s="193"/>
      <c r="L276" s="199"/>
      <c r="M276" s="200"/>
      <c r="N276" s="201"/>
      <c r="O276" s="201"/>
      <c r="P276" s="201"/>
      <c r="Q276" s="201"/>
      <c r="R276" s="201"/>
      <c r="S276" s="201"/>
      <c r="T276" s="202"/>
      <c r="AT276" s="203" t="s">
        <v>180</v>
      </c>
      <c r="AU276" s="203" t="s">
        <v>85</v>
      </c>
      <c r="AV276" s="13" t="s">
        <v>85</v>
      </c>
      <c r="AW276" s="13" t="s">
        <v>34</v>
      </c>
      <c r="AX276" s="13" t="s">
        <v>73</v>
      </c>
      <c r="AY276" s="203" t="s">
        <v>171</v>
      </c>
    </row>
    <row r="277" spans="1:65" s="13" customFormat="1" ht="11.25">
      <c r="B277" s="192"/>
      <c r="C277" s="193"/>
      <c r="D277" s="194" t="s">
        <v>180</v>
      </c>
      <c r="E277" s="195" t="s">
        <v>19</v>
      </c>
      <c r="F277" s="196" t="s">
        <v>3024</v>
      </c>
      <c r="G277" s="193"/>
      <c r="H277" s="197">
        <v>40.6</v>
      </c>
      <c r="I277" s="198"/>
      <c r="J277" s="193"/>
      <c r="K277" s="193"/>
      <c r="L277" s="199"/>
      <c r="M277" s="200"/>
      <c r="N277" s="201"/>
      <c r="O277" s="201"/>
      <c r="P277" s="201"/>
      <c r="Q277" s="201"/>
      <c r="R277" s="201"/>
      <c r="S277" s="201"/>
      <c r="T277" s="202"/>
      <c r="AT277" s="203" t="s">
        <v>180</v>
      </c>
      <c r="AU277" s="203" t="s">
        <v>85</v>
      </c>
      <c r="AV277" s="13" t="s">
        <v>85</v>
      </c>
      <c r="AW277" s="13" t="s">
        <v>34</v>
      </c>
      <c r="AX277" s="13" t="s">
        <v>73</v>
      </c>
      <c r="AY277" s="203" t="s">
        <v>171</v>
      </c>
    </row>
    <row r="278" spans="1:65" s="13" customFormat="1" ht="11.25">
      <c r="B278" s="192"/>
      <c r="C278" s="193"/>
      <c r="D278" s="194" t="s">
        <v>180</v>
      </c>
      <c r="E278" s="195" t="s">
        <v>19</v>
      </c>
      <c r="F278" s="196" t="s">
        <v>3025</v>
      </c>
      <c r="G278" s="193"/>
      <c r="H278" s="197">
        <v>63.783999999999999</v>
      </c>
      <c r="I278" s="198"/>
      <c r="J278" s="193"/>
      <c r="K278" s="193"/>
      <c r="L278" s="199"/>
      <c r="M278" s="200"/>
      <c r="N278" s="201"/>
      <c r="O278" s="201"/>
      <c r="P278" s="201"/>
      <c r="Q278" s="201"/>
      <c r="R278" s="201"/>
      <c r="S278" s="201"/>
      <c r="T278" s="202"/>
      <c r="AT278" s="203" t="s">
        <v>180</v>
      </c>
      <c r="AU278" s="203" t="s">
        <v>85</v>
      </c>
      <c r="AV278" s="13" t="s">
        <v>85</v>
      </c>
      <c r="AW278" s="13" t="s">
        <v>34</v>
      </c>
      <c r="AX278" s="13" t="s">
        <v>73</v>
      </c>
      <c r="AY278" s="203" t="s">
        <v>171</v>
      </c>
    </row>
    <row r="279" spans="1:65" s="13" customFormat="1" ht="11.25">
      <c r="B279" s="192"/>
      <c r="C279" s="193"/>
      <c r="D279" s="194" t="s">
        <v>180</v>
      </c>
      <c r="E279" s="195" t="s">
        <v>19</v>
      </c>
      <c r="F279" s="196" t="s">
        <v>3026</v>
      </c>
      <c r="G279" s="193"/>
      <c r="H279" s="197">
        <v>4.0949999999999998</v>
      </c>
      <c r="I279" s="198"/>
      <c r="J279" s="193"/>
      <c r="K279" s="193"/>
      <c r="L279" s="199"/>
      <c r="M279" s="200"/>
      <c r="N279" s="201"/>
      <c r="O279" s="201"/>
      <c r="P279" s="201"/>
      <c r="Q279" s="201"/>
      <c r="R279" s="201"/>
      <c r="S279" s="201"/>
      <c r="T279" s="202"/>
      <c r="AT279" s="203" t="s">
        <v>180</v>
      </c>
      <c r="AU279" s="203" t="s">
        <v>85</v>
      </c>
      <c r="AV279" s="13" t="s">
        <v>85</v>
      </c>
      <c r="AW279" s="13" t="s">
        <v>34</v>
      </c>
      <c r="AX279" s="13" t="s">
        <v>73</v>
      </c>
      <c r="AY279" s="203" t="s">
        <v>171</v>
      </c>
    </row>
    <row r="280" spans="1:65" s="13" customFormat="1" ht="22.5">
      <c r="B280" s="192"/>
      <c r="C280" s="193"/>
      <c r="D280" s="194" t="s">
        <v>180</v>
      </c>
      <c r="E280" s="195" t="s">
        <v>19</v>
      </c>
      <c r="F280" s="196" t="s">
        <v>3027</v>
      </c>
      <c r="G280" s="193"/>
      <c r="H280" s="197">
        <v>-30.63</v>
      </c>
      <c r="I280" s="198"/>
      <c r="J280" s="193"/>
      <c r="K280" s="193"/>
      <c r="L280" s="199"/>
      <c r="M280" s="200"/>
      <c r="N280" s="201"/>
      <c r="O280" s="201"/>
      <c r="P280" s="201"/>
      <c r="Q280" s="201"/>
      <c r="R280" s="201"/>
      <c r="S280" s="201"/>
      <c r="T280" s="202"/>
      <c r="AT280" s="203" t="s">
        <v>180</v>
      </c>
      <c r="AU280" s="203" t="s">
        <v>85</v>
      </c>
      <c r="AV280" s="13" t="s">
        <v>85</v>
      </c>
      <c r="AW280" s="13" t="s">
        <v>34</v>
      </c>
      <c r="AX280" s="13" t="s">
        <v>73</v>
      </c>
      <c r="AY280" s="203" t="s">
        <v>171</v>
      </c>
    </row>
    <row r="281" spans="1:65" s="13" customFormat="1" ht="11.25">
      <c r="B281" s="192"/>
      <c r="C281" s="193"/>
      <c r="D281" s="194" t="s">
        <v>180</v>
      </c>
      <c r="E281" s="195" t="s">
        <v>19</v>
      </c>
      <c r="F281" s="196" t="s">
        <v>3028</v>
      </c>
      <c r="G281" s="193"/>
      <c r="H281" s="197">
        <v>23.94</v>
      </c>
      <c r="I281" s="198"/>
      <c r="J281" s="193"/>
      <c r="K281" s="193"/>
      <c r="L281" s="199"/>
      <c r="M281" s="200"/>
      <c r="N281" s="201"/>
      <c r="O281" s="201"/>
      <c r="P281" s="201"/>
      <c r="Q281" s="201"/>
      <c r="R281" s="201"/>
      <c r="S281" s="201"/>
      <c r="T281" s="202"/>
      <c r="AT281" s="203" t="s">
        <v>180</v>
      </c>
      <c r="AU281" s="203" t="s">
        <v>85</v>
      </c>
      <c r="AV281" s="13" t="s">
        <v>85</v>
      </c>
      <c r="AW281" s="13" t="s">
        <v>34</v>
      </c>
      <c r="AX281" s="13" t="s">
        <v>73</v>
      </c>
      <c r="AY281" s="203" t="s">
        <v>171</v>
      </c>
    </row>
    <row r="282" spans="1:65" s="13" customFormat="1" ht="11.25">
      <c r="B282" s="192"/>
      <c r="C282" s="193"/>
      <c r="D282" s="194" t="s">
        <v>180</v>
      </c>
      <c r="E282" s="195" t="s">
        <v>19</v>
      </c>
      <c r="F282" s="196" t="s">
        <v>3029</v>
      </c>
      <c r="G282" s="193"/>
      <c r="H282" s="197">
        <v>14.85</v>
      </c>
      <c r="I282" s="198"/>
      <c r="J282" s="193"/>
      <c r="K282" s="193"/>
      <c r="L282" s="199"/>
      <c r="M282" s="200"/>
      <c r="N282" s="201"/>
      <c r="O282" s="201"/>
      <c r="P282" s="201"/>
      <c r="Q282" s="201"/>
      <c r="R282" s="201"/>
      <c r="S282" s="201"/>
      <c r="T282" s="202"/>
      <c r="AT282" s="203" t="s">
        <v>180</v>
      </c>
      <c r="AU282" s="203" t="s">
        <v>85</v>
      </c>
      <c r="AV282" s="13" t="s">
        <v>85</v>
      </c>
      <c r="AW282" s="13" t="s">
        <v>34</v>
      </c>
      <c r="AX282" s="13" t="s">
        <v>73</v>
      </c>
      <c r="AY282" s="203" t="s">
        <v>171</v>
      </c>
    </row>
    <row r="283" spans="1:65" s="13" customFormat="1" ht="11.25">
      <c r="B283" s="192"/>
      <c r="C283" s="193"/>
      <c r="D283" s="194" t="s">
        <v>180</v>
      </c>
      <c r="E283" s="195" t="s">
        <v>19</v>
      </c>
      <c r="F283" s="196" t="s">
        <v>3033</v>
      </c>
      <c r="G283" s="193"/>
      <c r="H283" s="197">
        <v>-92.02</v>
      </c>
      <c r="I283" s="198"/>
      <c r="J283" s="193"/>
      <c r="K283" s="193"/>
      <c r="L283" s="199"/>
      <c r="M283" s="200"/>
      <c r="N283" s="201"/>
      <c r="O283" s="201"/>
      <c r="P283" s="201"/>
      <c r="Q283" s="201"/>
      <c r="R283" s="201"/>
      <c r="S283" s="201"/>
      <c r="T283" s="202"/>
      <c r="AT283" s="203" t="s">
        <v>180</v>
      </c>
      <c r="AU283" s="203" t="s">
        <v>85</v>
      </c>
      <c r="AV283" s="13" t="s">
        <v>85</v>
      </c>
      <c r="AW283" s="13" t="s">
        <v>34</v>
      </c>
      <c r="AX283" s="13" t="s">
        <v>73</v>
      </c>
      <c r="AY283" s="203" t="s">
        <v>171</v>
      </c>
    </row>
    <row r="284" spans="1:65" s="13" customFormat="1" ht="11.25">
      <c r="B284" s="192"/>
      <c r="C284" s="193"/>
      <c r="D284" s="194" t="s">
        <v>180</v>
      </c>
      <c r="E284" s="195" t="s">
        <v>19</v>
      </c>
      <c r="F284" s="196" t="s">
        <v>3030</v>
      </c>
      <c r="G284" s="193"/>
      <c r="H284" s="197">
        <v>34.729999999999997</v>
      </c>
      <c r="I284" s="198"/>
      <c r="J284" s="193"/>
      <c r="K284" s="193"/>
      <c r="L284" s="199"/>
      <c r="M284" s="200"/>
      <c r="N284" s="201"/>
      <c r="O284" s="201"/>
      <c r="P284" s="201"/>
      <c r="Q284" s="201"/>
      <c r="R284" s="201"/>
      <c r="S284" s="201"/>
      <c r="T284" s="202"/>
      <c r="AT284" s="203" t="s">
        <v>180</v>
      </c>
      <c r="AU284" s="203" t="s">
        <v>85</v>
      </c>
      <c r="AV284" s="13" t="s">
        <v>85</v>
      </c>
      <c r="AW284" s="13" t="s">
        <v>34</v>
      </c>
      <c r="AX284" s="13" t="s">
        <v>73</v>
      </c>
      <c r="AY284" s="203" t="s">
        <v>171</v>
      </c>
    </row>
    <row r="285" spans="1:65" s="14" customFormat="1" ht="11.25">
      <c r="B285" s="204"/>
      <c r="C285" s="205"/>
      <c r="D285" s="194" t="s">
        <v>180</v>
      </c>
      <c r="E285" s="206" t="s">
        <v>19</v>
      </c>
      <c r="F285" s="207" t="s">
        <v>183</v>
      </c>
      <c r="G285" s="205"/>
      <c r="H285" s="208">
        <v>685.89100000000019</v>
      </c>
      <c r="I285" s="209"/>
      <c r="J285" s="205"/>
      <c r="K285" s="205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180</v>
      </c>
      <c r="AU285" s="214" t="s">
        <v>85</v>
      </c>
      <c r="AV285" s="14" t="s">
        <v>178</v>
      </c>
      <c r="AW285" s="14" t="s">
        <v>34</v>
      </c>
      <c r="AX285" s="14" t="s">
        <v>79</v>
      </c>
      <c r="AY285" s="214" t="s">
        <v>171</v>
      </c>
    </row>
    <row r="286" spans="1:65" s="2" customFormat="1" ht="44.25" customHeight="1">
      <c r="A286" s="35"/>
      <c r="B286" s="36"/>
      <c r="C286" s="179" t="s">
        <v>456</v>
      </c>
      <c r="D286" s="179" t="s">
        <v>173</v>
      </c>
      <c r="E286" s="180" t="s">
        <v>392</v>
      </c>
      <c r="F286" s="181" t="s">
        <v>393</v>
      </c>
      <c r="G286" s="182" t="s">
        <v>231</v>
      </c>
      <c r="H286" s="183">
        <v>743.18100000000004</v>
      </c>
      <c r="I286" s="184"/>
      <c r="J286" s="185">
        <f>ROUND(I286*H286,2)</f>
        <v>0</v>
      </c>
      <c r="K286" s="181" t="s">
        <v>177</v>
      </c>
      <c r="L286" s="40"/>
      <c r="M286" s="186" t="s">
        <v>19</v>
      </c>
      <c r="N286" s="187" t="s">
        <v>45</v>
      </c>
      <c r="O286" s="65"/>
      <c r="P286" s="188">
        <f>O286*H286</f>
        <v>0</v>
      </c>
      <c r="Q286" s="188">
        <v>5.5199999999999997E-3</v>
      </c>
      <c r="R286" s="188">
        <f>Q286*H286</f>
        <v>4.10235912</v>
      </c>
      <c r="S286" s="188">
        <v>0</v>
      </c>
      <c r="T286" s="18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0" t="s">
        <v>178</v>
      </c>
      <c r="AT286" s="190" t="s">
        <v>173</v>
      </c>
      <c r="AU286" s="190" t="s">
        <v>85</v>
      </c>
      <c r="AY286" s="18" t="s">
        <v>171</v>
      </c>
      <c r="BE286" s="191">
        <f>IF(N286="základní",J286,0)</f>
        <v>0</v>
      </c>
      <c r="BF286" s="191">
        <f>IF(N286="snížená",J286,0)</f>
        <v>0</v>
      </c>
      <c r="BG286" s="191">
        <f>IF(N286="zákl. přenesená",J286,0)</f>
        <v>0</v>
      </c>
      <c r="BH286" s="191">
        <f>IF(N286="sníž. přenesená",J286,0)</f>
        <v>0</v>
      </c>
      <c r="BI286" s="191">
        <f>IF(N286="nulová",J286,0)</f>
        <v>0</v>
      </c>
      <c r="BJ286" s="18" t="s">
        <v>85</v>
      </c>
      <c r="BK286" s="191">
        <f>ROUND(I286*H286,2)</f>
        <v>0</v>
      </c>
      <c r="BL286" s="18" t="s">
        <v>178</v>
      </c>
      <c r="BM286" s="190" t="s">
        <v>394</v>
      </c>
    </row>
    <row r="287" spans="1:65" s="13" customFormat="1" ht="11.25">
      <c r="B287" s="192"/>
      <c r="C287" s="193"/>
      <c r="D287" s="194" t="s">
        <v>180</v>
      </c>
      <c r="E287" s="195" t="s">
        <v>19</v>
      </c>
      <c r="F287" s="196" t="s">
        <v>3034</v>
      </c>
      <c r="G287" s="193"/>
      <c r="H287" s="197">
        <v>743.18100000000004</v>
      </c>
      <c r="I287" s="198"/>
      <c r="J287" s="193"/>
      <c r="K287" s="193"/>
      <c r="L287" s="199"/>
      <c r="M287" s="200"/>
      <c r="N287" s="201"/>
      <c r="O287" s="201"/>
      <c r="P287" s="201"/>
      <c r="Q287" s="201"/>
      <c r="R287" s="201"/>
      <c r="S287" s="201"/>
      <c r="T287" s="202"/>
      <c r="AT287" s="203" t="s">
        <v>180</v>
      </c>
      <c r="AU287" s="203" t="s">
        <v>85</v>
      </c>
      <c r="AV287" s="13" t="s">
        <v>85</v>
      </c>
      <c r="AW287" s="13" t="s">
        <v>34</v>
      </c>
      <c r="AX287" s="13" t="s">
        <v>79</v>
      </c>
      <c r="AY287" s="203" t="s">
        <v>171</v>
      </c>
    </row>
    <row r="288" spans="1:65" s="2" customFormat="1" ht="36">
      <c r="A288" s="35"/>
      <c r="B288" s="36"/>
      <c r="C288" s="179" t="s">
        <v>461</v>
      </c>
      <c r="D288" s="179" t="s">
        <v>173</v>
      </c>
      <c r="E288" s="180" t="s">
        <v>397</v>
      </c>
      <c r="F288" s="181" t="s">
        <v>398</v>
      </c>
      <c r="G288" s="182" t="s">
        <v>231</v>
      </c>
      <c r="H288" s="183">
        <v>21.69</v>
      </c>
      <c r="I288" s="184"/>
      <c r="J288" s="185">
        <f>ROUND(I288*H288,2)</f>
        <v>0</v>
      </c>
      <c r="K288" s="181" t="s">
        <v>177</v>
      </c>
      <c r="L288" s="40"/>
      <c r="M288" s="186" t="s">
        <v>19</v>
      </c>
      <c r="N288" s="187" t="s">
        <v>45</v>
      </c>
      <c r="O288" s="65"/>
      <c r="P288" s="188">
        <f>O288*H288</f>
        <v>0</v>
      </c>
      <c r="Q288" s="188">
        <v>0</v>
      </c>
      <c r="R288" s="188">
        <f>Q288*H288</f>
        <v>0</v>
      </c>
      <c r="S288" s="188">
        <v>0</v>
      </c>
      <c r="T288" s="18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0" t="s">
        <v>178</v>
      </c>
      <c r="AT288" s="190" t="s">
        <v>173</v>
      </c>
      <c r="AU288" s="190" t="s">
        <v>85</v>
      </c>
      <c r="AY288" s="18" t="s">
        <v>171</v>
      </c>
      <c r="BE288" s="191">
        <f>IF(N288="základní",J288,0)</f>
        <v>0</v>
      </c>
      <c r="BF288" s="191">
        <f>IF(N288="snížená",J288,0)</f>
        <v>0</v>
      </c>
      <c r="BG288" s="191">
        <f>IF(N288="zákl. přenesená",J288,0)</f>
        <v>0</v>
      </c>
      <c r="BH288" s="191">
        <f>IF(N288="sníž. přenesená",J288,0)</f>
        <v>0</v>
      </c>
      <c r="BI288" s="191">
        <f>IF(N288="nulová",J288,0)</f>
        <v>0</v>
      </c>
      <c r="BJ288" s="18" t="s">
        <v>85</v>
      </c>
      <c r="BK288" s="191">
        <f>ROUND(I288*H288,2)</f>
        <v>0</v>
      </c>
      <c r="BL288" s="18" t="s">
        <v>178</v>
      </c>
      <c r="BM288" s="190" t="s">
        <v>399</v>
      </c>
    </row>
    <row r="289" spans="1:65" s="13" customFormat="1" ht="11.25">
      <c r="B289" s="192"/>
      <c r="C289" s="193"/>
      <c r="D289" s="194" t="s">
        <v>180</v>
      </c>
      <c r="E289" s="195" t="s">
        <v>19</v>
      </c>
      <c r="F289" s="196" t="s">
        <v>3035</v>
      </c>
      <c r="G289" s="193"/>
      <c r="H289" s="197">
        <v>14.76</v>
      </c>
      <c r="I289" s="198"/>
      <c r="J289" s="193"/>
      <c r="K289" s="193"/>
      <c r="L289" s="199"/>
      <c r="M289" s="200"/>
      <c r="N289" s="201"/>
      <c r="O289" s="201"/>
      <c r="P289" s="201"/>
      <c r="Q289" s="201"/>
      <c r="R289" s="201"/>
      <c r="S289" s="201"/>
      <c r="T289" s="202"/>
      <c r="AT289" s="203" t="s">
        <v>180</v>
      </c>
      <c r="AU289" s="203" t="s">
        <v>85</v>
      </c>
      <c r="AV289" s="13" t="s">
        <v>85</v>
      </c>
      <c r="AW289" s="13" t="s">
        <v>34</v>
      </c>
      <c r="AX289" s="13" t="s">
        <v>73</v>
      </c>
      <c r="AY289" s="203" t="s">
        <v>171</v>
      </c>
    </row>
    <row r="290" spans="1:65" s="13" customFormat="1" ht="11.25">
      <c r="B290" s="192"/>
      <c r="C290" s="193"/>
      <c r="D290" s="194" t="s">
        <v>180</v>
      </c>
      <c r="E290" s="195" t="s">
        <v>19</v>
      </c>
      <c r="F290" s="196" t="s">
        <v>401</v>
      </c>
      <c r="G290" s="193"/>
      <c r="H290" s="197">
        <v>6.93</v>
      </c>
      <c r="I290" s="198"/>
      <c r="J290" s="193"/>
      <c r="K290" s="193"/>
      <c r="L290" s="199"/>
      <c r="M290" s="200"/>
      <c r="N290" s="201"/>
      <c r="O290" s="201"/>
      <c r="P290" s="201"/>
      <c r="Q290" s="201"/>
      <c r="R290" s="201"/>
      <c r="S290" s="201"/>
      <c r="T290" s="202"/>
      <c r="AT290" s="203" t="s">
        <v>180</v>
      </c>
      <c r="AU290" s="203" t="s">
        <v>85</v>
      </c>
      <c r="AV290" s="13" t="s">
        <v>85</v>
      </c>
      <c r="AW290" s="13" t="s">
        <v>34</v>
      </c>
      <c r="AX290" s="13" t="s">
        <v>73</v>
      </c>
      <c r="AY290" s="203" t="s">
        <v>171</v>
      </c>
    </row>
    <row r="291" spans="1:65" s="14" customFormat="1" ht="11.25">
      <c r="B291" s="204"/>
      <c r="C291" s="205"/>
      <c r="D291" s="194" t="s">
        <v>180</v>
      </c>
      <c r="E291" s="206" t="s">
        <v>19</v>
      </c>
      <c r="F291" s="207" t="s">
        <v>183</v>
      </c>
      <c r="G291" s="205"/>
      <c r="H291" s="208">
        <v>21.689999999999998</v>
      </c>
      <c r="I291" s="209"/>
      <c r="J291" s="205"/>
      <c r="K291" s="205"/>
      <c r="L291" s="210"/>
      <c r="M291" s="211"/>
      <c r="N291" s="212"/>
      <c r="O291" s="212"/>
      <c r="P291" s="212"/>
      <c r="Q291" s="212"/>
      <c r="R291" s="212"/>
      <c r="S291" s="212"/>
      <c r="T291" s="213"/>
      <c r="AT291" s="214" t="s">
        <v>180</v>
      </c>
      <c r="AU291" s="214" t="s">
        <v>85</v>
      </c>
      <c r="AV291" s="14" t="s">
        <v>178</v>
      </c>
      <c r="AW291" s="14" t="s">
        <v>34</v>
      </c>
      <c r="AX291" s="14" t="s">
        <v>79</v>
      </c>
      <c r="AY291" s="214" t="s">
        <v>171</v>
      </c>
    </row>
    <row r="292" spans="1:65" s="2" customFormat="1" ht="48">
      <c r="A292" s="35"/>
      <c r="B292" s="36"/>
      <c r="C292" s="179" t="s">
        <v>467</v>
      </c>
      <c r="D292" s="179" t="s">
        <v>173</v>
      </c>
      <c r="E292" s="180" t="s">
        <v>413</v>
      </c>
      <c r="F292" s="181" t="s">
        <v>414</v>
      </c>
      <c r="G292" s="182" t="s">
        <v>231</v>
      </c>
      <c r="H292" s="183">
        <v>94.5</v>
      </c>
      <c r="I292" s="184"/>
      <c r="J292" s="185">
        <f>ROUND(I292*H292,2)</f>
        <v>0</v>
      </c>
      <c r="K292" s="181" t="s">
        <v>177</v>
      </c>
      <c r="L292" s="40"/>
      <c r="M292" s="186" t="s">
        <v>19</v>
      </c>
      <c r="N292" s="187" t="s">
        <v>45</v>
      </c>
      <c r="O292" s="65"/>
      <c r="P292" s="188">
        <f>O292*H292</f>
        <v>0</v>
      </c>
      <c r="Q292" s="188">
        <v>8.5199999999999998E-3</v>
      </c>
      <c r="R292" s="188">
        <f>Q292*H292</f>
        <v>0.80513999999999997</v>
      </c>
      <c r="S292" s="188">
        <v>0</v>
      </c>
      <c r="T292" s="18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0" t="s">
        <v>178</v>
      </c>
      <c r="AT292" s="190" t="s">
        <v>173</v>
      </c>
      <c r="AU292" s="190" t="s">
        <v>85</v>
      </c>
      <c r="AY292" s="18" t="s">
        <v>171</v>
      </c>
      <c r="BE292" s="191">
        <f>IF(N292="základní",J292,0)</f>
        <v>0</v>
      </c>
      <c r="BF292" s="191">
        <f>IF(N292="snížená",J292,0)</f>
        <v>0</v>
      </c>
      <c r="BG292" s="191">
        <f>IF(N292="zákl. přenesená",J292,0)</f>
        <v>0</v>
      </c>
      <c r="BH292" s="191">
        <f>IF(N292="sníž. přenesená",J292,0)</f>
        <v>0</v>
      </c>
      <c r="BI292" s="191">
        <f>IF(N292="nulová",J292,0)</f>
        <v>0</v>
      </c>
      <c r="BJ292" s="18" t="s">
        <v>85</v>
      </c>
      <c r="BK292" s="191">
        <f>ROUND(I292*H292,2)</f>
        <v>0</v>
      </c>
      <c r="BL292" s="18" t="s">
        <v>178</v>
      </c>
      <c r="BM292" s="190" t="s">
        <v>415</v>
      </c>
    </row>
    <row r="293" spans="1:65" s="13" customFormat="1" ht="11.25">
      <c r="B293" s="192"/>
      <c r="C293" s="193"/>
      <c r="D293" s="194" t="s">
        <v>180</v>
      </c>
      <c r="E293" s="195" t="s">
        <v>19</v>
      </c>
      <c r="F293" s="196" t="s">
        <v>3036</v>
      </c>
      <c r="G293" s="193"/>
      <c r="H293" s="197">
        <v>94.5</v>
      </c>
      <c r="I293" s="198"/>
      <c r="J293" s="193"/>
      <c r="K293" s="193"/>
      <c r="L293" s="199"/>
      <c r="M293" s="200"/>
      <c r="N293" s="201"/>
      <c r="O293" s="201"/>
      <c r="P293" s="201"/>
      <c r="Q293" s="201"/>
      <c r="R293" s="201"/>
      <c r="S293" s="201"/>
      <c r="T293" s="202"/>
      <c r="AT293" s="203" t="s">
        <v>180</v>
      </c>
      <c r="AU293" s="203" t="s">
        <v>85</v>
      </c>
      <c r="AV293" s="13" t="s">
        <v>85</v>
      </c>
      <c r="AW293" s="13" t="s">
        <v>34</v>
      </c>
      <c r="AX293" s="13" t="s">
        <v>79</v>
      </c>
      <c r="AY293" s="203" t="s">
        <v>171</v>
      </c>
    </row>
    <row r="294" spans="1:65" s="2" customFormat="1" ht="16.5" customHeight="1">
      <c r="A294" s="35"/>
      <c r="B294" s="36"/>
      <c r="C294" s="215" t="s">
        <v>472</v>
      </c>
      <c r="D294" s="215" t="s">
        <v>285</v>
      </c>
      <c r="E294" s="216" t="s">
        <v>418</v>
      </c>
      <c r="F294" s="217" t="s">
        <v>419</v>
      </c>
      <c r="G294" s="218" t="s">
        <v>231</v>
      </c>
      <c r="H294" s="219">
        <v>108.675</v>
      </c>
      <c r="I294" s="220"/>
      <c r="J294" s="221">
        <f>ROUND(I294*H294,2)</f>
        <v>0</v>
      </c>
      <c r="K294" s="217" t="s">
        <v>177</v>
      </c>
      <c r="L294" s="222"/>
      <c r="M294" s="223" t="s">
        <v>19</v>
      </c>
      <c r="N294" s="224" t="s">
        <v>45</v>
      </c>
      <c r="O294" s="65"/>
      <c r="P294" s="188">
        <f>O294*H294</f>
        <v>0</v>
      </c>
      <c r="Q294" s="188">
        <v>1.15E-3</v>
      </c>
      <c r="R294" s="188">
        <f>Q294*H294</f>
        <v>0.12497625</v>
      </c>
      <c r="S294" s="188">
        <v>0</v>
      </c>
      <c r="T294" s="18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0" t="s">
        <v>186</v>
      </c>
      <c r="AT294" s="190" t="s">
        <v>285</v>
      </c>
      <c r="AU294" s="190" t="s">
        <v>85</v>
      </c>
      <c r="AY294" s="18" t="s">
        <v>171</v>
      </c>
      <c r="BE294" s="191">
        <f>IF(N294="základní",J294,0)</f>
        <v>0</v>
      </c>
      <c r="BF294" s="191">
        <f>IF(N294="snížená",J294,0)</f>
        <v>0</v>
      </c>
      <c r="BG294" s="191">
        <f>IF(N294="zákl. přenesená",J294,0)</f>
        <v>0</v>
      </c>
      <c r="BH294" s="191">
        <f>IF(N294="sníž. přenesená",J294,0)</f>
        <v>0</v>
      </c>
      <c r="BI294" s="191">
        <f>IF(N294="nulová",J294,0)</f>
        <v>0</v>
      </c>
      <c r="BJ294" s="18" t="s">
        <v>85</v>
      </c>
      <c r="BK294" s="191">
        <f>ROUND(I294*H294,2)</f>
        <v>0</v>
      </c>
      <c r="BL294" s="18" t="s">
        <v>178</v>
      </c>
      <c r="BM294" s="190" t="s">
        <v>3037</v>
      </c>
    </row>
    <row r="295" spans="1:65" s="13" customFormat="1" ht="11.25">
      <c r="B295" s="192"/>
      <c r="C295" s="193"/>
      <c r="D295" s="194" t="s">
        <v>180</v>
      </c>
      <c r="E295" s="195" t="s">
        <v>19</v>
      </c>
      <c r="F295" s="196" t="s">
        <v>3038</v>
      </c>
      <c r="G295" s="193"/>
      <c r="H295" s="197">
        <v>94.5</v>
      </c>
      <c r="I295" s="198"/>
      <c r="J295" s="193"/>
      <c r="K295" s="193"/>
      <c r="L295" s="199"/>
      <c r="M295" s="200"/>
      <c r="N295" s="201"/>
      <c r="O295" s="201"/>
      <c r="P295" s="201"/>
      <c r="Q295" s="201"/>
      <c r="R295" s="201"/>
      <c r="S295" s="201"/>
      <c r="T295" s="202"/>
      <c r="AT295" s="203" t="s">
        <v>180</v>
      </c>
      <c r="AU295" s="203" t="s">
        <v>85</v>
      </c>
      <c r="AV295" s="13" t="s">
        <v>85</v>
      </c>
      <c r="AW295" s="13" t="s">
        <v>34</v>
      </c>
      <c r="AX295" s="13" t="s">
        <v>79</v>
      </c>
      <c r="AY295" s="203" t="s">
        <v>171</v>
      </c>
    </row>
    <row r="296" spans="1:65" s="13" customFormat="1" ht="11.25">
      <c r="B296" s="192"/>
      <c r="C296" s="193"/>
      <c r="D296" s="194" t="s">
        <v>180</v>
      </c>
      <c r="E296" s="193"/>
      <c r="F296" s="196" t="s">
        <v>3039</v>
      </c>
      <c r="G296" s="193"/>
      <c r="H296" s="197">
        <v>108.675</v>
      </c>
      <c r="I296" s="198"/>
      <c r="J296" s="193"/>
      <c r="K296" s="193"/>
      <c r="L296" s="199"/>
      <c r="M296" s="200"/>
      <c r="N296" s="201"/>
      <c r="O296" s="201"/>
      <c r="P296" s="201"/>
      <c r="Q296" s="201"/>
      <c r="R296" s="201"/>
      <c r="S296" s="201"/>
      <c r="T296" s="202"/>
      <c r="AT296" s="203" t="s">
        <v>180</v>
      </c>
      <c r="AU296" s="203" t="s">
        <v>85</v>
      </c>
      <c r="AV296" s="13" t="s">
        <v>85</v>
      </c>
      <c r="AW296" s="13" t="s">
        <v>4</v>
      </c>
      <c r="AX296" s="13" t="s">
        <v>79</v>
      </c>
      <c r="AY296" s="203" t="s">
        <v>171</v>
      </c>
    </row>
    <row r="297" spans="1:65" s="2" customFormat="1" ht="48">
      <c r="A297" s="35"/>
      <c r="B297" s="36"/>
      <c r="C297" s="179" t="s">
        <v>478</v>
      </c>
      <c r="D297" s="179" t="s">
        <v>173</v>
      </c>
      <c r="E297" s="180" t="s">
        <v>433</v>
      </c>
      <c r="F297" s="181" t="s">
        <v>434</v>
      </c>
      <c r="G297" s="182" t="s">
        <v>231</v>
      </c>
      <c r="H297" s="183">
        <v>178.5</v>
      </c>
      <c r="I297" s="184"/>
      <c r="J297" s="185">
        <f>ROUND(I297*H297,2)</f>
        <v>0</v>
      </c>
      <c r="K297" s="181" t="s">
        <v>177</v>
      </c>
      <c r="L297" s="40"/>
      <c r="M297" s="186" t="s">
        <v>19</v>
      </c>
      <c r="N297" s="187" t="s">
        <v>45</v>
      </c>
      <c r="O297" s="65"/>
      <c r="P297" s="188">
        <f>O297*H297</f>
        <v>0</v>
      </c>
      <c r="Q297" s="188">
        <v>9.5969599999999999E-3</v>
      </c>
      <c r="R297" s="188">
        <f>Q297*H297</f>
        <v>1.7130573600000001</v>
      </c>
      <c r="S297" s="188">
        <v>0</v>
      </c>
      <c r="T297" s="18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0" t="s">
        <v>178</v>
      </c>
      <c r="AT297" s="190" t="s">
        <v>173</v>
      </c>
      <c r="AU297" s="190" t="s">
        <v>85</v>
      </c>
      <c r="AY297" s="18" t="s">
        <v>171</v>
      </c>
      <c r="BE297" s="191">
        <f>IF(N297="základní",J297,0)</f>
        <v>0</v>
      </c>
      <c r="BF297" s="191">
        <f>IF(N297="snížená",J297,0)</f>
        <v>0</v>
      </c>
      <c r="BG297" s="191">
        <f>IF(N297="zákl. přenesená",J297,0)</f>
        <v>0</v>
      </c>
      <c r="BH297" s="191">
        <f>IF(N297="sníž. přenesená",J297,0)</f>
        <v>0</v>
      </c>
      <c r="BI297" s="191">
        <f>IF(N297="nulová",J297,0)</f>
        <v>0</v>
      </c>
      <c r="BJ297" s="18" t="s">
        <v>85</v>
      </c>
      <c r="BK297" s="191">
        <f>ROUND(I297*H297,2)</f>
        <v>0</v>
      </c>
      <c r="BL297" s="18" t="s">
        <v>178</v>
      </c>
      <c r="BM297" s="190" t="s">
        <v>435</v>
      </c>
    </row>
    <row r="298" spans="1:65" s="13" customFormat="1" ht="11.25">
      <c r="B298" s="192"/>
      <c r="C298" s="193"/>
      <c r="D298" s="194" t="s">
        <v>180</v>
      </c>
      <c r="E298" s="195" t="s">
        <v>19</v>
      </c>
      <c r="F298" s="196" t="s">
        <v>3040</v>
      </c>
      <c r="G298" s="193"/>
      <c r="H298" s="197">
        <v>178.5</v>
      </c>
      <c r="I298" s="198"/>
      <c r="J298" s="193"/>
      <c r="K298" s="193"/>
      <c r="L298" s="199"/>
      <c r="M298" s="200"/>
      <c r="N298" s="201"/>
      <c r="O298" s="201"/>
      <c r="P298" s="201"/>
      <c r="Q298" s="201"/>
      <c r="R298" s="201"/>
      <c r="S298" s="201"/>
      <c r="T298" s="202"/>
      <c r="AT298" s="203" t="s">
        <v>180</v>
      </c>
      <c r="AU298" s="203" t="s">
        <v>85</v>
      </c>
      <c r="AV298" s="13" t="s">
        <v>85</v>
      </c>
      <c r="AW298" s="13" t="s">
        <v>34</v>
      </c>
      <c r="AX298" s="13" t="s">
        <v>73</v>
      </c>
      <c r="AY298" s="203" t="s">
        <v>171</v>
      </c>
    </row>
    <row r="299" spans="1:65" s="14" customFormat="1" ht="11.25">
      <c r="B299" s="204"/>
      <c r="C299" s="205"/>
      <c r="D299" s="194" t="s">
        <v>180</v>
      </c>
      <c r="E299" s="206" t="s">
        <v>19</v>
      </c>
      <c r="F299" s="207" t="s">
        <v>183</v>
      </c>
      <c r="G299" s="205"/>
      <c r="H299" s="208">
        <v>178.5</v>
      </c>
      <c r="I299" s="209"/>
      <c r="J299" s="205"/>
      <c r="K299" s="205"/>
      <c r="L299" s="210"/>
      <c r="M299" s="211"/>
      <c r="N299" s="212"/>
      <c r="O299" s="212"/>
      <c r="P299" s="212"/>
      <c r="Q299" s="212"/>
      <c r="R299" s="212"/>
      <c r="S299" s="212"/>
      <c r="T299" s="213"/>
      <c r="AT299" s="214" t="s">
        <v>180</v>
      </c>
      <c r="AU299" s="214" t="s">
        <v>85</v>
      </c>
      <c r="AV299" s="14" t="s">
        <v>178</v>
      </c>
      <c r="AW299" s="14" t="s">
        <v>34</v>
      </c>
      <c r="AX299" s="14" t="s">
        <v>79</v>
      </c>
      <c r="AY299" s="214" t="s">
        <v>171</v>
      </c>
    </row>
    <row r="300" spans="1:65" s="2" customFormat="1" ht="24">
      <c r="A300" s="35"/>
      <c r="B300" s="36"/>
      <c r="C300" s="215" t="s">
        <v>484</v>
      </c>
      <c r="D300" s="215" t="s">
        <v>285</v>
      </c>
      <c r="E300" s="216" t="s">
        <v>438</v>
      </c>
      <c r="F300" s="217" t="s">
        <v>439</v>
      </c>
      <c r="G300" s="218" t="s">
        <v>231</v>
      </c>
      <c r="H300" s="219">
        <v>182.07</v>
      </c>
      <c r="I300" s="220"/>
      <c r="J300" s="221">
        <f>ROUND(I300*H300,2)</f>
        <v>0</v>
      </c>
      <c r="K300" s="217" t="s">
        <v>177</v>
      </c>
      <c r="L300" s="222"/>
      <c r="M300" s="223" t="s">
        <v>19</v>
      </c>
      <c r="N300" s="224" t="s">
        <v>45</v>
      </c>
      <c r="O300" s="65"/>
      <c r="P300" s="188">
        <f>O300*H300</f>
        <v>0</v>
      </c>
      <c r="Q300" s="188">
        <v>2.1999999999999999E-2</v>
      </c>
      <c r="R300" s="188">
        <f>Q300*H300</f>
        <v>4.0055399999999999</v>
      </c>
      <c r="S300" s="188">
        <v>0</v>
      </c>
      <c r="T300" s="18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0" t="s">
        <v>186</v>
      </c>
      <c r="AT300" s="190" t="s">
        <v>285</v>
      </c>
      <c r="AU300" s="190" t="s">
        <v>85</v>
      </c>
      <c r="AY300" s="18" t="s">
        <v>171</v>
      </c>
      <c r="BE300" s="191">
        <f>IF(N300="základní",J300,0)</f>
        <v>0</v>
      </c>
      <c r="BF300" s="191">
        <f>IF(N300="snížená",J300,0)</f>
        <v>0</v>
      </c>
      <c r="BG300" s="191">
        <f>IF(N300="zákl. přenesená",J300,0)</f>
        <v>0</v>
      </c>
      <c r="BH300" s="191">
        <f>IF(N300="sníž. přenesená",J300,0)</f>
        <v>0</v>
      </c>
      <c r="BI300" s="191">
        <f>IF(N300="nulová",J300,0)</f>
        <v>0</v>
      </c>
      <c r="BJ300" s="18" t="s">
        <v>85</v>
      </c>
      <c r="BK300" s="191">
        <f>ROUND(I300*H300,2)</f>
        <v>0</v>
      </c>
      <c r="BL300" s="18" t="s">
        <v>178</v>
      </c>
      <c r="BM300" s="190" t="s">
        <v>440</v>
      </c>
    </row>
    <row r="301" spans="1:65" s="13" customFormat="1" ht="11.25">
      <c r="B301" s="192"/>
      <c r="C301" s="193"/>
      <c r="D301" s="194" t="s">
        <v>180</v>
      </c>
      <c r="E301" s="195" t="s">
        <v>19</v>
      </c>
      <c r="F301" s="196" t="s">
        <v>3040</v>
      </c>
      <c r="G301" s="193"/>
      <c r="H301" s="197">
        <v>178.5</v>
      </c>
      <c r="I301" s="198"/>
      <c r="J301" s="193"/>
      <c r="K301" s="193"/>
      <c r="L301" s="199"/>
      <c r="M301" s="200"/>
      <c r="N301" s="201"/>
      <c r="O301" s="201"/>
      <c r="P301" s="201"/>
      <c r="Q301" s="201"/>
      <c r="R301" s="201"/>
      <c r="S301" s="201"/>
      <c r="T301" s="202"/>
      <c r="AT301" s="203" t="s">
        <v>180</v>
      </c>
      <c r="AU301" s="203" t="s">
        <v>85</v>
      </c>
      <c r="AV301" s="13" t="s">
        <v>85</v>
      </c>
      <c r="AW301" s="13" t="s">
        <v>34</v>
      </c>
      <c r="AX301" s="13" t="s">
        <v>79</v>
      </c>
      <c r="AY301" s="203" t="s">
        <v>171</v>
      </c>
    </row>
    <row r="302" spans="1:65" s="13" customFormat="1" ht="11.25">
      <c r="B302" s="192"/>
      <c r="C302" s="193"/>
      <c r="D302" s="194" t="s">
        <v>180</v>
      </c>
      <c r="E302" s="193"/>
      <c r="F302" s="196" t="s">
        <v>3041</v>
      </c>
      <c r="G302" s="193"/>
      <c r="H302" s="197">
        <v>182.07</v>
      </c>
      <c r="I302" s="198"/>
      <c r="J302" s="193"/>
      <c r="K302" s="193"/>
      <c r="L302" s="199"/>
      <c r="M302" s="200"/>
      <c r="N302" s="201"/>
      <c r="O302" s="201"/>
      <c r="P302" s="201"/>
      <c r="Q302" s="201"/>
      <c r="R302" s="201"/>
      <c r="S302" s="201"/>
      <c r="T302" s="202"/>
      <c r="AT302" s="203" t="s">
        <v>180</v>
      </c>
      <c r="AU302" s="203" t="s">
        <v>85</v>
      </c>
      <c r="AV302" s="13" t="s">
        <v>85</v>
      </c>
      <c r="AW302" s="13" t="s">
        <v>4</v>
      </c>
      <c r="AX302" s="13" t="s">
        <v>79</v>
      </c>
      <c r="AY302" s="203" t="s">
        <v>171</v>
      </c>
    </row>
    <row r="303" spans="1:65" s="2" customFormat="1" ht="55.5" customHeight="1">
      <c r="A303" s="35"/>
      <c r="B303" s="36"/>
      <c r="C303" s="179" t="s">
        <v>490</v>
      </c>
      <c r="D303" s="179" t="s">
        <v>173</v>
      </c>
      <c r="E303" s="180" t="s">
        <v>443</v>
      </c>
      <c r="F303" s="181" t="s">
        <v>444</v>
      </c>
      <c r="G303" s="182" t="s">
        <v>318</v>
      </c>
      <c r="H303" s="183">
        <v>114</v>
      </c>
      <c r="I303" s="184"/>
      <c r="J303" s="185">
        <f>ROUND(I303*H303,2)</f>
        <v>0</v>
      </c>
      <c r="K303" s="181" t="s">
        <v>177</v>
      </c>
      <c r="L303" s="40"/>
      <c r="M303" s="186" t="s">
        <v>19</v>
      </c>
      <c r="N303" s="187" t="s">
        <v>45</v>
      </c>
      <c r="O303" s="65"/>
      <c r="P303" s="188">
        <f>O303*H303</f>
        <v>0</v>
      </c>
      <c r="Q303" s="188">
        <v>1.758E-3</v>
      </c>
      <c r="R303" s="188">
        <f>Q303*H303</f>
        <v>0.20041200000000001</v>
      </c>
      <c r="S303" s="188">
        <v>0</v>
      </c>
      <c r="T303" s="18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0" t="s">
        <v>178</v>
      </c>
      <c r="AT303" s="190" t="s">
        <v>173</v>
      </c>
      <c r="AU303" s="190" t="s">
        <v>85</v>
      </c>
      <c r="AY303" s="18" t="s">
        <v>171</v>
      </c>
      <c r="BE303" s="191">
        <f>IF(N303="základní",J303,0)</f>
        <v>0</v>
      </c>
      <c r="BF303" s="191">
        <f>IF(N303="snížená",J303,0)</f>
        <v>0</v>
      </c>
      <c r="BG303" s="191">
        <f>IF(N303="zákl. přenesená",J303,0)</f>
        <v>0</v>
      </c>
      <c r="BH303" s="191">
        <f>IF(N303="sníž. přenesená",J303,0)</f>
        <v>0</v>
      </c>
      <c r="BI303" s="191">
        <f>IF(N303="nulová",J303,0)</f>
        <v>0</v>
      </c>
      <c r="BJ303" s="18" t="s">
        <v>85</v>
      </c>
      <c r="BK303" s="191">
        <f>ROUND(I303*H303,2)</f>
        <v>0</v>
      </c>
      <c r="BL303" s="18" t="s">
        <v>178</v>
      </c>
      <c r="BM303" s="190" t="s">
        <v>445</v>
      </c>
    </row>
    <row r="304" spans="1:65" s="13" customFormat="1" ht="22.5">
      <c r="B304" s="192"/>
      <c r="C304" s="193"/>
      <c r="D304" s="194" t="s">
        <v>180</v>
      </c>
      <c r="E304" s="195" t="s">
        <v>19</v>
      </c>
      <c r="F304" s="196" t="s">
        <v>3042</v>
      </c>
      <c r="G304" s="193"/>
      <c r="H304" s="197">
        <v>114</v>
      </c>
      <c r="I304" s="198"/>
      <c r="J304" s="193"/>
      <c r="K304" s="193"/>
      <c r="L304" s="199"/>
      <c r="M304" s="200"/>
      <c r="N304" s="201"/>
      <c r="O304" s="201"/>
      <c r="P304" s="201"/>
      <c r="Q304" s="201"/>
      <c r="R304" s="201"/>
      <c r="S304" s="201"/>
      <c r="T304" s="202"/>
      <c r="AT304" s="203" t="s">
        <v>180</v>
      </c>
      <c r="AU304" s="203" t="s">
        <v>85</v>
      </c>
      <c r="AV304" s="13" t="s">
        <v>85</v>
      </c>
      <c r="AW304" s="13" t="s">
        <v>34</v>
      </c>
      <c r="AX304" s="13" t="s">
        <v>73</v>
      </c>
      <c r="AY304" s="203" t="s">
        <v>171</v>
      </c>
    </row>
    <row r="305" spans="1:65" s="14" customFormat="1" ht="11.25">
      <c r="B305" s="204"/>
      <c r="C305" s="205"/>
      <c r="D305" s="194" t="s">
        <v>180</v>
      </c>
      <c r="E305" s="206" t="s">
        <v>19</v>
      </c>
      <c r="F305" s="207" t="s">
        <v>183</v>
      </c>
      <c r="G305" s="205"/>
      <c r="H305" s="208">
        <v>114</v>
      </c>
      <c r="I305" s="209"/>
      <c r="J305" s="205"/>
      <c r="K305" s="205"/>
      <c r="L305" s="210"/>
      <c r="M305" s="211"/>
      <c r="N305" s="212"/>
      <c r="O305" s="212"/>
      <c r="P305" s="212"/>
      <c r="Q305" s="212"/>
      <c r="R305" s="212"/>
      <c r="S305" s="212"/>
      <c r="T305" s="213"/>
      <c r="AT305" s="214" t="s">
        <v>180</v>
      </c>
      <c r="AU305" s="214" t="s">
        <v>85</v>
      </c>
      <c r="AV305" s="14" t="s">
        <v>178</v>
      </c>
      <c r="AW305" s="14" t="s">
        <v>34</v>
      </c>
      <c r="AX305" s="14" t="s">
        <v>79</v>
      </c>
      <c r="AY305" s="214" t="s">
        <v>171</v>
      </c>
    </row>
    <row r="306" spans="1:65" s="2" customFormat="1" ht="24">
      <c r="A306" s="35"/>
      <c r="B306" s="36"/>
      <c r="C306" s="215" t="s">
        <v>496</v>
      </c>
      <c r="D306" s="215" t="s">
        <v>285</v>
      </c>
      <c r="E306" s="216" t="s">
        <v>448</v>
      </c>
      <c r="F306" s="217" t="s">
        <v>449</v>
      </c>
      <c r="G306" s="218" t="s">
        <v>231</v>
      </c>
      <c r="H306" s="219">
        <v>25.08</v>
      </c>
      <c r="I306" s="220"/>
      <c r="J306" s="221">
        <f>ROUND(I306*H306,2)</f>
        <v>0</v>
      </c>
      <c r="K306" s="217" t="s">
        <v>177</v>
      </c>
      <c r="L306" s="222"/>
      <c r="M306" s="223" t="s">
        <v>19</v>
      </c>
      <c r="N306" s="224" t="s">
        <v>45</v>
      </c>
      <c r="O306" s="65"/>
      <c r="P306" s="188">
        <f>O306*H306</f>
        <v>0</v>
      </c>
      <c r="Q306" s="188">
        <v>5.9999999999999995E-4</v>
      </c>
      <c r="R306" s="188">
        <f>Q306*H306</f>
        <v>1.5047999999999997E-2</v>
      </c>
      <c r="S306" s="188">
        <v>0</v>
      </c>
      <c r="T306" s="18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0" t="s">
        <v>186</v>
      </c>
      <c r="AT306" s="190" t="s">
        <v>285</v>
      </c>
      <c r="AU306" s="190" t="s">
        <v>85</v>
      </c>
      <c r="AY306" s="18" t="s">
        <v>171</v>
      </c>
      <c r="BE306" s="191">
        <f>IF(N306="základní",J306,0)</f>
        <v>0</v>
      </c>
      <c r="BF306" s="191">
        <f>IF(N306="snížená",J306,0)</f>
        <v>0</v>
      </c>
      <c r="BG306" s="191">
        <f>IF(N306="zákl. přenesená",J306,0)</f>
        <v>0</v>
      </c>
      <c r="BH306" s="191">
        <f>IF(N306="sníž. přenesená",J306,0)</f>
        <v>0</v>
      </c>
      <c r="BI306" s="191">
        <f>IF(N306="nulová",J306,0)</f>
        <v>0</v>
      </c>
      <c r="BJ306" s="18" t="s">
        <v>85</v>
      </c>
      <c r="BK306" s="191">
        <f>ROUND(I306*H306,2)</f>
        <v>0</v>
      </c>
      <c r="BL306" s="18" t="s">
        <v>178</v>
      </c>
      <c r="BM306" s="190" t="s">
        <v>450</v>
      </c>
    </row>
    <row r="307" spans="1:65" s="13" customFormat="1" ht="11.25">
      <c r="B307" s="192"/>
      <c r="C307" s="193"/>
      <c r="D307" s="194" t="s">
        <v>180</v>
      </c>
      <c r="E307" s="195" t="s">
        <v>19</v>
      </c>
      <c r="F307" s="196" t="s">
        <v>3043</v>
      </c>
      <c r="G307" s="193"/>
      <c r="H307" s="197">
        <v>22.8</v>
      </c>
      <c r="I307" s="198"/>
      <c r="J307" s="193"/>
      <c r="K307" s="193"/>
      <c r="L307" s="199"/>
      <c r="M307" s="200"/>
      <c r="N307" s="201"/>
      <c r="O307" s="201"/>
      <c r="P307" s="201"/>
      <c r="Q307" s="201"/>
      <c r="R307" s="201"/>
      <c r="S307" s="201"/>
      <c r="T307" s="202"/>
      <c r="AT307" s="203" t="s">
        <v>180</v>
      </c>
      <c r="AU307" s="203" t="s">
        <v>85</v>
      </c>
      <c r="AV307" s="13" t="s">
        <v>85</v>
      </c>
      <c r="AW307" s="13" t="s">
        <v>34</v>
      </c>
      <c r="AX307" s="13" t="s">
        <v>79</v>
      </c>
      <c r="AY307" s="203" t="s">
        <v>171</v>
      </c>
    </row>
    <row r="308" spans="1:65" s="13" customFormat="1" ht="11.25">
      <c r="B308" s="192"/>
      <c r="C308" s="193"/>
      <c r="D308" s="194" t="s">
        <v>180</v>
      </c>
      <c r="E308" s="193"/>
      <c r="F308" s="196" t="s">
        <v>3044</v>
      </c>
      <c r="G308" s="193"/>
      <c r="H308" s="197">
        <v>25.08</v>
      </c>
      <c r="I308" s="198"/>
      <c r="J308" s="193"/>
      <c r="K308" s="193"/>
      <c r="L308" s="199"/>
      <c r="M308" s="200"/>
      <c r="N308" s="201"/>
      <c r="O308" s="201"/>
      <c r="P308" s="201"/>
      <c r="Q308" s="201"/>
      <c r="R308" s="201"/>
      <c r="S308" s="201"/>
      <c r="T308" s="202"/>
      <c r="AT308" s="203" t="s">
        <v>180</v>
      </c>
      <c r="AU308" s="203" t="s">
        <v>85</v>
      </c>
      <c r="AV308" s="13" t="s">
        <v>85</v>
      </c>
      <c r="AW308" s="13" t="s">
        <v>4</v>
      </c>
      <c r="AX308" s="13" t="s">
        <v>79</v>
      </c>
      <c r="AY308" s="203" t="s">
        <v>171</v>
      </c>
    </row>
    <row r="309" spans="1:65" s="2" customFormat="1" ht="55.5" customHeight="1">
      <c r="A309" s="35"/>
      <c r="B309" s="36"/>
      <c r="C309" s="179" t="s">
        <v>501</v>
      </c>
      <c r="D309" s="179" t="s">
        <v>173</v>
      </c>
      <c r="E309" s="180" t="s">
        <v>453</v>
      </c>
      <c r="F309" s="181" t="s">
        <v>454</v>
      </c>
      <c r="G309" s="182" t="s">
        <v>231</v>
      </c>
      <c r="H309" s="183">
        <v>178.5</v>
      </c>
      <c r="I309" s="184"/>
      <c r="J309" s="185">
        <f>ROUND(I309*H309,2)</f>
        <v>0</v>
      </c>
      <c r="K309" s="181" t="s">
        <v>177</v>
      </c>
      <c r="L309" s="40"/>
      <c r="M309" s="186" t="s">
        <v>19</v>
      </c>
      <c r="N309" s="187" t="s">
        <v>45</v>
      </c>
      <c r="O309" s="65"/>
      <c r="P309" s="188">
        <f>O309*H309</f>
        <v>0</v>
      </c>
      <c r="Q309" s="188">
        <v>6.0000000000000002E-5</v>
      </c>
      <c r="R309" s="188">
        <f>Q309*H309</f>
        <v>1.0710000000000001E-2</v>
      </c>
      <c r="S309" s="188">
        <v>0</v>
      </c>
      <c r="T309" s="18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0" t="s">
        <v>178</v>
      </c>
      <c r="AT309" s="190" t="s">
        <v>173</v>
      </c>
      <c r="AU309" s="190" t="s">
        <v>85</v>
      </c>
      <c r="AY309" s="18" t="s">
        <v>171</v>
      </c>
      <c r="BE309" s="191">
        <f>IF(N309="základní",J309,0)</f>
        <v>0</v>
      </c>
      <c r="BF309" s="191">
        <f>IF(N309="snížená",J309,0)</f>
        <v>0</v>
      </c>
      <c r="BG309" s="191">
        <f>IF(N309="zákl. přenesená",J309,0)</f>
        <v>0</v>
      </c>
      <c r="BH309" s="191">
        <f>IF(N309="sníž. přenesená",J309,0)</f>
        <v>0</v>
      </c>
      <c r="BI309" s="191">
        <f>IF(N309="nulová",J309,0)</f>
        <v>0</v>
      </c>
      <c r="BJ309" s="18" t="s">
        <v>85</v>
      </c>
      <c r="BK309" s="191">
        <f>ROUND(I309*H309,2)</f>
        <v>0</v>
      </c>
      <c r="BL309" s="18" t="s">
        <v>178</v>
      </c>
      <c r="BM309" s="190" t="s">
        <v>455</v>
      </c>
    </row>
    <row r="310" spans="1:65" s="13" customFormat="1" ht="11.25">
      <c r="B310" s="192"/>
      <c r="C310" s="193"/>
      <c r="D310" s="194" t="s">
        <v>180</v>
      </c>
      <c r="E310" s="195" t="s">
        <v>19</v>
      </c>
      <c r="F310" s="196" t="s">
        <v>3040</v>
      </c>
      <c r="G310" s="193"/>
      <c r="H310" s="197">
        <v>178.5</v>
      </c>
      <c r="I310" s="198"/>
      <c r="J310" s="193"/>
      <c r="K310" s="193"/>
      <c r="L310" s="199"/>
      <c r="M310" s="200"/>
      <c r="N310" s="201"/>
      <c r="O310" s="201"/>
      <c r="P310" s="201"/>
      <c r="Q310" s="201"/>
      <c r="R310" s="201"/>
      <c r="S310" s="201"/>
      <c r="T310" s="202"/>
      <c r="AT310" s="203" t="s">
        <v>180</v>
      </c>
      <c r="AU310" s="203" t="s">
        <v>85</v>
      </c>
      <c r="AV310" s="13" t="s">
        <v>85</v>
      </c>
      <c r="AW310" s="13" t="s">
        <v>34</v>
      </c>
      <c r="AX310" s="13" t="s">
        <v>73</v>
      </c>
      <c r="AY310" s="203" t="s">
        <v>171</v>
      </c>
    </row>
    <row r="311" spans="1:65" s="14" customFormat="1" ht="11.25">
      <c r="B311" s="204"/>
      <c r="C311" s="205"/>
      <c r="D311" s="194" t="s">
        <v>180</v>
      </c>
      <c r="E311" s="206" t="s">
        <v>19</v>
      </c>
      <c r="F311" s="207" t="s">
        <v>183</v>
      </c>
      <c r="G311" s="205"/>
      <c r="H311" s="208">
        <v>178.5</v>
      </c>
      <c r="I311" s="209"/>
      <c r="J311" s="205"/>
      <c r="K311" s="205"/>
      <c r="L311" s="210"/>
      <c r="M311" s="211"/>
      <c r="N311" s="212"/>
      <c r="O311" s="212"/>
      <c r="P311" s="212"/>
      <c r="Q311" s="212"/>
      <c r="R311" s="212"/>
      <c r="S311" s="212"/>
      <c r="T311" s="213"/>
      <c r="AT311" s="214" t="s">
        <v>180</v>
      </c>
      <c r="AU311" s="214" t="s">
        <v>85</v>
      </c>
      <c r="AV311" s="14" t="s">
        <v>178</v>
      </c>
      <c r="AW311" s="14" t="s">
        <v>34</v>
      </c>
      <c r="AX311" s="14" t="s">
        <v>79</v>
      </c>
      <c r="AY311" s="214" t="s">
        <v>171</v>
      </c>
    </row>
    <row r="312" spans="1:65" s="2" customFormat="1" ht="24">
      <c r="A312" s="35"/>
      <c r="B312" s="36"/>
      <c r="C312" s="179" t="s">
        <v>507</v>
      </c>
      <c r="D312" s="179" t="s">
        <v>173</v>
      </c>
      <c r="E312" s="180" t="s">
        <v>457</v>
      </c>
      <c r="F312" s="181" t="s">
        <v>458</v>
      </c>
      <c r="G312" s="182" t="s">
        <v>318</v>
      </c>
      <c r="H312" s="183">
        <v>60.8</v>
      </c>
      <c r="I312" s="184"/>
      <c r="J312" s="185">
        <f>ROUND(I312*H312,2)</f>
        <v>0</v>
      </c>
      <c r="K312" s="181" t="s">
        <v>177</v>
      </c>
      <c r="L312" s="40"/>
      <c r="M312" s="186" t="s">
        <v>19</v>
      </c>
      <c r="N312" s="187" t="s">
        <v>45</v>
      </c>
      <c r="O312" s="65"/>
      <c r="P312" s="188">
        <f>O312*H312</f>
        <v>0</v>
      </c>
      <c r="Q312" s="188">
        <v>3.0000000000000001E-5</v>
      </c>
      <c r="R312" s="188">
        <f>Q312*H312</f>
        <v>1.8239999999999999E-3</v>
      </c>
      <c r="S312" s="188">
        <v>0</v>
      </c>
      <c r="T312" s="18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0" t="s">
        <v>178</v>
      </c>
      <c r="AT312" s="190" t="s">
        <v>173</v>
      </c>
      <c r="AU312" s="190" t="s">
        <v>85</v>
      </c>
      <c r="AY312" s="18" t="s">
        <v>171</v>
      </c>
      <c r="BE312" s="191">
        <f>IF(N312="základní",J312,0)</f>
        <v>0</v>
      </c>
      <c r="BF312" s="191">
        <f>IF(N312="snížená",J312,0)</f>
        <v>0</v>
      </c>
      <c r="BG312" s="191">
        <f>IF(N312="zákl. přenesená",J312,0)</f>
        <v>0</v>
      </c>
      <c r="BH312" s="191">
        <f>IF(N312="sníž. přenesená",J312,0)</f>
        <v>0</v>
      </c>
      <c r="BI312" s="191">
        <f>IF(N312="nulová",J312,0)</f>
        <v>0</v>
      </c>
      <c r="BJ312" s="18" t="s">
        <v>85</v>
      </c>
      <c r="BK312" s="191">
        <f>ROUND(I312*H312,2)</f>
        <v>0</v>
      </c>
      <c r="BL312" s="18" t="s">
        <v>178</v>
      </c>
      <c r="BM312" s="190" t="s">
        <v>459</v>
      </c>
    </row>
    <row r="313" spans="1:65" s="13" customFormat="1" ht="11.25">
      <c r="B313" s="192"/>
      <c r="C313" s="193"/>
      <c r="D313" s="194" t="s">
        <v>180</v>
      </c>
      <c r="E313" s="195" t="s">
        <v>19</v>
      </c>
      <c r="F313" s="196" t="s">
        <v>3045</v>
      </c>
      <c r="G313" s="193"/>
      <c r="H313" s="197">
        <v>60.8</v>
      </c>
      <c r="I313" s="198"/>
      <c r="J313" s="193"/>
      <c r="K313" s="193"/>
      <c r="L313" s="199"/>
      <c r="M313" s="200"/>
      <c r="N313" s="201"/>
      <c r="O313" s="201"/>
      <c r="P313" s="201"/>
      <c r="Q313" s="201"/>
      <c r="R313" s="201"/>
      <c r="S313" s="201"/>
      <c r="T313" s="202"/>
      <c r="AT313" s="203" t="s">
        <v>180</v>
      </c>
      <c r="AU313" s="203" t="s">
        <v>85</v>
      </c>
      <c r="AV313" s="13" t="s">
        <v>85</v>
      </c>
      <c r="AW313" s="13" t="s">
        <v>34</v>
      </c>
      <c r="AX313" s="13" t="s">
        <v>79</v>
      </c>
      <c r="AY313" s="203" t="s">
        <v>171</v>
      </c>
    </row>
    <row r="314" spans="1:65" s="2" customFormat="1" ht="24">
      <c r="A314" s="35"/>
      <c r="B314" s="36"/>
      <c r="C314" s="215" t="s">
        <v>512</v>
      </c>
      <c r="D314" s="215" t="s">
        <v>285</v>
      </c>
      <c r="E314" s="216" t="s">
        <v>462</v>
      </c>
      <c r="F314" s="217" t="s">
        <v>463</v>
      </c>
      <c r="G314" s="218" t="s">
        <v>318</v>
      </c>
      <c r="H314" s="219">
        <v>62.015999999999998</v>
      </c>
      <c r="I314" s="220"/>
      <c r="J314" s="221">
        <f>ROUND(I314*H314,2)</f>
        <v>0</v>
      </c>
      <c r="K314" s="217" t="s">
        <v>177</v>
      </c>
      <c r="L314" s="222"/>
      <c r="M314" s="223" t="s">
        <v>19</v>
      </c>
      <c r="N314" s="224" t="s">
        <v>45</v>
      </c>
      <c r="O314" s="65"/>
      <c r="P314" s="188">
        <f>O314*H314</f>
        <v>0</v>
      </c>
      <c r="Q314" s="188">
        <v>5.0000000000000001E-4</v>
      </c>
      <c r="R314" s="188">
        <f>Q314*H314</f>
        <v>3.1008000000000001E-2</v>
      </c>
      <c r="S314" s="188">
        <v>0</v>
      </c>
      <c r="T314" s="18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0" t="s">
        <v>186</v>
      </c>
      <c r="AT314" s="190" t="s">
        <v>285</v>
      </c>
      <c r="AU314" s="190" t="s">
        <v>85</v>
      </c>
      <c r="AY314" s="18" t="s">
        <v>171</v>
      </c>
      <c r="BE314" s="191">
        <f>IF(N314="základní",J314,0)</f>
        <v>0</v>
      </c>
      <c r="BF314" s="191">
        <f>IF(N314="snížená",J314,0)</f>
        <v>0</v>
      </c>
      <c r="BG314" s="191">
        <f>IF(N314="zákl. přenesená",J314,0)</f>
        <v>0</v>
      </c>
      <c r="BH314" s="191">
        <f>IF(N314="sníž. přenesená",J314,0)</f>
        <v>0</v>
      </c>
      <c r="BI314" s="191">
        <f>IF(N314="nulová",J314,0)</f>
        <v>0</v>
      </c>
      <c r="BJ314" s="18" t="s">
        <v>85</v>
      </c>
      <c r="BK314" s="191">
        <f>ROUND(I314*H314,2)</f>
        <v>0</v>
      </c>
      <c r="BL314" s="18" t="s">
        <v>178</v>
      </c>
      <c r="BM314" s="190" t="s">
        <v>464</v>
      </c>
    </row>
    <row r="315" spans="1:65" s="13" customFormat="1" ht="11.25">
      <c r="B315" s="192"/>
      <c r="C315" s="193"/>
      <c r="D315" s="194" t="s">
        <v>180</v>
      </c>
      <c r="E315" s="195" t="s">
        <v>19</v>
      </c>
      <c r="F315" s="196" t="s">
        <v>3046</v>
      </c>
      <c r="G315" s="193"/>
      <c r="H315" s="197">
        <v>60.8</v>
      </c>
      <c r="I315" s="198"/>
      <c r="J315" s="193"/>
      <c r="K315" s="193"/>
      <c r="L315" s="199"/>
      <c r="M315" s="200"/>
      <c r="N315" s="201"/>
      <c r="O315" s="201"/>
      <c r="P315" s="201"/>
      <c r="Q315" s="201"/>
      <c r="R315" s="201"/>
      <c r="S315" s="201"/>
      <c r="T315" s="202"/>
      <c r="AT315" s="203" t="s">
        <v>180</v>
      </c>
      <c r="AU315" s="203" t="s">
        <v>85</v>
      </c>
      <c r="AV315" s="13" t="s">
        <v>85</v>
      </c>
      <c r="AW315" s="13" t="s">
        <v>34</v>
      </c>
      <c r="AX315" s="13" t="s">
        <v>79</v>
      </c>
      <c r="AY315" s="203" t="s">
        <v>171</v>
      </c>
    </row>
    <row r="316" spans="1:65" s="13" customFormat="1" ht="11.25">
      <c r="B316" s="192"/>
      <c r="C316" s="193"/>
      <c r="D316" s="194" t="s">
        <v>180</v>
      </c>
      <c r="E316" s="193"/>
      <c r="F316" s="196" t="s">
        <v>3047</v>
      </c>
      <c r="G316" s="193"/>
      <c r="H316" s="197">
        <v>62.015999999999998</v>
      </c>
      <c r="I316" s="198"/>
      <c r="J316" s="193"/>
      <c r="K316" s="193"/>
      <c r="L316" s="199"/>
      <c r="M316" s="200"/>
      <c r="N316" s="201"/>
      <c r="O316" s="201"/>
      <c r="P316" s="201"/>
      <c r="Q316" s="201"/>
      <c r="R316" s="201"/>
      <c r="S316" s="201"/>
      <c r="T316" s="202"/>
      <c r="AT316" s="203" t="s">
        <v>180</v>
      </c>
      <c r="AU316" s="203" t="s">
        <v>85</v>
      </c>
      <c r="AV316" s="13" t="s">
        <v>85</v>
      </c>
      <c r="AW316" s="13" t="s">
        <v>4</v>
      </c>
      <c r="AX316" s="13" t="s">
        <v>79</v>
      </c>
      <c r="AY316" s="203" t="s">
        <v>171</v>
      </c>
    </row>
    <row r="317" spans="1:65" s="2" customFormat="1" ht="24">
      <c r="A317" s="35"/>
      <c r="B317" s="36"/>
      <c r="C317" s="179" t="s">
        <v>518</v>
      </c>
      <c r="D317" s="179" t="s">
        <v>173</v>
      </c>
      <c r="E317" s="180" t="s">
        <v>468</v>
      </c>
      <c r="F317" s="181" t="s">
        <v>469</v>
      </c>
      <c r="G317" s="182" t="s">
        <v>318</v>
      </c>
      <c r="H317" s="183">
        <v>83.1</v>
      </c>
      <c r="I317" s="184"/>
      <c r="J317" s="185">
        <f>ROUND(I317*H317,2)</f>
        <v>0</v>
      </c>
      <c r="K317" s="181" t="s">
        <v>177</v>
      </c>
      <c r="L317" s="40"/>
      <c r="M317" s="186" t="s">
        <v>19</v>
      </c>
      <c r="N317" s="187" t="s">
        <v>45</v>
      </c>
      <c r="O317" s="65"/>
      <c r="P317" s="188">
        <f>O317*H317</f>
        <v>0</v>
      </c>
      <c r="Q317" s="188">
        <v>0</v>
      </c>
      <c r="R317" s="188">
        <f>Q317*H317</f>
        <v>0</v>
      </c>
      <c r="S317" s="188">
        <v>0</v>
      </c>
      <c r="T317" s="18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0" t="s">
        <v>178</v>
      </c>
      <c r="AT317" s="190" t="s">
        <v>173</v>
      </c>
      <c r="AU317" s="190" t="s">
        <v>85</v>
      </c>
      <c r="AY317" s="18" t="s">
        <v>171</v>
      </c>
      <c r="BE317" s="191">
        <f>IF(N317="základní",J317,0)</f>
        <v>0</v>
      </c>
      <c r="BF317" s="191">
        <f>IF(N317="snížená",J317,0)</f>
        <v>0</v>
      </c>
      <c r="BG317" s="191">
        <f>IF(N317="zákl. přenesená",J317,0)</f>
        <v>0</v>
      </c>
      <c r="BH317" s="191">
        <f>IF(N317="sníž. přenesená",J317,0)</f>
        <v>0</v>
      </c>
      <c r="BI317" s="191">
        <f>IF(N317="nulová",J317,0)</f>
        <v>0</v>
      </c>
      <c r="BJ317" s="18" t="s">
        <v>85</v>
      </c>
      <c r="BK317" s="191">
        <f>ROUND(I317*H317,2)</f>
        <v>0</v>
      </c>
      <c r="BL317" s="18" t="s">
        <v>178</v>
      </c>
      <c r="BM317" s="190" t="s">
        <v>470</v>
      </c>
    </row>
    <row r="318" spans="1:65" s="13" customFormat="1" ht="11.25">
      <c r="B318" s="192"/>
      <c r="C318" s="193"/>
      <c r="D318" s="194" t="s">
        <v>180</v>
      </c>
      <c r="E318" s="195" t="s">
        <v>19</v>
      </c>
      <c r="F318" s="196" t="s">
        <v>3048</v>
      </c>
      <c r="G318" s="193"/>
      <c r="H318" s="197">
        <v>83.1</v>
      </c>
      <c r="I318" s="198"/>
      <c r="J318" s="193"/>
      <c r="K318" s="193"/>
      <c r="L318" s="199"/>
      <c r="M318" s="200"/>
      <c r="N318" s="201"/>
      <c r="O318" s="201"/>
      <c r="P318" s="201"/>
      <c r="Q318" s="201"/>
      <c r="R318" s="201"/>
      <c r="S318" s="201"/>
      <c r="T318" s="202"/>
      <c r="AT318" s="203" t="s">
        <v>180</v>
      </c>
      <c r="AU318" s="203" t="s">
        <v>85</v>
      </c>
      <c r="AV318" s="13" t="s">
        <v>85</v>
      </c>
      <c r="AW318" s="13" t="s">
        <v>34</v>
      </c>
      <c r="AX318" s="13" t="s">
        <v>79</v>
      </c>
      <c r="AY318" s="203" t="s">
        <v>171</v>
      </c>
    </row>
    <row r="319" spans="1:65" s="2" customFormat="1" ht="24">
      <c r="A319" s="35"/>
      <c r="B319" s="36"/>
      <c r="C319" s="215" t="s">
        <v>525</v>
      </c>
      <c r="D319" s="215" t="s">
        <v>285</v>
      </c>
      <c r="E319" s="216" t="s">
        <v>473</v>
      </c>
      <c r="F319" s="217" t="s">
        <v>474</v>
      </c>
      <c r="G319" s="218" t="s">
        <v>318</v>
      </c>
      <c r="H319" s="219">
        <v>16.564</v>
      </c>
      <c r="I319" s="220"/>
      <c r="J319" s="221">
        <f>ROUND(I319*H319,2)</f>
        <v>0</v>
      </c>
      <c r="K319" s="217" t="s">
        <v>177</v>
      </c>
      <c r="L319" s="222"/>
      <c r="M319" s="223" t="s">
        <v>19</v>
      </c>
      <c r="N319" s="224" t="s">
        <v>45</v>
      </c>
      <c r="O319" s="65"/>
      <c r="P319" s="188">
        <f>O319*H319</f>
        <v>0</v>
      </c>
      <c r="Q319" s="188">
        <v>2.9999999999999997E-4</v>
      </c>
      <c r="R319" s="188">
        <f>Q319*H319</f>
        <v>4.9692E-3</v>
      </c>
      <c r="S319" s="188">
        <v>0</v>
      </c>
      <c r="T319" s="18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0" t="s">
        <v>186</v>
      </c>
      <c r="AT319" s="190" t="s">
        <v>285</v>
      </c>
      <c r="AU319" s="190" t="s">
        <v>85</v>
      </c>
      <c r="AY319" s="18" t="s">
        <v>171</v>
      </c>
      <c r="BE319" s="191">
        <f>IF(N319="základní",J319,0)</f>
        <v>0</v>
      </c>
      <c r="BF319" s="191">
        <f>IF(N319="snížená",J319,0)</f>
        <v>0</v>
      </c>
      <c r="BG319" s="191">
        <f>IF(N319="zákl. přenesená",J319,0)</f>
        <v>0</v>
      </c>
      <c r="BH319" s="191">
        <f>IF(N319="sníž. přenesená",J319,0)</f>
        <v>0</v>
      </c>
      <c r="BI319" s="191">
        <f>IF(N319="nulová",J319,0)</f>
        <v>0</v>
      </c>
      <c r="BJ319" s="18" t="s">
        <v>85</v>
      </c>
      <c r="BK319" s="191">
        <f>ROUND(I319*H319,2)</f>
        <v>0</v>
      </c>
      <c r="BL319" s="18" t="s">
        <v>178</v>
      </c>
      <c r="BM319" s="190" t="s">
        <v>475</v>
      </c>
    </row>
    <row r="320" spans="1:65" s="13" customFormat="1" ht="11.25">
      <c r="B320" s="192"/>
      <c r="C320" s="193"/>
      <c r="D320" s="194" t="s">
        <v>180</v>
      </c>
      <c r="E320" s="195" t="s">
        <v>19</v>
      </c>
      <c r="F320" s="196" t="s">
        <v>3049</v>
      </c>
      <c r="G320" s="193"/>
      <c r="H320" s="197">
        <v>16.399999999999999</v>
      </c>
      <c r="I320" s="198"/>
      <c r="J320" s="193"/>
      <c r="K320" s="193"/>
      <c r="L320" s="199"/>
      <c r="M320" s="200"/>
      <c r="N320" s="201"/>
      <c r="O320" s="201"/>
      <c r="P320" s="201"/>
      <c r="Q320" s="201"/>
      <c r="R320" s="201"/>
      <c r="S320" s="201"/>
      <c r="T320" s="202"/>
      <c r="AT320" s="203" t="s">
        <v>180</v>
      </c>
      <c r="AU320" s="203" t="s">
        <v>85</v>
      </c>
      <c r="AV320" s="13" t="s">
        <v>85</v>
      </c>
      <c r="AW320" s="13" t="s">
        <v>34</v>
      </c>
      <c r="AX320" s="13" t="s">
        <v>79</v>
      </c>
      <c r="AY320" s="203" t="s">
        <v>171</v>
      </c>
    </row>
    <row r="321" spans="1:65" s="13" customFormat="1" ht="11.25">
      <c r="B321" s="192"/>
      <c r="C321" s="193"/>
      <c r="D321" s="194" t="s">
        <v>180</v>
      </c>
      <c r="E321" s="193"/>
      <c r="F321" s="196" t="s">
        <v>3050</v>
      </c>
      <c r="G321" s="193"/>
      <c r="H321" s="197">
        <v>16.564</v>
      </c>
      <c r="I321" s="198"/>
      <c r="J321" s="193"/>
      <c r="K321" s="193"/>
      <c r="L321" s="199"/>
      <c r="M321" s="200"/>
      <c r="N321" s="201"/>
      <c r="O321" s="201"/>
      <c r="P321" s="201"/>
      <c r="Q321" s="201"/>
      <c r="R321" s="201"/>
      <c r="S321" s="201"/>
      <c r="T321" s="202"/>
      <c r="AT321" s="203" t="s">
        <v>180</v>
      </c>
      <c r="AU321" s="203" t="s">
        <v>85</v>
      </c>
      <c r="AV321" s="13" t="s">
        <v>85</v>
      </c>
      <c r="AW321" s="13" t="s">
        <v>4</v>
      </c>
      <c r="AX321" s="13" t="s">
        <v>79</v>
      </c>
      <c r="AY321" s="203" t="s">
        <v>171</v>
      </c>
    </row>
    <row r="322" spans="1:65" s="2" customFormat="1" ht="24">
      <c r="A322" s="35"/>
      <c r="B322" s="36"/>
      <c r="C322" s="215" t="s">
        <v>530</v>
      </c>
      <c r="D322" s="215" t="s">
        <v>285</v>
      </c>
      <c r="E322" s="216" t="s">
        <v>479</v>
      </c>
      <c r="F322" s="217" t="s">
        <v>480</v>
      </c>
      <c r="G322" s="218" t="s">
        <v>318</v>
      </c>
      <c r="H322" s="219">
        <v>47.96</v>
      </c>
      <c r="I322" s="220"/>
      <c r="J322" s="221">
        <f>ROUND(I322*H322,2)</f>
        <v>0</v>
      </c>
      <c r="K322" s="217" t="s">
        <v>177</v>
      </c>
      <c r="L322" s="222"/>
      <c r="M322" s="223" t="s">
        <v>19</v>
      </c>
      <c r="N322" s="224" t="s">
        <v>45</v>
      </c>
      <c r="O322" s="65"/>
      <c r="P322" s="188">
        <f>O322*H322</f>
        <v>0</v>
      </c>
      <c r="Q322" s="188">
        <v>4.0000000000000003E-5</v>
      </c>
      <c r="R322" s="188">
        <f>Q322*H322</f>
        <v>1.9184000000000002E-3</v>
      </c>
      <c r="S322" s="188">
        <v>0</v>
      </c>
      <c r="T322" s="18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0" t="s">
        <v>186</v>
      </c>
      <c r="AT322" s="190" t="s">
        <v>285</v>
      </c>
      <c r="AU322" s="190" t="s">
        <v>85</v>
      </c>
      <c r="AY322" s="18" t="s">
        <v>171</v>
      </c>
      <c r="BE322" s="191">
        <f>IF(N322="základní",J322,0)</f>
        <v>0</v>
      </c>
      <c r="BF322" s="191">
        <f>IF(N322="snížená",J322,0)</f>
        <v>0</v>
      </c>
      <c r="BG322" s="191">
        <f>IF(N322="zákl. přenesená",J322,0)</f>
        <v>0</v>
      </c>
      <c r="BH322" s="191">
        <f>IF(N322="sníž. přenesená",J322,0)</f>
        <v>0</v>
      </c>
      <c r="BI322" s="191">
        <f>IF(N322="nulová",J322,0)</f>
        <v>0</v>
      </c>
      <c r="BJ322" s="18" t="s">
        <v>85</v>
      </c>
      <c r="BK322" s="191">
        <f>ROUND(I322*H322,2)</f>
        <v>0</v>
      </c>
      <c r="BL322" s="18" t="s">
        <v>178</v>
      </c>
      <c r="BM322" s="190" t="s">
        <v>481</v>
      </c>
    </row>
    <row r="323" spans="1:65" s="13" customFormat="1" ht="11.25">
      <c r="B323" s="192"/>
      <c r="C323" s="193"/>
      <c r="D323" s="194" t="s">
        <v>180</v>
      </c>
      <c r="E323" s="195" t="s">
        <v>19</v>
      </c>
      <c r="F323" s="196" t="s">
        <v>3051</v>
      </c>
      <c r="G323" s="193"/>
      <c r="H323" s="197">
        <v>43.6</v>
      </c>
      <c r="I323" s="198"/>
      <c r="J323" s="193"/>
      <c r="K323" s="193"/>
      <c r="L323" s="199"/>
      <c r="M323" s="200"/>
      <c r="N323" s="201"/>
      <c r="O323" s="201"/>
      <c r="P323" s="201"/>
      <c r="Q323" s="201"/>
      <c r="R323" s="201"/>
      <c r="S323" s="201"/>
      <c r="T323" s="202"/>
      <c r="AT323" s="203" t="s">
        <v>180</v>
      </c>
      <c r="AU323" s="203" t="s">
        <v>85</v>
      </c>
      <c r="AV323" s="13" t="s">
        <v>85</v>
      </c>
      <c r="AW323" s="13" t="s">
        <v>34</v>
      </c>
      <c r="AX323" s="13" t="s">
        <v>79</v>
      </c>
      <c r="AY323" s="203" t="s">
        <v>171</v>
      </c>
    </row>
    <row r="324" spans="1:65" s="13" customFormat="1" ht="11.25">
      <c r="B324" s="192"/>
      <c r="C324" s="193"/>
      <c r="D324" s="194" t="s">
        <v>180</v>
      </c>
      <c r="E324" s="193"/>
      <c r="F324" s="196" t="s">
        <v>3052</v>
      </c>
      <c r="G324" s="193"/>
      <c r="H324" s="197">
        <v>47.96</v>
      </c>
      <c r="I324" s="198"/>
      <c r="J324" s="193"/>
      <c r="K324" s="193"/>
      <c r="L324" s="199"/>
      <c r="M324" s="200"/>
      <c r="N324" s="201"/>
      <c r="O324" s="201"/>
      <c r="P324" s="201"/>
      <c r="Q324" s="201"/>
      <c r="R324" s="201"/>
      <c r="S324" s="201"/>
      <c r="T324" s="202"/>
      <c r="AT324" s="203" t="s">
        <v>180</v>
      </c>
      <c r="AU324" s="203" t="s">
        <v>85</v>
      </c>
      <c r="AV324" s="13" t="s">
        <v>85</v>
      </c>
      <c r="AW324" s="13" t="s">
        <v>4</v>
      </c>
      <c r="AX324" s="13" t="s">
        <v>79</v>
      </c>
      <c r="AY324" s="203" t="s">
        <v>171</v>
      </c>
    </row>
    <row r="325" spans="1:65" s="2" customFormat="1" ht="24">
      <c r="A325" s="35"/>
      <c r="B325" s="36"/>
      <c r="C325" s="215" t="s">
        <v>535</v>
      </c>
      <c r="D325" s="215" t="s">
        <v>285</v>
      </c>
      <c r="E325" s="216" t="s">
        <v>485</v>
      </c>
      <c r="F325" s="217" t="s">
        <v>486</v>
      </c>
      <c r="G325" s="218" t="s">
        <v>318</v>
      </c>
      <c r="H325" s="219">
        <v>14.41</v>
      </c>
      <c r="I325" s="220"/>
      <c r="J325" s="221">
        <f>ROUND(I325*H325,2)</f>
        <v>0</v>
      </c>
      <c r="K325" s="217" t="s">
        <v>177</v>
      </c>
      <c r="L325" s="222"/>
      <c r="M325" s="223" t="s">
        <v>19</v>
      </c>
      <c r="N325" s="224" t="s">
        <v>45</v>
      </c>
      <c r="O325" s="65"/>
      <c r="P325" s="188">
        <f>O325*H325</f>
        <v>0</v>
      </c>
      <c r="Q325" s="188">
        <v>2.0000000000000001E-4</v>
      </c>
      <c r="R325" s="188">
        <f>Q325*H325</f>
        <v>2.882E-3</v>
      </c>
      <c r="S325" s="188">
        <v>0</v>
      </c>
      <c r="T325" s="18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0" t="s">
        <v>186</v>
      </c>
      <c r="AT325" s="190" t="s">
        <v>285</v>
      </c>
      <c r="AU325" s="190" t="s">
        <v>85</v>
      </c>
      <c r="AY325" s="18" t="s">
        <v>171</v>
      </c>
      <c r="BE325" s="191">
        <f>IF(N325="základní",J325,0)</f>
        <v>0</v>
      </c>
      <c r="BF325" s="191">
        <f>IF(N325="snížená",J325,0)</f>
        <v>0</v>
      </c>
      <c r="BG325" s="191">
        <f>IF(N325="zákl. přenesená",J325,0)</f>
        <v>0</v>
      </c>
      <c r="BH325" s="191">
        <f>IF(N325="sníž. přenesená",J325,0)</f>
        <v>0</v>
      </c>
      <c r="BI325" s="191">
        <f>IF(N325="nulová",J325,0)</f>
        <v>0</v>
      </c>
      <c r="BJ325" s="18" t="s">
        <v>85</v>
      </c>
      <c r="BK325" s="191">
        <f>ROUND(I325*H325,2)</f>
        <v>0</v>
      </c>
      <c r="BL325" s="18" t="s">
        <v>178</v>
      </c>
      <c r="BM325" s="190" t="s">
        <v>487</v>
      </c>
    </row>
    <row r="326" spans="1:65" s="13" customFormat="1" ht="11.25">
      <c r="B326" s="192"/>
      <c r="C326" s="193"/>
      <c r="D326" s="194" t="s">
        <v>180</v>
      </c>
      <c r="E326" s="195" t="s">
        <v>19</v>
      </c>
      <c r="F326" s="196" t="s">
        <v>3053</v>
      </c>
      <c r="G326" s="193"/>
      <c r="H326" s="197">
        <v>13.1</v>
      </c>
      <c r="I326" s="198"/>
      <c r="J326" s="193"/>
      <c r="K326" s="193"/>
      <c r="L326" s="199"/>
      <c r="M326" s="200"/>
      <c r="N326" s="201"/>
      <c r="O326" s="201"/>
      <c r="P326" s="201"/>
      <c r="Q326" s="201"/>
      <c r="R326" s="201"/>
      <c r="S326" s="201"/>
      <c r="T326" s="202"/>
      <c r="AT326" s="203" t="s">
        <v>180</v>
      </c>
      <c r="AU326" s="203" t="s">
        <v>85</v>
      </c>
      <c r="AV326" s="13" t="s">
        <v>85</v>
      </c>
      <c r="AW326" s="13" t="s">
        <v>34</v>
      </c>
      <c r="AX326" s="13" t="s">
        <v>79</v>
      </c>
      <c r="AY326" s="203" t="s">
        <v>171</v>
      </c>
    </row>
    <row r="327" spans="1:65" s="13" customFormat="1" ht="11.25">
      <c r="B327" s="192"/>
      <c r="C327" s="193"/>
      <c r="D327" s="194" t="s">
        <v>180</v>
      </c>
      <c r="E327" s="193"/>
      <c r="F327" s="196" t="s">
        <v>3054</v>
      </c>
      <c r="G327" s="193"/>
      <c r="H327" s="197">
        <v>14.41</v>
      </c>
      <c r="I327" s="198"/>
      <c r="J327" s="193"/>
      <c r="K327" s="193"/>
      <c r="L327" s="199"/>
      <c r="M327" s="200"/>
      <c r="N327" s="201"/>
      <c r="O327" s="201"/>
      <c r="P327" s="201"/>
      <c r="Q327" s="201"/>
      <c r="R327" s="201"/>
      <c r="S327" s="201"/>
      <c r="T327" s="202"/>
      <c r="AT327" s="203" t="s">
        <v>180</v>
      </c>
      <c r="AU327" s="203" t="s">
        <v>85</v>
      </c>
      <c r="AV327" s="13" t="s">
        <v>85</v>
      </c>
      <c r="AW327" s="13" t="s">
        <v>4</v>
      </c>
      <c r="AX327" s="13" t="s">
        <v>79</v>
      </c>
      <c r="AY327" s="203" t="s">
        <v>171</v>
      </c>
    </row>
    <row r="328" spans="1:65" s="2" customFormat="1" ht="24">
      <c r="A328" s="35"/>
      <c r="B328" s="36"/>
      <c r="C328" s="215" t="s">
        <v>539</v>
      </c>
      <c r="D328" s="215" t="s">
        <v>285</v>
      </c>
      <c r="E328" s="216" t="s">
        <v>491</v>
      </c>
      <c r="F328" s="217" t="s">
        <v>492</v>
      </c>
      <c r="G328" s="218" t="s">
        <v>318</v>
      </c>
      <c r="H328" s="219">
        <v>11</v>
      </c>
      <c r="I328" s="220"/>
      <c r="J328" s="221">
        <f>ROUND(I328*H328,2)</f>
        <v>0</v>
      </c>
      <c r="K328" s="217" t="s">
        <v>177</v>
      </c>
      <c r="L328" s="222"/>
      <c r="M328" s="223" t="s">
        <v>19</v>
      </c>
      <c r="N328" s="224" t="s">
        <v>45</v>
      </c>
      <c r="O328" s="65"/>
      <c r="P328" s="188">
        <f>O328*H328</f>
        <v>0</v>
      </c>
      <c r="Q328" s="188">
        <v>1.2E-4</v>
      </c>
      <c r="R328" s="188">
        <f>Q328*H328</f>
        <v>1.32E-3</v>
      </c>
      <c r="S328" s="188">
        <v>0</v>
      </c>
      <c r="T328" s="18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0" t="s">
        <v>186</v>
      </c>
      <c r="AT328" s="190" t="s">
        <v>285</v>
      </c>
      <c r="AU328" s="190" t="s">
        <v>85</v>
      </c>
      <c r="AY328" s="18" t="s">
        <v>171</v>
      </c>
      <c r="BE328" s="191">
        <f>IF(N328="základní",J328,0)</f>
        <v>0</v>
      </c>
      <c r="BF328" s="191">
        <f>IF(N328="snížená",J328,0)</f>
        <v>0</v>
      </c>
      <c r="BG328" s="191">
        <f>IF(N328="zákl. přenesená",J328,0)</f>
        <v>0</v>
      </c>
      <c r="BH328" s="191">
        <f>IF(N328="sníž. přenesená",J328,0)</f>
        <v>0</v>
      </c>
      <c r="BI328" s="191">
        <f>IF(N328="nulová",J328,0)</f>
        <v>0</v>
      </c>
      <c r="BJ328" s="18" t="s">
        <v>85</v>
      </c>
      <c r="BK328" s="191">
        <f>ROUND(I328*H328,2)</f>
        <v>0</v>
      </c>
      <c r="BL328" s="18" t="s">
        <v>178</v>
      </c>
      <c r="BM328" s="190" t="s">
        <v>493</v>
      </c>
    </row>
    <row r="329" spans="1:65" s="13" customFormat="1" ht="11.25">
      <c r="B329" s="192"/>
      <c r="C329" s="193"/>
      <c r="D329" s="194" t="s">
        <v>180</v>
      </c>
      <c r="E329" s="195" t="s">
        <v>19</v>
      </c>
      <c r="F329" s="196" t="s">
        <v>3055</v>
      </c>
      <c r="G329" s="193"/>
      <c r="H329" s="197">
        <v>10</v>
      </c>
      <c r="I329" s="198"/>
      <c r="J329" s="193"/>
      <c r="K329" s="193"/>
      <c r="L329" s="199"/>
      <c r="M329" s="200"/>
      <c r="N329" s="201"/>
      <c r="O329" s="201"/>
      <c r="P329" s="201"/>
      <c r="Q329" s="201"/>
      <c r="R329" s="201"/>
      <c r="S329" s="201"/>
      <c r="T329" s="202"/>
      <c r="AT329" s="203" t="s">
        <v>180</v>
      </c>
      <c r="AU329" s="203" t="s">
        <v>85</v>
      </c>
      <c r="AV329" s="13" t="s">
        <v>85</v>
      </c>
      <c r="AW329" s="13" t="s">
        <v>34</v>
      </c>
      <c r="AX329" s="13" t="s">
        <v>79</v>
      </c>
      <c r="AY329" s="203" t="s">
        <v>171</v>
      </c>
    </row>
    <row r="330" spans="1:65" s="13" customFormat="1" ht="11.25">
      <c r="B330" s="192"/>
      <c r="C330" s="193"/>
      <c r="D330" s="194" t="s">
        <v>180</v>
      </c>
      <c r="E330" s="193"/>
      <c r="F330" s="196" t="s">
        <v>3056</v>
      </c>
      <c r="G330" s="193"/>
      <c r="H330" s="197">
        <v>11</v>
      </c>
      <c r="I330" s="198"/>
      <c r="J330" s="193"/>
      <c r="K330" s="193"/>
      <c r="L330" s="199"/>
      <c r="M330" s="200"/>
      <c r="N330" s="201"/>
      <c r="O330" s="201"/>
      <c r="P330" s="201"/>
      <c r="Q330" s="201"/>
      <c r="R330" s="201"/>
      <c r="S330" s="201"/>
      <c r="T330" s="202"/>
      <c r="AT330" s="203" t="s">
        <v>180</v>
      </c>
      <c r="AU330" s="203" t="s">
        <v>85</v>
      </c>
      <c r="AV330" s="13" t="s">
        <v>85</v>
      </c>
      <c r="AW330" s="13" t="s">
        <v>4</v>
      </c>
      <c r="AX330" s="13" t="s">
        <v>79</v>
      </c>
      <c r="AY330" s="203" t="s">
        <v>171</v>
      </c>
    </row>
    <row r="331" spans="1:65" s="2" customFormat="1" ht="36">
      <c r="A331" s="35"/>
      <c r="B331" s="36"/>
      <c r="C331" s="179" t="s">
        <v>543</v>
      </c>
      <c r="D331" s="179" t="s">
        <v>173</v>
      </c>
      <c r="E331" s="180" t="s">
        <v>497</v>
      </c>
      <c r="F331" s="181" t="s">
        <v>498</v>
      </c>
      <c r="G331" s="182" t="s">
        <v>231</v>
      </c>
      <c r="H331" s="183">
        <v>53.55</v>
      </c>
      <c r="I331" s="184"/>
      <c r="J331" s="185">
        <f>ROUND(I331*H331,2)</f>
        <v>0</v>
      </c>
      <c r="K331" s="181" t="s">
        <v>177</v>
      </c>
      <c r="L331" s="40"/>
      <c r="M331" s="186" t="s">
        <v>19</v>
      </c>
      <c r="N331" s="187" t="s">
        <v>45</v>
      </c>
      <c r="O331" s="65"/>
      <c r="P331" s="188">
        <f>O331*H331</f>
        <v>0</v>
      </c>
      <c r="Q331" s="188">
        <v>6.28E-3</v>
      </c>
      <c r="R331" s="188">
        <f>Q331*H331</f>
        <v>0.33629399999999998</v>
      </c>
      <c r="S331" s="188">
        <v>0</v>
      </c>
      <c r="T331" s="18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0" t="s">
        <v>178</v>
      </c>
      <c r="AT331" s="190" t="s">
        <v>173</v>
      </c>
      <c r="AU331" s="190" t="s">
        <v>85</v>
      </c>
      <c r="AY331" s="18" t="s">
        <v>171</v>
      </c>
      <c r="BE331" s="191">
        <f>IF(N331="základní",J331,0)</f>
        <v>0</v>
      </c>
      <c r="BF331" s="191">
        <f>IF(N331="snížená",J331,0)</f>
        <v>0</v>
      </c>
      <c r="BG331" s="191">
        <f>IF(N331="zákl. přenesená",J331,0)</f>
        <v>0</v>
      </c>
      <c r="BH331" s="191">
        <f>IF(N331="sníž. přenesená",J331,0)</f>
        <v>0</v>
      </c>
      <c r="BI331" s="191">
        <f>IF(N331="nulová",J331,0)</f>
        <v>0</v>
      </c>
      <c r="BJ331" s="18" t="s">
        <v>85</v>
      </c>
      <c r="BK331" s="191">
        <f>ROUND(I331*H331,2)</f>
        <v>0</v>
      </c>
      <c r="BL331" s="18" t="s">
        <v>178</v>
      </c>
      <c r="BM331" s="190" t="s">
        <v>499</v>
      </c>
    </row>
    <row r="332" spans="1:65" s="13" customFormat="1" ht="11.25">
      <c r="B332" s="192"/>
      <c r="C332" s="193"/>
      <c r="D332" s="194" t="s">
        <v>180</v>
      </c>
      <c r="E332" s="195" t="s">
        <v>19</v>
      </c>
      <c r="F332" s="196" t="s">
        <v>3057</v>
      </c>
      <c r="G332" s="193"/>
      <c r="H332" s="197">
        <v>53.55</v>
      </c>
      <c r="I332" s="198"/>
      <c r="J332" s="193"/>
      <c r="K332" s="193"/>
      <c r="L332" s="199"/>
      <c r="M332" s="200"/>
      <c r="N332" s="201"/>
      <c r="O332" s="201"/>
      <c r="P332" s="201"/>
      <c r="Q332" s="201"/>
      <c r="R332" s="201"/>
      <c r="S332" s="201"/>
      <c r="T332" s="202"/>
      <c r="AT332" s="203" t="s">
        <v>180</v>
      </c>
      <c r="AU332" s="203" t="s">
        <v>85</v>
      </c>
      <c r="AV332" s="13" t="s">
        <v>85</v>
      </c>
      <c r="AW332" s="13" t="s">
        <v>34</v>
      </c>
      <c r="AX332" s="13" t="s">
        <v>73</v>
      </c>
      <c r="AY332" s="203" t="s">
        <v>171</v>
      </c>
    </row>
    <row r="333" spans="1:65" s="14" customFormat="1" ht="11.25">
      <c r="B333" s="204"/>
      <c r="C333" s="205"/>
      <c r="D333" s="194" t="s">
        <v>180</v>
      </c>
      <c r="E333" s="206" t="s">
        <v>19</v>
      </c>
      <c r="F333" s="207" t="s">
        <v>183</v>
      </c>
      <c r="G333" s="205"/>
      <c r="H333" s="208">
        <v>53.55</v>
      </c>
      <c r="I333" s="209"/>
      <c r="J333" s="205"/>
      <c r="K333" s="205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180</v>
      </c>
      <c r="AU333" s="214" t="s">
        <v>85</v>
      </c>
      <c r="AV333" s="14" t="s">
        <v>178</v>
      </c>
      <c r="AW333" s="14" t="s">
        <v>34</v>
      </c>
      <c r="AX333" s="14" t="s">
        <v>79</v>
      </c>
      <c r="AY333" s="214" t="s">
        <v>171</v>
      </c>
    </row>
    <row r="334" spans="1:65" s="2" customFormat="1" ht="36">
      <c r="A334" s="35"/>
      <c r="B334" s="36"/>
      <c r="C334" s="179" t="s">
        <v>548</v>
      </c>
      <c r="D334" s="179" t="s">
        <v>173</v>
      </c>
      <c r="E334" s="180" t="s">
        <v>502</v>
      </c>
      <c r="F334" s="181" t="s">
        <v>503</v>
      </c>
      <c r="G334" s="182" t="s">
        <v>231</v>
      </c>
      <c r="H334" s="183">
        <v>178.5</v>
      </c>
      <c r="I334" s="184"/>
      <c r="J334" s="185">
        <f>ROUND(I334*H334,2)</f>
        <v>0</v>
      </c>
      <c r="K334" s="181" t="s">
        <v>177</v>
      </c>
      <c r="L334" s="40"/>
      <c r="M334" s="186" t="s">
        <v>19</v>
      </c>
      <c r="N334" s="187" t="s">
        <v>45</v>
      </c>
      <c r="O334" s="65"/>
      <c r="P334" s="188">
        <f>O334*H334</f>
        <v>0</v>
      </c>
      <c r="Q334" s="188">
        <v>2.6800000000000001E-3</v>
      </c>
      <c r="R334" s="188">
        <f>Q334*H334</f>
        <v>0.47838000000000003</v>
      </c>
      <c r="S334" s="188">
        <v>0</v>
      </c>
      <c r="T334" s="18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0" t="s">
        <v>178</v>
      </c>
      <c r="AT334" s="190" t="s">
        <v>173</v>
      </c>
      <c r="AU334" s="190" t="s">
        <v>85</v>
      </c>
      <c r="AY334" s="18" t="s">
        <v>171</v>
      </c>
      <c r="BE334" s="191">
        <f>IF(N334="základní",J334,0)</f>
        <v>0</v>
      </c>
      <c r="BF334" s="191">
        <f>IF(N334="snížená",J334,0)</f>
        <v>0</v>
      </c>
      <c r="BG334" s="191">
        <f>IF(N334="zákl. přenesená",J334,0)</f>
        <v>0</v>
      </c>
      <c r="BH334" s="191">
        <f>IF(N334="sníž. přenesená",J334,0)</f>
        <v>0</v>
      </c>
      <c r="BI334" s="191">
        <f>IF(N334="nulová",J334,0)</f>
        <v>0</v>
      </c>
      <c r="BJ334" s="18" t="s">
        <v>85</v>
      </c>
      <c r="BK334" s="191">
        <f>ROUND(I334*H334,2)</f>
        <v>0</v>
      </c>
      <c r="BL334" s="18" t="s">
        <v>178</v>
      </c>
      <c r="BM334" s="190" t="s">
        <v>504</v>
      </c>
    </row>
    <row r="335" spans="1:65" s="13" customFormat="1" ht="11.25">
      <c r="B335" s="192"/>
      <c r="C335" s="193"/>
      <c r="D335" s="194" t="s">
        <v>180</v>
      </c>
      <c r="E335" s="195" t="s">
        <v>19</v>
      </c>
      <c r="F335" s="196" t="s">
        <v>3058</v>
      </c>
      <c r="G335" s="193"/>
      <c r="H335" s="197">
        <v>178.5</v>
      </c>
      <c r="I335" s="198"/>
      <c r="J335" s="193"/>
      <c r="K335" s="193"/>
      <c r="L335" s="199"/>
      <c r="M335" s="200"/>
      <c r="N335" s="201"/>
      <c r="O335" s="201"/>
      <c r="P335" s="201"/>
      <c r="Q335" s="201"/>
      <c r="R335" s="201"/>
      <c r="S335" s="201"/>
      <c r="T335" s="202"/>
      <c r="AT335" s="203" t="s">
        <v>180</v>
      </c>
      <c r="AU335" s="203" t="s">
        <v>85</v>
      </c>
      <c r="AV335" s="13" t="s">
        <v>85</v>
      </c>
      <c r="AW335" s="13" t="s">
        <v>34</v>
      </c>
      <c r="AX335" s="13" t="s">
        <v>79</v>
      </c>
      <c r="AY335" s="203" t="s">
        <v>171</v>
      </c>
    </row>
    <row r="336" spans="1:65" s="2" customFormat="1" ht="36">
      <c r="A336" s="35"/>
      <c r="B336" s="36"/>
      <c r="C336" s="179" t="s">
        <v>557</v>
      </c>
      <c r="D336" s="179" t="s">
        <v>173</v>
      </c>
      <c r="E336" s="180" t="s">
        <v>508</v>
      </c>
      <c r="F336" s="181" t="s">
        <v>509</v>
      </c>
      <c r="G336" s="182" t="s">
        <v>231</v>
      </c>
      <c r="H336" s="183">
        <v>31.68</v>
      </c>
      <c r="I336" s="184"/>
      <c r="J336" s="185">
        <f>ROUND(I336*H336,2)</f>
        <v>0</v>
      </c>
      <c r="K336" s="181" t="s">
        <v>177</v>
      </c>
      <c r="L336" s="40"/>
      <c r="M336" s="186" t="s">
        <v>19</v>
      </c>
      <c r="N336" s="187" t="s">
        <v>45</v>
      </c>
      <c r="O336" s="65"/>
      <c r="P336" s="188">
        <f>O336*H336</f>
        <v>0</v>
      </c>
      <c r="Q336" s="188">
        <v>0</v>
      </c>
      <c r="R336" s="188">
        <f>Q336*H336</f>
        <v>0</v>
      </c>
      <c r="S336" s="188">
        <v>0</v>
      </c>
      <c r="T336" s="18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90" t="s">
        <v>178</v>
      </c>
      <c r="AT336" s="190" t="s">
        <v>173</v>
      </c>
      <c r="AU336" s="190" t="s">
        <v>85</v>
      </c>
      <c r="AY336" s="18" t="s">
        <v>171</v>
      </c>
      <c r="BE336" s="191">
        <f>IF(N336="základní",J336,0)</f>
        <v>0</v>
      </c>
      <c r="BF336" s="191">
        <f>IF(N336="snížená",J336,0)</f>
        <v>0</v>
      </c>
      <c r="BG336" s="191">
        <f>IF(N336="zákl. přenesená",J336,0)</f>
        <v>0</v>
      </c>
      <c r="BH336" s="191">
        <f>IF(N336="sníž. přenesená",J336,0)</f>
        <v>0</v>
      </c>
      <c r="BI336" s="191">
        <f>IF(N336="nulová",J336,0)</f>
        <v>0</v>
      </c>
      <c r="BJ336" s="18" t="s">
        <v>85</v>
      </c>
      <c r="BK336" s="191">
        <f>ROUND(I336*H336,2)</f>
        <v>0</v>
      </c>
      <c r="BL336" s="18" t="s">
        <v>178</v>
      </c>
      <c r="BM336" s="190" t="s">
        <v>510</v>
      </c>
    </row>
    <row r="337" spans="1:65" s="13" customFormat="1" ht="11.25">
      <c r="B337" s="192"/>
      <c r="C337" s="193"/>
      <c r="D337" s="194" t="s">
        <v>180</v>
      </c>
      <c r="E337" s="195" t="s">
        <v>19</v>
      </c>
      <c r="F337" s="196" t="s">
        <v>3059</v>
      </c>
      <c r="G337" s="193"/>
      <c r="H337" s="197">
        <v>31.68</v>
      </c>
      <c r="I337" s="198"/>
      <c r="J337" s="193"/>
      <c r="K337" s="193"/>
      <c r="L337" s="199"/>
      <c r="M337" s="200"/>
      <c r="N337" s="201"/>
      <c r="O337" s="201"/>
      <c r="P337" s="201"/>
      <c r="Q337" s="201"/>
      <c r="R337" s="201"/>
      <c r="S337" s="201"/>
      <c r="T337" s="202"/>
      <c r="AT337" s="203" t="s">
        <v>180</v>
      </c>
      <c r="AU337" s="203" t="s">
        <v>85</v>
      </c>
      <c r="AV337" s="13" t="s">
        <v>85</v>
      </c>
      <c r="AW337" s="13" t="s">
        <v>34</v>
      </c>
      <c r="AX337" s="13" t="s">
        <v>73</v>
      </c>
      <c r="AY337" s="203" t="s">
        <v>171</v>
      </c>
    </row>
    <row r="338" spans="1:65" s="14" customFormat="1" ht="11.25">
      <c r="B338" s="204"/>
      <c r="C338" s="205"/>
      <c r="D338" s="194" t="s">
        <v>180</v>
      </c>
      <c r="E338" s="206" t="s">
        <v>19</v>
      </c>
      <c r="F338" s="207" t="s">
        <v>183</v>
      </c>
      <c r="G338" s="205"/>
      <c r="H338" s="208">
        <v>31.68</v>
      </c>
      <c r="I338" s="209"/>
      <c r="J338" s="205"/>
      <c r="K338" s="205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180</v>
      </c>
      <c r="AU338" s="214" t="s">
        <v>85</v>
      </c>
      <c r="AV338" s="14" t="s">
        <v>178</v>
      </c>
      <c r="AW338" s="14" t="s">
        <v>34</v>
      </c>
      <c r="AX338" s="14" t="s">
        <v>79</v>
      </c>
      <c r="AY338" s="214" t="s">
        <v>171</v>
      </c>
    </row>
    <row r="339" spans="1:65" s="2" customFormat="1" ht="33" customHeight="1">
      <c r="A339" s="35"/>
      <c r="B339" s="36"/>
      <c r="C339" s="179" t="s">
        <v>562</v>
      </c>
      <c r="D339" s="179" t="s">
        <v>173</v>
      </c>
      <c r="E339" s="180" t="s">
        <v>519</v>
      </c>
      <c r="F339" s="181" t="s">
        <v>520</v>
      </c>
      <c r="G339" s="182" t="s">
        <v>176</v>
      </c>
      <c r="H339" s="183">
        <v>20.719000000000001</v>
      </c>
      <c r="I339" s="184"/>
      <c r="J339" s="185">
        <f>ROUND(I339*H339,2)</f>
        <v>0</v>
      </c>
      <c r="K339" s="181" t="s">
        <v>177</v>
      </c>
      <c r="L339" s="40"/>
      <c r="M339" s="186" t="s">
        <v>19</v>
      </c>
      <c r="N339" s="187" t="s">
        <v>45</v>
      </c>
      <c r="O339" s="65"/>
      <c r="P339" s="188">
        <f>O339*H339</f>
        <v>0</v>
      </c>
      <c r="Q339" s="188">
        <v>2.45329</v>
      </c>
      <c r="R339" s="188">
        <f>Q339*H339</f>
        <v>50.82971551</v>
      </c>
      <c r="S339" s="188">
        <v>0</v>
      </c>
      <c r="T339" s="189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0" t="s">
        <v>178</v>
      </c>
      <c r="AT339" s="190" t="s">
        <v>173</v>
      </c>
      <c r="AU339" s="190" t="s">
        <v>85</v>
      </c>
      <c r="AY339" s="18" t="s">
        <v>171</v>
      </c>
      <c r="BE339" s="191">
        <f>IF(N339="základní",J339,0)</f>
        <v>0</v>
      </c>
      <c r="BF339" s="191">
        <f>IF(N339="snížená",J339,0)</f>
        <v>0</v>
      </c>
      <c r="BG339" s="191">
        <f>IF(N339="zákl. přenesená",J339,0)</f>
        <v>0</v>
      </c>
      <c r="BH339" s="191">
        <f>IF(N339="sníž. přenesená",J339,0)</f>
        <v>0</v>
      </c>
      <c r="BI339" s="191">
        <f>IF(N339="nulová",J339,0)</f>
        <v>0</v>
      </c>
      <c r="BJ339" s="18" t="s">
        <v>85</v>
      </c>
      <c r="BK339" s="191">
        <f>ROUND(I339*H339,2)</f>
        <v>0</v>
      </c>
      <c r="BL339" s="18" t="s">
        <v>178</v>
      </c>
      <c r="BM339" s="190" t="s">
        <v>521</v>
      </c>
    </row>
    <row r="340" spans="1:65" s="13" customFormat="1" ht="33.75">
      <c r="B340" s="192"/>
      <c r="C340" s="193"/>
      <c r="D340" s="194" t="s">
        <v>180</v>
      </c>
      <c r="E340" s="195" t="s">
        <v>19</v>
      </c>
      <c r="F340" s="196" t="s">
        <v>3060</v>
      </c>
      <c r="G340" s="193"/>
      <c r="H340" s="197">
        <v>5.7130000000000001</v>
      </c>
      <c r="I340" s="198"/>
      <c r="J340" s="193"/>
      <c r="K340" s="193"/>
      <c r="L340" s="199"/>
      <c r="M340" s="200"/>
      <c r="N340" s="201"/>
      <c r="O340" s="201"/>
      <c r="P340" s="201"/>
      <c r="Q340" s="201"/>
      <c r="R340" s="201"/>
      <c r="S340" s="201"/>
      <c r="T340" s="202"/>
      <c r="AT340" s="203" t="s">
        <v>180</v>
      </c>
      <c r="AU340" s="203" t="s">
        <v>85</v>
      </c>
      <c r="AV340" s="13" t="s">
        <v>85</v>
      </c>
      <c r="AW340" s="13" t="s">
        <v>34</v>
      </c>
      <c r="AX340" s="13" t="s">
        <v>73</v>
      </c>
      <c r="AY340" s="203" t="s">
        <v>171</v>
      </c>
    </row>
    <row r="341" spans="1:65" s="13" customFormat="1" ht="11.25">
      <c r="B341" s="192"/>
      <c r="C341" s="193"/>
      <c r="D341" s="194" t="s">
        <v>180</v>
      </c>
      <c r="E341" s="195" t="s">
        <v>19</v>
      </c>
      <c r="F341" s="196" t="s">
        <v>3061</v>
      </c>
      <c r="G341" s="193"/>
      <c r="H341" s="197">
        <v>1.3660000000000001</v>
      </c>
      <c r="I341" s="198"/>
      <c r="J341" s="193"/>
      <c r="K341" s="193"/>
      <c r="L341" s="199"/>
      <c r="M341" s="200"/>
      <c r="N341" s="201"/>
      <c r="O341" s="201"/>
      <c r="P341" s="201"/>
      <c r="Q341" s="201"/>
      <c r="R341" s="201"/>
      <c r="S341" s="201"/>
      <c r="T341" s="202"/>
      <c r="AT341" s="203" t="s">
        <v>180</v>
      </c>
      <c r="AU341" s="203" t="s">
        <v>85</v>
      </c>
      <c r="AV341" s="13" t="s">
        <v>85</v>
      </c>
      <c r="AW341" s="13" t="s">
        <v>34</v>
      </c>
      <c r="AX341" s="13" t="s">
        <v>73</v>
      </c>
      <c r="AY341" s="203" t="s">
        <v>171</v>
      </c>
    </row>
    <row r="342" spans="1:65" s="13" customFormat="1" ht="11.25">
      <c r="B342" s="192"/>
      <c r="C342" s="193"/>
      <c r="D342" s="194" t="s">
        <v>180</v>
      </c>
      <c r="E342" s="195" t="s">
        <v>19</v>
      </c>
      <c r="F342" s="196" t="s">
        <v>3062</v>
      </c>
      <c r="G342" s="193"/>
      <c r="H342" s="197">
        <v>7.0490000000000004</v>
      </c>
      <c r="I342" s="198"/>
      <c r="J342" s="193"/>
      <c r="K342" s="193"/>
      <c r="L342" s="199"/>
      <c r="M342" s="200"/>
      <c r="N342" s="201"/>
      <c r="O342" s="201"/>
      <c r="P342" s="201"/>
      <c r="Q342" s="201"/>
      <c r="R342" s="201"/>
      <c r="S342" s="201"/>
      <c r="T342" s="202"/>
      <c r="AT342" s="203" t="s">
        <v>180</v>
      </c>
      <c r="AU342" s="203" t="s">
        <v>85</v>
      </c>
      <c r="AV342" s="13" t="s">
        <v>85</v>
      </c>
      <c r="AW342" s="13" t="s">
        <v>34</v>
      </c>
      <c r="AX342" s="13" t="s">
        <v>73</v>
      </c>
      <c r="AY342" s="203" t="s">
        <v>171</v>
      </c>
    </row>
    <row r="343" spans="1:65" s="13" customFormat="1" ht="22.5">
      <c r="B343" s="192"/>
      <c r="C343" s="193"/>
      <c r="D343" s="194" t="s">
        <v>180</v>
      </c>
      <c r="E343" s="195" t="s">
        <v>19</v>
      </c>
      <c r="F343" s="196" t="s">
        <v>3063</v>
      </c>
      <c r="G343" s="193"/>
      <c r="H343" s="197">
        <v>6.5910000000000002</v>
      </c>
      <c r="I343" s="198"/>
      <c r="J343" s="193"/>
      <c r="K343" s="193"/>
      <c r="L343" s="199"/>
      <c r="M343" s="200"/>
      <c r="N343" s="201"/>
      <c r="O343" s="201"/>
      <c r="P343" s="201"/>
      <c r="Q343" s="201"/>
      <c r="R343" s="201"/>
      <c r="S343" s="201"/>
      <c r="T343" s="202"/>
      <c r="AT343" s="203" t="s">
        <v>180</v>
      </c>
      <c r="AU343" s="203" t="s">
        <v>85</v>
      </c>
      <c r="AV343" s="13" t="s">
        <v>85</v>
      </c>
      <c r="AW343" s="13" t="s">
        <v>34</v>
      </c>
      <c r="AX343" s="13" t="s">
        <v>73</v>
      </c>
      <c r="AY343" s="203" t="s">
        <v>171</v>
      </c>
    </row>
    <row r="344" spans="1:65" s="14" customFormat="1" ht="11.25">
      <c r="B344" s="204"/>
      <c r="C344" s="205"/>
      <c r="D344" s="194" t="s">
        <v>180</v>
      </c>
      <c r="E344" s="206" t="s">
        <v>19</v>
      </c>
      <c r="F344" s="207" t="s">
        <v>183</v>
      </c>
      <c r="G344" s="205"/>
      <c r="H344" s="208">
        <v>20.719000000000001</v>
      </c>
      <c r="I344" s="209"/>
      <c r="J344" s="205"/>
      <c r="K344" s="205"/>
      <c r="L344" s="210"/>
      <c r="M344" s="211"/>
      <c r="N344" s="212"/>
      <c r="O344" s="212"/>
      <c r="P344" s="212"/>
      <c r="Q344" s="212"/>
      <c r="R344" s="212"/>
      <c r="S344" s="212"/>
      <c r="T344" s="213"/>
      <c r="AT344" s="214" t="s">
        <v>180</v>
      </c>
      <c r="AU344" s="214" t="s">
        <v>85</v>
      </c>
      <c r="AV344" s="14" t="s">
        <v>178</v>
      </c>
      <c r="AW344" s="14" t="s">
        <v>34</v>
      </c>
      <c r="AX344" s="14" t="s">
        <v>79</v>
      </c>
      <c r="AY344" s="214" t="s">
        <v>171</v>
      </c>
    </row>
    <row r="345" spans="1:65" s="2" customFormat="1" ht="33" customHeight="1">
      <c r="A345" s="35"/>
      <c r="B345" s="36"/>
      <c r="C345" s="179" t="s">
        <v>567</v>
      </c>
      <c r="D345" s="179" t="s">
        <v>173</v>
      </c>
      <c r="E345" s="180" t="s">
        <v>3064</v>
      </c>
      <c r="F345" s="181" t="s">
        <v>3065</v>
      </c>
      <c r="G345" s="182" t="s">
        <v>176</v>
      </c>
      <c r="H345" s="183">
        <v>26.701000000000001</v>
      </c>
      <c r="I345" s="184"/>
      <c r="J345" s="185">
        <f>ROUND(I345*H345,2)</f>
        <v>0</v>
      </c>
      <c r="K345" s="181" t="s">
        <v>177</v>
      </c>
      <c r="L345" s="40"/>
      <c r="M345" s="186" t="s">
        <v>19</v>
      </c>
      <c r="N345" s="187" t="s">
        <v>45</v>
      </c>
      <c r="O345" s="65"/>
      <c r="P345" s="188">
        <f>O345*H345</f>
        <v>0</v>
      </c>
      <c r="Q345" s="188">
        <v>2.45329</v>
      </c>
      <c r="R345" s="188">
        <f>Q345*H345</f>
        <v>65.505296290000004</v>
      </c>
      <c r="S345" s="188">
        <v>0</v>
      </c>
      <c r="T345" s="189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90" t="s">
        <v>178</v>
      </c>
      <c r="AT345" s="190" t="s">
        <v>173</v>
      </c>
      <c r="AU345" s="190" t="s">
        <v>85</v>
      </c>
      <c r="AY345" s="18" t="s">
        <v>171</v>
      </c>
      <c r="BE345" s="191">
        <f>IF(N345="základní",J345,0)</f>
        <v>0</v>
      </c>
      <c r="BF345" s="191">
        <f>IF(N345="snížená",J345,0)</f>
        <v>0</v>
      </c>
      <c r="BG345" s="191">
        <f>IF(N345="zákl. přenesená",J345,0)</f>
        <v>0</v>
      </c>
      <c r="BH345" s="191">
        <f>IF(N345="sníž. přenesená",J345,0)</f>
        <v>0</v>
      </c>
      <c r="BI345" s="191">
        <f>IF(N345="nulová",J345,0)</f>
        <v>0</v>
      </c>
      <c r="BJ345" s="18" t="s">
        <v>85</v>
      </c>
      <c r="BK345" s="191">
        <f>ROUND(I345*H345,2)</f>
        <v>0</v>
      </c>
      <c r="BL345" s="18" t="s">
        <v>178</v>
      </c>
      <c r="BM345" s="190" t="s">
        <v>3066</v>
      </c>
    </row>
    <row r="346" spans="1:65" s="13" customFormat="1" ht="22.5">
      <c r="B346" s="192"/>
      <c r="C346" s="193"/>
      <c r="D346" s="194" t="s">
        <v>180</v>
      </c>
      <c r="E346" s="195" t="s">
        <v>19</v>
      </c>
      <c r="F346" s="196" t="s">
        <v>3067</v>
      </c>
      <c r="G346" s="193"/>
      <c r="H346" s="197">
        <v>26.701000000000001</v>
      </c>
      <c r="I346" s="198"/>
      <c r="J346" s="193"/>
      <c r="K346" s="193"/>
      <c r="L346" s="199"/>
      <c r="M346" s="200"/>
      <c r="N346" s="201"/>
      <c r="O346" s="201"/>
      <c r="P346" s="201"/>
      <c r="Q346" s="201"/>
      <c r="R346" s="201"/>
      <c r="S346" s="201"/>
      <c r="T346" s="202"/>
      <c r="AT346" s="203" t="s">
        <v>180</v>
      </c>
      <c r="AU346" s="203" t="s">
        <v>85</v>
      </c>
      <c r="AV346" s="13" t="s">
        <v>85</v>
      </c>
      <c r="AW346" s="13" t="s">
        <v>34</v>
      </c>
      <c r="AX346" s="13" t="s">
        <v>79</v>
      </c>
      <c r="AY346" s="203" t="s">
        <v>171</v>
      </c>
    </row>
    <row r="347" spans="1:65" s="2" customFormat="1" ht="36">
      <c r="A347" s="35"/>
      <c r="B347" s="36"/>
      <c r="C347" s="179" t="s">
        <v>573</v>
      </c>
      <c r="D347" s="179" t="s">
        <v>173</v>
      </c>
      <c r="E347" s="180" t="s">
        <v>531</v>
      </c>
      <c r="F347" s="181" t="s">
        <v>532</v>
      </c>
      <c r="G347" s="182" t="s">
        <v>176</v>
      </c>
      <c r="H347" s="183">
        <v>20.719000000000001</v>
      </c>
      <c r="I347" s="184"/>
      <c r="J347" s="185">
        <f>ROUND(I347*H347,2)</f>
        <v>0</v>
      </c>
      <c r="K347" s="181" t="s">
        <v>177</v>
      </c>
      <c r="L347" s="40"/>
      <c r="M347" s="186" t="s">
        <v>19</v>
      </c>
      <c r="N347" s="187" t="s">
        <v>45</v>
      </c>
      <c r="O347" s="65"/>
      <c r="P347" s="188">
        <f>O347*H347</f>
        <v>0</v>
      </c>
      <c r="Q347" s="188">
        <v>0</v>
      </c>
      <c r="R347" s="188">
        <f>Q347*H347</f>
        <v>0</v>
      </c>
      <c r="S347" s="188">
        <v>0</v>
      </c>
      <c r="T347" s="189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0" t="s">
        <v>178</v>
      </c>
      <c r="AT347" s="190" t="s">
        <v>173</v>
      </c>
      <c r="AU347" s="190" t="s">
        <v>85</v>
      </c>
      <c r="AY347" s="18" t="s">
        <v>171</v>
      </c>
      <c r="BE347" s="191">
        <f>IF(N347="základní",J347,0)</f>
        <v>0</v>
      </c>
      <c r="BF347" s="191">
        <f>IF(N347="snížená",J347,0)</f>
        <v>0</v>
      </c>
      <c r="BG347" s="191">
        <f>IF(N347="zákl. přenesená",J347,0)</f>
        <v>0</v>
      </c>
      <c r="BH347" s="191">
        <f>IF(N347="sníž. přenesená",J347,0)</f>
        <v>0</v>
      </c>
      <c r="BI347" s="191">
        <f>IF(N347="nulová",J347,0)</f>
        <v>0</v>
      </c>
      <c r="BJ347" s="18" t="s">
        <v>85</v>
      </c>
      <c r="BK347" s="191">
        <f>ROUND(I347*H347,2)</f>
        <v>0</v>
      </c>
      <c r="BL347" s="18" t="s">
        <v>178</v>
      </c>
      <c r="BM347" s="190" t="s">
        <v>533</v>
      </c>
    </row>
    <row r="348" spans="1:65" s="13" customFormat="1" ht="11.25">
      <c r="B348" s="192"/>
      <c r="C348" s="193"/>
      <c r="D348" s="194" t="s">
        <v>180</v>
      </c>
      <c r="E348" s="195" t="s">
        <v>19</v>
      </c>
      <c r="F348" s="196" t="s">
        <v>3068</v>
      </c>
      <c r="G348" s="193"/>
      <c r="H348" s="197">
        <v>20.719000000000001</v>
      </c>
      <c r="I348" s="198"/>
      <c r="J348" s="193"/>
      <c r="K348" s="193"/>
      <c r="L348" s="199"/>
      <c r="M348" s="200"/>
      <c r="N348" s="201"/>
      <c r="O348" s="201"/>
      <c r="P348" s="201"/>
      <c r="Q348" s="201"/>
      <c r="R348" s="201"/>
      <c r="S348" s="201"/>
      <c r="T348" s="202"/>
      <c r="AT348" s="203" t="s">
        <v>180</v>
      </c>
      <c r="AU348" s="203" t="s">
        <v>85</v>
      </c>
      <c r="AV348" s="13" t="s">
        <v>85</v>
      </c>
      <c r="AW348" s="13" t="s">
        <v>34</v>
      </c>
      <c r="AX348" s="13" t="s">
        <v>79</v>
      </c>
      <c r="AY348" s="203" t="s">
        <v>171</v>
      </c>
    </row>
    <row r="349" spans="1:65" s="2" customFormat="1" ht="44.25" customHeight="1">
      <c r="A349" s="35"/>
      <c r="B349" s="36"/>
      <c r="C349" s="179" t="s">
        <v>577</v>
      </c>
      <c r="D349" s="179" t="s">
        <v>173</v>
      </c>
      <c r="E349" s="180" t="s">
        <v>540</v>
      </c>
      <c r="F349" s="181" t="s">
        <v>541</v>
      </c>
      <c r="G349" s="182" t="s">
        <v>176</v>
      </c>
      <c r="H349" s="183">
        <v>20.719000000000001</v>
      </c>
      <c r="I349" s="184"/>
      <c r="J349" s="185">
        <f>ROUND(I349*H349,2)</f>
        <v>0</v>
      </c>
      <c r="K349" s="181" t="s">
        <v>177</v>
      </c>
      <c r="L349" s="40"/>
      <c r="M349" s="186" t="s">
        <v>19</v>
      </c>
      <c r="N349" s="187" t="s">
        <v>45</v>
      </c>
      <c r="O349" s="65"/>
      <c r="P349" s="188">
        <f>O349*H349</f>
        <v>0</v>
      </c>
      <c r="Q349" s="188">
        <v>0</v>
      </c>
      <c r="R349" s="188">
        <f>Q349*H349</f>
        <v>0</v>
      </c>
      <c r="S349" s="188">
        <v>0</v>
      </c>
      <c r="T349" s="18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0" t="s">
        <v>178</v>
      </c>
      <c r="AT349" s="190" t="s">
        <v>173</v>
      </c>
      <c r="AU349" s="190" t="s">
        <v>85</v>
      </c>
      <c r="AY349" s="18" t="s">
        <v>171</v>
      </c>
      <c r="BE349" s="191">
        <f>IF(N349="základní",J349,0)</f>
        <v>0</v>
      </c>
      <c r="BF349" s="191">
        <f>IF(N349="snížená",J349,0)</f>
        <v>0</v>
      </c>
      <c r="BG349" s="191">
        <f>IF(N349="zákl. přenesená",J349,0)</f>
        <v>0</v>
      </c>
      <c r="BH349" s="191">
        <f>IF(N349="sníž. přenesená",J349,0)</f>
        <v>0</v>
      </c>
      <c r="BI349" s="191">
        <f>IF(N349="nulová",J349,0)</f>
        <v>0</v>
      </c>
      <c r="BJ349" s="18" t="s">
        <v>85</v>
      </c>
      <c r="BK349" s="191">
        <f>ROUND(I349*H349,2)</f>
        <v>0</v>
      </c>
      <c r="BL349" s="18" t="s">
        <v>178</v>
      </c>
      <c r="BM349" s="190" t="s">
        <v>542</v>
      </c>
    </row>
    <row r="350" spans="1:65" s="13" customFormat="1" ht="11.25">
      <c r="B350" s="192"/>
      <c r="C350" s="193"/>
      <c r="D350" s="194" t="s">
        <v>180</v>
      </c>
      <c r="E350" s="195" t="s">
        <v>19</v>
      </c>
      <c r="F350" s="196" t="s">
        <v>3068</v>
      </c>
      <c r="G350" s="193"/>
      <c r="H350" s="197">
        <v>20.719000000000001</v>
      </c>
      <c r="I350" s="198"/>
      <c r="J350" s="193"/>
      <c r="K350" s="193"/>
      <c r="L350" s="199"/>
      <c r="M350" s="200"/>
      <c r="N350" s="201"/>
      <c r="O350" s="201"/>
      <c r="P350" s="201"/>
      <c r="Q350" s="201"/>
      <c r="R350" s="201"/>
      <c r="S350" s="201"/>
      <c r="T350" s="202"/>
      <c r="AT350" s="203" t="s">
        <v>180</v>
      </c>
      <c r="AU350" s="203" t="s">
        <v>85</v>
      </c>
      <c r="AV350" s="13" t="s">
        <v>85</v>
      </c>
      <c r="AW350" s="13" t="s">
        <v>34</v>
      </c>
      <c r="AX350" s="13" t="s">
        <v>79</v>
      </c>
      <c r="AY350" s="203" t="s">
        <v>171</v>
      </c>
    </row>
    <row r="351" spans="1:65" s="2" customFormat="1" ht="21.75" customHeight="1">
      <c r="A351" s="35"/>
      <c r="B351" s="36"/>
      <c r="C351" s="179" t="s">
        <v>313</v>
      </c>
      <c r="D351" s="179" t="s">
        <v>173</v>
      </c>
      <c r="E351" s="180" t="s">
        <v>544</v>
      </c>
      <c r="F351" s="181" t="s">
        <v>545</v>
      </c>
      <c r="G351" s="182" t="s">
        <v>215</v>
      </c>
      <c r="H351" s="183">
        <v>2.2509999999999999</v>
      </c>
      <c r="I351" s="184"/>
      <c r="J351" s="185">
        <f>ROUND(I351*H351,2)</f>
        <v>0</v>
      </c>
      <c r="K351" s="181" t="s">
        <v>177</v>
      </c>
      <c r="L351" s="40"/>
      <c r="M351" s="186" t="s">
        <v>19</v>
      </c>
      <c r="N351" s="187" t="s">
        <v>45</v>
      </c>
      <c r="O351" s="65"/>
      <c r="P351" s="188">
        <f>O351*H351</f>
        <v>0</v>
      </c>
      <c r="Q351" s="188">
        <v>1.06277</v>
      </c>
      <c r="R351" s="188">
        <f>Q351*H351</f>
        <v>2.39229527</v>
      </c>
      <c r="S351" s="188">
        <v>0</v>
      </c>
      <c r="T351" s="189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0" t="s">
        <v>178</v>
      </c>
      <c r="AT351" s="190" t="s">
        <v>173</v>
      </c>
      <c r="AU351" s="190" t="s">
        <v>85</v>
      </c>
      <c r="AY351" s="18" t="s">
        <v>171</v>
      </c>
      <c r="BE351" s="191">
        <f>IF(N351="základní",J351,0)</f>
        <v>0</v>
      </c>
      <c r="BF351" s="191">
        <f>IF(N351="snížená",J351,0)</f>
        <v>0</v>
      </c>
      <c r="BG351" s="191">
        <f>IF(N351="zákl. přenesená",J351,0)</f>
        <v>0</v>
      </c>
      <c r="BH351" s="191">
        <f>IF(N351="sníž. přenesená",J351,0)</f>
        <v>0</v>
      </c>
      <c r="BI351" s="191">
        <f>IF(N351="nulová",J351,0)</f>
        <v>0</v>
      </c>
      <c r="BJ351" s="18" t="s">
        <v>85</v>
      </c>
      <c r="BK351" s="191">
        <f>ROUND(I351*H351,2)</f>
        <v>0</v>
      </c>
      <c r="BL351" s="18" t="s">
        <v>178</v>
      </c>
      <c r="BM351" s="190" t="s">
        <v>546</v>
      </c>
    </row>
    <row r="352" spans="1:65" s="13" customFormat="1" ht="22.5">
      <c r="B352" s="192"/>
      <c r="C352" s="193"/>
      <c r="D352" s="194" t="s">
        <v>180</v>
      </c>
      <c r="E352" s="195" t="s">
        <v>19</v>
      </c>
      <c r="F352" s="196" t="s">
        <v>3069</v>
      </c>
      <c r="G352" s="193"/>
      <c r="H352" s="197">
        <v>1.202</v>
      </c>
      <c r="I352" s="198"/>
      <c r="J352" s="193"/>
      <c r="K352" s="193"/>
      <c r="L352" s="199"/>
      <c r="M352" s="200"/>
      <c r="N352" s="201"/>
      <c r="O352" s="201"/>
      <c r="P352" s="201"/>
      <c r="Q352" s="201"/>
      <c r="R352" s="201"/>
      <c r="S352" s="201"/>
      <c r="T352" s="202"/>
      <c r="AT352" s="203" t="s">
        <v>180</v>
      </c>
      <c r="AU352" s="203" t="s">
        <v>85</v>
      </c>
      <c r="AV352" s="13" t="s">
        <v>85</v>
      </c>
      <c r="AW352" s="13" t="s">
        <v>34</v>
      </c>
      <c r="AX352" s="13" t="s">
        <v>73</v>
      </c>
      <c r="AY352" s="203" t="s">
        <v>171</v>
      </c>
    </row>
    <row r="353" spans="1:65" s="15" customFormat="1" ht="11.25">
      <c r="B353" s="225"/>
      <c r="C353" s="226"/>
      <c r="D353" s="194" t="s">
        <v>180</v>
      </c>
      <c r="E353" s="227" t="s">
        <v>19</v>
      </c>
      <c r="F353" s="228" t="s">
        <v>3070</v>
      </c>
      <c r="G353" s="226"/>
      <c r="H353" s="227" t="s">
        <v>19</v>
      </c>
      <c r="I353" s="229"/>
      <c r="J353" s="226"/>
      <c r="K353" s="226"/>
      <c r="L353" s="230"/>
      <c r="M353" s="231"/>
      <c r="N353" s="232"/>
      <c r="O353" s="232"/>
      <c r="P353" s="232"/>
      <c r="Q353" s="232"/>
      <c r="R353" s="232"/>
      <c r="S353" s="232"/>
      <c r="T353" s="233"/>
      <c r="AT353" s="234" t="s">
        <v>180</v>
      </c>
      <c r="AU353" s="234" t="s">
        <v>85</v>
      </c>
      <c r="AV353" s="15" t="s">
        <v>79</v>
      </c>
      <c r="AW353" s="15" t="s">
        <v>34</v>
      </c>
      <c r="AX353" s="15" t="s">
        <v>73</v>
      </c>
      <c r="AY353" s="234" t="s">
        <v>171</v>
      </c>
    </row>
    <row r="354" spans="1:65" s="13" customFormat="1" ht="33.75">
      <c r="B354" s="192"/>
      <c r="C354" s="193"/>
      <c r="D354" s="194" t="s">
        <v>180</v>
      </c>
      <c r="E354" s="195" t="s">
        <v>19</v>
      </c>
      <c r="F354" s="196" t="s">
        <v>3071</v>
      </c>
      <c r="G354" s="193"/>
      <c r="H354" s="197">
        <v>0.29799999999999999</v>
      </c>
      <c r="I354" s="198"/>
      <c r="J354" s="193"/>
      <c r="K354" s="193"/>
      <c r="L354" s="199"/>
      <c r="M354" s="200"/>
      <c r="N354" s="201"/>
      <c r="O354" s="201"/>
      <c r="P354" s="201"/>
      <c r="Q354" s="201"/>
      <c r="R354" s="201"/>
      <c r="S354" s="201"/>
      <c r="T354" s="202"/>
      <c r="AT354" s="203" t="s">
        <v>180</v>
      </c>
      <c r="AU354" s="203" t="s">
        <v>85</v>
      </c>
      <c r="AV354" s="13" t="s">
        <v>85</v>
      </c>
      <c r="AW354" s="13" t="s">
        <v>34</v>
      </c>
      <c r="AX354" s="13" t="s">
        <v>73</v>
      </c>
      <c r="AY354" s="203" t="s">
        <v>171</v>
      </c>
    </row>
    <row r="355" spans="1:65" s="13" customFormat="1" ht="11.25">
      <c r="B355" s="192"/>
      <c r="C355" s="193"/>
      <c r="D355" s="194" t="s">
        <v>180</v>
      </c>
      <c r="E355" s="195" t="s">
        <v>19</v>
      </c>
      <c r="F355" s="196" t="s">
        <v>3072</v>
      </c>
      <c r="G355" s="193"/>
      <c r="H355" s="197">
        <v>7.1999999999999995E-2</v>
      </c>
      <c r="I355" s="198"/>
      <c r="J355" s="193"/>
      <c r="K355" s="193"/>
      <c r="L355" s="199"/>
      <c r="M355" s="200"/>
      <c r="N355" s="201"/>
      <c r="O355" s="201"/>
      <c r="P355" s="201"/>
      <c r="Q355" s="201"/>
      <c r="R355" s="201"/>
      <c r="S355" s="201"/>
      <c r="T355" s="202"/>
      <c r="AT355" s="203" t="s">
        <v>180</v>
      </c>
      <c r="AU355" s="203" t="s">
        <v>85</v>
      </c>
      <c r="AV355" s="13" t="s">
        <v>85</v>
      </c>
      <c r="AW355" s="13" t="s">
        <v>34</v>
      </c>
      <c r="AX355" s="13" t="s">
        <v>73</v>
      </c>
      <c r="AY355" s="203" t="s">
        <v>171</v>
      </c>
    </row>
    <row r="356" spans="1:65" s="13" customFormat="1" ht="22.5">
      <c r="B356" s="192"/>
      <c r="C356" s="193"/>
      <c r="D356" s="194" t="s">
        <v>180</v>
      </c>
      <c r="E356" s="195" t="s">
        <v>19</v>
      </c>
      <c r="F356" s="196" t="s">
        <v>3073</v>
      </c>
      <c r="G356" s="193"/>
      <c r="H356" s="197">
        <v>0.377</v>
      </c>
      <c r="I356" s="198"/>
      <c r="J356" s="193"/>
      <c r="K356" s="193"/>
      <c r="L356" s="199"/>
      <c r="M356" s="200"/>
      <c r="N356" s="201"/>
      <c r="O356" s="201"/>
      <c r="P356" s="201"/>
      <c r="Q356" s="201"/>
      <c r="R356" s="201"/>
      <c r="S356" s="201"/>
      <c r="T356" s="202"/>
      <c r="AT356" s="203" t="s">
        <v>180</v>
      </c>
      <c r="AU356" s="203" t="s">
        <v>85</v>
      </c>
      <c r="AV356" s="13" t="s">
        <v>85</v>
      </c>
      <c r="AW356" s="13" t="s">
        <v>34</v>
      </c>
      <c r="AX356" s="13" t="s">
        <v>73</v>
      </c>
      <c r="AY356" s="203" t="s">
        <v>171</v>
      </c>
    </row>
    <row r="357" spans="1:65" s="13" customFormat="1" ht="11.25">
      <c r="B357" s="192"/>
      <c r="C357" s="193"/>
      <c r="D357" s="194" t="s">
        <v>180</v>
      </c>
      <c r="E357" s="195" t="s">
        <v>19</v>
      </c>
      <c r="F357" s="196" t="s">
        <v>3074</v>
      </c>
      <c r="G357" s="193"/>
      <c r="H357" s="197">
        <v>0.30199999999999999</v>
      </c>
      <c r="I357" s="198"/>
      <c r="J357" s="193"/>
      <c r="K357" s="193"/>
      <c r="L357" s="199"/>
      <c r="M357" s="200"/>
      <c r="N357" s="201"/>
      <c r="O357" s="201"/>
      <c r="P357" s="201"/>
      <c r="Q357" s="201"/>
      <c r="R357" s="201"/>
      <c r="S357" s="201"/>
      <c r="T357" s="202"/>
      <c r="AT357" s="203" t="s">
        <v>180</v>
      </c>
      <c r="AU357" s="203" t="s">
        <v>85</v>
      </c>
      <c r="AV357" s="13" t="s">
        <v>85</v>
      </c>
      <c r="AW357" s="13" t="s">
        <v>34</v>
      </c>
      <c r="AX357" s="13" t="s">
        <v>73</v>
      </c>
      <c r="AY357" s="203" t="s">
        <v>171</v>
      </c>
    </row>
    <row r="358" spans="1:65" s="14" customFormat="1" ht="11.25">
      <c r="B358" s="204"/>
      <c r="C358" s="205"/>
      <c r="D358" s="194" t="s">
        <v>180</v>
      </c>
      <c r="E358" s="206" t="s">
        <v>19</v>
      </c>
      <c r="F358" s="207" t="s">
        <v>183</v>
      </c>
      <c r="G358" s="205"/>
      <c r="H358" s="208">
        <v>2.2509999999999999</v>
      </c>
      <c r="I358" s="209"/>
      <c r="J358" s="205"/>
      <c r="K358" s="205"/>
      <c r="L358" s="210"/>
      <c r="M358" s="211"/>
      <c r="N358" s="212"/>
      <c r="O358" s="212"/>
      <c r="P358" s="212"/>
      <c r="Q358" s="212"/>
      <c r="R358" s="212"/>
      <c r="S358" s="212"/>
      <c r="T358" s="213"/>
      <c r="AT358" s="214" t="s">
        <v>180</v>
      </c>
      <c r="AU358" s="214" t="s">
        <v>85</v>
      </c>
      <c r="AV358" s="14" t="s">
        <v>178</v>
      </c>
      <c r="AW358" s="14" t="s">
        <v>34</v>
      </c>
      <c r="AX358" s="14" t="s">
        <v>79</v>
      </c>
      <c r="AY358" s="214" t="s">
        <v>171</v>
      </c>
    </row>
    <row r="359" spans="1:65" s="2" customFormat="1" ht="33" customHeight="1">
      <c r="A359" s="35"/>
      <c r="B359" s="36"/>
      <c r="C359" s="179" t="s">
        <v>586</v>
      </c>
      <c r="D359" s="179" t="s">
        <v>173</v>
      </c>
      <c r="E359" s="180" t="s">
        <v>3075</v>
      </c>
      <c r="F359" s="181" t="s">
        <v>3076</v>
      </c>
      <c r="G359" s="182" t="s">
        <v>231</v>
      </c>
      <c r="H359" s="183">
        <v>9.1289999999999996</v>
      </c>
      <c r="I359" s="184"/>
      <c r="J359" s="185">
        <f>ROUND(I359*H359,2)</f>
        <v>0</v>
      </c>
      <c r="K359" s="181" t="s">
        <v>177</v>
      </c>
      <c r="L359" s="40"/>
      <c r="M359" s="186" t="s">
        <v>19</v>
      </c>
      <c r="N359" s="187" t="s">
        <v>45</v>
      </c>
      <c r="O359" s="65"/>
      <c r="P359" s="188">
        <f>O359*H359</f>
        <v>0</v>
      </c>
      <c r="Q359" s="188">
        <v>0.1231</v>
      </c>
      <c r="R359" s="188">
        <f>Q359*H359</f>
        <v>1.1237798999999999</v>
      </c>
      <c r="S359" s="188">
        <v>0</v>
      </c>
      <c r="T359" s="189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90" t="s">
        <v>178</v>
      </c>
      <c r="AT359" s="190" t="s">
        <v>173</v>
      </c>
      <c r="AU359" s="190" t="s">
        <v>85</v>
      </c>
      <c r="AY359" s="18" t="s">
        <v>171</v>
      </c>
      <c r="BE359" s="191">
        <f>IF(N359="základní",J359,0)</f>
        <v>0</v>
      </c>
      <c r="BF359" s="191">
        <f>IF(N359="snížená",J359,0)</f>
        <v>0</v>
      </c>
      <c r="BG359" s="191">
        <f>IF(N359="zákl. přenesená",J359,0)</f>
        <v>0</v>
      </c>
      <c r="BH359" s="191">
        <f>IF(N359="sníž. přenesená",J359,0)</f>
        <v>0</v>
      </c>
      <c r="BI359" s="191">
        <f>IF(N359="nulová",J359,0)</f>
        <v>0</v>
      </c>
      <c r="BJ359" s="18" t="s">
        <v>85</v>
      </c>
      <c r="BK359" s="191">
        <f>ROUND(I359*H359,2)</f>
        <v>0</v>
      </c>
      <c r="BL359" s="18" t="s">
        <v>178</v>
      </c>
      <c r="BM359" s="190" t="s">
        <v>3077</v>
      </c>
    </row>
    <row r="360" spans="1:65" s="13" customFormat="1" ht="22.5">
      <c r="B360" s="192"/>
      <c r="C360" s="193"/>
      <c r="D360" s="194" t="s">
        <v>180</v>
      </c>
      <c r="E360" s="195" t="s">
        <v>19</v>
      </c>
      <c r="F360" s="196" t="s">
        <v>3078</v>
      </c>
      <c r="G360" s="193"/>
      <c r="H360" s="197">
        <v>9.1289999999999996</v>
      </c>
      <c r="I360" s="198"/>
      <c r="J360" s="193"/>
      <c r="K360" s="193"/>
      <c r="L360" s="199"/>
      <c r="M360" s="200"/>
      <c r="N360" s="201"/>
      <c r="O360" s="201"/>
      <c r="P360" s="201"/>
      <c r="Q360" s="201"/>
      <c r="R360" s="201"/>
      <c r="S360" s="201"/>
      <c r="T360" s="202"/>
      <c r="AT360" s="203" t="s">
        <v>180</v>
      </c>
      <c r="AU360" s="203" t="s">
        <v>85</v>
      </c>
      <c r="AV360" s="13" t="s">
        <v>85</v>
      </c>
      <c r="AW360" s="13" t="s">
        <v>34</v>
      </c>
      <c r="AX360" s="13" t="s">
        <v>79</v>
      </c>
      <c r="AY360" s="203" t="s">
        <v>171</v>
      </c>
    </row>
    <row r="361" spans="1:65" s="2" customFormat="1" ht="24">
      <c r="A361" s="35"/>
      <c r="B361" s="36"/>
      <c r="C361" s="179" t="s">
        <v>591</v>
      </c>
      <c r="D361" s="179" t="s">
        <v>173</v>
      </c>
      <c r="E361" s="180" t="s">
        <v>549</v>
      </c>
      <c r="F361" s="181" t="s">
        <v>550</v>
      </c>
      <c r="G361" s="182" t="s">
        <v>231</v>
      </c>
      <c r="H361" s="183">
        <v>237.273</v>
      </c>
      <c r="I361" s="184"/>
      <c r="J361" s="185">
        <f>ROUND(I361*H361,2)</f>
        <v>0</v>
      </c>
      <c r="K361" s="181" t="s">
        <v>177</v>
      </c>
      <c r="L361" s="40"/>
      <c r="M361" s="186" t="s">
        <v>19</v>
      </c>
      <c r="N361" s="187" t="s">
        <v>45</v>
      </c>
      <c r="O361" s="65"/>
      <c r="P361" s="188">
        <f>O361*H361</f>
        <v>0</v>
      </c>
      <c r="Q361" s="188">
        <v>1.3200000000000001E-4</v>
      </c>
      <c r="R361" s="188">
        <f>Q361*H361</f>
        <v>3.1320036000000002E-2</v>
      </c>
      <c r="S361" s="188">
        <v>0</v>
      </c>
      <c r="T361" s="18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90" t="s">
        <v>178</v>
      </c>
      <c r="AT361" s="190" t="s">
        <v>173</v>
      </c>
      <c r="AU361" s="190" t="s">
        <v>85</v>
      </c>
      <c r="AY361" s="18" t="s">
        <v>171</v>
      </c>
      <c r="BE361" s="191">
        <f>IF(N361="základní",J361,0)</f>
        <v>0</v>
      </c>
      <c r="BF361" s="191">
        <f>IF(N361="snížená",J361,0)</f>
        <v>0</v>
      </c>
      <c r="BG361" s="191">
        <f>IF(N361="zákl. přenesená",J361,0)</f>
        <v>0</v>
      </c>
      <c r="BH361" s="191">
        <f>IF(N361="sníž. přenesená",J361,0)</f>
        <v>0</v>
      </c>
      <c r="BI361" s="191">
        <f>IF(N361="nulová",J361,0)</f>
        <v>0</v>
      </c>
      <c r="BJ361" s="18" t="s">
        <v>85</v>
      </c>
      <c r="BK361" s="191">
        <f>ROUND(I361*H361,2)</f>
        <v>0</v>
      </c>
      <c r="BL361" s="18" t="s">
        <v>178</v>
      </c>
      <c r="BM361" s="190" t="s">
        <v>551</v>
      </c>
    </row>
    <row r="362" spans="1:65" s="13" customFormat="1" ht="22.5">
      <c r="B362" s="192"/>
      <c r="C362" s="193"/>
      <c r="D362" s="194" t="s">
        <v>180</v>
      </c>
      <c r="E362" s="195" t="s">
        <v>19</v>
      </c>
      <c r="F362" s="196" t="s">
        <v>3079</v>
      </c>
      <c r="G362" s="193"/>
      <c r="H362" s="197">
        <v>67.209999999999994</v>
      </c>
      <c r="I362" s="198"/>
      <c r="J362" s="193"/>
      <c r="K362" s="193"/>
      <c r="L362" s="199"/>
      <c r="M362" s="200"/>
      <c r="N362" s="201"/>
      <c r="O362" s="201"/>
      <c r="P362" s="201"/>
      <c r="Q362" s="201"/>
      <c r="R362" s="201"/>
      <c r="S362" s="201"/>
      <c r="T362" s="202"/>
      <c r="AT362" s="203" t="s">
        <v>180</v>
      </c>
      <c r="AU362" s="203" t="s">
        <v>85</v>
      </c>
      <c r="AV362" s="13" t="s">
        <v>85</v>
      </c>
      <c r="AW362" s="13" t="s">
        <v>34</v>
      </c>
      <c r="AX362" s="13" t="s">
        <v>73</v>
      </c>
      <c r="AY362" s="203" t="s">
        <v>171</v>
      </c>
    </row>
    <row r="363" spans="1:65" s="13" customFormat="1" ht="11.25">
      <c r="B363" s="192"/>
      <c r="C363" s="193"/>
      <c r="D363" s="194" t="s">
        <v>180</v>
      </c>
      <c r="E363" s="195" t="s">
        <v>19</v>
      </c>
      <c r="F363" s="196" t="s">
        <v>3080</v>
      </c>
      <c r="G363" s="193"/>
      <c r="H363" s="197">
        <v>16.46</v>
      </c>
      <c r="I363" s="198"/>
      <c r="J363" s="193"/>
      <c r="K363" s="193"/>
      <c r="L363" s="199"/>
      <c r="M363" s="200"/>
      <c r="N363" s="201"/>
      <c r="O363" s="201"/>
      <c r="P363" s="201"/>
      <c r="Q363" s="201"/>
      <c r="R363" s="201"/>
      <c r="S363" s="201"/>
      <c r="T363" s="202"/>
      <c r="AT363" s="203" t="s">
        <v>180</v>
      </c>
      <c r="AU363" s="203" t="s">
        <v>85</v>
      </c>
      <c r="AV363" s="13" t="s">
        <v>85</v>
      </c>
      <c r="AW363" s="13" t="s">
        <v>34</v>
      </c>
      <c r="AX363" s="13" t="s">
        <v>73</v>
      </c>
      <c r="AY363" s="203" t="s">
        <v>171</v>
      </c>
    </row>
    <row r="364" spans="1:65" s="13" customFormat="1" ht="11.25">
      <c r="B364" s="192"/>
      <c r="C364" s="193"/>
      <c r="D364" s="194" t="s">
        <v>180</v>
      </c>
      <c r="E364" s="195" t="s">
        <v>19</v>
      </c>
      <c r="F364" s="196" t="s">
        <v>3081</v>
      </c>
      <c r="G364" s="193"/>
      <c r="H364" s="197">
        <v>84.93</v>
      </c>
      <c r="I364" s="198"/>
      <c r="J364" s="193"/>
      <c r="K364" s="193"/>
      <c r="L364" s="199"/>
      <c r="M364" s="200"/>
      <c r="N364" s="201"/>
      <c r="O364" s="201"/>
      <c r="P364" s="201"/>
      <c r="Q364" s="201"/>
      <c r="R364" s="201"/>
      <c r="S364" s="201"/>
      <c r="T364" s="202"/>
      <c r="AT364" s="203" t="s">
        <v>180</v>
      </c>
      <c r="AU364" s="203" t="s">
        <v>85</v>
      </c>
      <c r="AV364" s="13" t="s">
        <v>85</v>
      </c>
      <c r="AW364" s="13" t="s">
        <v>34</v>
      </c>
      <c r="AX364" s="13" t="s">
        <v>73</v>
      </c>
      <c r="AY364" s="203" t="s">
        <v>171</v>
      </c>
    </row>
    <row r="365" spans="1:65" s="13" customFormat="1" ht="11.25">
      <c r="B365" s="192"/>
      <c r="C365" s="193"/>
      <c r="D365" s="194" t="s">
        <v>180</v>
      </c>
      <c r="E365" s="195" t="s">
        <v>19</v>
      </c>
      <c r="F365" s="196" t="s">
        <v>3082</v>
      </c>
      <c r="G365" s="193"/>
      <c r="H365" s="197">
        <v>68.673000000000002</v>
      </c>
      <c r="I365" s="198"/>
      <c r="J365" s="193"/>
      <c r="K365" s="193"/>
      <c r="L365" s="199"/>
      <c r="M365" s="200"/>
      <c r="N365" s="201"/>
      <c r="O365" s="201"/>
      <c r="P365" s="201"/>
      <c r="Q365" s="201"/>
      <c r="R365" s="201"/>
      <c r="S365" s="201"/>
      <c r="T365" s="202"/>
      <c r="AT365" s="203" t="s">
        <v>180</v>
      </c>
      <c r="AU365" s="203" t="s">
        <v>85</v>
      </c>
      <c r="AV365" s="13" t="s">
        <v>85</v>
      </c>
      <c r="AW365" s="13" t="s">
        <v>34</v>
      </c>
      <c r="AX365" s="13" t="s">
        <v>73</v>
      </c>
      <c r="AY365" s="203" t="s">
        <v>171</v>
      </c>
    </row>
    <row r="366" spans="1:65" s="14" customFormat="1" ht="11.25">
      <c r="B366" s="204"/>
      <c r="C366" s="205"/>
      <c r="D366" s="194" t="s">
        <v>180</v>
      </c>
      <c r="E366" s="206" t="s">
        <v>19</v>
      </c>
      <c r="F366" s="207" t="s">
        <v>183</v>
      </c>
      <c r="G366" s="205"/>
      <c r="H366" s="208">
        <v>237.273</v>
      </c>
      <c r="I366" s="209"/>
      <c r="J366" s="205"/>
      <c r="K366" s="205"/>
      <c r="L366" s="210"/>
      <c r="M366" s="211"/>
      <c r="N366" s="212"/>
      <c r="O366" s="212"/>
      <c r="P366" s="212"/>
      <c r="Q366" s="212"/>
      <c r="R366" s="212"/>
      <c r="S366" s="212"/>
      <c r="T366" s="213"/>
      <c r="AT366" s="214" t="s">
        <v>180</v>
      </c>
      <c r="AU366" s="214" t="s">
        <v>85</v>
      </c>
      <c r="AV366" s="14" t="s">
        <v>178</v>
      </c>
      <c r="AW366" s="14" t="s">
        <v>34</v>
      </c>
      <c r="AX366" s="14" t="s">
        <v>79</v>
      </c>
      <c r="AY366" s="214" t="s">
        <v>171</v>
      </c>
    </row>
    <row r="367" spans="1:65" s="2" customFormat="1" ht="36">
      <c r="A367" s="35"/>
      <c r="B367" s="36"/>
      <c r="C367" s="179" t="s">
        <v>421</v>
      </c>
      <c r="D367" s="179" t="s">
        <v>173</v>
      </c>
      <c r="E367" s="180" t="s">
        <v>568</v>
      </c>
      <c r="F367" s="181" t="s">
        <v>569</v>
      </c>
      <c r="G367" s="182" t="s">
        <v>318</v>
      </c>
      <c r="H367" s="183">
        <v>261</v>
      </c>
      <c r="I367" s="184"/>
      <c r="J367" s="185">
        <f>ROUND(I367*H367,2)</f>
        <v>0</v>
      </c>
      <c r="K367" s="181" t="s">
        <v>177</v>
      </c>
      <c r="L367" s="40"/>
      <c r="M367" s="186" t="s">
        <v>19</v>
      </c>
      <c r="N367" s="187" t="s">
        <v>45</v>
      </c>
      <c r="O367" s="65"/>
      <c r="P367" s="188">
        <f>O367*H367</f>
        <v>0</v>
      </c>
      <c r="Q367" s="188">
        <v>2.0000000000000002E-5</v>
      </c>
      <c r="R367" s="188">
        <f>Q367*H367</f>
        <v>5.2200000000000007E-3</v>
      </c>
      <c r="S367" s="188">
        <v>0</v>
      </c>
      <c r="T367" s="18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90" t="s">
        <v>178</v>
      </c>
      <c r="AT367" s="190" t="s">
        <v>173</v>
      </c>
      <c r="AU367" s="190" t="s">
        <v>85</v>
      </c>
      <c r="AY367" s="18" t="s">
        <v>171</v>
      </c>
      <c r="BE367" s="191">
        <f>IF(N367="základní",J367,0)</f>
        <v>0</v>
      </c>
      <c r="BF367" s="191">
        <f>IF(N367="snížená",J367,0)</f>
        <v>0</v>
      </c>
      <c r="BG367" s="191">
        <f>IF(N367="zákl. přenesená",J367,0)</f>
        <v>0</v>
      </c>
      <c r="BH367" s="191">
        <f>IF(N367="sníž. přenesená",J367,0)</f>
        <v>0</v>
      </c>
      <c r="BI367" s="191">
        <f>IF(N367="nulová",J367,0)</f>
        <v>0</v>
      </c>
      <c r="BJ367" s="18" t="s">
        <v>85</v>
      </c>
      <c r="BK367" s="191">
        <f>ROUND(I367*H367,2)</f>
        <v>0</v>
      </c>
      <c r="BL367" s="18" t="s">
        <v>178</v>
      </c>
      <c r="BM367" s="190" t="s">
        <v>570</v>
      </c>
    </row>
    <row r="368" spans="1:65" s="15" customFormat="1" ht="11.25">
      <c r="B368" s="225"/>
      <c r="C368" s="226"/>
      <c r="D368" s="194" t="s">
        <v>180</v>
      </c>
      <c r="E368" s="227" t="s">
        <v>19</v>
      </c>
      <c r="F368" s="228" t="s">
        <v>3083</v>
      </c>
      <c r="G368" s="226"/>
      <c r="H368" s="227" t="s">
        <v>19</v>
      </c>
      <c r="I368" s="229"/>
      <c r="J368" s="226"/>
      <c r="K368" s="226"/>
      <c r="L368" s="230"/>
      <c r="M368" s="231"/>
      <c r="N368" s="232"/>
      <c r="O368" s="232"/>
      <c r="P368" s="232"/>
      <c r="Q368" s="232"/>
      <c r="R368" s="232"/>
      <c r="S368" s="232"/>
      <c r="T368" s="233"/>
      <c r="AT368" s="234" t="s">
        <v>180</v>
      </c>
      <c r="AU368" s="234" t="s">
        <v>85</v>
      </c>
      <c r="AV368" s="15" t="s">
        <v>79</v>
      </c>
      <c r="AW368" s="15" t="s">
        <v>34</v>
      </c>
      <c r="AX368" s="15" t="s">
        <v>73</v>
      </c>
      <c r="AY368" s="234" t="s">
        <v>171</v>
      </c>
    </row>
    <row r="369" spans="1:65" s="13" customFormat="1" ht="11.25">
      <c r="B369" s="192"/>
      <c r="C369" s="193"/>
      <c r="D369" s="194" t="s">
        <v>180</v>
      </c>
      <c r="E369" s="195" t="s">
        <v>19</v>
      </c>
      <c r="F369" s="196" t="s">
        <v>3084</v>
      </c>
      <c r="G369" s="193"/>
      <c r="H369" s="197">
        <v>261</v>
      </c>
      <c r="I369" s="198"/>
      <c r="J369" s="193"/>
      <c r="K369" s="193"/>
      <c r="L369" s="199"/>
      <c r="M369" s="200"/>
      <c r="N369" s="201"/>
      <c r="O369" s="201"/>
      <c r="P369" s="201"/>
      <c r="Q369" s="201"/>
      <c r="R369" s="201"/>
      <c r="S369" s="201"/>
      <c r="T369" s="202"/>
      <c r="AT369" s="203" t="s">
        <v>180</v>
      </c>
      <c r="AU369" s="203" t="s">
        <v>85</v>
      </c>
      <c r="AV369" s="13" t="s">
        <v>85</v>
      </c>
      <c r="AW369" s="13" t="s">
        <v>34</v>
      </c>
      <c r="AX369" s="13" t="s">
        <v>73</v>
      </c>
      <c r="AY369" s="203" t="s">
        <v>171</v>
      </c>
    </row>
    <row r="370" spans="1:65" s="14" customFormat="1" ht="11.25">
      <c r="B370" s="204"/>
      <c r="C370" s="205"/>
      <c r="D370" s="194" t="s">
        <v>180</v>
      </c>
      <c r="E370" s="206" t="s">
        <v>19</v>
      </c>
      <c r="F370" s="207" t="s">
        <v>183</v>
      </c>
      <c r="G370" s="205"/>
      <c r="H370" s="208">
        <v>261</v>
      </c>
      <c r="I370" s="209"/>
      <c r="J370" s="205"/>
      <c r="K370" s="205"/>
      <c r="L370" s="210"/>
      <c r="M370" s="211"/>
      <c r="N370" s="212"/>
      <c r="O370" s="212"/>
      <c r="P370" s="212"/>
      <c r="Q370" s="212"/>
      <c r="R370" s="212"/>
      <c r="S370" s="212"/>
      <c r="T370" s="213"/>
      <c r="AT370" s="214" t="s">
        <v>180</v>
      </c>
      <c r="AU370" s="214" t="s">
        <v>85</v>
      </c>
      <c r="AV370" s="14" t="s">
        <v>178</v>
      </c>
      <c r="AW370" s="14" t="s">
        <v>34</v>
      </c>
      <c r="AX370" s="14" t="s">
        <v>79</v>
      </c>
      <c r="AY370" s="214" t="s">
        <v>171</v>
      </c>
    </row>
    <row r="371" spans="1:65" s="2" customFormat="1" ht="24">
      <c r="A371" s="35"/>
      <c r="B371" s="36"/>
      <c r="C371" s="179" t="s">
        <v>598</v>
      </c>
      <c r="D371" s="179" t="s">
        <v>173</v>
      </c>
      <c r="E371" s="180" t="s">
        <v>574</v>
      </c>
      <c r="F371" s="181" t="s">
        <v>575</v>
      </c>
      <c r="G371" s="182" t="s">
        <v>266</v>
      </c>
      <c r="H371" s="183">
        <v>2</v>
      </c>
      <c r="I371" s="184"/>
      <c r="J371" s="185">
        <f>ROUND(I371*H371,2)</f>
        <v>0</v>
      </c>
      <c r="K371" s="181" t="s">
        <v>177</v>
      </c>
      <c r="L371" s="40"/>
      <c r="M371" s="186" t="s">
        <v>19</v>
      </c>
      <c r="N371" s="187" t="s">
        <v>45</v>
      </c>
      <c r="O371" s="65"/>
      <c r="P371" s="188">
        <f>O371*H371</f>
        <v>0</v>
      </c>
      <c r="Q371" s="188">
        <v>0</v>
      </c>
      <c r="R371" s="188">
        <f>Q371*H371</f>
        <v>0</v>
      </c>
      <c r="S371" s="188">
        <v>0</v>
      </c>
      <c r="T371" s="189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90" t="s">
        <v>178</v>
      </c>
      <c r="AT371" s="190" t="s">
        <v>173</v>
      </c>
      <c r="AU371" s="190" t="s">
        <v>85</v>
      </c>
      <c r="AY371" s="18" t="s">
        <v>171</v>
      </c>
      <c r="BE371" s="191">
        <f>IF(N371="základní",J371,0)</f>
        <v>0</v>
      </c>
      <c r="BF371" s="191">
        <f>IF(N371="snížená",J371,0)</f>
        <v>0</v>
      </c>
      <c r="BG371" s="191">
        <f>IF(N371="zákl. přenesená",J371,0)</f>
        <v>0</v>
      </c>
      <c r="BH371" s="191">
        <f>IF(N371="sníž. přenesená",J371,0)</f>
        <v>0</v>
      </c>
      <c r="BI371" s="191">
        <f>IF(N371="nulová",J371,0)</f>
        <v>0</v>
      </c>
      <c r="BJ371" s="18" t="s">
        <v>85</v>
      </c>
      <c r="BK371" s="191">
        <f>ROUND(I371*H371,2)</f>
        <v>0</v>
      </c>
      <c r="BL371" s="18" t="s">
        <v>178</v>
      </c>
      <c r="BM371" s="190" t="s">
        <v>576</v>
      </c>
    </row>
    <row r="372" spans="1:65" s="13" customFormat="1" ht="11.25">
      <c r="B372" s="192"/>
      <c r="C372" s="193"/>
      <c r="D372" s="194" t="s">
        <v>180</v>
      </c>
      <c r="E372" s="195" t="s">
        <v>19</v>
      </c>
      <c r="F372" s="196" t="s">
        <v>85</v>
      </c>
      <c r="G372" s="193"/>
      <c r="H372" s="197">
        <v>2</v>
      </c>
      <c r="I372" s="198"/>
      <c r="J372" s="193"/>
      <c r="K372" s="193"/>
      <c r="L372" s="199"/>
      <c r="M372" s="200"/>
      <c r="N372" s="201"/>
      <c r="O372" s="201"/>
      <c r="P372" s="201"/>
      <c r="Q372" s="201"/>
      <c r="R372" s="201"/>
      <c r="S372" s="201"/>
      <c r="T372" s="202"/>
      <c r="AT372" s="203" t="s">
        <v>180</v>
      </c>
      <c r="AU372" s="203" t="s">
        <v>85</v>
      </c>
      <c r="AV372" s="13" t="s">
        <v>85</v>
      </c>
      <c r="AW372" s="13" t="s">
        <v>34</v>
      </c>
      <c r="AX372" s="13" t="s">
        <v>73</v>
      </c>
      <c r="AY372" s="203" t="s">
        <v>171</v>
      </c>
    </row>
    <row r="373" spans="1:65" s="14" customFormat="1" ht="11.25">
      <c r="B373" s="204"/>
      <c r="C373" s="205"/>
      <c r="D373" s="194" t="s">
        <v>180</v>
      </c>
      <c r="E373" s="206" t="s">
        <v>19</v>
      </c>
      <c r="F373" s="207" t="s">
        <v>183</v>
      </c>
      <c r="G373" s="205"/>
      <c r="H373" s="208">
        <v>2</v>
      </c>
      <c r="I373" s="209"/>
      <c r="J373" s="205"/>
      <c r="K373" s="205"/>
      <c r="L373" s="210"/>
      <c r="M373" s="211"/>
      <c r="N373" s="212"/>
      <c r="O373" s="212"/>
      <c r="P373" s="212"/>
      <c r="Q373" s="212"/>
      <c r="R373" s="212"/>
      <c r="S373" s="212"/>
      <c r="T373" s="213"/>
      <c r="AT373" s="214" t="s">
        <v>180</v>
      </c>
      <c r="AU373" s="214" t="s">
        <v>85</v>
      </c>
      <c r="AV373" s="14" t="s">
        <v>178</v>
      </c>
      <c r="AW373" s="14" t="s">
        <v>34</v>
      </c>
      <c r="AX373" s="14" t="s">
        <v>79</v>
      </c>
      <c r="AY373" s="214" t="s">
        <v>171</v>
      </c>
    </row>
    <row r="374" spans="1:65" s="2" customFormat="1" ht="16.5" customHeight="1">
      <c r="A374" s="35"/>
      <c r="B374" s="36"/>
      <c r="C374" s="215" t="s">
        <v>602</v>
      </c>
      <c r="D374" s="215" t="s">
        <v>285</v>
      </c>
      <c r="E374" s="216" t="s">
        <v>578</v>
      </c>
      <c r="F374" s="217" t="s">
        <v>579</v>
      </c>
      <c r="G374" s="218" t="s">
        <v>266</v>
      </c>
      <c r="H374" s="219">
        <v>2</v>
      </c>
      <c r="I374" s="220"/>
      <c r="J374" s="221">
        <f>ROUND(I374*H374,2)</f>
        <v>0</v>
      </c>
      <c r="K374" s="217" t="s">
        <v>177</v>
      </c>
      <c r="L374" s="222"/>
      <c r="M374" s="223" t="s">
        <v>19</v>
      </c>
      <c r="N374" s="224" t="s">
        <v>45</v>
      </c>
      <c r="O374" s="65"/>
      <c r="P374" s="188">
        <f>O374*H374</f>
        <v>0</v>
      </c>
      <c r="Q374" s="188">
        <v>2.0000000000000001E-4</v>
      </c>
      <c r="R374" s="188">
        <f>Q374*H374</f>
        <v>4.0000000000000002E-4</v>
      </c>
      <c r="S374" s="188">
        <v>0</v>
      </c>
      <c r="T374" s="189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90" t="s">
        <v>186</v>
      </c>
      <c r="AT374" s="190" t="s">
        <v>285</v>
      </c>
      <c r="AU374" s="190" t="s">
        <v>85</v>
      </c>
      <c r="AY374" s="18" t="s">
        <v>171</v>
      </c>
      <c r="BE374" s="191">
        <f>IF(N374="základní",J374,0)</f>
        <v>0</v>
      </c>
      <c r="BF374" s="191">
        <f>IF(N374="snížená",J374,0)</f>
        <v>0</v>
      </c>
      <c r="BG374" s="191">
        <f>IF(N374="zákl. přenesená",J374,0)</f>
        <v>0</v>
      </c>
      <c r="BH374" s="191">
        <f>IF(N374="sníž. přenesená",J374,0)</f>
        <v>0</v>
      </c>
      <c r="BI374" s="191">
        <f>IF(N374="nulová",J374,0)</f>
        <v>0</v>
      </c>
      <c r="BJ374" s="18" t="s">
        <v>85</v>
      </c>
      <c r="BK374" s="191">
        <f>ROUND(I374*H374,2)</f>
        <v>0</v>
      </c>
      <c r="BL374" s="18" t="s">
        <v>178</v>
      </c>
      <c r="BM374" s="190" t="s">
        <v>580</v>
      </c>
    </row>
    <row r="375" spans="1:65" s="13" customFormat="1" ht="11.25">
      <c r="B375" s="192"/>
      <c r="C375" s="193"/>
      <c r="D375" s="194" t="s">
        <v>180</v>
      </c>
      <c r="E375" s="195" t="s">
        <v>19</v>
      </c>
      <c r="F375" s="196" t="s">
        <v>85</v>
      </c>
      <c r="G375" s="193"/>
      <c r="H375" s="197">
        <v>2</v>
      </c>
      <c r="I375" s="198"/>
      <c r="J375" s="193"/>
      <c r="K375" s="193"/>
      <c r="L375" s="199"/>
      <c r="M375" s="200"/>
      <c r="N375" s="201"/>
      <c r="O375" s="201"/>
      <c r="P375" s="201"/>
      <c r="Q375" s="201"/>
      <c r="R375" s="201"/>
      <c r="S375" s="201"/>
      <c r="T375" s="202"/>
      <c r="AT375" s="203" t="s">
        <v>180</v>
      </c>
      <c r="AU375" s="203" t="s">
        <v>85</v>
      </c>
      <c r="AV375" s="13" t="s">
        <v>85</v>
      </c>
      <c r="AW375" s="13" t="s">
        <v>34</v>
      </c>
      <c r="AX375" s="13" t="s">
        <v>79</v>
      </c>
      <c r="AY375" s="203" t="s">
        <v>171</v>
      </c>
    </row>
    <row r="376" spans="1:65" s="12" customFormat="1" ht="22.9" customHeight="1">
      <c r="B376" s="163"/>
      <c r="C376" s="164"/>
      <c r="D376" s="165" t="s">
        <v>72</v>
      </c>
      <c r="E376" s="177" t="s">
        <v>218</v>
      </c>
      <c r="F376" s="177" t="s">
        <v>581</v>
      </c>
      <c r="G376" s="164"/>
      <c r="H376" s="164"/>
      <c r="I376" s="167"/>
      <c r="J376" s="178">
        <f>BK376</f>
        <v>0</v>
      </c>
      <c r="K376" s="164"/>
      <c r="L376" s="169"/>
      <c r="M376" s="170"/>
      <c r="N376" s="171"/>
      <c r="O376" s="171"/>
      <c r="P376" s="172">
        <f>SUM(P377:P444)</f>
        <v>0</v>
      </c>
      <c r="Q376" s="171"/>
      <c r="R376" s="172">
        <f>SUM(R377:R444)</f>
        <v>0.17730000000000001</v>
      </c>
      <c r="S376" s="171"/>
      <c r="T376" s="173">
        <f>SUM(T377:T444)</f>
        <v>57.914630000000002</v>
      </c>
      <c r="AR376" s="174" t="s">
        <v>79</v>
      </c>
      <c r="AT376" s="175" t="s">
        <v>72</v>
      </c>
      <c r="AU376" s="175" t="s">
        <v>79</v>
      </c>
      <c r="AY376" s="174" t="s">
        <v>171</v>
      </c>
      <c r="BK376" s="176">
        <f>SUM(BK377:BK444)</f>
        <v>0</v>
      </c>
    </row>
    <row r="377" spans="1:65" s="2" customFormat="1" ht="44.25" customHeight="1">
      <c r="A377" s="35"/>
      <c r="B377" s="36"/>
      <c r="C377" s="179" t="s">
        <v>606</v>
      </c>
      <c r="D377" s="179" t="s">
        <v>173</v>
      </c>
      <c r="E377" s="180" t="s">
        <v>582</v>
      </c>
      <c r="F377" s="181" t="s">
        <v>583</v>
      </c>
      <c r="G377" s="182" t="s">
        <v>231</v>
      </c>
      <c r="H377" s="183">
        <v>230</v>
      </c>
      <c r="I377" s="184"/>
      <c r="J377" s="185">
        <f>ROUND(I377*H377,2)</f>
        <v>0</v>
      </c>
      <c r="K377" s="181" t="s">
        <v>177</v>
      </c>
      <c r="L377" s="40"/>
      <c r="M377" s="186" t="s">
        <v>19</v>
      </c>
      <c r="N377" s="187" t="s">
        <v>45</v>
      </c>
      <c r="O377" s="65"/>
      <c r="P377" s="188">
        <f>O377*H377</f>
        <v>0</v>
      </c>
      <c r="Q377" s="188">
        <v>0</v>
      </c>
      <c r="R377" s="188">
        <f>Q377*H377</f>
        <v>0</v>
      </c>
      <c r="S377" s="188">
        <v>0</v>
      </c>
      <c r="T377" s="18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190" t="s">
        <v>178</v>
      </c>
      <c r="AT377" s="190" t="s">
        <v>173</v>
      </c>
      <c r="AU377" s="190" t="s">
        <v>85</v>
      </c>
      <c r="AY377" s="18" t="s">
        <v>171</v>
      </c>
      <c r="BE377" s="191">
        <f>IF(N377="základní",J377,0)</f>
        <v>0</v>
      </c>
      <c r="BF377" s="191">
        <f>IF(N377="snížená",J377,0)</f>
        <v>0</v>
      </c>
      <c r="BG377" s="191">
        <f>IF(N377="zákl. přenesená",J377,0)</f>
        <v>0</v>
      </c>
      <c r="BH377" s="191">
        <f>IF(N377="sníž. přenesená",J377,0)</f>
        <v>0</v>
      </c>
      <c r="BI377" s="191">
        <f>IF(N377="nulová",J377,0)</f>
        <v>0</v>
      </c>
      <c r="BJ377" s="18" t="s">
        <v>85</v>
      </c>
      <c r="BK377" s="191">
        <f>ROUND(I377*H377,2)</f>
        <v>0</v>
      </c>
      <c r="BL377" s="18" t="s">
        <v>178</v>
      </c>
      <c r="BM377" s="190" t="s">
        <v>584</v>
      </c>
    </row>
    <row r="378" spans="1:65" s="13" customFormat="1" ht="11.25">
      <c r="B378" s="192"/>
      <c r="C378" s="193"/>
      <c r="D378" s="194" t="s">
        <v>180</v>
      </c>
      <c r="E378" s="195" t="s">
        <v>19</v>
      </c>
      <c r="F378" s="196" t="s">
        <v>1320</v>
      </c>
      <c r="G378" s="193"/>
      <c r="H378" s="197">
        <v>230</v>
      </c>
      <c r="I378" s="198"/>
      <c r="J378" s="193"/>
      <c r="K378" s="193"/>
      <c r="L378" s="199"/>
      <c r="M378" s="200"/>
      <c r="N378" s="201"/>
      <c r="O378" s="201"/>
      <c r="P378" s="201"/>
      <c r="Q378" s="201"/>
      <c r="R378" s="201"/>
      <c r="S378" s="201"/>
      <c r="T378" s="202"/>
      <c r="AT378" s="203" t="s">
        <v>180</v>
      </c>
      <c r="AU378" s="203" t="s">
        <v>85</v>
      </c>
      <c r="AV378" s="13" t="s">
        <v>85</v>
      </c>
      <c r="AW378" s="13" t="s">
        <v>34</v>
      </c>
      <c r="AX378" s="13" t="s">
        <v>73</v>
      </c>
      <c r="AY378" s="203" t="s">
        <v>171</v>
      </c>
    </row>
    <row r="379" spans="1:65" s="14" customFormat="1" ht="11.25">
      <c r="B379" s="204"/>
      <c r="C379" s="205"/>
      <c r="D379" s="194" t="s">
        <v>180</v>
      </c>
      <c r="E379" s="206" t="s">
        <v>19</v>
      </c>
      <c r="F379" s="207" t="s">
        <v>183</v>
      </c>
      <c r="G379" s="205"/>
      <c r="H379" s="208">
        <v>230</v>
      </c>
      <c r="I379" s="209"/>
      <c r="J379" s="205"/>
      <c r="K379" s="205"/>
      <c r="L379" s="210"/>
      <c r="M379" s="211"/>
      <c r="N379" s="212"/>
      <c r="O379" s="212"/>
      <c r="P379" s="212"/>
      <c r="Q379" s="212"/>
      <c r="R379" s="212"/>
      <c r="S379" s="212"/>
      <c r="T379" s="213"/>
      <c r="AT379" s="214" t="s">
        <v>180</v>
      </c>
      <c r="AU379" s="214" t="s">
        <v>85</v>
      </c>
      <c r="AV379" s="14" t="s">
        <v>178</v>
      </c>
      <c r="AW379" s="14" t="s">
        <v>34</v>
      </c>
      <c r="AX379" s="14" t="s">
        <v>79</v>
      </c>
      <c r="AY379" s="214" t="s">
        <v>171</v>
      </c>
    </row>
    <row r="380" spans="1:65" s="2" customFormat="1" ht="55.5" customHeight="1">
      <c r="A380" s="35"/>
      <c r="B380" s="36"/>
      <c r="C380" s="179" t="s">
        <v>611</v>
      </c>
      <c r="D380" s="179" t="s">
        <v>173</v>
      </c>
      <c r="E380" s="180" t="s">
        <v>587</v>
      </c>
      <c r="F380" s="181" t="s">
        <v>588</v>
      </c>
      <c r="G380" s="182" t="s">
        <v>231</v>
      </c>
      <c r="H380" s="183">
        <v>27600</v>
      </c>
      <c r="I380" s="184"/>
      <c r="J380" s="185">
        <f>ROUND(I380*H380,2)</f>
        <v>0</v>
      </c>
      <c r="K380" s="181" t="s">
        <v>177</v>
      </c>
      <c r="L380" s="40"/>
      <c r="M380" s="186" t="s">
        <v>19</v>
      </c>
      <c r="N380" s="187" t="s">
        <v>45</v>
      </c>
      <c r="O380" s="65"/>
      <c r="P380" s="188">
        <f>O380*H380</f>
        <v>0</v>
      </c>
      <c r="Q380" s="188">
        <v>0</v>
      </c>
      <c r="R380" s="188">
        <f>Q380*H380</f>
        <v>0</v>
      </c>
      <c r="S380" s="188">
        <v>0</v>
      </c>
      <c r="T380" s="18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90" t="s">
        <v>178</v>
      </c>
      <c r="AT380" s="190" t="s">
        <v>173</v>
      </c>
      <c r="AU380" s="190" t="s">
        <v>85</v>
      </c>
      <c r="AY380" s="18" t="s">
        <v>171</v>
      </c>
      <c r="BE380" s="191">
        <f>IF(N380="základní",J380,0)</f>
        <v>0</v>
      </c>
      <c r="BF380" s="191">
        <f>IF(N380="snížená",J380,0)</f>
        <v>0</v>
      </c>
      <c r="BG380" s="191">
        <f>IF(N380="zákl. přenesená",J380,0)</f>
        <v>0</v>
      </c>
      <c r="BH380" s="191">
        <f>IF(N380="sníž. přenesená",J380,0)</f>
        <v>0</v>
      </c>
      <c r="BI380" s="191">
        <f>IF(N380="nulová",J380,0)</f>
        <v>0</v>
      </c>
      <c r="BJ380" s="18" t="s">
        <v>85</v>
      </c>
      <c r="BK380" s="191">
        <f>ROUND(I380*H380,2)</f>
        <v>0</v>
      </c>
      <c r="BL380" s="18" t="s">
        <v>178</v>
      </c>
      <c r="BM380" s="190" t="s">
        <v>589</v>
      </c>
    </row>
    <row r="381" spans="1:65" s="13" customFormat="1" ht="11.25">
      <c r="B381" s="192"/>
      <c r="C381" s="193"/>
      <c r="D381" s="194" t="s">
        <v>180</v>
      </c>
      <c r="E381" s="195" t="s">
        <v>19</v>
      </c>
      <c r="F381" s="196" t="s">
        <v>3085</v>
      </c>
      <c r="G381" s="193"/>
      <c r="H381" s="197">
        <v>27600</v>
      </c>
      <c r="I381" s="198"/>
      <c r="J381" s="193"/>
      <c r="K381" s="193"/>
      <c r="L381" s="199"/>
      <c r="M381" s="200"/>
      <c r="N381" s="201"/>
      <c r="O381" s="201"/>
      <c r="P381" s="201"/>
      <c r="Q381" s="201"/>
      <c r="R381" s="201"/>
      <c r="S381" s="201"/>
      <c r="T381" s="202"/>
      <c r="AT381" s="203" t="s">
        <v>180</v>
      </c>
      <c r="AU381" s="203" t="s">
        <v>85</v>
      </c>
      <c r="AV381" s="13" t="s">
        <v>85</v>
      </c>
      <c r="AW381" s="13" t="s">
        <v>34</v>
      </c>
      <c r="AX381" s="13" t="s">
        <v>73</v>
      </c>
      <c r="AY381" s="203" t="s">
        <v>171</v>
      </c>
    </row>
    <row r="382" spans="1:65" s="14" customFormat="1" ht="11.25">
      <c r="B382" s="204"/>
      <c r="C382" s="205"/>
      <c r="D382" s="194" t="s">
        <v>180</v>
      </c>
      <c r="E382" s="206" t="s">
        <v>19</v>
      </c>
      <c r="F382" s="207" t="s">
        <v>183</v>
      </c>
      <c r="G382" s="205"/>
      <c r="H382" s="208">
        <v>27600</v>
      </c>
      <c r="I382" s="209"/>
      <c r="J382" s="205"/>
      <c r="K382" s="205"/>
      <c r="L382" s="210"/>
      <c r="M382" s="211"/>
      <c r="N382" s="212"/>
      <c r="O382" s="212"/>
      <c r="P382" s="212"/>
      <c r="Q382" s="212"/>
      <c r="R382" s="212"/>
      <c r="S382" s="212"/>
      <c r="T382" s="213"/>
      <c r="AT382" s="214" t="s">
        <v>180</v>
      </c>
      <c r="AU382" s="214" t="s">
        <v>85</v>
      </c>
      <c r="AV382" s="14" t="s">
        <v>178</v>
      </c>
      <c r="AW382" s="14" t="s">
        <v>34</v>
      </c>
      <c r="AX382" s="14" t="s">
        <v>79</v>
      </c>
      <c r="AY382" s="214" t="s">
        <v>171</v>
      </c>
    </row>
    <row r="383" spans="1:65" s="2" customFormat="1" ht="44.25" customHeight="1">
      <c r="A383" s="35"/>
      <c r="B383" s="36"/>
      <c r="C383" s="179" t="s">
        <v>616</v>
      </c>
      <c r="D383" s="179" t="s">
        <v>173</v>
      </c>
      <c r="E383" s="180" t="s">
        <v>592</v>
      </c>
      <c r="F383" s="181" t="s">
        <v>593</v>
      </c>
      <c r="G383" s="182" t="s">
        <v>231</v>
      </c>
      <c r="H383" s="183">
        <v>230</v>
      </c>
      <c r="I383" s="184"/>
      <c r="J383" s="185">
        <f>ROUND(I383*H383,2)</f>
        <v>0</v>
      </c>
      <c r="K383" s="181" t="s">
        <v>177</v>
      </c>
      <c r="L383" s="40"/>
      <c r="M383" s="186" t="s">
        <v>19</v>
      </c>
      <c r="N383" s="187" t="s">
        <v>45</v>
      </c>
      <c r="O383" s="65"/>
      <c r="P383" s="188">
        <f>O383*H383</f>
        <v>0</v>
      </c>
      <c r="Q383" s="188">
        <v>0</v>
      </c>
      <c r="R383" s="188">
        <f>Q383*H383</f>
        <v>0</v>
      </c>
      <c r="S383" s="188">
        <v>0</v>
      </c>
      <c r="T383" s="189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0" t="s">
        <v>178</v>
      </c>
      <c r="AT383" s="190" t="s">
        <v>173</v>
      </c>
      <c r="AU383" s="190" t="s">
        <v>85</v>
      </c>
      <c r="AY383" s="18" t="s">
        <v>171</v>
      </c>
      <c r="BE383" s="191">
        <f>IF(N383="základní",J383,0)</f>
        <v>0</v>
      </c>
      <c r="BF383" s="191">
        <f>IF(N383="snížená",J383,0)</f>
        <v>0</v>
      </c>
      <c r="BG383" s="191">
        <f>IF(N383="zákl. přenesená",J383,0)</f>
        <v>0</v>
      </c>
      <c r="BH383" s="191">
        <f>IF(N383="sníž. přenesená",J383,0)</f>
        <v>0</v>
      </c>
      <c r="BI383" s="191">
        <f>IF(N383="nulová",J383,0)</f>
        <v>0</v>
      </c>
      <c r="BJ383" s="18" t="s">
        <v>85</v>
      </c>
      <c r="BK383" s="191">
        <f>ROUND(I383*H383,2)</f>
        <v>0</v>
      </c>
      <c r="BL383" s="18" t="s">
        <v>178</v>
      </c>
      <c r="BM383" s="190" t="s">
        <v>594</v>
      </c>
    </row>
    <row r="384" spans="1:65" s="13" customFormat="1" ht="11.25">
      <c r="B384" s="192"/>
      <c r="C384" s="193"/>
      <c r="D384" s="194" t="s">
        <v>180</v>
      </c>
      <c r="E384" s="195" t="s">
        <v>19</v>
      </c>
      <c r="F384" s="196" t="s">
        <v>1320</v>
      </c>
      <c r="G384" s="193"/>
      <c r="H384" s="197">
        <v>230</v>
      </c>
      <c r="I384" s="198"/>
      <c r="J384" s="193"/>
      <c r="K384" s="193"/>
      <c r="L384" s="199"/>
      <c r="M384" s="200"/>
      <c r="N384" s="201"/>
      <c r="O384" s="201"/>
      <c r="P384" s="201"/>
      <c r="Q384" s="201"/>
      <c r="R384" s="201"/>
      <c r="S384" s="201"/>
      <c r="T384" s="202"/>
      <c r="AT384" s="203" t="s">
        <v>180</v>
      </c>
      <c r="AU384" s="203" t="s">
        <v>85</v>
      </c>
      <c r="AV384" s="13" t="s">
        <v>85</v>
      </c>
      <c r="AW384" s="13" t="s">
        <v>34</v>
      </c>
      <c r="AX384" s="13" t="s">
        <v>73</v>
      </c>
      <c r="AY384" s="203" t="s">
        <v>171</v>
      </c>
    </row>
    <row r="385" spans="1:65" s="14" customFormat="1" ht="11.25">
      <c r="B385" s="204"/>
      <c r="C385" s="205"/>
      <c r="D385" s="194" t="s">
        <v>180</v>
      </c>
      <c r="E385" s="206" t="s">
        <v>19</v>
      </c>
      <c r="F385" s="207" t="s">
        <v>183</v>
      </c>
      <c r="G385" s="205"/>
      <c r="H385" s="208">
        <v>230</v>
      </c>
      <c r="I385" s="209"/>
      <c r="J385" s="205"/>
      <c r="K385" s="205"/>
      <c r="L385" s="210"/>
      <c r="M385" s="211"/>
      <c r="N385" s="212"/>
      <c r="O385" s="212"/>
      <c r="P385" s="212"/>
      <c r="Q385" s="212"/>
      <c r="R385" s="212"/>
      <c r="S385" s="212"/>
      <c r="T385" s="213"/>
      <c r="AT385" s="214" t="s">
        <v>180</v>
      </c>
      <c r="AU385" s="214" t="s">
        <v>85</v>
      </c>
      <c r="AV385" s="14" t="s">
        <v>178</v>
      </c>
      <c r="AW385" s="14" t="s">
        <v>34</v>
      </c>
      <c r="AX385" s="14" t="s">
        <v>79</v>
      </c>
      <c r="AY385" s="214" t="s">
        <v>171</v>
      </c>
    </row>
    <row r="386" spans="1:65" s="2" customFormat="1" ht="24">
      <c r="A386" s="35"/>
      <c r="B386" s="36"/>
      <c r="C386" s="179" t="s">
        <v>620</v>
      </c>
      <c r="D386" s="179" t="s">
        <v>173</v>
      </c>
      <c r="E386" s="180" t="s">
        <v>595</v>
      </c>
      <c r="F386" s="181" t="s">
        <v>596</v>
      </c>
      <c r="G386" s="182" t="s">
        <v>231</v>
      </c>
      <c r="H386" s="183">
        <v>230</v>
      </c>
      <c r="I386" s="184"/>
      <c r="J386" s="185">
        <f>ROUND(I386*H386,2)</f>
        <v>0</v>
      </c>
      <c r="K386" s="181" t="s">
        <v>177</v>
      </c>
      <c r="L386" s="40"/>
      <c r="M386" s="186" t="s">
        <v>19</v>
      </c>
      <c r="N386" s="187" t="s">
        <v>45</v>
      </c>
      <c r="O386" s="65"/>
      <c r="P386" s="188">
        <f>O386*H386</f>
        <v>0</v>
      </c>
      <c r="Q386" s="188">
        <v>0</v>
      </c>
      <c r="R386" s="188">
        <f>Q386*H386</f>
        <v>0</v>
      </c>
      <c r="S386" s="188">
        <v>0</v>
      </c>
      <c r="T386" s="189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0" t="s">
        <v>178</v>
      </c>
      <c r="AT386" s="190" t="s">
        <v>173</v>
      </c>
      <c r="AU386" s="190" t="s">
        <v>85</v>
      </c>
      <c r="AY386" s="18" t="s">
        <v>171</v>
      </c>
      <c r="BE386" s="191">
        <f>IF(N386="základní",J386,0)</f>
        <v>0</v>
      </c>
      <c r="BF386" s="191">
        <f>IF(N386="snížená",J386,0)</f>
        <v>0</v>
      </c>
      <c r="BG386" s="191">
        <f>IF(N386="zákl. přenesená",J386,0)</f>
        <v>0</v>
      </c>
      <c r="BH386" s="191">
        <f>IF(N386="sníž. přenesená",J386,0)</f>
        <v>0</v>
      </c>
      <c r="BI386" s="191">
        <f>IF(N386="nulová",J386,0)</f>
        <v>0</v>
      </c>
      <c r="BJ386" s="18" t="s">
        <v>85</v>
      </c>
      <c r="BK386" s="191">
        <f>ROUND(I386*H386,2)</f>
        <v>0</v>
      </c>
      <c r="BL386" s="18" t="s">
        <v>178</v>
      </c>
      <c r="BM386" s="190" t="s">
        <v>597</v>
      </c>
    </row>
    <row r="387" spans="1:65" s="13" customFormat="1" ht="11.25">
      <c r="B387" s="192"/>
      <c r="C387" s="193"/>
      <c r="D387" s="194" t="s">
        <v>180</v>
      </c>
      <c r="E387" s="195" t="s">
        <v>19</v>
      </c>
      <c r="F387" s="196" t="s">
        <v>1320</v>
      </c>
      <c r="G387" s="193"/>
      <c r="H387" s="197">
        <v>230</v>
      </c>
      <c r="I387" s="198"/>
      <c r="J387" s="193"/>
      <c r="K387" s="193"/>
      <c r="L387" s="199"/>
      <c r="M387" s="200"/>
      <c r="N387" s="201"/>
      <c r="O387" s="201"/>
      <c r="P387" s="201"/>
      <c r="Q387" s="201"/>
      <c r="R387" s="201"/>
      <c r="S387" s="201"/>
      <c r="T387" s="202"/>
      <c r="AT387" s="203" t="s">
        <v>180</v>
      </c>
      <c r="AU387" s="203" t="s">
        <v>85</v>
      </c>
      <c r="AV387" s="13" t="s">
        <v>85</v>
      </c>
      <c r="AW387" s="13" t="s">
        <v>34</v>
      </c>
      <c r="AX387" s="13" t="s">
        <v>73</v>
      </c>
      <c r="AY387" s="203" t="s">
        <v>171</v>
      </c>
    </row>
    <row r="388" spans="1:65" s="14" customFormat="1" ht="11.25">
      <c r="B388" s="204"/>
      <c r="C388" s="205"/>
      <c r="D388" s="194" t="s">
        <v>180</v>
      </c>
      <c r="E388" s="206" t="s">
        <v>19</v>
      </c>
      <c r="F388" s="207" t="s">
        <v>183</v>
      </c>
      <c r="G388" s="205"/>
      <c r="H388" s="208">
        <v>230</v>
      </c>
      <c r="I388" s="209"/>
      <c r="J388" s="205"/>
      <c r="K388" s="205"/>
      <c r="L388" s="210"/>
      <c r="M388" s="211"/>
      <c r="N388" s="212"/>
      <c r="O388" s="212"/>
      <c r="P388" s="212"/>
      <c r="Q388" s="212"/>
      <c r="R388" s="212"/>
      <c r="S388" s="212"/>
      <c r="T388" s="213"/>
      <c r="AT388" s="214" t="s">
        <v>180</v>
      </c>
      <c r="AU388" s="214" t="s">
        <v>85</v>
      </c>
      <c r="AV388" s="14" t="s">
        <v>178</v>
      </c>
      <c r="AW388" s="14" t="s">
        <v>34</v>
      </c>
      <c r="AX388" s="14" t="s">
        <v>79</v>
      </c>
      <c r="AY388" s="214" t="s">
        <v>171</v>
      </c>
    </row>
    <row r="389" spans="1:65" s="2" customFormat="1" ht="24">
      <c r="A389" s="35"/>
      <c r="B389" s="36"/>
      <c r="C389" s="179" t="s">
        <v>625</v>
      </c>
      <c r="D389" s="179" t="s">
        <v>173</v>
      </c>
      <c r="E389" s="180" t="s">
        <v>599</v>
      </c>
      <c r="F389" s="181" t="s">
        <v>600</v>
      </c>
      <c r="G389" s="182" t="s">
        <v>231</v>
      </c>
      <c r="H389" s="183">
        <v>27600</v>
      </c>
      <c r="I389" s="184"/>
      <c r="J389" s="185">
        <f>ROUND(I389*H389,2)</f>
        <v>0</v>
      </c>
      <c r="K389" s="181" t="s">
        <v>177</v>
      </c>
      <c r="L389" s="40"/>
      <c r="M389" s="186" t="s">
        <v>19</v>
      </c>
      <c r="N389" s="187" t="s">
        <v>45</v>
      </c>
      <c r="O389" s="65"/>
      <c r="P389" s="188">
        <f>O389*H389</f>
        <v>0</v>
      </c>
      <c r="Q389" s="188">
        <v>0</v>
      </c>
      <c r="R389" s="188">
        <f>Q389*H389</f>
        <v>0</v>
      </c>
      <c r="S389" s="188">
        <v>0</v>
      </c>
      <c r="T389" s="189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0" t="s">
        <v>178</v>
      </c>
      <c r="AT389" s="190" t="s">
        <v>173</v>
      </c>
      <c r="AU389" s="190" t="s">
        <v>85</v>
      </c>
      <c r="AY389" s="18" t="s">
        <v>171</v>
      </c>
      <c r="BE389" s="191">
        <f>IF(N389="základní",J389,0)</f>
        <v>0</v>
      </c>
      <c r="BF389" s="191">
        <f>IF(N389="snížená",J389,0)</f>
        <v>0</v>
      </c>
      <c r="BG389" s="191">
        <f>IF(N389="zákl. přenesená",J389,0)</f>
        <v>0</v>
      </c>
      <c r="BH389" s="191">
        <f>IF(N389="sníž. přenesená",J389,0)</f>
        <v>0</v>
      </c>
      <c r="BI389" s="191">
        <f>IF(N389="nulová",J389,0)</f>
        <v>0</v>
      </c>
      <c r="BJ389" s="18" t="s">
        <v>85</v>
      </c>
      <c r="BK389" s="191">
        <f>ROUND(I389*H389,2)</f>
        <v>0</v>
      </c>
      <c r="BL389" s="18" t="s">
        <v>178</v>
      </c>
      <c r="BM389" s="190" t="s">
        <v>601</v>
      </c>
    </row>
    <row r="390" spans="1:65" s="13" customFormat="1" ht="11.25">
      <c r="B390" s="192"/>
      <c r="C390" s="193"/>
      <c r="D390" s="194" t="s">
        <v>180</v>
      </c>
      <c r="E390" s="195" t="s">
        <v>19</v>
      </c>
      <c r="F390" s="196" t="s">
        <v>3085</v>
      </c>
      <c r="G390" s="193"/>
      <c r="H390" s="197">
        <v>27600</v>
      </c>
      <c r="I390" s="198"/>
      <c r="J390" s="193"/>
      <c r="K390" s="193"/>
      <c r="L390" s="199"/>
      <c r="M390" s="200"/>
      <c r="N390" s="201"/>
      <c r="O390" s="201"/>
      <c r="P390" s="201"/>
      <c r="Q390" s="201"/>
      <c r="R390" s="201"/>
      <c r="S390" s="201"/>
      <c r="T390" s="202"/>
      <c r="AT390" s="203" t="s">
        <v>180</v>
      </c>
      <c r="AU390" s="203" t="s">
        <v>85</v>
      </c>
      <c r="AV390" s="13" t="s">
        <v>85</v>
      </c>
      <c r="AW390" s="13" t="s">
        <v>34</v>
      </c>
      <c r="AX390" s="13" t="s">
        <v>73</v>
      </c>
      <c r="AY390" s="203" t="s">
        <v>171</v>
      </c>
    </row>
    <row r="391" spans="1:65" s="14" customFormat="1" ht="11.25">
      <c r="B391" s="204"/>
      <c r="C391" s="205"/>
      <c r="D391" s="194" t="s">
        <v>180</v>
      </c>
      <c r="E391" s="206" t="s">
        <v>19</v>
      </c>
      <c r="F391" s="207" t="s">
        <v>183</v>
      </c>
      <c r="G391" s="205"/>
      <c r="H391" s="208">
        <v>27600</v>
      </c>
      <c r="I391" s="209"/>
      <c r="J391" s="205"/>
      <c r="K391" s="205"/>
      <c r="L391" s="210"/>
      <c r="M391" s="211"/>
      <c r="N391" s="212"/>
      <c r="O391" s="212"/>
      <c r="P391" s="212"/>
      <c r="Q391" s="212"/>
      <c r="R391" s="212"/>
      <c r="S391" s="212"/>
      <c r="T391" s="213"/>
      <c r="AT391" s="214" t="s">
        <v>180</v>
      </c>
      <c r="AU391" s="214" t="s">
        <v>85</v>
      </c>
      <c r="AV391" s="14" t="s">
        <v>178</v>
      </c>
      <c r="AW391" s="14" t="s">
        <v>34</v>
      </c>
      <c r="AX391" s="14" t="s">
        <v>79</v>
      </c>
      <c r="AY391" s="214" t="s">
        <v>171</v>
      </c>
    </row>
    <row r="392" spans="1:65" s="2" customFormat="1" ht="24">
      <c r="A392" s="35"/>
      <c r="B392" s="36"/>
      <c r="C392" s="179" t="s">
        <v>630</v>
      </c>
      <c r="D392" s="179" t="s">
        <v>173</v>
      </c>
      <c r="E392" s="180" t="s">
        <v>603</v>
      </c>
      <c r="F392" s="181" t="s">
        <v>604</v>
      </c>
      <c r="G392" s="182" t="s">
        <v>231</v>
      </c>
      <c r="H392" s="183">
        <v>248</v>
      </c>
      <c r="I392" s="184"/>
      <c r="J392" s="185">
        <f>ROUND(I392*H392,2)</f>
        <v>0</v>
      </c>
      <c r="K392" s="181" t="s">
        <v>177</v>
      </c>
      <c r="L392" s="40"/>
      <c r="M392" s="186" t="s">
        <v>19</v>
      </c>
      <c r="N392" s="187" t="s">
        <v>45</v>
      </c>
      <c r="O392" s="65"/>
      <c r="P392" s="188">
        <f>O392*H392</f>
        <v>0</v>
      </c>
      <c r="Q392" s="188">
        <v>0</v>
      </c>
      <c r="R392" s="188">
        <f>Q392*H392</f>
        <v>0</v>
      </c>
      <c r="S392" s="188">
        <v>0</v>
      </c>
      <c r="T392" s="189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0" t="s">
        <v>178</v>
      </c>
      <c r="AT392" s="190" t="s">
        <v>173</v>
      </c>
      <c r="AU392" s="190" t="s">
        <v>85</v>
      </c>
      <c r="AY392" s="18" t="s">
        <v>171</v>
      </c>
      <c r="BE392" s="191">
        <f>IF(N392="základní",J392,0)</f>
        <v>0</v>
      </c>
      <c r="BF392" s="191">
        <f>IF(N392="snížená",J392,0)</f>
        <v>0</v>
      </c>
      <c r="BG392" s="191">
        <f>IF(N392="zákl. přenesená",J392,0)</f>
        <v>0</v>
      </c>
      <c r="BH392" s="191">
        <f>IF(N392="sníž. přenesená",J392,0)</f>
        <v>0</v>
      </c>
      <c r="BI392" s="191">
        <f>IF(N392="nulová",J392,0)</f>
        <v>0</v>
      </c>
      <c r="BJ392" s="18" t="s">
        <v>85</v>
      </c>
      <c r="BK392" s="191">
        <f>ROUND(I392*H392,2)</f>
        <v>0</v>
      </c>
      <c r="BL392" s="18" t="s">
        <v>178</v>
      </c>
      <c r="BM392" s="190" t="s">
        <v>605</v>
      </c>
    </row>
    <row r="393" spans="1:65" s="13" customFormat="1" ht="11.25">
      <c r="B393" s="192"/>
      <c r="C393" s="193"/>
      <c r="D393" s="194" t="s">
        <v>180</v>
      </c>
      <c r="E393" s="195" t="s">
        <v>19</v>
      </c>
      <c r="F393" s="196" t="s">
        <v>585</v>
      </c>
      <c r="G393" s="193"/>
      <c r="H393" s="197">
        <v>248</v>
      </c>
      <c r="I393" s="198"/>
      <c r="J393" s="193"/>
      <c r="K393" s="193"/>
      <c r="L393" s="199"/>
      <c r="M393" s="200"/>
      <c r="N393" s="201"/>
      <c r="O393" s="201"/>
      <c r="P393" s="201"/>
      <c r="Q393" s="201"/>
      <c r="R393" s="201"/>
      <c r="S393" s="201"/>
      <c r="T393" s="202"/>
      <c r="AT393" s="203" t="s">
        <v>180</v>
      </c>
      <c r="AU393" s="203" t="s">
        <v>85</v>
      </c>
      <c r="AV393" s="13" t="s">
        <v>85</v>
      </c>
      <c r="AW393" s="13" t="s">
        <v>34</v>
      </c>
      <c r="AX393" s="13" t="s">
        <v>73</v>
      </c>
      <c r="AY393" s="203" t="s">
        <v>171</v>
      </c>
    </row>
    <row r="394" spans="1:65" s="14" customFormat="1" ht="11.25">
      <c r="B394" s="204"/>
      <c r="C394" s="205"/>
      <c r="D394" s="194" t="s">
        <v>180</v>
      </c>
      <c r="E394" s="206" t="s">
        <v>19</v>
      </c>
      <c r="F394" s="207" t="s">
        <v>183</v>
      </c>
      <c r="G394" s="205"/>
      <c r="H394" s="208">
        <v>248</v>
      </c>
      <c r="I394" s="209"/>
      <c r="J394" s="205"/>
      <c r="K394" s="205"/>
      <c r="L394" s="210"/>
      <c r="M394" s="211"/>
      <c r="N394" s="212"/>
      <c r="O394" s="212"/>
      <c r="P394" s="212"/>
      <c r="Q394" s="212"/>
      <c r="R394" s="212"/>
      <c r="S394" s="212"/>
      <c r="T394" s="213"/>
      <c r="AT394" s="214" t="s">
        <v>180</v>
      </c>
      <c r="AU394" s="214" t="s">
        <v>85</v>
      </c>
      <c r="AV394" s="14" t="s">
        <v>178</v>
      </c>
      <c r="AW394" s="14" t="s">
        <v>34</v>
      </c>
      <c r="AX394" s="14" t="s">
        <v>79</v>
      </c>
      <c r="AY394" s="214" t="s">
        <v>171</v>
      </c>
    </row>
    <row r="395" spans="1:65" s="2" customFormat="1" ht="33" customHeight="1">
      <c r="A395" s="35"/>
      <c r="B395" s="36"/>
      <c r="C395" s="179" t="s">
        <v>635</v>
      </c>
      <c r="D395" s="179" t="s">
        <v>173</v>
      </c>
      <c r="E395" s="180" t="s">
        <v>607</v>
      </c>
      <c r="F395" s="181" t="s">
        <v>608</v>
      </c>
      <c r="G395" s="182" t="s">
        <v>318</v>
      </c>
      <c r="H395" s="183">
        <v>4</v>
      </c>
      <c r="I395" s="184"/>
      <c r="J395" s="185">
        <f>ROUND(I395*H395,2)</f>
        <v>0</v>
      </c>
      <c r="K395" s="181" t="s">
        <v>177</v>
      </c>
      <c r="L395" s="40"/>
      <c r="M395" s="186" t="s">
        <v>19</v>
      </c>
      <c r="N395" s="187" t="s">
        <v>45</v>
      </c>
      <c r="O395" s="65"/>
      <c r="P395" s="188">
        <f>O395*H395</f>
        <v>0</v>
      </c>
      <c r="Q395" s="188">
        <v>0</v>
      </c>
      <c r="R395" s="188">
        <f>Q395*H395</f>
        <v>0</v>
      </c>
      <c r="S395" s="188">
        <v>0</v>
      </c>
      <c r="T395" s="189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190" t="s">
        <v>178</v>
      </c>
      <c r="AT395" s="190" t="s">
        <v>173</v>
      </c>
      <c r="AU395" s="190" t="s">
        <v>85</v>
      </c>
      <c r="AY395" s="18" t="s">
        <v>171</v>
      </c>
      <c r="BE395" s="191">
        <f>IF(N395="základní",J395,0)</f>
        <v>0</v>
      </c>
      <c r="BF395" s="191">
        <f>IF(N395="snížená",J395,0)</f>
        <v>0</v>
      </c>
      <c r="BG395" s="191">
        <f>IF(N395="zákl. přenesená",J395,0)</f>
        <v>0</v>
      </c>
      <c r="BH395" s="191">
        <f>IF(N395="sníž. přenesená",J395,0)</f>
        <v>0</v>
      </c>
      <c r="BI395" s="191">
        <f>IF(N395="nulová",J395,0)</f>
        <v>0</v>
      </c>
      <c r="BJ395" s="18" t="s">
        <v>85</v>
      </c>
      <c r="BK395" s="191">
        <f>ROUND(I395*H395,2)</f>
        <v>0</v>
      </c>
      <c r="BL395" s="18" t="s">
        <v>178</v>
      </c>
      <c r="BM395" s="190" t="s">
        <v>609</v>
      </c>
    </row>
    <row r="396" spans="1:65" s="13" customFormat="1" ht="11.25">
      <c r="B396" s="192"/>
      <c r="C396" s="193"/>
      <c r="D396" s="194" t="s">
        <v>180</v>
      </c>
      <c r="E396" s="195" t="s">
        <v>19</v>
      </c>
      <c r="F396" s="196" t="s">
        <v>610</v>
      </c>
      <c r="G396" s="193"/>
      <c r="H396" s="197">
        <v>4</v>
      </c>
      <c r="I396" s="198"/>
      <c r="J396" s="193"/>
      <c r="K396" s="193"/>
      <c r="L396" s="199"/>
      <c r="M396" s="200"/>
      <c r="N396" s="201"/>
      <c r="O396" s="201"/>
      <c r="P396" s="201"/>
      <c r="Q396" s="201"/>
      <c r="R396" s="201"/>
      <c r="S396" s="201"/>
      <c r="T396" s="202"/>
      <c r="AT396" s="203" t="s">
        <v>180</v>
      </c>
      <c r="AU396" s="203" t="s">
        <v>85</v>
      </c>
      <c r="AV396" s="13" t="s">
        <v>85</v>
      </c>
      <c r="AW396" s="13" t="s">
        <v>34</v>
      </c>
      <c r="AX396" s="13" t="s">
        <v>73</v>
      </c>
      <c r="AY396" s="203" t="s">
        <v>171</v>
      </c>
    </row>
    <row r="397" spans="1:65" s="14" customFormat="1" ht="11.25">
      <c r="B397" s="204"/>
      <c r="C397" s="205"/>
      <c r="D397" s="194" t="s">
        <v>180</v>
      </c>
      <c r="E397" s="206" t="s">
        <v>19</v>
      </c>
      <c r="F397" s="207" t="s">
        <v>183</v>
      </c>
      <c r="G397" s="205"/>
      <c r="H397" s="208">
        <v>4</v>
      </c>
      <c r="I397" s="209"/>
      <c r="J397" s="205"/>
      <c r="K397" s="205"/>
      <c r="L397" s="210"/>
      <c r="M397" s="211"/>
      <c r="N397" s="212"/>
      <c r="O397" s="212"/>
      <c r="P397" s="212"/>
      <c r="Q397" s="212"/>
      <c r="R397" s="212"/>
      <c r="S397" s="212"/>
      <c r="T397" s="213"/>
      <c r="AT397" s="214" t="s">
        <v>180</v>
      </c>
      <c r="AU397" s="214" t="s">
        <v>85</v>
      </c>
      <c r="AV397" s="14" t="s">
        <v>178</v>
      </c>
      <c r="AW397" s="14" t="s">
        <v>34</v>
      </c>
      <c r="AX397" s="14" t="s">
        <v>79</v>
      </c>
      <c r="AY397" s="214" t="s">
        <v>171</v>
      </c>
    </row>
    <row r="398" spans="1:65" s="2" customFormat="1" ht="33" customHeight="1">
      <c r="A398" s="35"/>
      <c r="B398" s="36"/>
      <c r="C398" s="179" t="s">
        <v>639</v>
      </c>
      <c r="D398" s="179" t="s">
        <v>173</v>
      </c>
      <c r="E398" s="180" t="s">
        <v>612</v>
      </c>
      <c r="F398" s="181" t="s">
        <v>613</v>
      </c>
      <c r="G398" s="182" t="s">
        <v>318</v>
      </c>
      <c r="H398" s="183">
        <v>480</v>
      </c>
      <c r="I398" s="184"/>
      <c r="J398" s="185">
        <f>ROUND(I398*H398,2)</f>
        <v>0</v>
      </c>
      <c r="K398" s="181" t="s">
        <v>177</v>
      </c>
      <c r="L398" s="40"/>
      <c r="M398" s="186" t="s">
        <v>19</v>
      </c>
      <c r="N398" s="187" t="s">
        <v>45</v>
      </c>
      <c r="O398" s="65"/>
      <c r="P398" s="188">
        <f>O398*H398</f>
        <v>0</v>
      </c>
      <c r="Q398" s="188">
        <v>0</v>
      </c>
      <c r="R398" s="188">
        <f>Q398*H398</f>
        <v>0</v>
      </c>
      <c r="S398" s="188">
        <v>0</v>
      </c>
      <c r="T398" s="189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90" t="s">
        <v>178</v>
      </c>
      <c r="AT398" s="190" t="s">
        <v>173</v>
      </c>
      <c r="AU398" s="190" t="s">
        <v>85</v>
      </c>
      <c r="AY398" s="18" t="s">
        <v>171</v>
      </c>
      <c r="BE398" s="191">
        <f>IF(N398="základní",J398,0)</f>
        <v>0</v>
      </c>
      <c r="BF398" s="191">
        <f>IF(N398="snížená",J398,0)</f>
        <v>0</v>
      </c>
      <c r="BG398" s="191">
        <f>IF(N398="zákl. přenesená",J398,0)</f>
        <v>0</v>
      </c>
      <c r="BH398" s="191">
        <f>IF(N398="sníž. přenesená",J398,0)</f>
        <v>0</v>
      </c>
      <c r="BI398" s="191">
        <f>IF(N398="nulová",J398,0)</f>
        <v>0</v>
      </c>
      <c r="BJ398" s="18" t="s">
        <v>85</v>
      </c>
      <c r="BK398" s="191">
        <f>ROUND(I398*H398,2)</f>
        <v>0</v>
      </c>
      <c r="BL398" s="18" t="s">
        <v>178</v>
      </c>
      <c r="BM398" s="190" t="s">
        <v>614</v>
      </c>
    </row>
    <row r="399" spans="1:65" s="13" customFormat="1" ht="11.25">
      <c r="B399" s="192"/>
      <c r="C399" s="193"/>
      <c r="D399" s="194" t="s">
        <v>180</v>
      </c>
      <c r="E399" s="195" t="s">
        <v>19</v>
      </c>
      <c r="F399" s="196" t="s">
        <v>615</v>
      </c>
      <c r="G399" s="193"/>
      <c r="H399" s="197">
        <v>480</v>
      </c>
      <c r="I399" s="198"/>
      <c r="J399" s="193"/>
      <c r="K399" s="193"/>
      <c r="L399" s="199"/>
      <c r="M399" s="200"/>
      <c r="N399" s="201"/>
      <c r="O399" s="201"/>
      <c r="P399" s="201"/>
      <c r="Q399" s="201"/>
      <c r="R399" s="201"/>
      <c r="S399" s="201"/>
      <c r="T399" s="202"/>
      <c r="AT399" s="203" t="s">
        <v>180</v>
      </c>
      <c r="AU399" s="203" t="s">
        <v>85</v>
      </c>
      <c r="AV399" s="13" t="s">
        <v>85</v>
      </c>
      <c r="AW399" s="13" t="s">
        <v>34</v>
      </c>
      <c r="AX399" s="13" t="s">
        <v>73</v>
      </c>
      <c r="AY399" s="203" t="s">
        <v>171</v>
      </c>
    </row>
    <row r="400" spans="1:65" s="14" customFormat="1" ht="11.25">
      <c r="B400" s="204"/>
      <c r="C400" s="205"/>
      <c r="D400" s="194" t="s">
        <v>180</v>
      </c>
      <c r="E400" s="206" t="s">
        <v>19</v>
      </c>
      <c r="F400" s="207" t="s">
        <v>183</v>
      </c>
      <c r="G400" s="205"/>
      <c r="H400" s="208">
        <v>480</v>
      </c>
      <c r="I400" s="209"/>
      <c r="J400" s="205"/>
      <c r="K400" s="205"/>
      <c r="L400" s="210"/>
      <c r="M400" s="211"/>
      <c r="N400" s="212"/>
      <c r="O400" s="212"/>
      <c r="P400" s="212"/>
      <c r="Q400" s="212"/>
      <c r="R400" s="212"/>
      <c r="S400" s="212"/>
      <c r="T400" s="213"/>
      <c r="AT400" s="214" t="s">
        <v>180</v>
      </c>
      <c r="AU400" s="214" t="s">
        <v>85</v>
      </c>
      <c r="AV400" s="14" t="s">
        <v>178</v>
      </c>
      <c r="AW400" s="14" t="s">
        <v>34</v>
      </c>
      <c r="AX400" s="14" t="s">
        <v>79</v>
      </c>
      <c r="AY400" s="214" t="s">
        <v>171</v>
      </c>
    </row>
    <row r="401" spans="1:65" s="2" customFormat="1" ht="33" customHeight="1">
      <c r="A401" s="35"/>
      <c r="B401" s="36"/>
      <c r="C401" s="179" t="s">
        <v>644</v>
      </c>
      <c r="D401" s="179" t="s">
        <v>173</v>
      </c>
      <c r="E401" s="180" t="s">
        <v>617</v>
      </c>
      <c r="F401" s="181" t="s">
        <v>618</v>
      </c>
      <c r="G401" s="182" t="s">
        <v>318</v>
      </c>
      <c r="H401" s="183">
        <v>4</v>
      </c>
      <c r="I401" s="184"/>
      <c r="J401" s="185">
        <f>ROUND(I401*H401,2)</f>
        <v>0</v>
      </c>
      <c r="K401" s="181" t="s">
        <v>177</v>
      </c>
      <c r="L401" s="40"/>
      <c r="M401" s="186" t="s">
        <v>19</v>
      </c>
      <c r="N401" s="187" t="s">
        <v>45</v>
      </c>
      <c r="O401" s="65"/>
      <c r="P401" s="188">
        <f>O401*H401</f>
        <v>0</v>
      </c>
      <c r="Q401" s="188">
        <v>0</v>
      </c>
      <c r="R401" s="188">
        <f>Q401*H401</f>
        <v>0</v>
      </c>
      <c r="S401" s="188">
        <v>0</v>
      </c>
      <c r="T401" s="18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0" t="s">
        <v>178</v>
      </c>
      <c r="AT401" s="190" t="s">
        <v>173</v>
      </c>
      <c r="AU401" s="190" t="s">
        <v>85</v>
      </c>
      <c r="AY401" s="18" t="s">
        <v>171</v>
      </c>
      <c r="BE401" s="191">
        <f>IF(N401="základní",J401,0)</f>
        <v>0</v>
      </c>
      <c r="BF401" s="191">
        <f>IF(N401="snížená",J401,0)</f>
        <v>0</v>
      </c>
      <c r="BG401" s="191">
        <f>IF(N401="zákl. přenesená",J401,0)</f>
        <v>0</v>
      </c>
      <c r="BH401" s="191">
        <f>IF(N401="sníž. přenesená",J401,0)</f>
        <v>0</v>
      </c>
      <c r="BI401" s="191">
        <f>IF(N401="nulová",J401,0)</f>
        <v>0</v>
      </c>
      <c r="BJ401" s="18" t="s">
        <v>85</v>
      </c>
      <c r="BK401" s="191">
        <f>ROUND(I401*H401,2)</f>
        <v>0</v>
      </c>
      <c r="BL401" s="18" t="s">
        <v>178</v>
      </c>
      <c r="BM401" s="190" t="s">
        <v>619</v>
      </c>
    </row>
    <row r="402" spans="1:65" s="13" customFormat="1" ht="11.25">
      <c r="B402" s="192"/>
      <c r="C402" s="193"/>
      <c r="D402" s="194" t="s">
        <v>180</v>
      </c>
      <c r="E402" s="195" t="s">
        <v>19</v>
      </c>
      <c r="F402" s="196" t="s">
        <v>178</v>
      </c>
      <c r="G402" s="193"/>
      <c r="H402" s="197">
        <v>4</v>
      </c>
      <c r="I402" s="198"/>
      <c r="J402" s="193"/>
      <c r="K402" s="193"/>
      <c r="L402" s="199"/>
      <c r="M402" s="200"/>
      <c r="N402" s="201"/>
      <c r="O402" s="201"/>
      <c r="P402" s="201"/>
      <c r="Q402" s="201"/>
      <c r="R402" s="201"/>
      <c r="S402" s="201"/>
      <c r="T402" s="202"/>
      <c r="AT402" s="203" t="s">
        <v>180</v>
      </c>
      <c r="AU402" s="203" t="s">
        <v>85</v>
      </c>
      <c r="AV402" s="13" t="s">
        <v>85</v>
      </c>
      <c r="AW402" s="13" t="s">
        <v>34</v>
      </c>
      <c r="AX402" s="13" t="s">
        <v>73</v>
      </c>
      <c r="AY402" s="203" t="s">
        <v>171</v>
      </c>
    </row>
    <row r="403" spans="1:65" s="14" customFormat="1" ht="11.25">
      <c r="B403" s="204"/>
      <c r="C403" s="205"/>
      <c r="D403" s="194" t="s">
        <v>180</v>
      </c>
      <c r="E403" s="206" t="s">
        <v>19</v>
      </c>
      <c r="F403" s="207" t="s">
        <v>183</v>
      </c>
      <c r="G403" s="205"/>
      <c r="H403" s="208">
        <v>4</v>
      </c>
      <c r="I403" s="209"/>
      <c r="J403" s="205"/>
      <c r="K403" s="205"/>
      <c r="L403" s="210"/>
      <c r="M403" s="211"/>
      <c r="N403" s="212"/>
      <c r="O403" s="212"/>
      <c r="P403" s="212"/>
      <c r="Q403" s="212"/>
      <c r="R403" s="212"/>
      <c r="S403" s="212"/>
      <c r="T403" s="213"/>
      <c r="AT403" s="214" t="s">
        <v>180</v>
      </c>
      <c r="AU403" s="214" t="s">
        <v>85</v>
      </c>
      <c r="AV403" s="14" t="s">
        <v>178</v>
      </c>
      <c r="AW403" s="14" t="s">
        <v>34</v>
      </c>
      <c r="AX403" s="14" t="s">
        <v>79</v>
      </c>
      <c r="AY403" s="214" t="s">
        <v>171</v>
      </c>
    </row>
    <row r="404" spans="1:65" s="2" customFormat="1" ht="36">
      <c r="A404" s="35"/>
      <c r="B404" s="36"/>
      <c r="C404" s="179" t="s">
        <v>649</v>
      </c>
      <c r="D404" s="179" t="s">
        <v>173</v>
      </c>
      <c r="E404" s="180" t="s">
        <v>621</v>
      </c>
      <c r="F404" s="181" t="s">
        <v>622</v>
      </c>
      <c r="G404" s="182" t="s">
        <v>231</v>
      </c>
      <c r="H404" s="183">
        <v>800</v>
      </c>
      <c r="I404" s="184"/>
      <c r="J404" s="185">
        <f>ROUND(I404*H404,2)</f>
        <v>0</v>
      </c>
      <c r="K404" s="181" t="s">
        <v>177</v>
      </c>
      <c r="L404" s="40"/>
      <c r="M404" s="186" t="s">
        <v>19</v>
      </c>
      <c r="N404" s="187" t="s">
        <v>45</v>
      </c>
      <c r="O404" s="65"/>
      <c r="P404" s="188">
        <f>O404*H404</f>
        <v>0</v>
      </c>
      <c r="Q404" s="188">
        <v>2.1000000000000001E-4</v>
      </c>
      <c r="R404" s="188">
        <f>Q404*H404</f>
        <v>0.16800000000000001</v>
      </c>
      <c r="S404" s="188">
        <v>0</v>
      </c>
      <c r="T404" s="18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0" t="s">
        <v>178</v>
      </c>
      <c r="AT404" s="190" t="s">
        <v>173</v>
      </c>
      <c r="AU404" s="190" t="s">
        <v>85</v>
      </c>
      <c r="AY404" s="18" t="s">
        <v>171</v>
      </c>
      <c r="BE404" s="191">
        <f>IF(N404="základní",J404,0)</f>
        <v>0</v>
      </c>
      <c r="BF404" s="191">
        <f>IF(N404="snížená",J404,0)</f>
        <v>0</v>
      </c>
      <c r="BG404" s="191">
        <f>IF(N404="zákl. přenesená",J404,0)</f>
        <v>0</v>
      </c>
      <c r="BH404" s="191">
        <f>IF(N404="sníž. přenesená",J404,0)</f>
        <v>0</v>
      </c>
      <c r="BI404" s="191">
        <f>IF(N404="nulová",J404,0)</f>
        <v>0</v>
      </c>
      <c r="BJ404" s="18" t="s">
        <v>85</v>
      </c>
      <c r="BK404" s="191">
        <f>ROUND(I404*H404,2)</f>
        <v>0</v>
      </c>
      <c r="BL404" s="18" t="s">
        <v>178</v>
      </c>
      <c r="BM404" s="190" t="s">
        <v>623</v>
      </c>
    </row>
    <row r="405" spans="1:65" s="13" customFormat="1" ht="11.25">
      <c r="B405" s="192"/>
      <c r="C405" s="193"/>
      <c r="D405" s="194" t="s">
        <v>180</v>
      </c>
      <c r="E405" s="195" t="s">
        <v>19</v>
      </c>
      <c r="F405" s="196" t="s">
        <v>3086</v>
      </c>
      <c r="G405" s="193"/>
      <c r="H405" s="197">
        <v>800</v>
      </c>
      <c r="I405" s="198"/>
      <c r="J405" s="193"/>
      <c r="K405" s="193"/>
      <c r="L405" s="199"/>
      <c r="M405" s="200"/>
      <c r="N405" s="201"/>
      <c r="O405" s="201"/>
      <c r="P405" s="201"/>
      <c r="Q405" s="201"/>
      <c r="R405" s="201"/>
      <c r="S405" s="201"/>
      <c r="T405" s="202"/>
      <c r="AT405" s="203" t="s">
        <v>180</v>
      </c>
      <c r="AU405" s="203" t="s">
        <v>85</v>
      </c>
      <c r="AV405" s="13" t="s">
        <v>85</v>
      </c>
      <c r="AW405" s="13" t="s">
        <v>34</v>
      </c>
      <c r="AX405" s="13" t="s">
        <v>73</v>
      </c>
      <c r="AY405" s="203" t="s">
        <v>171</v>
      </c>
    </row>
    <row r="406" spans="1:65" s="14" customFormat="1" ht="11.25">
      <c r="B406" s="204"/>
      <c r="C406" s="205"/>
      <c r="D406" s="194" t="s">
        <v>180</v>
      </c>
      <c r="E406" s="206" t="s">
        <v>19</v>
      </c>
      <c r="F406" s="207" t="s">
        <v>183</v>
      </c>
      <c r="G406" s="205"/>
      <c r="H406" s="208">
        <v>800</v>
      </c>
      <c r="I406" s="209"/>
      <c r="J406" s="205"/>
      <c r="K406" s="205"/>
      <c r="L406" s="210"/>
      <c r="M406" s="211"/>
      <c r="N406" s="212"/>
      <c r="O406" s="212"/>
      <c r="P406" s="212"/>
      <c r="Q406" s="212"/>
      <c r="R406" s="212"/>
      <c r="S406" s="212"/>
      <c r="T406" s="213"/>
      <c r="AT406" s="214" t="s">
        <v>180</v>
      </c>
      <c r="AU406" s="214" t="s">
        <v>85</v>
      </c>
      <c r="AV406" s="14" t="s">
        <v>178</v>
      </c>
      <c r="AW406" s="14" t="s">
        <v>34</v>
      </c>
      <c r="AX406" s="14" t="s">
        <v>79</v>
      </c>
      <c r="AY406" s="214" t="s">
        <v>171</v>
      </c>
    </row>
    <row r="407" spans="1:65" s="2" customFormat="1" ht="48">
      <c r="A407" s="35"/>
      <c r="B407" s="36"/>
      <c r="C407" s="179" t="s">
        <v>654</v>
      </c>
      <c r="D407" s="179" t="s">
        <v>173</v>
      </c>
      <c r="E407" s="180" t="s">
        <v>631</v>
      </c>
      <c r="F407" s="181" t="s">
        <v>632</v>
      </c>
      <c r="G407" s="182" t="s">
        <v>266</v>
      </c>
      <c r="H407" s="183">
        <v>6</v>
      </c>
      <c r="I407" s="184"/>
      <c r="J407" s="185">
        <f>ROUND(I407*H407,2)</f>
        <v>0</v>
      </c>
      <c r="K407" s="181" t="s">
        <v>177</v>
      </c>
      <c r="L407" s="40"/>
      <c r="M407" s="186" t="s">
        <v>19</v>
      </c>
      <c r="N407" s="187" t="s">
        <v>45</v>
      </c>
      <c r="O407" s="65"/>
      <c r="P407" s="188">
        <f>O407*H407</f>
        <v>0</v>
      </c>
      <c r="Q407" s="188">
        <v>1.4999999999999999E-4</v>
      </c>
      <c r="R407" s="188">
        <f>Q407*H407</f>
        <v>8.9999999999999998E-4</v>
      </c>
      <c r="S407" s="188">
        <v>0</v>
      </c>
      <c r="T407" s="189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0" t="s">
        <v>178</v>
      </c>
      <c r="AT407" s="190" t="s">
        <v>173</v>
      </c>
      <c r="AU407" s="190" t="s">
        <v>85</v>
      </c>
      <c r="AY407" s="18" t="s">
        <v>171</v>
      </c>
      <c r="BE407" s="191">
        <f>IF(N407="základní",J407,0)</f>
        <v>0</v>
      </c>
      <c r="BF407" s="191">
        <f>IF(N407="snížená",J407,0)</f>
        <v>0</v>
      </c>
      <c r="BG407" s="191">
        <f>IF(N407="zákl. přenesená",J407,0)</f>
        <v>0</v>
      </c>
      <c r="BH407" s="191">
        <f>IF(N407="sníž. přenesená",J407,0)</f>
        <v>0</v>
      </c>
      <c r="BI407" s="191">
        <f>IF(N407="nulová",J407,0)</f>
        <v>0</v>
      </c>
      <c r="BJ407" s="18" t="s">
        <v>85</v>
      </c>
      <c r="BK407" s="191">
        <f>ROUND(I407*H407,2)</f>
        <v>0</v>
      </c>
      <c r="BL407" s="18" t="s">
        <v>178</v>
      </c>
      <c r="BM407" s="190" t="s">
        <v>633</v>
      </c>
    </row>
    <row r="408" spans="1:65" s="13" customFormat="1" ht="11.25">
      <c r="B408" s="192"/>
      <c r="C408" s="193"/>
      <c r="D408" s="194" t="s">
        <v>180</v>
      </c>
      <c r="E408" s="195" t="s">
        <v>19</v>
      </c>
      <c r="F408" s="196" t="s">
        <v>3087</v>
      </c>
      <c r="G408" s="193"/>
      <c r="H408" s="197">
        <v>6</v>
      </c>
      <c r="I408" s="198"/>
      <c r="J408" s="193"/>
      <c r="K408" s="193"/>
      <c r="L408" s="199"/>
      <c r="M408" s="200"/>
      <c r="N408" s="201"/>
      <c r="O408" s="201"/>
      <c r="P408" s="201"/>
      <c r="Q408" s="201"/>
      <c r="R408" s="201"/>
      <c r="S408" s="201"/>
      <c r="T408" s="202"/>
      <c r="AT408" s="203" t="s">
        <v>180</v>
      </c>
      <c r="AU408" s="203" t="s">
        <v>85</v>
      </c>
      <c r="AV408" s="13" t="s">
        <v>85</v>
      </c>
      <c r="AW408" s="13" t="s">
        <v>34</v>
      </c>
      <c r="AX408" s="13" t="s">
        <v>79</v>
      </c>
      <c r="AY408" s="203" t="s">
        <v>171</v>
      </c>
    </row>
    <row r="409" spans="1:65" s="2" customFormat="1" ht="16.5" customHeight="1">
      <c r="A409" s="35"/>
      <c r="B409" s="36"/>
      <c r="C409" s="215" t="s">
        <v>659</v>
      </c>
      <c r="D409" s="215" t="s">
        <v>285</v>
      </c>
      <c r="E409" s="216" t="s">
        <v>636</v>
      </c>
      <c r="F409" s="217" t="s">
        <v>637</v>
      </c>
      <c r="G409" s="218" t="s">
        <v>266</v>
      </c>
      <c r="H409" s="219">
        <v>6</v>
      </c>
      <c r="I409" s="220"/>
      <c r="J409" s="221">
        <f>ROUND(I409*H409,2)</f>
        <v>0</v>
      </c>
      <c r="K409" s="217" t="s">
        <v>177</v>
      </c>
      <c r="L409" s="222"/>
      <c r="M409" s="223" t="s">
        <v>19</v>
      </c>
      <c r="N409" s="224" t="s">
        <v>45</v>
      </c>
      <c r="O409" s="65"/>
      <c r="P409" s="188">
        <f>O409*H409</f>
        <v>0</v>
      </c>
      <c r="Q409" s="188">
        <v>1.4E-3</v>
      </c>
      <c r="R409" s="188">
        <f>Q409*H409</f>
        <v>8.3999999999999995E-3</v>
      </c>
      <c r="S409" s="188">
        <v>0</v>
      </c>
      <c r="T409" s="189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90" t="s">
        <v>186</v>
      </c>
      <c r="AT409" s="190" t="s">
        <v>285</v>
      </c>
      <c r="AU409" s="190" t="s">
        <v>85</v>
      </c>
      <c r="AY409" s="18" t="s">
        <v>171</v>
      </c>
      <c r="BE409" s="191">
        <f>IF(N409="základní",J409,0)</f>
        <v>0</v>
      </c>
      <c r="BF409" s="191">
        <f>IF(N409="snížená",J409,0)</f>
        <v>0</v>
      </c>
      <c r="BG409" s="191">
        <f>IF(N409="zákl. přenesená",J409,0)</f>
        <v>0</v>
      </c>
      <c r="BH409" s="191">
        <f>IF(N409="sníž. přenesená",J409,0)</f>
        <v>0</v>
      </c>
      <c r="BI409" s="191">
        <f>IF(N409="nulová",J409,0)</f>
        <v>0</v>
      </c>
      <c r="BJ409" s="18" t="s">
        <v>85</v>
      </c>
      <c r="BK409" s="191">
        <f>ROUND(I409*H409,2)</f>
        <v>0</v>
      </c>
      <c r="BL409" s="18" t="s">
        <v>178</v>
      </c>
      <c r="BM409" s="190" t="s">
        <v>638</v>
      </c>
    </row>
    <row r="410" spans="1:65" s="13" customFormat="1" ht="11.25">
      <c r="B410" s="192"/>
      <c r="C410" s="193"/>
      <c r="D410" s="194" t="s">
        <v>180</v>
      </c>
      <c r="E410" s="195" t="s">
        <v>19</v>
      </c>
      <c r="F410" s="196" t="s">
        <v>202</v>
      </c>
      <c r="G410" s="193"/>
      <c r="H410" s="197">
        <v>6</v>
      </c>
      <c r="I410" s="198"/>
      <c r="J410" s="193"/>
      <c r="K410" s="193"/>
      <c r="L410" s="199"/>
      <c r="M410" s="200"/>
      <c r="N410" s="201"/>
      <c r="O410" s="201"/>
      <c r="P410" s="201"/>
      <c r="Q410" s="201"/>
      <c r="R410" s="201"/>
      <c r="S410" s="201"/>
      <c r="T410" s="202"/>
      <c r="AT410" s="203" t="s">
        <v>180</v>
      </c>
      <c r="AU410" s="203" t="s">
        <v>85</v>
      </c>
      <c r="AV410" s="13" t="s">
        <v>85</v>
      </c>
      <c r="AW410" s="13" t="s">
        <v>34</v>
      </c>
      <c r="AX410" s="13" t="s">
        <v>79</v>
      </c>
      <c r="AY410" s="203" t="s">
        <v>171</v>
      </c>
    </row>
    <row r="411" spans="1:65" s="2" customFormat="1" ht="44.25" customHeight="1">
      <c r="A411" s="35"/>
      <c r="B411" s="36"/>
      <c r="C411" s="179" t="s">
        <v>664</v>
      </c>
      <c r="D411" s="179" t="s">
        <v>173</v>
      </c>
      <c r="E411" s="180" t="s">
        <v>640</v>
      </c>
      <c r="F411" s="181" t="s">
        <v>641</v>
      </c>
      <c r="G411" s="182" t="s">
        <v>231</v>
      </c>
      <c r="H411" s="183">
        <v>62.4</v>
      </c>
      <c r="I411" s="184"/>
      <c r="J411" s="185">
        <f>ROUND(I411*H411,2)</f>
        <v>0</v>
      </c>
      <c r="K411" s="181" t="s">
        <v>177</v>
      </c>
      <c r="L411" s="40"/>
      <c r="M411" s="186" t="s">
        <v>19</v>
      </c>
      <c r="N411" s="187" t="s">
        <v>45</v>
      </c>
      <c r="O411" s="65"/>
      <c r="P411" s="188">
        <f>O411*H411</f>
        <v>0</v>
      </c>
      <c r="Q411" s="188">
        <v>0</v>
      </c>
      <c r="R411" s="188">
        <f>Q411*H411</f>
        <v>0</v>
      </c>
      <c r="S411" s="188">
        <v>0.11700000000000001</v>
      </c>
      <c r="T411" s="189">
        <f>S411*H411</f>
        <v>7.3008000000000006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0" t="s">
        <v>178</v>
      </c>
      <c r="AT411" s="190" t="s">
        <v>173</v>
      </c>
      <c r="AU411" s="190" t="s">
        <v>85</v>
      </c>
      <c r="AY411" s="18" t="s">
        <v>171</v>
      </c>
      <c r="BE411" s="191">
        <f>IF(N411="základní",J411,0)</f>
        <v>0</v>
      </c>
      <c r="BF411" s="191">
        <f>IF(N411="snížená",J411,0)</f>
        <v>0</v>
      </c>
      <c r="BG411" s="191">
        <f>IF(N411="zákl. přenesená",J411,0)</f>
        <v>0</v>
      </c>
      <c r="BH411" s="191">
        <f>IF(N411="sníž. přenesená",J411,0)</f>
        <v>0</v>
      </c>
      <c r="BI411" s="191">
        <f>IF(N411="nulová",J411,0)</f>
        <v>0</v>
      </c>
      <c r="BJ411" s="18" t="s">
        <v>85</v>
      </c>
      <c r="BK411" s="191">
        <f>ROUND(I411*H411,2)</f>
        <v>0</v>
      </c>
      <c r="BL411" s="18" t="s">
        <v>178</v>
      </c>
      <c r="BM411" s="190" t="s">
        <v>642</v>
      </c>
    </row>
    <row r="412" spans="1:65" s="13" customFormat="1" ht="11.25">
      <c r="B412" s="192"/>
      <c r="C412" s="193"/>
      <c r="D412" s="194" t="s">
        <v>180</v>
      </c>
      <c r="E412" s="195" t="s">
        <v>19</v>
      </c>
      <c r="F412" s="196" t="s">
        <v>3088</v>
      </c>
      <c r="G412" s="193"/>
      <c r="H412" s="197">
        <v>62.4</v>
      </c>
      <c r="I412" s="198"/>
      <c r="J412" s="193"/>
      <c r="K412" s="193"/>
      <c r="L412" s="199"/>
      <c r="M412" s="200"/>
      <c r="N412" s="201"/>
      <c r="O412" s="201"/>
      <c r="P412" s="201"/>
      <c r="Q412" s="201"/>
      <c r="R412" s="201"/>
      <c r="S412" s="201"/>
      <c r="T412" s="202"/>
      <c r="AT412" s="203" t="s">
        <v>180</v>
      </c>
      <c r="AU412" s="203" t="s">
        <v>85</v>
      </c>
      <c r="AV412" s="13" t="s">
        <v>85</v>
      </c>
      <c r="AW412" s="13" t="s">
        <v>34</v>
      </c>
      <c r="AX412" s="13" t="s">
        <v>79</v>
      </c>
      <c r="AY412" s="203" t="s">
        <v>171</v>
      </c>
    </row>
    <row r="413" spans="1:65" s="2" customFormat="1" ht="24">
      <c r="A413" s="35"/>
      <c r="B413" s="36"/>
      <c r="C413" s="179" t="s">
        <v>669</v>
      </c>
      <c r="D413" s="179" t="s">
        <v>173</v>
      </c>
      <c r="E413" s="180" t="s">
        <v>3089</v>
      </c>
      <c r="F413" s="181" t="s">
        <v>3090</v>
      </c>
      <c r="G413" s="182" t="s">
        <v>176</v>
      </c>
      <c r="H413" s="183">
        <v>2.7810000000000001</v>
      </c>
      <c r="I413" s="184"/>
      <c r="J413" s="185">
        <f>ROUND(I413*H413,2)</f>
        <v>0</v>
      </c>
      <c r="K413" s="181" t="s">
        <v>177</v>
      </c>
      <c r="L413" s="40"/>
      <c r="M413" s="186" t="s">
        <v>19</v>
      </c>
      <c r="N413" s="187" t="s">
        <v>45</v>
      </c>
      <c r="O413" s="65"/>
      <c r="P413" s="188">
        <f>O413*H413</f>
        <v>0</v>
      </c>
      <c r="Q413" s="188">
        <v>0</v>
      </c>
      <c r="R413" s="188">
        <f>Q413*H413</f>
        <v>0</v>
      </c>
      <c r="S413" s="188">
        <v>2.2000000000000002</v>
      </c>
      <c r="T413" s="189">
        <f>S413*H413</f>
        <v>6.1182000000000007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90" t="s">
        <v>178</v>
      </c>
      <c r="AT413" s="190" t="s">
        <v>173</v>
      </c>
      <c r="AU413" s="190" t="s">
        <v>85</v>
      </c>
      <c r="AY413" s="18" t="s">
        <v>171</v>
      </c>
      <c r="BE413" s="191">
        <f>IF(N413="základní",J413,0)</f>
        <v>0</v>
      </c>
      <c r="BF413" s="191">
        <f>IF(N413="snížená",J413,0)</f>
        <v>0</v>
      </c>
      <c r="BG413" s="191">
        <f>IF(N413="zákl. přenesená",J413,0)</f>
        <v>0</v>
      </c>
      <c r="BH413" s="191">
        <f>IF(N413="sníž. přenesená",J413,0)</f>
        <v>0</v>
      </c>
      <c r="BI413" s="191">
        <f>IF(N413="nulová",J413,0)</f>
        <v>0</v>
      </c>
      <c r="BJ413" s="18" t="s">
        <v>85</v>
      </c>
      <c r="BK413" s="191">
        <f>ROUND(I413*H413,2)</f>
        <v>0</v>
      </c>
      <c r="BL413" s="18" t="s">
        <v>178</v>
      </c>
      <c r="BM413" s="190" t="s">
        <v>3091</v>
      </c>
    </row>
    <row r="414" spans="1:65" s="13" customFormat="1" ht="11.25">
      <c r="B414" s="192"/>
      <c r="C414" s="193"/>
      <c r="D414" s="194" t="s">
        <v>180</v>
      </c>
      <c r="E414" s="195" t="s">
        <v>19</v>
      </c>
      <c r="F414" s="196" t="s">
        <v>3092</v>
      </c>
      <c r="G414" s="193"/>
      <c r="H414" s="197">
        <v>2.7810000000000001</v>
      </c>
      <c r="I414" s="198"/>
      <c r="J414" s="193"/>
      <c r="K414" s="193"/>
      <c r="L414" s="199"/>
      <c r="M414" s="200"/>
      <c r="N414" s="201"/>
      <c r="O414" s="201"/>
      <c r="P414" s="201"/>
      <c r="Q414" s="201"/>
      <c r="R414" s="201"/>
      <c r="S414" s="201"/>
      <c r="T414" s="202"/>
      <c r="AT414" s="203" t="s">
        <v>180</v>
      </c>
      <c r="AU414" s="203" t="s">
        <v>85</v>
      </c>
      <c r="AV414" s="13" t="s">
        <v>85</v>
      </c>
      <c r="AW414" s="13" t="s">
        <v>34</v>
      </c>
      <c r="AX414" s="13" t="s">
        <v>79</v>
      </c>
      <c r="AY414" s="203" t="s">
        <v>171</v>
      </c>
    </row>
    <row r="415" spans="1:65" s="2" customFormat="1" ht="48">
      <c r="A415" s="35"/>
      <c r="B415" s="36"/>
      <c r="C415" s="179" t="s">
        <v>674</v>
      </c>
      <c r="D415" s="179" t="s">
        <v>173</v>
      </c>
      <c r="E415" s="180" t="s">
        <v>650</v>
      </c>
      <c r="F415" s="181" t="s">
        <v>651</v>
      </c>
      <c r="G415" s="182" t="s">
        <v>231</v>
      </c>
      <c r="H415" s="183">
        <v>17.64</v>
      </c>
      <c r="I415" s="184"/>
      <c r="J415" s="185">
        <f>ROUND(I415*H415,2)</f>
        <v>0</v>
      </c>
      <c r="K415" s="181" t="s">
        <v>177</v>
      </c>
      <c r="L415" s="40"/>
      <c r="M415" s="186" t="s">
        <v>19</v>
      </c>
      <c r="N415" s="187" t="s">
        <v>45</v>
      </c>
      <c r="O415" s="65"/>
      <c r="P415" s="188">
        <f>O415*H415</f>
        <v>0</v>
      </c>
      <c r="Q415" s="188">
        <v>0</v>
      </c>
      <c r="R415" s="188">
        <f>Q415*H415</f>
        <v>0</v>
      </c>
      <c r="S415" s="188">
        <v>5.5E-2</v>
      </c>
      <c r="T415" s="189">
        <f>S415*H415</f>
        <v>0.97020000000000006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90" t="s">
        <v>178</v>
      </c>
      <c r="AT415" s="190" t="s">
        <v>173</v>
      </c>
      <c r="AU415" s="190" t="s">
        <v>85</v>
      </c>
      <c r="AY415" s="18" t="s">
        <v>171</v>
      </c>
      <c r="BE415" s="191">
        <f>IF(N415="základní",J415,0)</f>
        <v>0</v>
      </c>
      <c r="BF415" s="191">
        <f>IF(N415="snížená",J415,0)</f>
        <v>0</v>
      </c>
      <c r="BG415" s="191">
        <f>IF(N415="zákl. přenesená",J415,0)</f>
        <v>0</v>
      </c>
      <c r="BH415" s="191">
        <f>IF(N415="sníž. přenesená",J415,0)</f>
        <v>0</v>
      </c>
      <c r="BI415" s="191">
        <f>IF(N415="nulová",J415,0)</f>
        <v>0</v>
      </c>
      <c r="BJ415" s="18" t="s">
        <v>85</v>
      </c>
      <c r="BK415" s="191">
        <f>ROUND(I415*H415,2)</f>
        <v>0</v>
      </c>
      <c r="BL415" s="18" t="s">
        <v>178</v>
      </c>
      <c r="BM415" s="190" t="s">
        <v>652</v>
      </c>
    </row>
    <row r="416" spans="1:65" s="13" customFormat="1" ht="11.25">
      <c r="B416" s="192"/>
      <c r="C416" s="193"/>
      <c r="D416" s="194" t="s">
        <v>180</v>
      </c>
      <c r="E416" s="195" t="s">
        <v>19</v>
      </c>
      <c r="F416" s="196" t="s">
        <v>3093</v>
      </c>
      <c r="G416" s="193"/>
      <c r="H416" s="197">
        <v>17.64</v>
      </c>
      <c r="I416" s="198"/>
      <c r="J416" s="193"/>
      <c r="K416" s="193"/>
      <c r="L416" s="199"/>
      <c r="M416" s="200"/>
      <c r="N416" s="201"/>
      <c r="O416" s="201"/>
      <c r="P416" s="201"/>
      <c r="Q416" s="201"/>
      <c r="R416" s="201"/>
      <c r="S416" s="201"/>
      <c r="T416" s="202"/>
      <c r="AT416" s="203" t="s">
        <v>180</v>
      </c>
      <c r="AU416" s="203" t="s">
        <v>85</v>
      </c>
      <c r="AV416" s="13" t="s">
        <v>85</v>
      </c>
      <c r="AW416" s="13" t="s">
        <v>34</v>
      </c>
      <c r="AX416" s="13" t="s">
        <v>79</v>
      </c>
      <c r="AY416" s="203" t="s">
        <v>171</v>
      </c>
    </row>
    <row r="417" spans="1:65" s="2" customFormat="1" ht="55.5" customHeight="1">
      <c r="A417" s="35"/>
      <c r="B417" s="36"/>
      <c r="C417" s="179" t="s">
        <v>679</v>
      </c>
      <c r="D417" s="179" t="s">
        <v>173</v>
      </c>
      <c r="E417" s="180" t="s">
        <v>655</v>
      </c>
      <c r="F417" s="181" t="s">
        <v>656</v>
      </c>
      <c r="G417" s="182" t="s">
        <v>231</v>
      </c>
      <c r="H417" s="183">
        <v>5.67</v>
      </c>
      <c r="I417" s="184"/>
      <c r="J417" s="185">
        <f>ROUND(I417*H417,2)</f>
        <v>0</v>
      </c>
      <c r="K417" s="181" t="s">
        <v>177</v>
      </c>
      <c r="L417" s="40"/>
      <c r="M417" s="186" t="s">
        <v>19</v>
      </c>
      <c r="N417" s="187" t="s">
        <v>45</v>
      </c>
      <c r="O417" s="65"/>
      <c r="P417" s="188">
        <f>O417*H417</f>
        <v>0</v>
      </c>
      <c r="Q417" s="188">
        <v>0</v>
      </c>
      <c r="R417" s="188">
        <f>Q417*H417</f>
        <v>0</v>
      </c>
      <c r="S417" s="188">
        <v>0.54500000000000004</v>
      </c>
      <c r="T417" s="189">
        <f>S417*H417</f>
        <v>3.0901500000000004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90" t="s">
        <v>178</v>
      </c>
      <c r="AT417" s="190" t="s">
        <v>173</v>
      </c>
      <c r="AU417" s="190" t="s">
        <v>85</v>
      </c>
      <c r="AY417" s="18" t="s">
        <v>171</v>
      </c>
      <c r="BE417" s="191">
        <f>IF(N417="základní",J417,0)</f>
        <v>0</v>
      </c>
      <c r="BF417" s="191">
        <f>IF(N417="snížená",J417,0)</f>
        <v>0</v>
      </c>
      <c r="BG417" s="191">
        <f>IF(N417="zákl. přenesená",J417,0)</f>
        <v>0</v>
      </c>
      <c r="BH417" s="191">
        <f>IF(N417="sníž. přenesená",J417,0)</f>
        <v>0</v>
      </c>
      <c r="BI417" s="191">
        <f>IF(N417="nulová",J417,0)</f>
        <v>0</v>
      </c>
      <c r="BJ417" s="18" t="s">
        <v>85</v>
      </c>
      <c r="BK417" s="191">
        <f>ROUND(I417*H417,2)</f>
        <v>0</v>
      </c>
      <c r="BL417" s="18" t="s">
        <v>178</v>
      </c>
      <c r="BM417" s="190" t="s">
        <v>657</v>
      </c>
    </row>
    <row r="418" spans="1:65" s="13" customFormat="1" ht="22.5">
      <c r="B418" s="192"/>
      <c r="C418" s="193"/>
      <c r="D418" s="194" t="s">
        <v>180</v>
      </c>
      <c r="E418" s="195" t="s">
        <v>19</v>
      </c>
      <c r="F418" s="196" t="s">
        <v>3094</v>
      </c>
      <c r="G418" s="193"/>
      <c r="H418" s="197">
        <v>5.67</v>
      </c>
      <c r="I418" s="198"/>
      <c r="J418" s="193"/>
      <c r="K418" s="193"/>
      <c r="L418" s="199"/>
      <c r="M418" s="200"/>
      <c r="N418" s="201"/>
      <c r="O418" s="201"/>
      <c r="P418" s="201"/>
      <c r="Q418" s="201"/>
      <c r="R418" s="201"/>
      <c r="S418" s="201"/>
      <c r="T418" s="202"/>
      <c r="AT418" s="203" t="s">
        <v>180</v>
      </c>
      <c r="AU418" s="203" t="s">
        <v>85</v>
      </c>
      <c r="AV418" s="13" t="s">
        <v>85</v>
      </c>
      <c r="AW418" s="13" t="s">
        <v>34</v>
      </c>
      <c r="AX418" s="13" t="s">
        <v>79</v>
      </c>
      <c r="AY418" s="203" t="s">
        <v>171</v>
      </c>
    </row>
    <row r="419" spans="1:65" s="2" customFormat="1" ht="36">
      <c r="A419" s="35"/>
      <c r="B419" s="36"/>
      <c r="C419" s="179" t="s">
        <v>685</v>
      </c>
      <c r="D419" s="179" t="s">
        <v>173</v>
      </c>
      <c r="E419" s="180" t="s">
        <v>660</v>
      </c>
      <c r="F419" s="181" t="s">
        <v>661</v>
      </c>
      <c r="G419" s="182" t="s">
        <v>231</v>
      </c>
      <c r="H419" s="183">
        <v>6</v>
      </c>
      <c r="I419" s="184"/>
      <c r="J419" s="185">
        <f>ROUND(I419*H419,2)</f>
        <v>0</v>
      </c>
      <c r="K419" s="181" t="s">
        <v>177</v>
      </c>
      <c r="L419" s="40"/>
      <c r="M419" s="186" t="s">
        <v>19</v>
      </c>
      <c r="N419" s="187" t="s">
        <v>45</v>
      </c>
      <c r="O419" s="65"/>
      <c r="P419" s="188">
        <f>O419*H419</f>
        <v>0</v>
      </c>
      <c r="Q419" s="188">
        <v>0</v>
      </c>
      <c r="R419" s="188">
        <f>Q419*H419</f>
        <v>0</v>
      </c>
      <c r="S419" s="188">
        <v>6.2E-2</v>
      </c>
      <c r="T419" s="189">
        <f>S419*H419</f>
        <v>0.372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90" t="s">
        <v>178</v>
      </c>
      <c r="AT419" s="190" t="s">
        <v>173</v>
      </c>
      <c r="AU419" s="190" t="s">
        <v>85</v>
      </c>
      <c r="AY419" s="18" t="s">
        <v>171</v>
      </c>
      <c r="BE419" s="191">
        <f>IF(N419="základní",J419,0)</f>
        <v>0</v>
      </c>
      <c r="BF419" s="191">
        <f>IF(N419="snížená",J419,0)</f>
        <v>0</v>
      </c>
      <c r="BG419" s="191">
        <f>IF(N419="zákl. přenesená",J419,0)</f>
        <v>0</v>
      </c>
      <c r="BH419" s="191">
        <f>IF(N419="sníž. přenesená",J419,0)</f>
        <v>0</v>
      </c>
      <c r="BI419" s="191">
        <f>IF(N419="nulová",J419,0)</f>
        <v>0</v>
      </c>
      <c r="BJ419" s="18" t="s">
        <v>85</v>
      </c>
      <c r="BK419" s="191">
        <f>ROUND(I419*H419,2)</f>
        <v>0</v>
      </c>
      <c r="BL419" s="18" t="s">
        <v>178</v>
      </c>
      <c r="BM419" s="190" t="s">
        <v>662</v>
      </c>
    </row>
    <row r="420" spans="1:65" s="13" customFormat="1" ht="11.25">
      <c r="B420" s="192"/>
      <c r="C420" s="193"/>
      <c r="D420" s="194" t="s">
        <v>180</v>
      </c>
      <c r="E420" s="195" t="s">
        <v>19</v>
      </c>
      <c r="F420" s="196" t="s">
        <v>3095</v>
      </c>
      <c r="G420" s="193"/>
      <c r="H420" s="197">
        <v>6</v>
      </c>
      <c r="I420" s="198"/>
      <c r="J420" s="193"/>
      <c r="K420" s="193"/>
      <c r="L420" s="199"/>
      <c r="M420" s="200"/>
      <c r="N420" s="201"/>
      <c r="O420" s="201"/>
      <c r="P420" s="201"/>
      <c r="Q420" s="201"/>
      <c r="R420" s="201"/>
      <c r="S420" s="201"/>
      <c r="T420" s="202"/>
      <c r="AT420" s="203" t="s">
        <v>180</v>
      </c>
      <c r="AU420" s="203" t="s">
        <v>85</v>
      </c>
      <c r="AV420" s="13" t="s">
        <v>85</v>
      </c>
      <c r="AW420" s="13" t="s">
        <v>34</v>
      </c>
      <c r="AX420" s="13" t="s">
        <v>79</v>
      </c>
      <c r="AY420" s="203" t="s">
        <v>171</v>
      </c>
    </row>
    <row r="421" spans="1:65" s="2" customFormat="1" ht="44.25" customHeight="1">
      <c r="A421" s="35"/>
      <c r="B421" s="36"/>
      <c r="C421" s="179" t="s">
        <v>692</v>
      </c>
      <c r="D421" s="179" t="s">
        <v>173</v>
      </c>
      <c r="E421" s="180" t="s">
        <v>665</v>
      </c>
      <c r="F421" s="181" t="s">
        <v>666</v>
      </c>
      <c r="G421" s="182" t="s">
        <v>231</v>
      </c>
      <c r="H421" s="183">
        <v>7.68</v>
      </c>
      <c r="I421" s="184"/>
      <c r="J421" s="185">
        <f>ROUND(I421*H421,2)</f>
        <v>0</v>
      </c>
      <c r="K421" s="181" t="s">
        <v>177</v>
      </c>
      <c r="L421" s="40"/>
      <c r="M421" s="186" t="s">
        <v>19</v>
      </c>
      <c r="N421" s="187" t="s">
        <v>45</v>
      </c>
      <c r="O421" s="65"/>
      <c r="P421" s="188">
        <f>O421*H421</f>
        <v>0</v>
      </c>
      <c r="Q421" s="188">
        <v>0</v>
      </c>
      <c r="R421" s="188">
        <f>Q421*H421</f>
        <v>0</v>
      </c>
      <c r="S421" s="188">
        <v>4.8000000000000001E-2</v>
      </c>
      <c r="T421" s="189">
        <f>S421*H421</f>
        <v>0.36863999999999997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90" t="s">
        <v>178</v>
      </c>
      <c r="AT421" s="190" t="s">
        <v>173</v>
      </c>
      <c r="AU421" s="190" t="s">
        <v>85</v>
      </c>
      <c r="AY421" s="18" t="s">
        <v>171</v>
      </c>
      <c r="BE421" s="191">
        <f>IF(N421="základní",J421,0)</f>
        <v>0</v>
      </c>
      <c r="BF421" s="191">
        <f>IF(N421="snížená",J421,0)</f>
        <v>0</v>
      </c>
      <c r="BG421" s="191">
        <f>IF(N421="zákl. přenesená",J421,0)</f>
        <v>0</v>
      </c>
      <c r="BH421" s="191">
        <f>IF(N421="sníž. přenesená",J421,0)</f>
        <v>0</v>
      </c>
      <c r="BI421" s="191">
        <f>IF(N421="nulová",J421,0)</f>
        <v>0</v>
      </c>
      <c r="BJ421" s="18" t="s">
        <v>85</v>
      </c>
      <c r="BK421" s="191">
        <f>ROUND(I421*H421,2)</f>
        <v>0</v>
      </c>
      <c r="BL421" s="18" t="s">
        <v>178</v>
      </c>
      <c r="BM421" s="190" t="s">
        <v>667</v>
      </c>
    </row>
    <row r="422" spans="1:65" s="13" customFormat="1" ht="11.25">
      <c r="B422" s="192"/>
      <c r="C422" s="193"/>
      <c r="D422" s="194" t="s">
        <v>180</v>
      </c>
      <c r="E422" s="195" t="s">
        <v>19</v>
      </c>
      <c r="F422" s="196" t="s">
        <v>3096</v>
      </c>
      <c r="G422" s="193"/>
      <c r="H422" s="197">
        <v>7.68</v>
      </c>
      <c r="I422" s="198"/>
      <c r="J422" s="193"/>
      <c r="K422" s="193"/>
      <c r="L422" s="199"/>
      <c r="M422" s="200"/>
      <c r="N422" s="201"/>
      <c r="O422" s="201"/>
      <c r="P422" s="201"/>
      <c r="Q422" s="201"/>
      <c r="R422" s="201"/>
      <c r="S422" s="201"/>
      <c r="T422" s="202"/>
      <c r="AT422" s="203" t="s">
        <v>180</v>
      </c>
      <c r="AU422" s="203" t="s">
        <v>85</v>
      </c>
      <c r="AV422" s="13" t="s">
        <v>85</v>
      </c>
      <c r="AW422" s="13" t="s">
        <v>34</v>
      </c>
      <c r="AX422" s="13" t="s">
        <v>79</v>
      </c>
      <c r="AY422" s="203" t="s">
        <v>171</v>
      </c>
    </row>
    <row r="423" spans="1:65" s="2" customFormat="1" ht="55.5" customHeight="1">
      <c r="A423" s="35"/>
      <c r="B423" s="36"/>
      <c r="C423" s="179" t="s">
        <v>697</v>
      </c>
      <c r="D423" s="179" t="s">
        <v>173</v>
      </c>
      <c r="E423" s="180" t="s">
        <v>680</v>
      </c>
      <c r="F423" s="181" t="s">
        <v>681</v>
      </c>
      <c r="G423" s="182" t="s">
        <v>176</v>
      </c>
      <c r="H423" s="183">
        <v>0.75600000000000001</v>
      </c>
      <c r="I423" s="184"/>
      <c r="J423" s="185">
        <f>ROUND(I423*H423,2)</f>
        <v>0</v>
      </c>
      <c r="K423" s="181" t="s">
        <v>177</v>
      </c>
      <c r="L423" s="40"/>
      <c r="M423" s="186" t="s">
        <v>19</v>
      </c>
      <c r="N423" s="187" t="s">
        <v>45</v>
      </c>
      <c r="O423" s="65"/>
      <c r="P423" s="188">
        <f>O423*H423</f>
        <v>0</v>
      </c>
      <c r="Q423" s="188">
        <v>0</v>
      </c>
      <c r="R423" s="188">
        <f>Q423*H423</f>
        <v>0</v>
      </c>
      <c r="S423" s="188">
        <v>1.8</v>
      </c>
      <c r="T423" s="189">
        <f>S423*H423</f>
        <v>1.3608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90" t="s">
        <v>178</v>
      </c>
      <c r="AT423" s="190" t="s">
        <v>173</v>
      </c>
      <c r="AU423" s="190" t="s">
        <v>85</v>
      </c>
      <c r="AY423" s="18" t="s">
        <v>171</v>
      </c>
      <c r="BE423" s="191">
        <f>IF(N423="základní",J423,0)</f>
        <v>0</v>
      </c>
      <c r="BF423" s="191">
        <f>IF(N423="snížená",J423,0)</f>
        <v>0</v>
      </c>
      <c r="BG423" s="191">
        <f>IF(N423="zákl. přenesená",J423,0)</f>
        <v>0</v>
      </c>
      <c r="BH423" s="191">
        <f>IF(N423="sníž. přenesená",J423,0)</f>
        <v>0</v>
      </c>
      <c r="BI423" s="191">
        <f>IF(N423="nulová",J423,0)</f>
        <v>0</v>
      </c>
      <c r="BJ423" s="18" t="s">
        <v>85</v>
      </c>
      <c r="BK423" s="191">
        <f>ROUND(I423*H423,2)</f>
        <v>0</v>
      </c>
      <c r="BL423" s="18" t="s">
        <v>178</v>
      </c>
      <c r="BM423" s="190" t="s">
        <v>682</v>
      </c>
    </row>
    <row r="424" spans="1:65" s="13" customFormat="1" ht="11.25">
      <c r="B424" s="192"/>
      <c r="C424" s="193"/>
      <c r="D424" s="194" t="s">
        <v>180</v>
      </c>
      <c r="E424" s="195" t="s">
        <v>19</v>
      </c>
      <c r="F424" s="196" t="s">
        <v>3097</v>
      </c>
      <c r="G424" s="193"/>
      <c r="H424" s="197">
        <v>0.75600000000000001</v>
      </c>
      <c r="I424" s="198"/>
      <c r="J424" s="193"/>
      <c r="K424" s="193"/>
      <c r="L424" s="199"/>
      <c r="M424" s="200"/>
      <c r="N424" s="201"/>
      <c r="O424" s="201"/>
      <c r="P424" s="201"/>
      <c r="Q424" s="201"/>
      <c r="R424" s="201"/>
      <c r="S424" s="201"/>
      <c r="T424" s="202"/>
      <c r="AT424" s="203" t="s">
        <v>180</v>
      </c>
      <c r="AU424" s="203" t="s">
        <v>85</v>
      </c>
      <c r="AV424" s="13" t="s">
        <v>85</v>
      </c>
      <c r="AW424" s="13" t="s">
        <v>34</v>
      </c>
      <c r="AX424" s="13" t="s">
        <v>79</v>
      </c>
      <c r="AY424" s="203" t="s">
        <v>171</v>
      </c>
    </row>
    <row r="425" spans="1:65" s="2" customFormat="1" ht="55.5" customHeight="1">
      <c r="A425" s="35"/>
      <c r="B425" s="36"/>
      <c r="C425" s="179" t="s">
        <v>704</v>
      </c>
      <c r="D425" s="179" t="s">
        <v>173</v>
      </c>
      <c r="E425" s="180" t="s">
        <v>3098</v>
      </c>
      <c r="F425" s="181" t="s">
        <v>3099</v>
      </c>
      <c r="G425" s="182" t="s">
        <v>176</v>
      </c>
      <c r="H425" s="183">
        <v>5.7240000000000002</v>
      </c>
      <c r="I425" s="184"/>
      <c r="J425" s="185">
        <f>ROUND(I425*H425,2)</f>
        <v>0</v>
      </c>
      <c r="K425" s="181" t="s">
        <v>177</v>
      </c>
      <c r="L425" s="40"/>
      <c r="M425" s="186" t="s">
        <v>19</v>
      </c>
      <c r="N425" s="187" t="s">
        <v>45</v>
      </c>
      <c r="O425" s="65"/>
      <c r="P425" s="188">
        <f>O425*H425</f>
        <v>0</v>
      </c>
      <c r="Q425" s="188">
        <v>0</v>
      </c>
      <c r="R425" s="188">
        <f>Q425*H425</f>
        <v>0</v>
      </c>
      <c r="S425" s="188">
        <v>1.8</v>
      </c>
      <c r="T425" s="189">
        <f>S425*H425</f>
        <v>10.3032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90" t="s">
        <v>178</v>
      </c>
      <c r="AT425" s="190" t="s">
        <v>173</v>
      </c>
      <c r="AU425" s="190" t="s">
        <v>85</v>
      </c>
      <c r="AY425" s="18" t="s">
        <v>171</v>
      </c>
      <c r="BE425" s="191">
        <f>IF(N425="základní",J425,0)</f>
        <v>0</v>
      </c>
      <c r="BF425" s="191">
        <f>IF(N425="snížená",J425,0)</f>
        <v>0</v>
      </c>
      <c r="BG425" s="191">
        <f>IF(N425="zákl. přenesená",J425,0)</f>
        <v>0</v>
      </c>
      <c r="BH425" s="191">
        <f>IF(N425="sníž. přenesená",J425,0)</f>
        <v>0</v>
      </c>
      <c r="BI425" s="191">
        <f>IF(N425="nulová",J425,0)</f>
        <v>0</v>
      </c>
      <c r="BJ425" s="18" t="s">
        <v>85</v>
      </c>
      <c r="BK425" s="191">
        <f>ROUND(I425*H425,2)</f>
        <v>0</v>
      </c>
      <c r="BL425" s="18" t="s">
        <v>178</v>
      </c>
      <c r="BM425" s="190" t="s">
        <v>3100</v>
      </c>
    </row>
    <row r="426" spans="1:65" s="13" customFormat="1" ht="22.5">
      <c r="B426" s="192"/>
      <c r="C426" s="193"/>
      <c r="D426" s="194" t="s">
        <v>180</v>
      </c>
      <c r="E426" s="195" t="s">
        <v>19</v>
      </c>
      <c r="F426" s="196" t="s">
        <v>3101</v>
      </c>
      <c r="G426" s="193"/>
      <c r="H426" s="197">
        <v>3.456</v>
      </c>
      <c r="I426" s="198"/>
      <c r="J426" s="193"/>
      <c r="K426" s="193"/>
      <c r="L426" s="199"/>
      <c r="M426" s="200"/>
      <c r="N426" s="201"/>
      <c r="O426" s="201"/>
      <c r="P426" s="201"/>
      <c r="Q426" s="201"/>
      <c r="R426" s="201"/>
      <c r="S426" s="201"/>
      <c r="T426" s="202"/>
      <c r="AT426" s="203" t="s">
        <v>180</v>
      </c>
      <c r="AU426" s="203" t="s">
        <v>85</v>
      </c>
      <c r="AV426" s="13" t="s">
        <v>85</v>
      </c>
      <c r="AW426" s="13" t="s">
        <v>34</v>
      </c>
      <c r="AX426" s="13" t="s">
        <v>73</v>
      </c>
      <c r="AY426" s="203" t="s">
        <v>171</v>
      </c>
    </row>
    <row r="427" spans="1:65" s="13" customFormat="1" ht="11.25">
      <c r="B427" s="192"/>
      <c r="C427" s="193"/>
      <c r="D427" s="194" t="s">
        <v>180</v>
      </c>
      <c r="E427" s="195" t="s">
        <v>19</v>
      </c>
      <c r="F427" s="196" t="s">
        <v>3102</v>
      </c>
      <c r="G427" s="193"/>
      <c r="H427" s="197">
        <v>2.2679999999999998</v>
      </c>
      <c r="I427" s="198"/>
      <c r="J427" s="193"/>
      <c r="K427" s="193"/>
      <c r="L427" s="199"/>
      <c r="M427" s="200"/>
      <c r="N427" s="201"/>
      <c r="O427" s="201"/>
      <c r="P427" s="201"/>
      <c r="Q427" s="201"/>
      <c r="R427" s="201"/>
      <c r="S427" s="201"/>
      <c r="T427" s="202"/>
      <c r="AT427" s="203" t="s">
        <v>180</v>
      </c>
      <c r="AU427" s="203" t="s">
        <v>85</v>
      </c>
      <c r="AV427" s="13" t="s">
        <v>85</v>
      </c>
      <c r="AW427" s="13" t="s">
        <v>34</v>
      </c>
      <c r="AX427" s="13" t="s">
        <v>73</v>
      </c>
      <c r="AY427" s="203" t="s">
        <v>171</v>
      </c>
    </row>
    <row r="428" spans="1:65" s="14" customFormat="1" ht="11.25">
      <c r="B428" s="204"/>
      <c r="C428" s="205"/>
      <c r="D428" s="194" t="s">
        <v>180</v>
      </c>
      <c r="E428" s="206" t="s">
        <v>19</v>
      </c>
      <c r="F428" s="207" t="s">
        <v>183</v>
      </c>
      <c r="G428" s="205"/>
      <c r="H428" s="208">
        <v>5.7240000000000002</v>
      </c>
      <c r="I428" s="209"/>
      <c r="J428" s="205"/>
      <c r="K428" s="205"/>
      <c r="L428" s="210"/>
      <c r="M428" s="211"/>
      <c r="N428" s="212"/>
      <c r="O428" s="212"/>
      <c r="P428" s="212"/>
      <c r="Q428" s="212"/>
      <c r="R428" s="212"/>
      <c r="S428" s="212"/>
      <c r="T428" s="213"/>
      <c r="AT428" s="214" t="s">
        <v>180</v>
      </c>
      <c r="AU428" s="214" t="s">
        <v>85</v>
      </c>
      <c r="AV428" s="14" t="s">
        <v>178</v>
      </c>
      <c r="AW428" s="14" t="s">
        <v>34</v>
      </c>
      <c r="AX428" s="14" t="s">
        <v>79</v>
      </c>
      <c r="AY428" s="214" t="s">
        <v>171</v>
      </c>
    </row>
    <row r="429" spans="1:65" s="2" customFormat="1" ht="36">
      <c r="A429" s="35"/>
      <c r="B429" s="36"/>
      <c r="C429" s="179" t="s">
        <v>710</v>
      </c>
      <c r="D429" s="179" t="s">
        <v>173</v>
      </c>
      <c r="E429" s="180" t="s">
        <v>3103</v>
      </c>
      <c r="F429" s="181" t="s">
        <v>3104</v>
      </c>
      <c r="G429" s="182" t="s">
        <v>266</v>
      </c>
      <c r="H429" s="183">
        <v>16</v>
      </c>
      <c r="I429" s="184"/>
      <c r="J429" s="185">
        <f>ROUND(I429*H429,2)</f>
        <v>0</v>
      </c>
      <c r="K429" s="181" t="s">
        <v>177</v>
      </c>
      <c r="L429" s="40"/>
      <c r="M429" s="186" t="s">
        <v>19</v>
      </c>
      <c r="N429" s="187" t="s">
        <v>45</v>
      </c>
      <c r="O429" s="65"/>
      <c r="P429" s="188">
        <f>O429*H429</f>
        <v>0</v>
      </c>
      <c r="Q429" s="188">
        <v>0</v>
      </c>
      <c r="R429" s="188">
        <f>Q429*H429</f>
        <v>0</v>
      </c>
      <c r="S429" s="188">
        <v>3.1E-2</v>
      </c>
      <c r="T429" s="189">
        <f>S429*H429</f>
        <v>0.496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90" t="s">
        <v>178</v>
      </c>
      <c r="AT429" s="190" t="s">
        <v>173</v>
      </c>
      <c r="AU429" s="190" t="s">
        <v>85</v>
      </c>
      <c r="AY429" s="18" t="s">
        <v>171</v>
      </c>
      <c r="BE429" s="191">
        <f>IF(N429="základní",J429,0)</f>
        <v>0</v>
      </c>
      <c r="BF429" s="191">
        <f>IF(N429="snížená",J429,0)</f>
        <v>0</v>
      </c>
      <c r="BG429" s="191">
        <f>IF(N429="zákl. přenesená",J429,0)</f>
        <v>0</v>
      </c>
      <c r="BH429" s="191">
        <f>IF(N429="sníž. přenesená",J429,0)</f>
        <v>0</v>
      </c>
      <c r="BI429" s="191">
        <f>IF(N429="nulová",J429,0)</f>
        <v>0</v>
      </c>
      <c r="BJ429" s="18" t="s">
        <v>85</v>
      </c>
      <c r="BK429" s="191">
        <f>ROUND(I429*H429,2)</f>
        <v>0</v>
      </c>
      <c r="BL429" s="18" t="s">
        <v>178</v>
      </c>
      <c r="BM429" s="190" t="s">
        <v>3105</v>
      </c>
    </row>
    <row r="430" spans="1:65" s="13" customFormat="1" ht="11.25">
      <c r="B430" s="192"/>
      <c r="C430" s="193"/>
      <c r="D430" s="194" t="s">
        <v>180</v>
      </c>
      <c r="E430" s="195" t="s">
        <v>19</v>
      </c>
      <c r="F430" s="196" t="s">
        <v>3106</v>
      </c>
      <c r="G430" s="193"/>
      <c r="H430" s="197">
        <v>16</v>
      </c>
      <c r="I430" s="198"/>
      <c r="J430" s="193"/>
      <c r="K430" s="193"/>
      <c r="L430" s="199"/>
      <c r="M430" s="200"/>
      <c r="N430" s="201"/>
      <c r="O430" s="201"/>
      <c r="P430" s="201"/>
      <c r="Q430" s="201"/>
      <c r="R430" s="201"/>
      <c r="S430" s="201"/>
      <c r="T430" s="202"/>
      <c r="AT430" s="203" t="s">
        <v>180</v>
      </c>
      <c r="AU430" s="203" t="s">
        <v>85</v>
      </c>
      <c r="AV430" s="13" t="s">
        <v>85</v>
      </c>
      <c r="AW430" s="13" t="s">
        <v>34</v>
      </c>
      <c r="AX430" s="13" t="s">
        <v>79</v>
      </c>
      <c r="AY430" s="203" t="s">
        <v>171</v>
      </c>
    </row>
    <row r="431" spans="1:65" s="2" customFormat="1" ht="44.25" customHeight="1">
      <c r="A431" s="35"/>
      <c r="B431" s="36"/>
      <c r="C431" s="179" t="s">
        <v>717</v>
      </c>
      <c r="D431" s="179" t="s">
        <v>173</v>
      </c>
      <c r="E431" s="180" t="s">
        <v>686</v>
      </c>
      <c r="F431" s="181" t="s">
        <v>687</v>
      </c>
      <c r="G431" s="182" t="s">
        <v>318</v>
      </c>
      <c r="H431" s="183">
        <v>19.2</v>
      </c>
      <c r="I431" s="184"/>
      <c r="J431" s="185">
        <f>ROUND(I431*H431,2)</f>
        <v>0</v>
      </c>
      <c r="K431" s="181" t="s">
        <v>177</v>
      </c>
      <c r="L431" s="40"/>
      <c r="M431" s="186" t="s">
        <v>19</v>
      </c>
      <c r="N431" s="187" t="s">
        <v>45</v>
      </c>
      <c r="O431" s="65"/>
      <c r="P431" s="188">
        <f>O431*H431</f>
        <v>0</v>
      </c>
      <c r="Q431" s="188">
        <v>0</v>
      </c>
      <c r="R431" s="188">
        <f>Q431*H431</f>
        <v>0</v>
      </c>
      <c r="S431" s="188">
        <v>7.0000000000000001E-3</v>
      </c>
      <c r="T431" s="189">
        <f>S431*H431</f>
        <v>0.13439999999999999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190" t="s">
        <v>178</v>
      </c>
      <c r="AT431" s="190" t="s">
        <v>173</v>
      </c>
      <c r="AU431" s="190" t="s">
        <v>85</v>
      </c>
      <c r="AY431" s="18" t="s">
        <v>171</v>
      </c>
      <c r="BE431" s="191">
        <f>IF(N431="základní",J431,0)</f>
        <v>0</v>
      </c>
      <c r="BF431" s="191">
        <f>IF(N431="snížená",J431,0)</f>
        <v>0</v>
      </c>
      <c r="BG431" s="191">
        <f>IF(N431="zákl. přenesená",J431,0)</f>
        <v>0</v>
      </c>
      <c r="BH431" s="191">
        <f>IF(N431="sníž. přenesená",J431,0)</f>
        <v>0</v>
      </c>
      <c r="BI431" s="191">
        <f>IF(N431="nulová",J431,0)</f>
        <v>0</v>
      </c>
      <c r="BJ431" s="18" t="s">
        <v>85</v>
      </c>
      <c r="BK431" s="191">
        <f>ROUND(I431*H431,2)</f>
        <v>0</v>
      </c>
      <c r="BL431" s="18" t="s">
        <v>178</v>
      </c>
      <c r="BM431" s="190" t="s">
        <v>688</v>
      </c>
    </row>
    <row r="432" spans="1:65" s="13" customFormat="1" ht="11.25">
      <c r="B432" s="192"/>
      <c r="C432" s="193"/>
      <c r="D432" s="194" t="s">
        <v>180</v>
      </c>
      <c r="E432" s="195" t="s">
        <v>19</v>
      </c>
      <c r="F432" s="196" t="s">
        <v>3107</v>
      </c>
      <c r="G432" s="193"/>
      <c r="H432" s="197">
        <v>19.2</v>
      </c>
      <c r="I432" s="198"/>
      <c r="J432" s="193"/>
      <c r="K432" s="193"/>
      <c r="L432" s="199"/>
      <c r="M432" s="200"/>
      <c r="N432" s="201"/>
      <c r="O432" s="201"/>
      <c r="P432" s="201"/>
      <c r="Q432" s="201"/>
      <c r="R432" s="201"/>
      <c r="S432" s="201"/>
      <c r="T432" s="202"/>
      <c r="AT432" s="203" t="s">
        <v>180</v>
      </c>
      <c r="AU432" s="203" t="s">
        <v>85</v>
      </c>
      <c r="AV432" s="13" t="s">
        <v>85</v>
      </c>
      <c r="AW432" s="13" t="s">
        <v>34</v>
      </c>
      <c r="AX432" s="13" t="s">
        <v>79</v>
      </c>
      <c r="AY432" s="203" t="s">
        <v>171</v>
      </c>
    </row>
    <row r="433" spans="1:65" s="2" customFormat="1" ht="36">
      <c r="A433" s="35"/>
      <c r="B433" s="36"/>
      <c r="C433" s="179" t="s">
        <v>721</v>
      </c>
      <c r="D433" s="179" t="s">
        <v>173</v>
      </c>
      <c r="E433" s="180" t="s">
        <v>693</v>
      </c>
      <c r="F433" s="181" t="s">
        <v>694</v>
      </c>
      <c r="G433" s="182" t="s">
        <v>318</v>
      </c>
      <c r="H433" s="183">
        <v>11.4</v>
      </c>
      <c r="I433" s="184"/>
      <c r="J433" s="185">
        <f>ROUND(I433*H433,2)</f>
        <v>0</v>
      </c>
      <c r="K433" s="181" t="s">
        <v>177</v>
      </c>
      <c r="L433" s="40"/>
      <c r="M433" s="186" t="s">
        <v>19</v>
      </c>
      <c r="N433" s="187" t="s">
        <v>45</v>
      </c>
      <c r="O433" s="65"/>
      <c r="P433" s="188">
        <f>O433*H433</f>
        <v>0</v>
      </c>
      <c r="Q433" s="188">
        <v>0</v>
      </c>
      <c r="R433" s="188">
        <f>Q433*H433</f>
        <v>0</v>
      </c>
      <c r="S433" s="188">
        <v>8.9999999999999993E-3</v>
      </c>
      <c r="T433" s="189">
        <f>S433*H433</f>
        <v>0.1026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90" t="s">
        <v>178</v>
      </c>
      <c r="AT433" s="190" t="s">
        <v>173</v>
      </c>
      <c r="AU433" s="190" t="s">
        <v>85</v>
      </c>
      <c r="AY433" s="18" t="s">
        <v>171</v>
      </c>
      <c r="BE433" s="191">
        <f>IF(N433="základní",J433,0)</f>
        <v>0</v>
      </c>
      <c r="BF433" s="191">
        <f>IF(N433="snížená",J433,0)</f>
        <v>0</v>
      </c>
      <c r="BG433" s="191">
        <f>IF(N433="zákl. přenesená",J433,0)</f>
        <v>0</v>
      </c>
      <c r="BH433" s="191">
        <f>IF(N433="sníž. přenesená",J433,0)</f>
        <v>0</v>
      </c>
      <c r="BI433" s="191">
        <f>IF(N433="nulová",J433,0)</f>
        <v>0</v>
      </c>
      <c r="BJ433" s="18" t="s">
        <v>85</v>
      </c>
      <c r="BK433" s="191">
        <f>ROUND(I433*H433,2)</f>
        <v>0</v>
      </c>
      <c r="BL433" s="18" t="s">
        <v>178</v>
      </c>
      <c r="BM433" s="190" t="s">
        <v>695</v>
      </c>
    </row>
    <row r="434" spans="1:65" s="13" customFormat="1" ht="11.25">
      <c r="B434" s="192"/>
      <c r="C434" s="193"/>
      <c r="D434" s="194" t="s">
        <v>180</v>
      </c>
      <c r="E434" s="195" t="s">
        <v>19</v>
      </c>
      <c r="F434" s="196" t="s">
        <v>3108</v>
      </c>
      <c r="G434" s="193"/>
      <c r="H434" s="197">
        <v>11.4</v>
      </c>
      <c r="I434" s="198"/>
      <c r="J434" s="193"/>
      <c r="K434" s="193"/>
      <c r="L434" s="199"/>
      <c r="M434" s="200"/>
      <c r="N434" s="201"/>
      <c r="O434" s="201"/>
      <c r="P434" s="201"/>
      <c r="Q434" s="201"/>
      <c r="R434" s="201"/>
      <c r="S434" s="201"/>
      <c r="T434" s="202"/>
      <c r="AT434" s="203" t="s">
        <v>180</v>
      </c>
      <c r="AU434" s="203" t="s">
        <v>85</v>
      </c>
      <c r="AV434" s="13" t="s">
        <v>85</v>
      </c>
      <c r="AW434" s="13" t="s">
        <v>34</v>
      </c>
      <c r="AX434" s="13" t="s">
        <v>73</v>
      </c>
      <c r="AY434" s="203" t="s">
        <v>171</v>
      </c>
    </row>
    <row r="435" spans="1:65" s="14" customFormat="1" ht="11.25">
      <c r="B435" s="204"/>
      <c r="C435" s="205"/>
      <c r="D435" s="194" t="s">
        <v>180</v>
      </c>
      <c r="E435" s="206" t="s">
        <v>19</v>
      </c>
      <c r="F435" s="207" t="s">
        <v>183</v>
      </c>
      <c r="G435" s="205"/>
      <c r="H435" s="208">
        <v>11.4</v>
      </c>
      <c r="I435" s="209"/>
      <c r="J435" s="205"/>
      <c r="K435" s="205"/>
      <c r="L435" s="210"/>
      <c r="M435" s="211"/>
      <c r="N435" s="212"/>
      <c r="O435" s="212"/>
      <c r="P435" s="212"/>
      <c r="Q435" s="212"/>
      <c r="R435" s="212"/>
      <c r="S435" s="212"/>
      <c r="T435" s="213"/>
      <c r="AT435" s="214" t="s">
        <v>180</v>
      </c>
      <c r="AU435" s="214" t="s">
        <v>85</v>
      </c>
      <c r="AV435" s="14" t="s">
        <v>178</v>
      </c>
      <c r="AW435" s="14" t="s">
        <v>34</v>
      </c>
      <c r="AX435" s="14" t="s">
        <v>79</v>
      </c>
      <c r="AY435" s="214" t="s">
        <v>171</v>
      </c>
    </row>
    <row r="436" spans="1:65" s="2" customFormat="1" ht="16.5" customHeight="1">
      <c r="A436" s="35"/>
      <c r="B436" s="36"/>
      <c r="C436" s="179" t="s">
        <v>726</v>
      </c>
      <c r="D436" s="179" t="s">
        <v>173</v>
      </c>
      <c r="E436" s="180" t="s">
        <v>698</v>
      </c>
      <c r="F436" s="181" t="s">
        <v>699</v>
      </c>
      <c r="G436" s="182" t="s">
        <v>700</v>
      </c>
      <c r="H436" s="183">
        <v>1</v>
      </c>
      <c r="I436" s="184"/>
      <c r="J436" s="185">
        <f>ROUND(I436*H436,2)</f>
        <v>0</v>
      </c>
      <c r="K436" s="181" t="s">
        <v>19</v>
      </c>
      <c r="L436" s="40"/>
      <c r="M436" s="186" t="s">
        <v>19</v>
      </c>
      <c r="N436" s="187" t="s">
        <v>45</v>
      </c>
      <c r="O436" s="65"/>
      <c r="P436" s="188">
        <f>O436*H436</f>
        <v>0</v>
      </c>
      <c r="Q436" s="188">
        <v>0</v>
      </c>
      <c r="R436" s="188">
        <f>Q436*H436</f>
        <v>0</v>
      </c>
      <c r="S436" s="188">
        <v>8.1000000000000003E-2</v>
      </c>
      <c r="T436" s="189">
        <f>S436*H436</f>
        <v>8.1000000000000003E-2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90" t="s">
        <v>178</v>
      </c>
      <c r="AT436" s="190" t="s">
        <v>173</v>
      </c>
      <c r="AU436" s="190" t="s">
        <v>85</v>
      </c>
      <c r="AY436" s="18" t="s">
        <v>171</v>
      </c>
      <c r="BE436" s="191">
        <f>IF(N436="základní",J436,0)</f>
        <v>0</v>
      </c>
      <c r="BF436" s="191">
        <f>IF(N436="snížená",J436,0)</f>
        <v>0</v>
      </c>
      <c r="BG436" s="191">
        <f>IF(N436="zákl. přenesená",J436,0)</f>
        <v>0</v>
      </c>
      <c r="BH436" s="191">
        <f>IF(N436="sníž. přenesená",J436,0)</f>
        <v>0</v>
      </c>
      <c r="BI436" s="191">
        <f>IF(N436="nulová",J436,0)</f>
        <v>0</v>
      </c>
      <c r="BJ436" s="18" t="s">
        <v>85</v>
      </c>
      <c r="BK436" s="191">
        <f>ROUND(I436*H436,2)</f>
        <v>0</v>
      </c>
      <c r="BL436" s="18" t="s">
        <v>178</v>
      </c>
      <c r="BM436" s="190" t="s">
        <v>701</v>
      </c>
    </row>
    <row r="437" spans="1:65" s="2" customFormat="1" ht="19.5">
      <c r="A437" s="35"/>
      <c r="B437" s="36"/>
      <c r="C437" s="37"/>
      <c r="D437" s="194" t="s">
        <v>702</v>
      </c>
      <c r="E437" s="37"/>
      <c r="F437" s="235" t="s">
        <v>703</v>
      </c>
      <c r="G437" s="37"/>
      <c r="H437" s="37"/>
      <c r="I437" s="236"/>
      <c r="J437" s="37"/>
      <c r="K437" s="37"/>
      <c r="L437" s="40"/>
      <c r="M437" s="237"/>
      <c r="N437" s="238"/>
      <c r="O437" s="65"/>
      <c r="P437" s="65"/>
      <c r="Q437" s="65"/>
      <c r="R437" s="65"/>
      <c r="S437" s="65"/>
      <c r="T437" s="66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18" t="s">
        <v>702</v>
      </c>
      <c r="AU437" s="18" t="s">
        <v>85</v>
      </c>
    </row>
    <row r="438" spans="1:65" s="13" customFormat="1" ht="11.25">
      <c r="B438" s="192"/>
      <c r="C438" s="193"/>
      <c r="D438" s="194" t="s">
        <v>180</v>
      </c>
      <c r="E438" s="195" t="s">
        <v>19</v>
      </c>
      <c r="F438" s="196" t="s">
        <v>79</v>
      </c>
      <c r="G438" s="193"/>
      <c r="H438" s="197">
        <v>1</v>
      </c>
      <c r="I438" s="198"/>
      <c r="J438" s="193"/>
      <c r="K438" s="193"/>
      <c r="L438" s="199"/>
      <c r="M438" s="200"/>
      <c r="N438" s="201"/>
      <c r="O438" s="201"/>
      <c r="P438" s="201"/>
      <c r="Q438" s="201"/>
      <c r="R438" s="201"/>
      <c r="S438" s="201"/>
      <c r="T438" s="202"/>
      <c r="AT438" s="203" t="s">
        <v>180</v>
      </c>
      <c r="AU438" s="203" t="s">
        <v>85</v>
      </c>
      <c r="AV438" s="13" t="s">
        <v>85</v>
      </c>
      <c r="AW438" s="13" t="s">
        <v>34</v>
      </c>
      <c r="AX438" s="13" t="s">
        <v>79</v>
      </c>
      <c r="AY438" s="203" t="s">
        <v>171</v>
      </c>
    </row>
    <row r="439" spans="1:65" s="2" customFormat="1" ht="48">
      <c r="A439" s="35"/>
      <c r="B439" s="36"/>
      <c r="C439" s="179" t="s">
        <v>731</v>
      </c>
      <c r="D439" s="179" t="s">
        <v>173</v>
      </c>
      <c r="E439" s="180" t="s">
        <v>705</v>
      </c>
      <c r="F439" s="181" t="s">
        <v>706</v>
      </c>
      <c r="G439" s="182" t="s">
        <v>318</v>
      </c>
      <c r="H439" s="183">
        <v>66</v>
      </c>
      <c r="I439" s="184"/>
      <c r="J439" s="185">
        <f>ROUND(I439*H439,2)</f>
        <v>0</v>
      </c>
      <c r="K439" s="181" t="s">
        <v>177</v>
      </c>
      <c r="L439" s="40"/>
      <c r="M439" s="186" t="s">
        <v>19</v>
      </c>
      <c r="N439" s="187" t="s">
        <v>45</v>
      </c>
      <c r="O439" s="65"/>
      <c r="P439" s="188">
        <f>O439*H439</f>
        <v>0</v>
      </c>
      <c r="Q439" s="188">
        <v>0</v>
      </c>
      <c r="R439" s="188">
        <f>Q439*H439</f>
        <v>0</v>
      </c>
      <c r="S439" s="188">
        <v>4.2000000000000003E-2</v>
      </c>
      <c r="T439" s="189">
        <f>S439*H439</f>
        <v>2.7720000000000002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90" t="s">
        <v>178</v>
      </c>
      <c r="AT439" s="190" t="s">
        <v>173</v>
      </c>
      <c r="AU439" s="190" t="s">
        <v>85</v>
      </c>
      <c r="AY439" s="18" t="s">
        <v>171</v>
      </c>
      <c r="BE439" s="191">
        <f>IF(N439="základní",J439,0)</f>
        <v>0</v>
      </c>
      <c r="BF439" s="191">
        <f>IF(N439="snížená",J439,0)</f>
        <v>0</v>
      </c>
      <c r="BG439" s="191">
        <f>IF(N439="zákl. přenesená",J439,0)</f>
        <v>0</v>
      </c>
      <c r="BH439" s="191">
        <f>IF(N439="sníž. přenesená",J439,0)</f>
        <v>0</v>
      </c>
      <c r="BI439" s="191">
        <f>IF(N439="nulová",J439,0)</f>
        <v>0</v>
      </c>
      <c r="BJ439" s="18" t="s">
        <v>85</v>
      </c>
      <c r="BK439" s="191">
        <f>ROUND(I439*H439,2)</f>
        <v>0</v>
      </c>
      <c r="BL439" s="18" t="s">
        <v>178</v>
      </c>
      <c r="BM439" s="190" t="s">
        <v>707</v>
      </c>
    </row>
    <row r="440" spans="1:65" s="13" customFormat="1" ht="11.25">
      <c r="B440" s="192"/>
      <c r="C440" s="193"/>
      <c r="D440" s="194" t="s">
        <v>180</v>
      </c>
      <c r="E440" s="195" t="s">
        <v>19</v>
      </c>
      <c r="F440" s="196" t="s">
        <v>3109</v>
      </c>
      <c r="G440" s="193"/>
      <c r="H440" s="197">
        <v>66</v>
      </c>
      <c r="I440" s="198"/>
      <c r="J440" s="193"/>
      <c r="K440" s="193"/>
      <c r="L440" s="199"/>
      <c r="M440" s="200"/>
      <c r="N440" s="201"/>
      <c r="O440" s="201"/>
      <c r="P440" s="201"/>
      <c r="Q440" s="201"/>
      <c r="R440" s="201"/>
      <c r="S440" s="201"/>
      <c r="T440" s="202"/>
      <c r="AT440" s="203" t="s">
        <v>180</v>
      </c>
      <c r="AU440" s="203" t="s">
        <v>85</v>
      </c>
      <c r="AV440" s="13" t="s">
        <v>85</v>
      </c>
      <c r="AW440" s="13" t="s">
        <v>34</v>
      </c>
      <c r="AX440" s="13" t="s">
        <v>79</v>
      </c>
      <c r="AY440" s="203" t="s">
        <v>171</v>
      </c>
    </row>
    <row r="441" spans="1:65" s="2" customFormat="1" ht="24">
      <c r="A441" s="35"/>
      <c r="B441" s="36"/>
      <c r="C441" s="179" t="s">
        <v>736</v>
      </c>
      <c r="D441" s="179" t="s">
        <v>173</v>
      </c>
      <c r="E441" s="180" t="s">
        <v>3110</v>
      </c>
      <c r="F441" s="181" t="s">
        <v>3111</v>
      </c>
      <c r="G441" s="182" t="s">
        <v>318</v>
      </c>
      <c r="H441" s="183">
        <v>44.8</v>
      </c>
      <c r="I441" s="184"/>
      <c r="J441" s="185">
        <f>ROUND(I441*H441,2)</f>
        <v>0</v>
      </c>
      <c r="K441" s="181" t="s">
        <v>177</v>
      </c>
      <c r="L441" s="40"/>
      <c r="M441" s="186" t="s">
        <v>19</v>
      </c>
      <c r="N441" s="187" t="s">
        <v>45</v>
      </c>
      <c r="O441" s="65"/>
      <c r="P441" s="188">
        <f>O441*H441</f>
        <v>0</v>
      </c>
      <c r="Q441" s="188">
        <v>0</v>
      </c>
      <c r="R441" s="188">
        <f>Q441*H441</f>
        <v>0</v>
      </c>
      <c r="S441" s="188">
        <v>0</v>
      </c>
      <c r="T441" s="18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90" t="s">
        <v>178</v>
      </c>
      <c r="AT441" s="190" t="s">
        <v>173</v>
      </c>
      <c r="AU441" s="190" t="s">
        <v>85</v>
      </c>
      <c r="AY441" s="18" t="s">
        <v>171</v>
      </c>
      <c r="BE441" s="191">
        <f>IF(N441="základní",J441,0)</f>
        <v>0</v>
      </c>
      <c r="BF441" s="191">
        <f>IF(N441="snížená",J441,0)</f>
        <v>0</v>
      </c>
      <c r="BG441" s="191">
        <f>IF(N441="zákl. přenesená",J441,0)</f>
        <v>0</v>
      </c>
      <c r="BH441" s="191">
        <f>IF(N441="sníž. přenesená",J441,0)</f>
        <v>0</v>
      </c>
      <c r="BI441" s="191">
        <f>IF(N441="nulová",J441,0)</f>
        <v>0</v>
      </c>
      <c r="BJ441" s="18" t="s">
        <v>85</v>
      </c>
      <c r="BK441" s="191">
        <f>ROUND(I441*H441,2)</f>
        <v>0</v>
      </c>
      <c r="BL441" s="18" t="s">
        <v>178</v>
      </c>
      <c r="BM441" s="190" t="s">
        <v>3112</v>
      </c>
    </row>
    <row r="442" spans="1:65" s="13" customFormat="1" ht="11.25">
      <c r="B442" s="192"/>
      <c r="C442" s="193"/>
      <c r="D442" s="194" t="s">
        <v>180</v>
      </c>
      <c r="E442" s="195" t="s">
        <v>19</v>
      </c>
      <c r="F442" s="196" t="s">
        <v>3113</v>
      </c>
      <c r="G442" s="193"/>
      <c r="H442" s="197">
        <v>44.8</v>
      </c>
      <c r="I442" s="198"/>
      <c r="J442" s="193"/>
      <c r="K442" s="193"/>
      <c r="L442" s="199"/>
      <c r="M442" s="200"/>
      <c r="N442" s="201"/>
      <c r="O442" s="201"/>
      <c r="P442" s="201"/>
      <c r="Q442" s="201"/>
      <c r="R442" s="201"/>
      <c r="S442" s="201"/>
      <c r="T442" s="202"/>
      <c r="AT442" s="203" t="s">
        <v>180</v>
      </c>
      <c r="AU442" s="203" t="s">
        <v>85</v>
      </c>
      <c r="AV442" s="13" t="s">
        <v>85</v>
      </c>
      <c r="AW442" s="13" t="s">
        <v>34</v>
      </c>
      <c r="AX442" s="13" t="s">
        <v>79</v>
      </c>
      <c r="AY442" s="203" t="s">
        <v>171</v>
      </c>
    </row>
    <row r="443" spans="1:65" s="2" customFormat="1" ht="44.25" customHeight="1">
      <c r="A443" s="35"/>
      <c r="B443" s="36"/>
      <c r="C443" s="179" t="s">
        <v>741</v>
      </c>
      <c r="D443" s="179" t="s">
        <v>173</v>
      </c>
      <c r="E443" s="180" t="s">
        <v>3114</v>
      </c>
      <c r="F443" s="181" t="s">
        <v>3115</v>
      </c>
      <c r="G443" s="182" t="s">
        <v>176</v>
      </c>
      <c r="H443" s="183">
        <v>35.948</v>
      </c>
      <c r="I443" s="184"/>
      <c r="J443" s="185">
        <f>ROUND(I443*H443,2)</f>
        <v>0</v>
      </c>
      <c r="K443" s="181" t="s">
        <v>177</v>
      </c>
      <c r="L443" s="40"/>
      <c r="M443" s="186" t="s">
        <v>19</v>
      </c>
      <c r="N443" s="187" t="s">
        <v>45</v>
      </c>
      <c r="O443" s="65"/>
      <c r="P443" s="188">
        <f>O443*H443</f>
        <v>0</v>
      </c>
      <c r="Q443" s="188">
        <v>0</v>
      </c>
      <c r="R443" s="188">
        <f>Q443*H443</f>
        <v>0</v>
      </c>
      <c r="S443" s="188">
        <v>0.68</v>
      </c>
      <c r="T443" s="189">
        <f>S443*H443</f>
        <v>24.444640000000003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90" t="s">
        <v>178</v>
      </c>
      <c r="AT443" s="190" t="s">
        <v>173</v>
      </c>
      <c r="AU443" s="190" t="s">
        <v>85</v>
      </c>
      <c r="AY443" s="18" t="s">
        <v>171</v>
      </c>
      <c r="BE443" s="191">
        <f>IF(N443="základní",J443,0)</f>
        <v>0</v>
      </c>
      <c r="BF443" s="191">
        <f>IF(N443="snížená",J443,0)</f>
        <v>0</v>
      </c>
      <c r="BG443" s="191">
        <f>IF(N443="zákl. přenesená",J443,0)</f>
        <v>0</v>
      </c>
      <c r="BH443" s="191">
        <f>IF(N443="sníž. přenesená",J443,0)</f>
        <v>0</v>
      </c>
      <c r="BI443" s="191">
        <f>IF(N443="nulová",J443,0)</f>
        <v>0</v>
      </c>
      <c r="BJ443" s="18" t="s">
        <v>85</v>
      </c>
      <c r="BK443" s="191">
        <f>ROUND(I443*H443,2)</f>
        <v>0</v>
      </c>
      <c r="BL443" s="18" t="s">
        <v>178</v>
      </c>
      <c r="BM443" s="190" t="s">
        <v>3116</v>
      </c>
    </row>
    <row r="444" spans="1:65" s="13" customFormat="1" ht="11.25">
      <c r="B444" s="192"/>
      <c r="C444" s="193"/>
      <c r="D444" s="194" t="s">
        <v>180</v>
      </c>
      <c r="E444" s="195" t="s">
        <v>19</v>
      </c>
      <c r="F444" s="196" t="s">
        <v>3117</v>
      </c>
      <c r="G444" s="193"/>
      <c r="H444" s="197">
        <v>35.948</v>
      </c>
      <c r="I444" s="198"/>
      <c r="J444" s="193"/>
      <c r="K444" s="193"/>
      <c r="L444" s="199"/>
      <c r="M444" s="200"/>
      <c r="N444" s="201"/>
      <c r="O444" s="201"/>
      <c r="P444" s="201"/>
      <c r="Q444" s="201"/>
      <c r="R444" s="201"/>
      <c r="S444" s="201"/>
      <c r="T444" s="202"/>
      <c r="AT444" s="203" t="s">
        <v>180</v>
      </c>
      <c r="AU444" s="203" t="s">
        <v>85</v>
      </c>
      <c r="AV444" s="13" t="s">
        <v>85</v>
      </c>
      <c r="AW444" s="13" t="s">
        <v>34</v>
      </c>
      <c r="AX444" s="13" t="s">
        <v>79</v>
      </c>
      <c r="AY444" s="203" t="s">
        <v>171</v>
      </c>
    </row>
    <row r="445" spans="1:65" s="12" customFormat="1" ht="22.9" customHeight="1">
      <c r="B445" s="163"/>
      <c r="C445" s="164"/>
      <c r="D445" s="165" t="s">
        <v>72</v>
      </c>
      <c r="E445" s="177" t="s">
        <v>669</v>
      </c>
      <c r="F445" s="177" t="s">
        <v>709</v>
      </c>
      <c r="G445" s="164"/>
      <c r="H445" s="164"/>
      <c r="I445" s="167"/>
      <c r="J445" s="178">
        <f>BK445</f>
        <v>0</v>
      </c>
      <c r="K445" s="164"/>
      <c r="L445" s="169"/>
      <c r="M445" s="170"/>
      <c r="N445" s="171"/>
      <c r="O445" s="171"/>
      <c r="P445" s="172">
        <f>SUM(P446:P449)</f>
        <v>0</v>
      </c>
      <c r="Q445" s="171"/>
      <c r="R445" s="172">
        <f>SUM(R446:R449)</f>
        <v>9.9319499999999984E-3</v>
      </c>
      <c r="S445" s="171"/>
      <c r="T445" s="173">
        <f>SUM(T446:T449)</f>
        <v>0</v>
      </c>
      <c r="AR445" s="174" t="s">
        <v>79</v>
      </c>
      <c r="AT445" s="175" t="s">
        <v>72</v>
      </c>
      <c r="AU445" s="175" t="s">
        <v>79</v>
      </c>
      <c r="AY445" s="174" t="s">
        <v>171</v>
      </c>
      <c r="BK445" s="176">
        <f>SUM(BK446:BK449)</f>
        <v>0</v>
      </c>
    </row>
    <row r="446" spans="1:65" s="2" customFormat="1" ht="36">
      <c r="A446" s="35"/>
      <c r="B446" s="36"/>
      <c r="C446" s="179" t="s">
        <v>748</v>
      </c>
      <c r="D446" s="179" t="s">
        <v>173</v>
      </c>
      <c r="E446" s="180" t="s">
        <v>711</v>
      </c>
      <c r="F446" s="181" t="s">
        <v>712</v>
      </c>
      <c r="G446" s="182" t="s">
        <v>231</v>
      </c>
      <c r="H446" s="183">
        <v>283.77</v>
      </c>
      <c r="I446" s="184"/>
      <c r="J446" s="185">
        <f>ROUND(I446*H446,2)</f>
        <v>0</v>
      </c>
      <c r="K446" s="181" t="s">
        <v>177</v>
      </c>
      <c r="L446" s="40"/>
      <c r="M446" s="186" t="s">
        <v>19</v>
      </c>
      <c r="N446" s="187" t="s">
        <v>45</v>
      </c>
      <c r="O446" s="65"/>
      <c r="P446" s="188">
        <f>O446*H446</f>
        <v>0</v>
      </c>
      <c r="Q446" s="188">
        <v>3.4999999999999997E-5</v>
      </c>
      <c r="R446" s="188">
        <f>Q446*H446</f>
        <v>9.9319499999999984E-3</v>
      </c>
      <c r="S446" s="188">
        <v>0</v>
      </c>
      <c r="T446" s="189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90" t="s">
        <v>178</v>
      </c>
      <c r="AT446" s="190" t="s">
        <v>173</v>
      </c>
      <c r="AU446" s="190" t="s">
        <v>85</v>
      </c>
      <c r="AY446" s="18" t="s">
        <v>171</v>
      </c>
      <c r="BE446" s="191">
        <f>IF(N446="základní",J446,0)</f>
        <v>0</v>
      </c>
      <c r="BF446" s="191">
        <f>IF(N446="snížená",J446,0)</f>
        <v>0</v>
      </c>
      <c r="BG446" s="191">
        <f>IF(N446="zákl. přenesená",J446,0)</f>
        <v>0</v>
      </c>
      <c r="BH446" s="191">
        <f>IF(N446="sníž. přenesená",J446,0)</f>
        <v>0</v>
      </c>
      <c r="BI446" s="191">
        <f>IF(N446="nulová",J446,0)</f>
        <v>0</v>
      </c>
      <c r="BJ446" s="18" t="s">
        <v>85</v>
      </c>
      <c r="BK446" s="191">
        <f>ROUND(I446*H446,2)</f>
        <v>0</v>
      </c>
      <c r="BL446" s="18" t="s">
        <v>178</v>
      </c>
      <c r="BM446" s="190" t="s">
        <v>713</v>
      </c>
    </row>
    <row r="447" spans="1:65" s="13" customFormat="1" ht="33.75">
      <c r="B447" s="192"/>
      <c r="C447" s="193"/>
      <c r="D447" s="194" t="s">
        <v>180</v>
      </c>
      <c r="E447" s="195" t="s">
        <v>19</v>
      </c>
      <c r="F447" s="196" t="s">
        <v>3118</v>
      </c>
      <c r="G447" s="193"/>
      <c r="H447" s="197">
        <v>168.6</v>
      </c>
      <c r="I447" s="198"/>
      <c r="J447" s="193"/>
      <c r="K447" s="193"/>
      <c r="L447" s="199"/>
      <c r="M447" s="200"/>
      <c r="N447" s="201"/>
      <c r="O447" s="201"/>
      <c r="P447" s="201"/>
      <c r="Q447" s="201"/>
      <c r="R447" s="201"/>
      <c r="S447" s="201"/>
      <c r="T447" s="202"/>
      <c r="AT447" s="203" t="s">
        <v>180</v>
      </c>
      <c r="AU447" s="203" t="s">
        <v>85</v>
      </c>
      <c r="AV447" s="13" t="s">
        <v>85</v>
      </c>
      <c r="AW447" s="13" t="s">
        <v>34</v>
      </c>
      <c r="AX447" s="13" t="s">
        <v>73</v>
      </c>
      <c r="AY447" s="203" t="s">
        <v>171</v>
      </c>
    </row>
    <row r="448" spans="1:65" s="13" customFormat="1" ht="33.75">
      <c r="B448" s="192"/>
      <c r="C448" s="193"/>
      <c r="D448" s="194" t="s">
        <v>180</v>
      </c>
      <c r="E448" s="195" t="s">
        <v>19</v>
      </c>
      <c r="F448" s="196" t="s">
        <v>3119</v>
      </c>
      <c r="G448" s="193"/>
      <c r="H448" s="197">
        <v>115.17</v>
      </c>
      <c r="I448" s="198"/>
      <c r="J448" s="193"/>
      <c r="K448" s="193"/>
      <c r="L448" s="199"/>
      <c r="M448" s="200"/>
      <c r="N448" s="201"/>
      <c r="O448" s="201"/>
      <c r="P448" s="201"/>
      <c r="Q448" s="201"/>
      <c r="R448" s="201"/>
      <c r="S448" s="201"/>
      <c r="T448" s="202"/>
      <c r="AT448" s="203" t="s">
        <v>180</v>
      </c>
      <c r="AU448" s="203" t="s">
        <v>85</v>
      </c>
      <c r="AV448" s="13" t="s">
        <v>85</v>
      </c>
      <c r="AW448" s="13" t="s">
        <v>34</v>
      </c>
      <c r="AX448" s="13" t="s">
        <v>73</v>
      </c>
      <c r="AY448" s="203" t="s">
        <v>171</v>
      </c>
    </row>
    <row r="449" spans="1:65" s="14" customFormat="1" ht="11.25">
      <c r="B449" s="204"/>
      <c r="C449" s="205"/>
      <c r="D449" s="194" t="s">
        <v>180</v>
      </c>
      <c r="E449" s="206" t="s">
        <v>19</v>
      </c>
      <c r="F449" s="207" t="s">
        <v>183</v>
      </c>
      <c r="G449" s="205"/>
      <c r="H449" s="208">
        <v>283.77</v>
      </c>
      <c r="I449" s="209"/>
      <c r="J449" s="205"/>
      <c r="K449" s="205"/>
      <c r="L449" s="210"/>
      <c r="M449" s="211"/>
      <c r="N449" s="212"/>
      <c r="O449" s="212"/>
      <c r="P449" s="212"/>
      <c r="Q449" s="212"/>
      <c r="R449" s="212"/>
      <c r="S449" s="212"/>
      <c r="T449" s="213"/>
      <c r="AT449" s="214" t="s">
        <v>180</v>
      </c>
      <c r="AU449" s="214" t="s">
        <v>85</v>
      </c>
      <c r="AV449" s="14" t="s">
        <v>178</v>
      </c>
      <c r="AW449" s="14" t="s">
        <v>34</v>
      </c>
      <c r="AX449" s="14" t="s">
        <v>79</v>
      </c>
      <c r="AY449" s="214" t="s">
        <v>171</v>
      </c>
    </row>
    <row r="450" spans="1:65" s="12" customFormat="1" ht="22.9" customHeight="1">
      <c r="B450" s="163"/>
      <c r="C450" s="164"/>
      <c r="D450" s="165" t="s">
        <v>72</v>
      </c>
      <c r="E450" s="177" t="s">
        <v>715</v>
      </c>
      <c r="F450" s="177" t="s">
        <v>716</v>
      </c>
      <c r="G450" s="164"/>
      <c r="H450" s="164"/>
      <c r="I450" s="167"/>
      <c r="J450" s="178">
        <f>BK450</f>
        <v>0</v>
      </c>
      <c r="K450" s="164"/>
      <c r="L450" s="169"/>
      <c r="M450" s="170"/>
      <c r="N450" s="171"/>
      <c r="O450" s="171"/>
      <c r="P450" s="172">
        <f>SUM(P451:P464)</f>
        <v>0</v>
      </c>
      <c r="Q450" s="171"/>
      <c r="R450" s="172">
        <f>SUM(R451:R464)</f>
        <v>0</v>
      </c>
      <c r="S450" s="171"/>
      <c r="T450" s="173">
        <f>SUM(T451:T464)</f>
        <v>0</v>
      </c>
      <c r="AR450" s="174" t="s">
        <v>79</v>
      </c>
      <c r="AT450" s="175" t="s">
        <v>72</v>
      </c>
      <c r="AU450" s="175" t="s">
        <v>79</v>
      </c>
      <c r="AY450" s="174" t="s">
        <v>171</v>
      </c>
      <c r="BK450" s="176">
        <f>SUM(BK451:BK464)</f>
        <v>0</v>
      </c>
    </row>
    <row r="451" spans="1:65" s="2" customFormat="1" ht="44.25" customHeight="1">
      <c r="A451" s="35"/>
      <c r="B451" s="36"/>
      <c r="C451" s="179" t="s">
        <v>756</v>
      </c>
      <c r="D451" s="179" t="s">
        <v>173</v>
      </c>
      <c r="E451" s="180" t="s">
        <v>718</v>
      </c>
      <c r="F451" s="181" t="s">
        <v>719</v>
      </c>
      <c r="G451" s="182" t="s">
        <v>215</v>
      </c>
      <c r="H451" s="183">
        <v>81.594999999999999</v>
      </c>
      <c r="I451" s="184"/>
      <c r="J451" s="185">
        <f>ROUND(I451*H451,2)</f>
        <v>0</v>
      </c>
      <c r="K451" s="181" t="s">
        <v>177</v>
      </c>
      <c r="L451" s="40"/>
      <c r="M451" s="186" t="s">
        <v>19</v>
      </c>
      <c r="N451" s="187" t="s">
        <v>45</v>
      </c>
      <c r="O451" s="65"/>
      <c r="P451" s="188">
        <f>O451*H451</f>
        <v>0</v>
      </c>
      <c r="Q451" s="188">
        <v>0</v>
      </c>
      <c r="R451" s="188">
        <f>Q451*H451</f>
        <v>0</v>
      </c>
      <c r="S451" s="188">
        <v>0</v>
      </c>
      <c r="T451" s="18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90" t="s">
        <v>178</v>
      </c>
      <c r="AT451" s="190" t="s">
        <v>173</v>
      </c>
      <c r="AU451" s="190" t="s">
        <v>85</v>
      </c>
      <c r="AY451" s="18" t="s">
        <v>171</v>
      </c>
      <c r="BE451" s="191">
        <f>IF(N451="základní",J451,0)</f>
        <v>0</v>
      </c>
      <c r="BF451" s="191">
        <f>IF(N451="snížená",J451,0)</f>
        <v>0</v>
      </c>
      <c r="BG451" s="191">
        <f>IF(N451="zákl. přenesená",J451,0)</f>
        <v>0</v>
      </c>
      <c r="BH451" s="191">
        <f>IF(N451="sníž. přenesená",J451,0)</f>
        <v>0</v>
      </c>
      <c r="BI451" s="191">
        <f>IF(N451="nulová",J451,0)</f>
        <v>0</v>
      </c>
      <c r="BJ451" s="18" t="s">
        <v>85</v>
      </c>
      <c r="BK451" s="191">
        <f>ROUND(I451*H451,2)</f>
        <v>0</v>
      </c>
      <c r="BL451" s="18" t="s">
        <v>178</v>
      </c>
      <c r="BM451" s="190" t="s">
        <v>720</v>
      </c>
    </row>
    <row r="452" spans="1:65" s="2" customFormat="1" ht="33" customHeight="1">
      <c r="A452" s="35"/>
      <c r="B452" s="36"/>
      <c r="C452" s="179" t="s">
        <v>761</v>
      </c>
      <c r="D452" s="179" t="s">
        <v>173</v>
      </c>
      <c r="E452" s="180" t="s">
        <v>722</v>
      </c>
      <c r="F452" s="181" t="s">
        <v>723</v>
      </c>
      <c r="G452" s="182" t="s">
        <v>215</v>
      </c>
      <c r="H452" s="183">
        <v>81.594999999999999</v>
      </c>
      <c r="I452" s="184"/>
      <c r="J452" s="185">
        <f>ROUND(I452*H452,2)</f>
        <v>0</v>
      </c>
      <c r="K452" s="181" t="s">
        <v>177</v>
      </c>
      <c r="L452" s="40"/>
      <c r="M452" s="186" t="s">
        <v>19</v>
      </c>
      <c r="N452" s="187" t="s">
        <v>45</v>
      </c>
      <c r="O452" s="65"/>
      <c r="P452" s="188">
        <f>O452*H452</f>
        <v>0</v>
      </c>
      <c r="Q452" s="188">
        <v>0</v>
      </c>
      <c r="R452" s="188">
        <f>Q452*H452</f>
        <v>0</v>
      </c>
      <c r="S452" s="188">
        <v>0</v>
      </c>
      <c r="T452" s="189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90" t="s">
        <v>178</v>
      </c>
      <c r="AT452" s="190" t="s">
        <v>173</v>
      </c>
      <c r="AU452" s="190" t="s">
        <v>85</v>
      </c>
      <c r="AY452" s="18" t="s">
        <v>171</v>
      </c>
      <c r="BE452" s="191">
        <f>IF(N452="základní",J452,0)</f>
        <v>0</v>
      </c>
      <c r="BF452" s="191">
        <f>IF(N452="snížená",J452,0)</f>
        <v>0</v>
      </c>
      <c r="BG452" s="191">
        <f>IF(N452="zákl. přenesená",J452,0)</f>
        <v>0</v>
      </c>
      <c r="BH452" s="191">
        <f>IF(N452="sníž. přenesená",J452,0)</f>
        <v>0</v>
      </c>
      <c r="BI452" s="191">
        <f>IF(N452="nulová",J452,0)</f>
        <v>0</v>
      </c>
      <c r="BJ452" s="18" t="s">
        <v>85</v>
      </c>
      <c r="BK452" s="191">
        <f>ROUND(I452*H452,2)</f>
        <v>0</v>
      </c>
      <c r="BL452" s="18" t="s">
        <v>178</v>
      </c>
      <c r="BM452" s="190" t="s">
        <v>724</v>
      </c>
    </row>
    <row r="453" spans="1:65" s="13" customFormat="1" ht="11.25">
      <c r="B453" s="192"/>
      <c r="C453" s="193"/>
      <c r="D453" s="194" t="s">
        <v>180</v>
      </c>
      <c r="E453" s="195" t="s">
        <v>19</v>
      </c>
      <c r="F453" s="196" t="s">
        <v>3120</v>
      </c>
      <c r="G453" s="193"/>
      <c r="H453" s="197">
        <v>81.594999999999999</v>
      </c>
      <c r="I453" s="198"/>
      <c r="J453" s="193"/>
      <c r="K453" s="193"/>
      <c r="L453" s="199"/>
      <c r="M453" s="200"/>
      <c r="N453" s="201"/>
      <c r="O453" s="201"/>
      <c r="P453" s="201"/>
      <c r="Q453" s="201"/>
      <c r="R453" s="201"/>
      <c r="S453" s="201"/>
      <c r="T453" s="202"/>
      <c r="AT453" s="203" t="s">
        <v>180</v>
      </c>
      <c r="AU453" s="203" t="s">
        <v>85</v>
      </c>
      <c r="AV453" s="13" t="s">
        <v>85</v>
      </c>
      <c r="AW453" s="13" t="s">
        <v>34</v>
      </c>
      <c r="AX453" s="13" t="s">
        <v>73</v>
      </c>
      <c r="AY453" s="203" t="s">
        <v>171</v>
      </c>
    </row>
    <row r="454" spans="1:65" s="14" customFormat="1" ht="11.25">
      <c r="B454" s="204"/>
      <c r="C454" s="205"/>
      <c r="D454" s="194" t="s">
        <v>180</v>
      </c>
      <c r="E454" s="206" t="s">
        <v>19</v>
      </c>
      <c r="F454" s="207" t="s">
        <v>183</v>
      </c>
      <c r="G454" s="205"/>
      <c r="H454" s="208">
        <v>81.594999999999999</v>
      </c>
      <c r="I454" s="209"/>
      <c r="J454" s="205"/>
      <c r="K454" s="205"/>
      <c r="L454" s="210"/>
      <c r="M454" s="211"/>
      <c r="N454" s="212"/>
      <c r="O454" s="212"/>
      <c r="P454" s="212"/>
      <c r="Q454" s="212"/>
      <c r="R454" s="212"/>
      <c r="S454" s="212"/>
      <c r="T454" s="213"/>
      <c r="AT454" s="214" t="s">
        <v>180</v>
      </c>
      <c r="AU454" s="214" t="s">
        <v>85</v>
      </c>
      <c r="AV454" s="14" t="s">
        <v>178</v>
      </c>
      <c r="AW454" s="14" t="s">
        <v>34</v>
      </c>
      <c r="AX454" s="14" t="s">
        <v>79</v>
      </c>
      <c r="AY454" s="214" t="s">
        <v>171</v>
      </c>
    </row>
    <row r="455" spans="1:65" s="2" customFormat="1" ht="44.25" customHeight="1">
      <c r="A455" s="35"/>
      <c r="B455" s="36"/>
      <c r="C455" s="179" t="s">
        <v>379</v>
      </c>
      <c r="D455" s="179" t="s">
        <v>173</v>
      </c>
      <c r="E455" s="180" t="s">
        <v>727</v>
      </c>
      <c r="F455" s="181" t="s">
        <v>728</v>
      </c>
      <c r="G455" s="182" t="s">
        <v>215</v>
      </c>
      <c r="H455" s="183">
        <v>2366.2550000000001</v>
      </c>
      <c r="I455" s="184"/>
      <c r="J455" s="185">
        <f>ROUND(I455*H455,2)</f>
        <v>0</v>
      </c>
      <c r="K455" s="181" t="s">
        <v>177</v>
      </c>
      <c r="L455" s="40"/>
      <c r="M455" s="186" t="s">
        <v>19</v>
      </c>
      <c r="N455" s="187" t="s">
        <v>45</v>
      </c>
      <c r="O455" s="65"/>
      <c r="P455" s="188">
        <f>O455*H455</f>
        <v>0</v>
      </c>
      <c r="Q455" s="188">
        <v>0</v>
      </c>
      <c r="R455" s="188">
        <f>Q455*H455</f>
        <v>0</v>
      </c>
      <c r="S455" s="188">
        <v>0</v>
      </c>
      <c r="T455" s="18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90" t="s">
        <v>178</v>
      </c>
      <c r="AT455" s="190" t="s">
        <v>173</v>
      </c>
      <c r="AU455" s="190" t="s">
        <v>85</v>
      </c>
      <c r="AY455" s="18" t="s">
        <v>171</v>
      </c>
      <c r="BE455" s="191">
        <f>IF(N455="základní",J455,0)</f>
        <v>0</v>
      </c>
      <c r="BF455" s="191">
        <f>IF(N455="snížená",J455,0)</f>
        <v>0</v>
      </c>
      <c r="BG455" s="191">
        <f>IF(N455="zákl. přenesená",J455,0)</f>
        <v>0</v>
      </c>
      <c r="BH455" s="191">
        <f>IF(N455="sníž. přenesená",J455,0)</f>
        <v>0</v>
      </c>
      <c r="BI455" s="191">
        <f>IF(N455="nulová",J455,0)</f>
        <v>0</v>
      </c>
      <c r="BJ455" s="18" t="s">
        <v>85</v>
      </c>
      <c r="BK455" s="191">
        <f>ROUND(I455*H455,2)</f>
        <v>0</v>
      </c>
      <c r="BL455" s="18" t="s">
        <v>178</v>
      </c>
      <c r="BM455" s="190" t="s">
        <v>729</v>
      </c>
    </row>
    <row r="456" spans="1:65" s="13" customFormat="1" ht="11.25">
      <c r="B456" s="192"/>
      <c r="C456" s="193"/>
      <c r="D456" s="194" t="s">
        <v>180</v>
      </c>
      <c r="E456" s="195" t="s">
        <v>19</v>
      </c>
      <c r="F456" s="196" t="s">
        <v>3121</v>
      </c>
      <c r="G456" s="193"/>
      <c r="H456" s="197">
        <v>2366.2550000000001</v>
      </c>
      <c r="I456" s="198"/>
      <c r="J456" s="193"/>
      <c r="K456" s="193"/>
      <c r="L456" s="199"/>
      <c r="M456" s="200"/>
      <c r="N456" s="201"/>
      <c r="O456" s="201"/>
      <c r="P456" s="201"/>
      <c r="Q456" s="201"/>
      <c r="R456" s="201"/>
      <c r="S456" s="201"/>
      <c r="T456" s="202"/>
      <c r="AT456" s="203" t="s">
        <v>180</v>
      </c>
      <c r="AU456" s="203" t="s">
        <v>85</v>
      </c>
      <c r="AV456" s="13" t="s">
        <v>85</v>
      </c>
      <c r="AW456" s="13" t="s">
        <v>34</v>
      </c>
      <c r="AX456" s="13" t="s">
        <v>73</v>
      </c>
      <c r="AY456" s="203" t="s">
        <v>171</v>
      </c>
    </row>
    <row r="457" spans="1:65" s="14" customFormat="1" ht="11.25">
      <c r="B457" s="204"/>
      <c r="C457" s="205"/>
      <c r="D457" s="194" t="s">
        <v>180</v>
      </c>
      <c r="E457" s="206" t="s">
        <v>19</v>
      </c>
      <c r="F457" s="207" t="s">
        <v>183</v>
      </c>
      <c r="G457" s="205"/>
      <c r="H457" s="208">
        <v>2366.2550000000001</v>
      </c>
      <c r="I457" s="209"/>
      <c r="J457" s="205"/>
      <c r="K457" s="205"/>
      <c r="L457" s="210"/>
      <c r="M457" s="211"/>
      <c r="N457" s="212"/>
      <c r="O457" s="212"/>
      <c r="P457" s="212"/>
      <c r="Q457" s="212"/>
      <c r="R457" s="212"/>
      <c r="S457" s="212"/>
      <c r="T457" s="213"/>
      <c r="AT457" s="214" t="s">
        <v>180</v>
      </c>
      <c r="AU457" s="214" t="s">
        <v>85</v>
      </c>
      <c r="AV457" s="14" t="s">
        <v>178</v>
      </c>
      <c r="AW457" s="14" t="s">
        <v>34</v>
      </c>
      <c r="AX457" s="14" t="s">
        <v>79</v>
      </c>
      <c r="AY457" s="214" t="s">
        <v>171</v>
      </c>
    </row>
    <row r="458" spans="1:65" s="2" customFormat="1" ht="44.25" customHeight="1">
      <c r="A458" s="35"/>
      <c r="B458" s="36"/>
      <c r="C458" s="179" t="s">
        <v>770</v>
      </c>
      <c r="D458" s="179" t="s">
        <v>173</v>
      </c>
      <c r="E458" s="180" t="s">
        <v>732</v>
      </c>
      <c r="F458" s="181" t="s">
        <v>733</v>
      </c>
      <c r="G458" s="182" t="s">
        <v>215</v>
      </c>
      <c r="H458" s="183">
        <v>22.314</v>
      </c>
      <c r="I458" s="184"/>
      <c r="J458" s="185">
        <f>ROUND(I458*H458,2)</f>
        <v>0</v>
      </c>
      <c r="K458" s="181" t="s">
        <v>177</v>
      </c>
      <c r="L458" s="40"/>
      <c r="M458" s="186" t="s">
        <v>19</v>
      </c>
      <c r="N458" s="187" t="s">
        <v>45</v>
      </c>
      <c r="O458" s="65"/>
      <c r="P458" s="188">
        <f>O458*H458</f>
        <v>0</v>
      </c>
      <c r="Q458" s="188">
        <v>0</v>
      </c>
      <c r="R458" s="188">
        <f>Q458*H458</f>
        <v>0</v>
      </c>
      <c r="S458" s="188">
        <v>0</v>
      </c>
      <c r="T458" s="189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90" t="s">
        <v>178</v>
      </c>
      <c r="AT458" s="190" t="s">
        <v>173</v>
      </c>
      <c r="AU458" s="190" t="s">
        <v>85</v>
      </c>
      <c r="AY458" s="18" t="s">
        <v>171</v>
      </c>
      <c r="BE458" s="191">
        <f>IF(N458="základní",J458,0)</f>
        <v>0</v>
      </c>
      <c r="BF458" s="191">
        <f>IF(N458="snížená",J458,0)</f>
        <v>0</v>
      </c>
      <c r="BG458" s="191">
        <f>IF(N458="zákl. přenesená",J458,0)</f>
        <v>0</v>
      </c>
      <c r="BH458" s="191">
        <f>IF(N458="sníž. přenesená",J458,0)</f>
        <v>0</v>
      </c>
      <c r="BI458" s="191">
        <f>IF(N458="nulová",J458,0)</f>
        <v>0</v>
      </c>
      <c r="BJ458" s="18" t="s">
        <v>85</v>
      </c>
      <c r="BK458" s="191">
        <f>ROUND(I458*H458,2)</f>
        <v>0</v>
      </c>
      <c r="BL458" s="18" t="s">
        <v>178</v>
      </c>
      <c r="BM458" s="190" t="s">
        <v>734</v>
      </c>
    </row>
    <row r="459" spans="1:65" s="13" customFormat="1" ht="11.25">
      <c r="B459" s="192"/>
      <c r="C459" s="193"/>
      <c r="D459" s="194" t="s">
        <v>180</v>
      </c>
      <c r="E459" s="195" t="s">
        <v>19</v>
      </c>
      <c r="F459" s="196" t="s">
        <v>3122</v>
      </c>
      <c r="G459" s="193"/>
      <c r="H459" s="197">
        <v>22.314</v>
      </c>
      <c r="I459" s="198"/>
      <c r="J459" s="193"/>
      <c r="K459" s="193"/>
      <c r="L459" s="199"/>
      <c r="M459" s="200"/>
      <c r="N459" s="201"/>
      <c r="O459" s="201"/>
      <c r="P459" s="201"/>
      <c r="Q459" s="201"/>
      <c r="R459" s="201"/>
      <c r="S459" s="201"/>
      <c r="T459" s="202"/>
      <c r="AT459" s="203" t="s">
        <v>180</v>
      </c>
      <c r="AU459" s="203" t="s">
        <v>85</v>
      </c>
      <c r="AV459" s="13" t="s">
        <v>85</v>
      </c>
      <c r="AW459" s="13" t="s">
        <v>34</v>
      </c>
      <c r="AX459" s="13" t="s">
        <v>79</v>
      </c>
      <c r="AY459" s="203" t="s">
        <v>171</v>
      </c>
    </row>
    <row r="460" spans="1:65" s="2" customFormat="1" ht="55.5" customHeight="1">
      <c r="A460" s="35"/>
      <c r="B460" s="36"/>
      <c r="C460" s="179" t="s">
        <v>773</v>
      </c>
      <c r="D460" s="179" t="s">
        <v>173</v>
      </c>
      <c r="E460" s="180" t="s">
        <v>737</v>
      </c>
      <c r="F460" s="181" t="s">
        <v>738</v>
      </c>
      <c r="G460" s="182" t="s">
        <v>215</v>
      </c>
      <c r="H460" s="183">
        <v>57.173999999999999</v>
      </c>
      <c r="I460" s="184"/>
      <c r="J460" s="185">
        <f>ROUND(I460*H460,2)</f>
        <v>0</v>
      </c>
      <c r="K460" s="181" t="s">
        <v>177</v>
      </c>
      <c r="L460" s="40"/>
      <c r="M460" s="186" t="s">
        <v>19</v>
      </c>
      <c r="N460" s="187" t="s">
        <v>45</v>
      </c>
      <c r="O460" s="65"/>
      <c r="P460" s="188">
        <f>O460*H460</f>
        <v>0</v>
      </c>
      <c r="Q460" s="188">
        <v>0</v>
      </c>
      <c r="R460" s="188">
        <f>Q460*H460</f>
        <v>0</v>
      </c>
      <c r="S460" s="188">
        <v>0</v>
      </c>
      <c r="T460" s="189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90" t="s">
        <v>178</v>
      </c>
      <c r="AT460" s="190" t="s">
        <v>173</v>
      </c>
      <c r="AU460" s="190" t="s">
        <v>85</v>
      </c>
      <c r="AY460" s="18" t="s">
        <v>171</v>
      </c>
      <c r="BE460" s="191">
        <f>IF(N460="základní",J460,0)</f>
        <v>0</v>
      </c>
      <c r="BF460" s="191">
        <f>IF(N460="snížená",J460,0)</f>
        <v>0</v>
      </c>
      <c r="BG460" s="191">
        <f>IF(N460="zákl. přenesená",J460,0)</f>
        <v>0</v>
      </c>
      <c r="BH460" s="191">
        <f>IF(N460="sníž. přenesená",J460,0)</f>
        <v>0</v>
      </c>
      <c r="BI460" s="191">
        <f>IF(N460="nulová",J460,0)</f>
        <v>0</v>
      </c>
      <c r="BJ460" s="18" t="s">
        <v>85</v>
      </c>
      <c r="BK460" s="191">
        <f>ROUND(I460*H460,2)</f>
        <v>0</v>
      </c>
      <c r="BL460" s="18" t="s">
        <v>178</v>
      </c>
      <c r="BM460" s="190" t="s">
        <v>739</v>
      </c>
    </row>
    <row r="461" spans="1:65" s="13" customFormat="1" ht="11.25">
      <c r="B461" s="192"/>
      <c r="C461" s="193"/>
      <c r="D461" s="194" t="s">
        <v>180</v>
      </c>
      <c r="E461" s="195" t="s">
        <v>19</v>
      </c>
      <c r="F461" s="196" t="s">
        <v>3123</v>
      </c>
      <c r="G461" s="193"/>
      <c r="H461" s="197">
        <v>57.173999999999999</v>
      </c>
      <c r="I461" s="198"/>
      <c r="J461" s="193"/>
      <c r="K461" s="193"/>
      <c r="L461" s="199"/>
      <c r="M461" s="200"/>
      <c r="N461" s="201"/>
      <c r="O461" s="201"/>
      <c r="P461" s="201"/>
      <c r="Q461" s="201"/>
      <c r="R461" s="201"/>
      <c r="S461" s="201"/>
      <c r="T461" s="202"/>
      <c r="AT461" s="203" t="s">
        <v>180</v>
      </c>
      <c r="AU461" s="203" t="s">
        <v>85</v>
      </c>
      <c r="AV461" s="13" t="s">
        <v>85</v>
      </c>
      <c r="AW461" s="13" t="s">
        <v>34</v>
      </c>
      <c r="AX461" s="13" t="s">
        <v>73</v>
      </c>
      <c r="AY461" s="203" t="s">
        <v>171</v>
      </c>
    </row>
    <row r="462" spans="1:65" s="14" customFormat="1" ht="11.25">
      <c r="B462" s="204"/>
      <c r="C462" s="205"/>
      <c r="D462" s="194" t="s">
        <v>180</v>
      </c>
      <c r="E462" s="206" t="s">
        <v>19</v>
      </c>
      <c r="F462" s="207" t="s">
        <v>183</v>
      </c>
      <c r="G462" s="205"/>
      <c r="H462" s="208">
        <v>57.173999999999999</v>
      </c>
      <c r="I462" s="209"/>
      <c r="J462" s="205"/>
      <c r="K462" s="205"/>
      <c r="L462" s="210"/>
      <c r="M462" s="211"/>
      <c r="N462" s="212"/>
      <c r="O462" s="212"/>
      <c r="P462" s="212"/>
      <c r="Q462" s="212"/>
      <c r="R462" s="212"/>
      <c r="S462" s="212"/>
      <c r="T462" s="213"/>
      <c r="AT462" s="214" t="s">
        <v>180</v>
      </c>
      <c r="AU462" s="214" t="s">
        <v>85</v>
      </c>
      <c r="AV462" s="14" t="s">
        <v>178</v>
      </c>
      <c r="AW462" s="14" t="s">
        <v>34</v>
      </c>
      <c r="AX462" s="14" t="s">
        <v>79</v>
      </c>
      <c r="AY462" s="214" t="s">
        <v>171</v>
      </c>
    </row>
    <row r="463" spans="1:65" s="2" customFormat="1" ht="36">
      <c r="A463" s="35"/>
      <c r="B463" s="36"/>
      <c r="C463" s="179" t="s">
        <v>778</v>
      </c>
      <c r="D463" s="179" t="s">
        <v>173</v>
      </c>
      <c r="E463" s="180" t="s">
        <v>742</v>
      </c>
      <c r="F463" s="181" t="s">
        <v>743</v>
      </c>
      <c r="G463" s="182" t="s">
        <v>215</v>
      </c>
      <c r="H463" s="183">
        <v>1.895</v>
      </c>
      <c r="I463" s="184"/>
      <c r="J463" s="185">
        <f>ROUND(I463*H463,2)</f>
        <v>0</v>
      </c>
      <c r="K463" s="181" t="s">
        <v>177</v>
      </c>
      <c r="L463" s="40"/>
      <c r="M463" s="186" t="s">
        <v>19</v>
      </c>
      <c r="N463" s="187" t="s">
        <v>45</v>
      </c>
      <c r="O463" s="65"/>
      <c r="P463" s="188">
        <f>O463*H463</f>
        <v>0</v>
      </c>
      <c r="Q463" s="188">
        <v>0</v>
      </c>
      <c r="R463" s="188">
        <f>Q463*H463</f>
        <v>0</v>
      </c>
      <c r="S463" s="188">
        <v>0</v>
      </c>
      <c r="T463" s="189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190" t="s">
        <v>178</v>
      </c>
      <c r="AT463" s="190" t="s">
        <v>173</v>
      </c>
      <c r="AU463" s="190" t="s">
        <v>85</v>
      </c>
      <c r="AY463" s="18" t="s">
        <v>171</v>
      </c>
      <c r="BE463" s="191">
        <f>IF(N463="základní",J463,0)</f>
        <v>0</v>
      </c>
      <c r="BF463" s="191">
        <f>IF(N463="snížená",J463,0)</f>
        <v>0</v>
      </c>
      <c r="BG463" s="191">
        <f>IF(N463="zákl. přenesená",J463,0)</f>
        <v>0</v>
      </c>
      <c r="BH463" s="191">
        <f>IF(N463="sníž. přenesená",J463,0)</f>
        <v>0</v>
      </c>
      <c r="BI463" s="191">
        <f>IF(N463="nulová",J463,0)</f>
        <v>0</v>
      </c>
      <c r="BJ463" s="18" t="s">
        <v>85</v>
      </c>
      <c r="BK463" s="191">
        <f>ROUND(I463*H463,2)</f>
        <v>0</v>
      </c>
      <c r="BL463" s="18" t="s">
        <v>178</v>
      </c>
      <c r="BM463" s="190" t="s">
        <v>744</v>
      </c>
    </row>
    <row r="464" spans="1:65" s="13" customFormat="1" ht="11.25">
      <c r="B464" s="192"/>
      <c r="C464" s="193"/>
      <c r="D464" s="194" t="s">
        <v>180</v>
      </c>
      <c r="E464" s="195" t="s">
        <v>19</v>
      </c>
      <c r="F464" s="196" t="s">
        <v>3124</v>
      </c>
      <c r="G464" s="193"/>
      <c r="H464" s="197">
        <v>1.895</v>
      </c>
      <c r="I464" s="198"/>
      <c r="J464" s="193"/>
      <c r="K464" s="193"/>
      <c r="L464" s="199"/>
      <c r="M464" s="200"/>
      <c r="N464" s="201"/>
      <c r="O464" s="201"/>
      <c r="P464" s="201"/>
      <c r="Q464" s="201"/>
      <c r="R464" s="201"/>
      <c r="S464" s="201"/>
      <c r="T464" s="202"/>
      <c r="AT464" s="203" t="s">
        <v>180</v>
      </c>
      <c r="AU464" s="203" t="s">
        <v>85</v>
      </c>
      <c r="AV464" s="13" t="s">
        <v>85</v>
      </c>
      <c r="AW464" s="13" t="s">
        <v>34</v>
      </c>
      <c r="AX464" s="13" t="s">
        <v>79</v>
      </c>
      <c r="AY464" s="203" t="s">
        <v>171</v>
      </c>
    </row>
    <row r="465" spans="1:65" s="12" customFormat="1" ht="22.9" customHeight="1">
      <c r="B465" s="163"/>
      <c r="C465" s="164"/>
      <c r="D465" s="165" t="s">
        <v>72</v>
      </c>
      <c r="E465" s="177" t="s">
        <v>746</v>
      </c>
      <c r="F465" s="177" t="s">
        <v>747</v>
      </c>
      <c r="G465" s="164"/>
      <c r="H465" s="164"/>
      <c r="I465" s="167"/>
      <c r="J465" s="178">
        <f>BK465</f>
        <v>0</v>
      </c>
      <c r="K465" s="164"/>
      <c r="L465" s="169"/>
      <c r="M465" s="170"/>
      <c r="N465" s="171"/>
      <c r="O465" s="171"/>
      <c r="P465" s="172">
        <f>P466</f>
        <v>0</v>
      </c>
      <c r="Q465" s="171"/>
      <c r="R465" s="172">
        <f>R466</f>
        <v>0</v>
      </c>
      <c r="S465" s="171"/>
      <c r="T465" s="173">
        <f>T466</f>
        <v>0</v>
      </c>
      <c r="AR465" s="174" t="s">
        <v>79</v>
      </c>
      <c r="AT465" s="175" t="s">
        <v>72</v>
      </c>
      <c r="AU465" s="175" t="s">
        <v>79</v>
      </c>
      <c r="AY465" s="174" t="s">
        <v>171</v>
      </c>
      <c r="BK465" s="176">
        <f>BK466</f>
        <v>0</v>
      </c>
    </row>
    <row r="466" spans="1:65" s="2" customFormat="1" ht="55.5" customHeight="1">
      <c r="A466" s="35"/>
      <c r="B466" s="36"/>
      <c r="C466" s="179" t="s">
        <v>782</v>
      </c>
      <c r="D466" s="179" t="s">
        <v>173</v>
      </c>
      <c r="E466" s="180" t="s">
        <v>749</v>
      </c>
      <c r="F466" s="181" t="s">
        <v>750</v>
      </c>
      <c r="G466" s="182" t="s">
        <v>215</v>
      </c>
      <c r="H466" s="183">
        <v>412.05799999999999</v>
      </c>
      <c r="I466" s="184"/>
      <c r="J466" s="185">
        <f>ROUND(I466*H466,2)</f>
        <v>0</v>
      </c>
      <c r="K466" s="181" t="s">
        <v>177</v>
      </c>
      <c r="L466" s="40"/>
      <c r="M466" s="186" t="s">
        <v>19</v>
      </c>
      <c r="N466" s="187" t="s">
        <v>45</v>
      </c>
      <c r="O466" s="65"/>
      <c r="P466" s="188">
        <f>O466*H466</f>
        <v>0</v>
      </c>
      <c r="Q466" s="188">
        <v>0</v>
      </c>
      <c r="R466" s="188">
        <f>Q466*H466</f>
        <v>0</v>
      </c>
      <c r="S466" s="188">
        <v>0</v>
      </c>
      <c r="T466" s="189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190" t="s">
        <v>178</v>
      </c>
      <c r="AT466" s="190" t="s">
        <v>173</v>
      </c>
      <c r="AU466" s="190" t="s">
        <v>85</v>
      </c>
      <c r="AY466" s="18" t="s">
        <v>171</v>
      </c>
      <c r="BE466" s="191">
        <f>IF(N466="základní",J466,0)</f>
        <v>0</v>
      </c>
      <c r="BF466" s="191">
        <f>IF(N466="snížená",J466,0)</f>
        <v>0</v>
      </c>
      <c r="BG466" s="191">
        <f>IF(N466="zákl. přenesená",J466,0)</f>
        <v>0</v>
      </c>
      <c r="BH466" s="191">
        <f>IF(N466="sníž. přenesená",J466,0)</f>
        <v>0</v>
      </c>
      <c r="BI466" s="191">
        <f>IF(N466="nulová",J466,0)</f>
        <v>0</v>
      </c>
      <c r="BJ466" s="18" t="s">
        <v>85</v>
      </c>
      <c r="BK466" s="191">
        <f>ROUND(I466*H466,2)</f>
        <v>0</v>
      </c>
      <c r="BL466" s="18" t="s">
        <v>178</v>
      </c>
      <c r="BM466" s="190" t="s">
        <v>751</v>
      </c>
    </row>
    <row r="467" spans="1:65" s="12" customFormat="1" ht="25.9" customHeight="1">
      <c r="B467" s="163"/>
      <c r="C467" s="164"/>
      <c r="D467" s="165" t="s">
        <v>72</v>
      </c>
      <c r="E467" s="166" t="s">
        <v>752</v>
      </c>
      <c r="F467" s="166" t="s">
        <v>753</v>
      </c>
      <c r="G467" s="164"/>
      <c r="H467" s="164"/>
      <c r="I467" s="167"/>
      <c r="J467" s="168">
        <f>BK467</f>
        <v>0</v>
      </c>
      <c r="K467" s="164"/>
      <c r="L467" s="169"/>
      <c r="M467" s="170"/>
      <c r="N467" s="171"/>
      <c r="O467" s="171"/>
      <c r="P467" s="172">
        <f>P468+P489+P573+P691+P739+P790+P820+P908+P936+P984+P1013+P1051+P1065+P1070+P1075</f>
        <v>0</v>
      </c>
      <c r="Q467" s="171"/>
      <c r="R467" s="172">
        <f>R468+R489+R573+R691+R739+R790+R820+R908+R936+R984+R1013+R1051+R1065+R1070+R1075</f>
        <v>71.29604054885101</v>
      </c>
      <c r="S467" s="171"/>
      <c r="T467" s="173">
        <f>T468+T489+T573+T691+T739+T790+T820+T908+T936+T984+T1013+T1051+T1065+T1070+T1075</f>
        <v>23.680681999999997</v>
      </c>
      <c r="AR467" s="174" t="s">
        <v>85</v>
      </c>
      <c r="AT467" s="175" t="s">
        <v>72</v>
      </c>
      <c r="AU467" s="175" t="s">
        <v>73</v>
      </c>
      <c r="AY467" s="174" t="s">
        <v>171</v>
      </c>
      <c r="BK467" s="176">
        <f>BK468+BK489+BK573+BK691+BK739+BK790+BK820+BK908+BK936+BK984+BK1013+BK1051+BK1065+BK1070+BK1075</f>
        <v>0</v>
      </c>
    </row>
    <row r="468" spans="1:65" s="12" customFormat="1" ht="22.9" customHeight="1">
      <c r="B468" s="163"/>
      <c r="C468" s="164"/>
      <c r="D468" s="165" t="s">
        <v>72</v>
      </c>
      <c r="E468" s="177" t="s">
        <v>754</v>
      </c>
      <c r="F468" s="177" t="s">
        <v>755</v>
      </c>
      <c r="G468" s="164"/>
      <c r="H468" s="164"/>
      <c r="I468" s="167"/>
      <c r="J468" s="178">
        <f>BK468</f>
        <v>0</v>
      </c>
      <c r="K468" s="164"/>
      <c r="L468" s="169"/>
      <c r="M468" s="170"/>
      <c r="N468" s="171"/>
      <c r="O468" s="171"/>
      <c r="P468" s="172">
        <f>SUM(P469:P488)</f>
        <v>0</v>
      </c>
      <c r="Q468" s="171"/>
      <c r="R468" s="172">
        <f>SUM(R469:R488)</f>
        <v>0.47516164000000005</v>
      </c>
      <c r="S468" s="171"/>
      <c r="T468" s="173">
        <f>SUM(T469:T488)</f>
        <v>0</v>
      </c>
      <c r="AR468" s="174" t="s">
        <v>85</v>
      </c>
      <c r="AT468" s="175" t="s">
        <v>72</v>
      </c>
      <c r="AU468" s="175" t="s">
        <v>79</v>
      </c>
      <c r="AY468" s="174" t="s">
        <v>171</v>
      </c>
      <c r="BK468" s="176">
        <f>SUM(BK469:BK488)</f>
        <v>0</v>
      </c>
    </row>
    <row r="469" spans="1:65" s="2" customFormat="1" ht="36">
      <c r="A469" s="35"/>
      <c r="B469" s="36"/>
      <c r="C469" s="179" t="s">
        <v>788</v>
      </c>
      <c r="D469" s="179" t="s">
        <v>173</v>
      </c>
      <c r="E469" s="180" t="s">
        <v>757</v>
      </c>
      <c r="F469" s="181" t="s">
        <v>758</v>
      </c>
      <c r="G469" s="182" t="s">
        <v>231</v>
      </c>
      <c r="H469" s="183">
        <v>185.67</v>
      </c>
      <c r="I469" s="184"/>
      <c r="J469" s="185">
        <f>ROUND(I469*H469,2)</f>
        <v>0</v>
      </c>
      <c r="K469" s="181" t="s">
        <v>177</v>
      </c>
      <c r="L469" s="40"/>
      <c r="M469" s="186" t="s">
        <v>19</v>
      </c>
      <c r="N469" s="187" t="s">
        <v>45</v>
      </c>
      <c r="O469" s="65"/>
      <c r="P469" s="188">
        <f>O469*H469</f>
        <v>0</v>
      </c>
      <c r="Q469" s="188">
        <v>3.0000000000000001E-5</v>
      </c>
      <c r="R469" s="188">
        <f>Q469*H469</f>
        <v>5.5700999999999997E-3</v>
      </c>
      <c r="S469" s="188">
        <v>0</v>
      </c>
      <c r="T469" s="189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90" t="s">
        <v>254</v>
      </c>
      <c r="AT469" s="190" t="s">
        <v>173</v>
      </c>
      <c r="AU469" s="190" t="s">
        <v>85</v>
      </c>
      <c r="AY469" s="18" t="s">
        <v>171</v>
      </c>
      <c r="BE469" s="191">
        <f>IF(N469="základní",J469,0)</f>
        <v>0</v>
      </c>
      <c r="BF469" s="191">
        <f>IF(N469="snížená",J469,0)</f>
        <v>0</v>
      </c>
      <c r="BG469" s="191">
        <f>IF(N469="zákl. přenesená",J469,0)</f>
        <v>0</v>
      </c>
      <c r="BH469" s="191">
        <f>IF(N469="sníž. přenesená",J469,0)</f>
        <v>0</v>
      </c>
      <c r="BI469" s="191">
        <f>IF(N469="nulová",J469,0)</f>
        <v>0</v>
      </c>
      <c r="BJ469" s="18" t="s">
        <v>85</v>
      </c>
      <c r="BK469" s="191">
        <f>ROUND(I469*H469,2)</f>
        <v>0</v>
      </c>
      <c r="BL469" s="18" t="s">
        <v>254</v>
      </c>
      <c r="BM469" s="190" t="s">
        <v>759</v>
      </c>
    </row>
    <row r="470" spans="1:65" s="13" customFormat="1" ht="22.5">
      <c r="B470" s="192"/>
      <c r="C470" s="193"/>
      <c r="D470" s="194" t="s">
        <v>180</v>
      </c>
      <c r="E470" s="195" t="s">
        <v>19</v>
      </c>
      <c r="F470" s="196" t="s">
        <v>3125</v>
      </c>
      <c r="G470" s="193"/>
      <c r="H470" s="197">
        <v>185.67</v>
      </c>
      <c r="I470" s="198"/>
      <c r="J470" s="193"/>
      <c r="K470" s="193"/>
      <c r="L470" s="199"/>
      <c r="M470" s="200"/>
      <c r="N470" s="201"/>
      <c r="O470" s="201"/>
      <c r="P470" s="201"/>
      <c r="Q470" s="201"/>
      <c r="R470" s="201"/>
      <c r="S470" s="201"/>
      <c r="T470" s="202"/>
      <c r="AT470" s="203" t="s">
        <v>180</v>
      </c>
      <c r="AU470" s="203" t="s">
        <v>85</v>
      </c>
      <c r="AV470" s="13" t="s">
        <v>85</v>
      </c>
      <c r="AW470" s="13" t="s">
        <v>34</v>
      </c>
      <c r="AX470" s="13" t="s">
        <v>79</v>
      </c>
      <c r="AY470" s="203" t="s">
        <v>171</v>
      </c>
    </row>
    <row r="471" spans="1:65" s="2" customFormat="1" ht="21.75" customHeight="1">
      <c r="A471" s="35"/>
      <c r="B471" s="36"/>
      <c r="C471" s="215" t="s">
        <v>793</v>
      </c>
      <c r="D471" s="215" t="s">
        <v>285</v>
      </c>
      <c r="E471" s="216" t="s">
        <v>762</v>
      </c>
      <c r="F471" s="217" t="s">
        <v>763</v>
      </c>
      <c r="G471" s="218" t="s">
        <v>231</v>
      </c>
      <c r="H471" s="219">
        <v>216.398</v>
      </c>
      <c r="I471" s="220"/>
      <c r="J471" s="221">
        <f>ROUND(I471*H471,2)</f>
        <v>0</v>
      </c>
      <c r="K471" s="217" t="s">
        <v>177</v>
      </c>
      <c r="L471" s="222"/>
      <c r="M471" s="223" t="s">
        <v>19</v>
      </c>
      <c r="N471" s="224" t="s">
        <v>45</v>
      </c>
      <c r="O471" s="65"/>
      <c r="P471" s="188">
        <f>O471*H471</f>
        <v>0</v>
      </c>
      <c r="Q471" s="188">
        <v>1.2700000000000001E-3</v>
      </c>
      <c r="R471" s="188">
        <f>Q471*H471</f>
        <v>0.27482546000000002</v>
      </c>
      <c r="S471" s="188">
        <v>0</v>
      </c>
      <c r="T471" s="189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190" t="s">
        <v>341</v>
      </c>
      <c r="AT471" s="190" t="s">
        <v>285</v>
      </c>
      <c r="AU471" s="190" t="s">
        <v>85</v>
      </c>
      <c r="AY471" s="18" t="s">
        <v>171</v>
      </c>
      <c r="BE471" s="191">
        <f>IF(N471="základní",J471,0)</f>
        <v>0</v>
      </c>
      <c r="BF471" s="191">
        <f>IF(N471="snížená",J471,0)</f>
        <v>0</v>
      </c>
      <c r="BG471" s="191">
        <f>IF(N471="zákl. přenesená",J471,0)</f>
        <v>0</v>
      </c>
      <c r="BH471" s="191">
        <f>IF(N471="sníž. přenesená",J471,0)</f>
        <v>0</v>
      </c>
      <c r="BI471" s="191">
        <f>IF(N471="nulová",J471,0)</f>
        <v>0</v>
      </c>
      <c r="BJ471" s="18" t="s">
        <v>85</v>
      </c>
      <c r="BK471" s="191">
        <f>ROUND(I471*H471,2)</f>
        <v>0</v>
      </c>
      <c r="BL471" s="18" t="s">
        <v>254</v>
      </c>
      <c r="BM471" s="190" t="s">
        <v>764</v>
      </c>
    </row>
    <row r="472" spans="1:65" s="13" customFormat="1" ht="11.25">
      <c r="B472" s="192"/>
      <c r="C472" s="193"/>
      <c r="D472" s="194" t="s">
        <v>180</v>
      </c>
      <c r="E472" s="195" t="s">
        <v>19</v>
      </c>
      <c r="F472" s="196" t="s">
        <v>3126</v>
      </c>
      <c r="G472" s="193"/>
      <c r="H472" s="197">
        <v>185.67</v>
      </c>
      <c r="I472" s="198"/>
      <c r="J472" s="193"/>
      <c r="K472" s="193"/>
      <c r="L472" s="199"/>
      <c r="M472" s="200"/>
      <c r="N472" s="201"/>
      <c r="O472" s="201"/>
      <c r="P472" s="201"/>
      <c r="Q472" s="201"/>
      <c r="R472" s="201"/>
      <c r="S472" s="201"/>
      <c r="T472" s="202"/>
      <c r="AT472" s="203" t="s">
        <v>180</v>
      </c>
      <c r="AU472" s="203" t="s">
        <v>85</v>
      </c>
      <c r="AV472" s="13" t="s">
        <v>85</v>
      </c>
      <c r="AW472" s="13" t="s">
        <v>34</v>
      </c>
      <c r="AX472" s="13" t="s">
        <v>79</v>
      </c>
      <c r="AY472" s="203" t="s">
        <v>171</v>
      </c>
    </row>
    <row r="473" spans="1:65" s="13" customFormat="1" ht="11.25">
      <c r="B473" s="192"/>
      <c r="C473" s="193"/>
      <c r="D473" s="194" t="s">
        <v>180</v>
      </c>
      <c r="E473" s="193"/>
      <c r="F473" s="196" t="s">
        <v>3127</v>
      </c>
      <c r="G473" s="193"/>
      <c r="H473" s="197">
        <v>216.398</v>
      </c>
      <c r="I473" s="198"/>
      <c r="J473" s="193"/>
      <c r="K473" s="193"/>
      <c r="L473" s="199"/>
      <c r="M473" s="200"/>
      <c r="N473" s="201"/>
      <c r="O473" s="201"/>
      <c r="P473" s="201"/>
      <c r="Q473" s="201"/>
      <c r="R473" s="201"/>
      <c r="S473" s="201"/>
      <c r="T473" s="202"/>
      <c r="AT473" s="203" t="s">
        <v>180</v>
      </c>
      <c r="AU473" s="203" t="s">
        <v>85</v>
      </c>
      <c r="AV473" s="13" t="s">
        <v>85</v>
      </c>
      <c r="AW473" s="13" t="s">
        <v>4</v>
      </c>
      <c r="AX473" s="13" t="s">
        <v>79</v>
      </c>
      <c r="AY473" s="203" t="s">
        <v>171</v>
      </c>
    </row>
    <row r="474" spans="1:65" s="2" customFormat="1" ht="36">
      <c r="A474" s="35"/>
      <c r="B474" s="36"/>
      <c r="C474" s="179" t="s">
        <v>796</v>
      </c>
      <c r="D474" s="179" t="s">
        <v>173</v>
      </c>
      <c r="E474" s="180" t="s">
        <v>766</v>
      </c>
      <c r="F474" s="181" t="s">
        <v>767</v>
      </c>
      <c r="G474" s="182" t="s">
        <v>231</v>
      </c>
      <c r="H474" s="183">
        <v>72.959999999999994</v>
      </c>
      <c r="I474" s="184"/>
      <c r="J474" s="185">
        <f>ROUND(I474*H474,2)</f>
        <v>0</v>
      </c>
      <c r="K474" s="181" t="s">
        <v>177</v>
      </c>
      <c r="L474" s="40"/>
      <c r="M474" s="186" t="s">
        <v>19</v>
      </c>
      <c r="N474" s="187" t="s">
        <v>45</v>
      </c>
      <c r="O474" s="65"/>
      <c r="P474" s="188">
        <f>O474*H474</f>
        <v>0</v>
      </c>
      <c r="Q474" s="188">
        <v>5.0000000000000002E-5</v>
      </c>
      <c r="R474" s="188">
        <f>Q474*H474</f>
        <v>3.6479999999999998E-3</v>
      </c>
      <c r="S474" s="188">
        <v>0</v>
      </c>
      <c r="T474" s="189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90" t="s">
        <v>254</v>
      </c>
      <c r="AT474" s="190" t="s">
        <v>173</v>
      </c>
      <c r="AU474" s="190" t="s">
        <v>85</v>
      </c>
      <c r="AY474" s="18" t="s">
        <v>171</v>
      </c>
      <c r="BE474" s="191">
        <f>IF(N474="základní",J474,0)</f>
        <v>0</v>
      </c>
      <c r="BF474" s="191">
        <f>IF(N474="snížená",J474,0)</f>
        <v>0</v>
      </c>
      <c r="BG474" s="191">
        <f>IF(N474="zákl. přenesená",J474,0)</f>
        <v>0</v>
      </c>
      <c r="BH474" s="191">
        <f>IF(N474="sníž. přenesená",J474,0)</f>
        <v>0</v>
      </c>
      <c r="BI474" s="191">
        <f>IF(N474="nulová",J474,0)</f>
        <v>0</v>
      </c>
      <c r="BJ474" s="18" t="s">
        <v>85</v>
      </c>
      <c r="BK474" s="191">
        <f>ROUND(I474*H474,2)</f>
        <v>0</v>
      </c>
      <c r="BL474" s="18" t="s">
        <v>254</v>
      </c>
      <c r="BM474" s="190" t="s">
        <v>768</v>
      </c>
    </row>
    <row r="475" spans="1:65" s="13" customFormat="1" ht="22.5">
      <c r="B475" s="192"/>
      <c r="C475" s="193"/>
      <c r="D475" s="194" t="s">
        <v>180</v>
      </c>
      <c r="E475" s="195" t="s">
        <v>19</v>
      </c>
      <c r="F475" s="196" t="s">
        <v>3128</v>
      </c>
      <c r="G475" s="193"/>
      <c r="H475" s="197">
        <v>72.959999999999994</v>
      </c>
      <c r="I475" s="198"/>
      <c r="J475" s="193"/>
      <c r="K475" s="193"/>
      <c r="L475" s="199"/>
      <c r="M475" s="200"/>
      <c r="N475" s="201"/>
      <c r="O475" s="201"/>
      <c r="P475" s="201"/>
      <c r="Q475" s="201"/>
      <c r="R475" s="201"/>
      <c r="S475" s="201"/>
      <c r="T475" s="202"/>
      <c r="AT475" s="203" t="s">
        <v>180</v>
      </c>
      <c r="AU475" s="203" t="s">
        <v>85</v>
      </c>
      <c r="AV475" s="13" t="s">
        <v>85</v>
      </c>
      <c r="AW475" s="13" t="s">
        <v>34</v>
      </c>
      <c r="AX475" s="13" t="s">
        <v>79</v>
      </c>
      <c r="AY475" s="203" t="s">
        <v>171</v>
      </c>
    </row>
    <row r="476" spans="1:65" s="2" customFormat="1" ht="21.75" customHeight="1">
      <c r="A476" s="35"/>
      <c r="B476" s="36"/>
      <c r="C476" s="215" t="s">
        <v>801</v>
      </c>
      <c r="D476" s="215" t="s">
        <v>285</v>
      </c>
      <c r="E476" s="216" t="s">
        <v>762</v>
      </c>
      <c r="F476" s="217" t="s">
        <v>763</v>
      </c>
      <c r="G476" s="218" t="s">
        <v>231</v>
      </c>
      <c r="H476" s="219">
        <v>89.084000000000003</v>
      </c>
      <c r="I476" s="220"/>
      <c r="J476" s="221">
        <f>ROUND(I476*H476,2)</f>
        <v>0</v>
      </c>
      <c r="K476" s="217" t="s">
        <v>177</v>
      </c>
      <c r="L476" s="222"/>
      <c r="M476" s="223" t="s">
        <v>19</v>
      </c>
      <c r="N476" s="224" t="s">
        <v>45</v>
      </c>
      <c r="O476" s="65"/>
      <c r="P476" s="188">
        <f>O476*H476</f>
        <v>0</v>
      </c>
      <c r="Q476" s="188">
        <v>1.2700000000000001E-3</v>
      </c>
      <c r="R476" s="188">
        <f>Q476*H476</f>
        <v>0.11313668000000002</v>
      </c>
      <c r="S476" s="188">
        <v>0</v>
      </c>
      <c r="T476" s="189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90" t="s">
        <v>341</v>
      </c>
      <c r="AT476" s="190" t="s">
        <v>285</v>
      </c>
      <c r="AU476" s="190" t="s">
        <v>85</v>
      </c>
      <c r="AY476" s="18" t="s">
        <v>171</v>
      </c>
      <c r="BE476" s="191">
        <f>IF(N476="základní",J476,0)</f>
        <v>0</v>
      </c>
      <c r="BF476" s="191">
        <f>IF(N476="snížená",J476,0)</f>
        <v>0</v>
      </c>
      <c r="BG476" s="191">
        <f>IF(N476="zákl. přenesená",J476,0)</f>
        <v>0</v>
      </c>
      <c r="BH476" s="191">
        <f>IF(N476="sníž. přenesená",J476,0)</f>
        <v>0</v>
      </c>
      <c r="BI476" s="191">
        <f>IF(N476="nulová",J476,0)</f>
        <v>0</v>
      </c>
      <c r="BJ476" s="18" t="s">
        <v>85</v>
      </c>
      <c r="BK476" s="191">
        <f>ROUND(I476*H476,2)</f>
        <v>0</v>
      </c>
      <c r="BL476" s="18" t="s">
        <v>254</v>
      </c>
      <c r="BM476" s="190" t="s">
        <v>771</v>
      </c>
    </row>
    <row r="477" spans="1:65" s="13" customFormat="1" ht="11.25">
      <c r="B477" s="192"/>
      <c r="C477" s="193"/>
      <c r="D477" s="194" t="s">
        <v>180</v>
      </c>
      <c r="E477" s="195" t="s">
        <v>19</v>
      </c>
      <c r="F477" s="196" t="s">
        <v>3129</v>
      </c>
      <c r="G477" s="193"/>
      <c r="H477" s="197">
        <v>72.959999999999994</v>
      </c>
      <c r="I477" s="198"/>
      <c r="J477" s="193"/>
      <c r="K477" s="193"/>
      <c r="L477" s="199"/>
      <c r="M477" s="200"/>
      <c r="N477" s="201"/>
      <c r="O477" s="201"/>
      <c r="P477" s="201"/>
      <c r="Q477" s="201"/>
      <c r="R477" s="201"/>
      <c r="S477" s="201"/>
      <c r="T477" s="202"/>
      <c r="AT477" s="203" t="s">
        <v>180</v>
      </c>
      <c r="AU477" s="203" t="s">
        <v>85</v>
      </c>
      <c r="AV477" s="13" t="s">
        <v>85</v>
      </c>
      <c r="AW477" s="13" t="s">
        <v>34</v>
      </c>
      <c r="AX477" s="13" t="s">
        <v>79</v>
      </c>
      <c r="AY477" s="203" t="s">
        <v>171</v>
      </c>
    </row>
    <row r="478" spans="1:65" s="13" customFormat="1" ht="11.25">
      <c r="B478" s="192"/>
      <c r="C478" s="193"/>
      <c r="D478" s="194" t="s">
        <v>180</v>
      </c>
      <c r="E478" s="193"/>
      <c r="F478" s="196" t="s">
        <v>3130</v>
      </c>
      <c r="G478" s="193"/>
      <c r="H478" s="197">
        <v>89.084000000000003</v>
      </c>
      <c r="I478" s="198"/>
      <c r="J478" s="193"/>
      <c r="K478" s="193"/>
      <c r="L478" s="199"/>
      <c r="M478" s="200"/>
      <c r="N478" s="201"/>
      <c r="O478" s="201"/>
      <c r="P478" s="201"/>
      <c r="Q478" s="201"/>
      <c r="R478" s="201"/>
      <c r="S478" s="201"/>
      <c r="T478" s="202"/>
      <c r="AT478" s="203" t="s">
        <v>180</v>
      </c>
      <c r="AU478" s="203" t="s">
        <v>85</v>
      </c>
      <c r="AV478" s="13" t="s">
        <v>85</v>
      </c>
      <c r="AW478" s="13" t="s">
        <v>4</v>
      </c>
      <c r="AX478" s="13" t="s">
        <v>79</v>
      </c>
      <c r="AY478" s="203" t="s">
        <v>171</v>
      </c>
    </row>
    <row r="479" spans="1:65" s="2" customFormat="1" ht="24">
      <c r="A479" s="35"/>
      <c r="B479" s="36"/>
      <c r="C479" s="179" t="s">
        <v>803</v>
      </c>
      <c r="D479" s="179" t="s">
        <v>173</v>
      </c>
      <c r="E479" s="180" t="s">
        <v>774</v>
      </c>
      <c r="F479" s="181" t="s">
        <v>775</v>
      </c>
      <c r="G479" s="182" t="s">
        <v>231</v>
      </c>
      <c r="H479" s="183">
        <v>185.67</v>
      </c>
      <c r="I479" s="184"/>
      <c r="J479" s="185">
        <f>ROUND(I479*H479,2)</f>
        <v>0</v>
      </c>
      <c r="K479" s="181" t="s">
        <v>177</v>
      </c>
      <c r="L479" s="40"/>
      <c r="M479" s="186" t="s">
        <v>19</v>
      </c>
      <c r="N479" s="187" t="s">
        <v>45</v>
      </c>
      <c r="O479" s="65"/>
      <c r="P479" s="188">
        <f>O479*H479</f>
        <v>0</v>
      </c>
      <c r="Q479" s="188">
        <v>0</v>
      </c>
      <c r="R479" s="188">
        <f>Q479*H479</f>
        <v>0</v>
      </c>
      <c r="S479" s="188">
        <v>0</v>
      </c>
      <c r="T479" s="189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90" t="s">
        <v>254</v>
      </c>
      <c r="AT479" s="190" t="s">
        <v>173</v>
      </c>
      <c r="AU479" s="190" t="s">
        <v>85</v>
      </c>
      <c r="AY479" s="18" t="s">
        <v>171</v>
      </c>
      <c r="BE479" s="191">
        <f>IF(N479="základní",J479,0)</f>
        <v>0</v>
      </c>
      <c r="BF479" s="191">
        <f>IF(N479="snížená",J479,0)</f>
        <v>0</v>
      </c>
      <c r="BG479" s="191">
        <f>IF(N479="zákl. přenesená",J479,0)</f>
        <v>0</v>
      </c>
      <c r="BH479" s="191">
        <f>IF(N479="sníž. přenesená",J479,0)</f>
        <v>0</v>
      </c>
      <c r="BI479" s="191">
        <f>IF(N479="nulová",J479,0)</f>
        <v>0</v>
      </c>
      <c r="BJ479" s="18" t="s">
        <v>85</v>
      </c>
      <c r="BK479" s="191">
        <f>ROUND(I479*H479,2)</f>
        <v>0</v>
      </c>
      <c r="BL479" s="18" t="s">
        <v>254</v>
      </c>
      <c r="BM479" s="190" t="s">
        <v>776</v>
      </c>
    </row>
    <row r="480" spans="1:65" s="13" customFormat="1" ht="11.25">
      <c r="B480" s="192"/>
      <c r="C480" s="193"/>
      <c r="D480" s="194" t="s">
        <v>180</v>
      </c>
      <c r="E480" s="195" t="s">
        <v>19</v>
      </c>
      <c r="F480" s="196" t="s">
        <v>3131</v>
      </c>
      <c r="G480" s="193"/>
      <c r="H480" s="197">
        <v>185.67</v>
      </c>
      <c r="I480" s="198"/>
      <c r="J480" s="193"/>
      <c r="K480" s="193"/>
      <c r="L480" s="199"/>
      <c r="M480" s="200"/>
      <c r="N480" s="201"/>
      <c r="O480" s="201"/>
      <c r="P480" s="201"/>
      <c r="Q480" s="201"/>
      <c r="R480" s="201"/>
      <c r="S480" s="201"/>
      <c r="T480" s="202"/>
      <c r="AT480" s="203" t="s">
        <v>180</v>
      </c>
      <c r="AU480" s="203" t="s">
        <v>85</v>
      </c>
      <c r="AV480" s="13" t="s">
        <v>85</v>
      </c>
      <c r="AW480" s="13" t="s">
        <v>34</v>
      </c>
      <c r="AX480" s="13" t="s">
        <v>79</v>
      </c>
      <c r="AY480" s="203" t="s">
        <v>171</v>
      </c>
    </row>
    <row r="481" spans="1:65" s="2" customFormat="1" ht="24">
      <c r="A481" s="35"/>
      <c r="B481" s="36"/>
      <c r="C481" s="179" t="s">
        <v>810</v>
      </c>
      <c r="D481" s="179" t="s">
        <v>173</v>
      </c>
      <c r="E481" s="180" t="s">
        <v>779</v>
      </c>
      <c r="F481" s="181" t="s">
        <v>780</v>
      </c>
      <c r="G481" s="182" t="s">
        <v>231</v>
      </c>
      <c r="H481" s="183">
        <v>185.67</v>
      </c>
      <c r="I481" s="184"/>
      <c r="J481" s="185">
        <f>ROUND(I481*H481,2)</f>
        <v>0</v>
      </c>
      <c r="K481" s="181" t="s">
        <v>177</v>
      </c>
      <c r="L481" s="40"/>
      <c r="M481" s="186" t="s">
        <v>19</v>
      </c>
      <c r="N481" s="187" t="s">
        <v>45</v>
      </c>
      <c r="O481" s="65"/>
      <c r="P481" s="188">
        <f>O481*H481</f>
        <v>0</v>
      </c>
      <c r="Q481" s="188">
        <v>0</v>
      </c>
      <c r="R481" s="188">
        <f>Q481*H481</f>
        <v>0</v>
      </c>
      <c r="S481" s="188">
        <v>0</v>
      </c>
      <c r="T481" s="189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90" t="s">
        <v>254</v>
      </c>
      <c r="AT481" s="190" t="s">
        <v>173</v>
      </c>
      <c r="AU481" s="190" t="s">
        <v>85</v>
      </c>
      <c r="AY481" s="18" t="s">
        <v>171</v>
      </c>
      <c r="BE481" s="191">
        <f>IF(N481="základní",J481,0)</f>
        <v>0</v>
      </c>
      <c r="BF481" s="191">
        <f>IF(N481="snížená",J481,0)</f>
        <v>0</v>
      </c>
      <c r="BG481" s="191">
        <f>IF(N481="zákl. přenesená",J481,0)</f>
        <v>0</v>
      </c>
      <c r="BH481" s="191">
        <f>IF(N481="sníž. přenesená",J481,0)</f>
        <v>0</v>
      </c>
      <c r="BI481" s="191">
        <f>IF(N481="nulová",J481,0)</f>
        <v>0</v>
      </c>
      <c r="BJ481" s="18" t="s">
        <v>85</v>
      </c>
      <c r="BK481" s="191">
        <f>ROUND(I481*H481,2)</f>
        <v>0</v>
      </c>
      <c r="BL481" s="18" t="s">
        <v>254</v>
      </c>
      <c r="BM481" s="190" t="s">
        <v>781</v>
      </c>
    </row>
    <row r="482" spans="1:65" s="13" customFormat="1" ht="11.25">
      <c r="B482" s="192"/>
      <c r="C482" s="193"/>
      <c r="D482" s="194" t="s">
        <v>180</v>
      </c>
      <c r="E482" s="195" t="s">
        <v>19</v>
      </c>
      <c r="F482" s="196" t="s">
        <v>3126</v>
      </c>
      <c r="G482" s="193"/>
      <c r="H482" s="197">
        <v>185.67</v>
      </c>
      <c r="I482" s="198"/>
      <c r="J482" s="193"/>
      <c r="K482" s="193"/>
      <c r="L482" s="199"/>
      <c r="M482" s="200"/>
      <c r="N482" s="201"/>
      <c r="O482" s="201"/>
      <c r="P482" s="201"/>
      <c r="Q482" s="201"/>
      <c r="R482" s="201"/>
      <c r="S482" s="201"/>
      <c r="T482" s="202"/>
      <c r="AT482" s="203" t="s">
        <v>180</v>
      </c>
      <c r="AU482" s="203" t="s">
        <v>85</v>
      </c>
      <c r="AV482" s="13" t="s">
        <v>85</v>
      </c>
      <c r="AW482" s="13" t="s">
        <v>34</v>
      </c>
      <c r="AX482" s="13" t="s">
        <v>79</v>
      </c>
      <c r="AY482" s="203" t="s">
        <v>171</v>
      </c>
    </row>
    <row r="483" spans="1:65" s="2" customFormat="1" ht="24">
      <c r="A483" s="35"/>
      <c r="B483" s="36"/>
      <c r="C483" s="215" t="s">
        <v>816</v>
      </c>
      <c r="D483" s="215" t="s">
        <v>285</v>
      </c>
      <c r="E483" s="216" t="s">
        <v>783</v>
      </c>
      <c r="F483" s="217" t="s">
        <v>784</v>
      </c>
      <c r="G483" s="218" t="s">
        <v>231</v>
      </c>
      <c r="H483" s="219">
        <v>389.90699999999998</v>
      </c>
      <c r="I483" s="220"/>
      <c r="J483" s="221">
        <f>ROUND(I483*H483,2)</f>
        <v>0</v>
      </c>
      <c r="K483" s="217" t="s">
        <v>177</v>
      </c>
      <c r="L483" s="222"/>
      <c r="M483" s="223" t="s">
        <v>19</v>
      </c>
      <c r="N483" s="224" t="s">
        <v>45</v>
      </c>
      <c r="O483" s="65"/>
      <c r="P483" s="188">
        <f>O483*H483</f>
        <v>0</v>
      </c>
      <c r="Q483" s="188">
        <v>2.0000000000000001E-4</v>
      </c>
      <c r="R483" s="188">
        <f>Q483*H483</f>
        <v>7.7981400000000006E-2</v>
      </c>
      <c r="S483" s="188">
        <v>0</v>
      </c>
      <c r="T483" s="189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190" t="s">
        <v>341</v>
      </c>
      <c r="AT483" s="190" t="s">
        <v>285</v>
      </c>
      <c r="AU483" s="190" t="s">
        <v>85</v>
      </c>
      <c r="AY483" s="18" t="s">
        <v>171</v>
      </c>
      <c r="BE483" s="191">
        <f>IF(N483="základní",J483,0)</f>
        <v>0</v>
      </c>
      <c r="BF483" s="191">
        <f>IF(N483="snížená",J483,0)</f>
        <v>0</v>
      </c>
      <c r="BG483" s="191">
        <f>IF(N483="zákl. přenesená",J483,0)</f>
        <v>0</v>
      </c>
      <c r="BH483" s="191">
        <f>IF(N483="sníž. přenesená",J483,0)</f>
        <v>0</v>
      </c>
      <c r="BI483" s="191">
        <f>IF(N483="nulová",J483,0)</f>
        <v>0</v>
      </c>
      <c r="BJ483" s="18" t="s">
        <v>85</v>
      </c>
      <c r="BK483" s="191">
        <f>ROUND(I483*H483,2)</f>
        <v>0</v>
      </c>
      <c r="BL483" s="18" t="s">
        <v>254</v>
      </c>
      <c r="BM483" s="190" t="s">
        <v>785</v>
      </c>
    </row>
    <row r="484" spans="1:65" s="13" customFormat="1" ht="11.25">
      <c r="B484" s="192"/>
      <c r="C484" s="193"/>
      <c r="D484" s="194" t="s">
        <v>180</v>
      </c>
      <c r="E484" s="195" t="s">
        <v>19</v>
      </c>
      <c r="F484" s="196" t="s">
        <v>3132</v>
      </c>
      <c r="G484" s="193"/>
      <c r="H484" s="197">
        <v>371.34</v>
      </c>
      <c r="I484" s="198"/>
      <c r="J484" s="193"/>
      <c r="K484" s="193"/>
      <c r="L484" s="199"/>
      <c r="M484" s="200"/>
      <c r="N484" s="201"/>
      <c r="O484" s="201"/>
      <c r="P484" s="201"/>
      <c r="Q484" s="201"/>
      <c r="R484" s="201"/>
      <c r="S484" s="201"/>
      <c r="T484" s="202"/>
      <c r="AT484" s="203" t="s">
        <v>180</v>
      </c>
      <c r="AU484" s="203" t="s">
        <v>85</v>
      </c>
      <c r="AV484" s="13" t="s">
        <v>85</v>
      </c>
      <c r="AW484" s="13" t="s">
        <v>34</v>
      </c>
      <c r="AX484" s="13" t="s">
        <v>79</v>
      </c>
      <c r="AY484" s="203" t="s">
        <v>171</v>
      </c>
    </row>
    <row r="485" spans="1:65" s="13" customFormat="1" ht="11.25">
      <c r="B485" s="192"/>
      <c r="C485" s="193"/>
      <c r="D485" s="194" t="s">
        <v>180</v>
      </c>
      <c r="E485" s="193"/>
      <c r="F485" s="196" t="s">
        <v>3133</v>
      </c>
      <c r="G485" s="193"/>
      <c r="H485" s="197">
        <v>389.90699999999998</v>
      </c>
      <c r="I485" s="198"/>
      <c r="J485" s="193"/>
      <c r="K485" s="193"/>
      <c r="L485" s="199"/>
      <c r="M485" s="200"/>
      <c r="N485" s="201"/>
      <c r="O485" s="201"/>
      <c r="P485" s="201"/>
      <c r="Q485" s="201"/>
      <c r="R485" s="201"/>
      <c r="S485" s="201"/>
      <c r="T485" s="202"/>
      <c r="AT485" s="203" t="s">
        <v>180</v>
      </c>
      <c r="AU485" s="203" t="s">
        <v>85</v>
      </c>
      <c r="AV485" s="13" t="s">
        <v>85</v>
      </c>
      <c r="AW485" s="13" t="s">
        <v>4</v>
      </c>
      <c r="AX485" s="13" t="s">
        <v>79</v>
      </c>
      <c r="AY485" s="203" t="s">
        <v>171</v>
      </c>
    </row>
    <row r="486" spans="1:65" s="2" customFormat="1" ht="48">
      <c r="A486" s="35"/>
      <c r="B486" s="36"/>
      <c r="C486" s="179" t="s">
        <v>821</v>
      </c>
      <c r="D486" s="179" t="s">
        <v>173</v>
      </c>
      <c r="E486" s="180" t="s">
        <v>804</v>
      </c>
      <c r="F486" s="181" t="s">
        <v>805</v>
      </c>
      <c r="G486" s="182" t="s">
        <v>215</v>
      </c>
      <c r="H486" s="183">
        <v>0.47499999999999998</v>
      </c>
      <c r="I486" s="184"/>
      <c r="J486" s="185">
        <f>ROUND(I486*H486,2)</f>
        <v>0</v>
      </c>
      <c r="K486" s="181" t="s">
        <v>177</v>
      </c>
      <c r="L486" s="40"/>
      <c r="M486" s="186" t="s">
        <v>19</v>
      </c>
      <c r="N486" s="187" t="s">
        <v>45</v>
      </c>
      <c r="O486" s="65"/>
      <c r="P486" s="188">
        <f>O486*H486</f>
        <v>0</v>
      </c>
      <c r="Q486" s="188">
        <v>0</v>
      </c>
      <c r="R486" s="188">
        <f>Q486*H486</f>
        <v>0</v>
      </c>
      <c r="S486" s="188">
        <v>0</v>
      </c>
      <c r="T486" s="189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190" t="s">
        <v>254</v>
      </c>
      <c r="AT486" s="190" t="s">
        <v>173</v>
      </c>
      <c r="AU486" s="190" t="s">
        <v>85</v>
      </c>
      <c r="AY486" s="18" t="s">
        <v>171</v>
      </c>
      <c r="BE486" s="191">
        <f>IF(N486="základní",J486,0)</f>
        <v>0</v>
      </c>
      <c r="BF486" s="191">
        <f>IF(N486="snížená",J486,0)</f>
        <v>0</v>
      </c>
      <c r="BG486" s="191">
        <f>IF(N486="zákl. přenesená",J486,0)</f>
        <v>0</v>
      </c>
      <c r="BH486" s="191">
        <f>IF(N486="sníž. přenesená",J486,0)</f>
        <v>0</v>
      </c>
      <c r="BI486" s="191">
        <f>IF(N486="nulová",J486,0)</f>
        <v>0</v>
      </c>
      <c r="BJ486" s="18" t="s">
        <v>85</v>
      </c>
      <c r="BK486" s="191">
        <f>ROUND(I486*H486,2)</f>
        <v>0</v>
      </c>
      <c r="BL486" s="18" t="s">
        <v>254</v>
      </c>
      <c r="BM486" s="190" t="s">
        <v>806</v>
      </c>
    </row>
    <row r="487" spans="1:65" s="13" customFormat="1" ht="11.25">
      <c r="B487" s="192"/>
      <c r="C487" s="193"/>
      <c r="D487" s="194" t="s">
        <v>180</v>
      </c>
      <c r="E487" s="195" t="s">
        <v>19</v>
      </c>
      <c r="F487" s="196" t="s">
        <v>3134</v>
      </c>
      <c r="G487" s="193"/>
      <c r="H487" s="197">
        <v>0.47499999999999998</v>
      </c>
      <c r="I487" s="198"/>
      <c r="J487" s="193"/>
      <c r="K487" s="193"/>
      <c r="L487" s="199"/>
      <c r="M487" s="200"/>
      <c r="N487" s="201"/>
      <c r="O487" s="201"/>
      <c r="P487" s="201"/>
      <c r="Q487" s="201"/>
      <c r="R487" s="201"/>
      <c r="S487" s="201"/>
      <c r="T487" s="202"/>
      <c r="AT487" s="203" t="s">
        <v>180</v>
      </c>
      <c r="AU487" s="203" t="s">
        <v>85</v>
      </c>
      <c r="AV487" s="13" t="s">
        <v>85</v>
      </c>
      <c r="AW487" s="13" t="s">
        <v>34</v>
      </c>
      <c r="AX487" s="13" t="s">
        <v>73</v>
      </c>
      <c r="AY487" s="203" t="s">
        <v>171</v>
      </c>
    </row>
    <row r="488" spans="1:65" s="14" customFormat="1" ht="11.25">
      <c r="B488" s="204"/>
      <c r="C488" s="205"/>
      <c r="D488" s="194" t="s">
        <v>180</v>
      </c>
      <c r="E488" s="206" t="s">
        <v>19</v>
      </c>
      <c r="F488" s="207" t="s">
        <v>183</v>
      </c>
      <c r="G488" s="205"/>
      <c r="H488" s="208">
        <v>0.47499999999999998</v>
      </c>
      <c r="I488" s="209"/>
      <c r="J488" s="205"/>
      <c r="K488" s="205"/>
      <c r="L488" s="210"/>
      <c r="M488" s="211"/>
      <c r="N488" s="212"/>
      <c r="O488" s="212"/>
      <c r="P488" s="212"/>
      <c r="Q488" s="212"/>
      <c r="R488" s="212"/>
      <c r="S488" s="212"/>
      <c r="T488" s="213"/>
      <c r="AT488" s="214" t="s">
        <v>180</v>
      </c>
      <c r="AU488" s="214" t="s">
        <v>85</v>
      </c>
      <c r="AV488" s="14" t="s">
        <v>178</v>
      </c>
      <c r="AW488" s="14" t="s">
        <v>34</v>
      </c>
      <c r="AX488" s="14" t="s">
        <v>79</v>
      </c>
      <c r="AY488" s="214" t="s">
        <v>171</v>
      </c>
    </row>
    <row r="489" spans="1:65" s="12" customFormat="1" ht="22.9" customHeight="1">
      <c r="B489" s="163"/>
      <c r="C489" s="164"/>
      <c r="D489" s="165" t="s">
        <v>72</v>
      </c>
      <c r="E489" s="177" t="s">
        <v>808</v>
      </c>
      <c r="F489" s="177" t="s">
        <v>809</v>
      </c>
      <c r="G489" s="164"/>
      <c r="H489" s="164"/>
      <c r="I489" s="167"/>
      <c r="J489" s="178">
        <f>BK489</f>
        <v>0</v>
      </c>
      <c r="K489" s="164"/>
      <c r="L489" s="169"/>
      <c r="M489" s="170"/>
      <c r="N489" s="171"/>
      <c r="O489" s="171"/>
      <c r="P489" s="172">
        <f>SUM(P490:P572)</f>
        <v>0</v>
      </c>
      <c r="Q489" s="171"/>
      <c r="R489" s="172">
        <f>SUM(R490:R572)</f>
        <v>6.3469000254720003</v>
      </c>
      <c r="S489" s="171"/>
      <c r="T489" s="173">
        <f>SUM(T490:T572)</f>
        <v>0</v>
      </c>
      <c r="AR489" s="174" t="s">
        <v>85</v>
      </c>
      <c r="AT489" s="175" t="s">
        <v>72</v>
      </c>
      <c r="AU489" s="175" t="s">
        <v>79</v>
      </c>
      <c r="AY489" s="174" t="s">
        <v>171</v>
      </c>
      <c r="BK489" s="176">
        <f>SUM(BK490:BK572)</f>
        <v>0</v>
      </c>
    </row>
    <row r="490" spans="1:65" s="2" customFormat="1" ht="44.25" customHeight="1">
      <c r="A490" s="35"/>
      <c r="B490" s="36"/>
      <c r="C490" s="179" t="s">
        <v>823</v>
      </c>
      <c r="D490" s="179" t="s">
        <v>173</v>
      </c>
      <c r="E490" s="180" t="s">
        <v>3135</v>
      </c>
      <c r="F490" s="181" t="s">
        <v>3136</v>
      </c>
      <c r="G490" s="182" t="s">
        <v>231</v>
      </c>
      <c r="H490" s="183">
        <v>36.6</v>
      </c>
      <c r="I490" s="184"/>
      <c r="J490" s="185">
        <f>ROUND(I490*H490,2)</f>
        <v>0</v>
      </c>
      <c r="K490" s="181" t="s">
        <v>177</v>
      </c>
      <c r="L490" s="40"/>
      <c r="M490" s="186" t="s">
        <v>19</v>
      </c>
      <c r="N490" s="187" t="s">
        <v>45</v>
      </c>
      <c r="O490" s="65"/>
      <c r="P490" s="188">
        <f>O490*H490</f>
        <v>0</v>
      </c>
      <c r="Q490" s="188">
        <v>0</v>
      </c>
      <c r="R490" s="188">
        <f>Q490*H490</f>
        <v>0</v>
      </c>
      <c r="S490" s="188">
        <v>0</v>
      </c>
      <c r="T490" s="189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90" t="s">
        <v>254</v>
      </c>
      <c r="AT490" s="190" t="s">
        <v>173</v>
      </c>
      <c r="AU490" s="190" t="s">
        <v>85</v>
      </c>
      <c r="AY490" s="18" t="s">
        <v>171</v>
      </c>
      <c r="BE490" s="191">
        <f>IF(N490="základní",J490,0)</f>
        <v>0</v>
      </c>
      <c r="BF490" s="191">
        <f>IF(N490="snížená",J490,0)</f>
        <v>0</v>
      </c>
      <c r="BG490" s="191">
        <f>IF(N490="zákl. přenesená",J490,0)</f>
        <v>0</v>
      </c>
      <c r="BH490" s="191">
        <f>IF(N490="sníž. přenesená",J490,0)</f>
        <v>0</v>
      </c>
      <c r="BI490" s="191">
        <f>IF(N490="nulová",J490,0)</f>
        <v>0</v>
      </c>
      <c r="BJ490" s="18" t="s">
        <v>85</v>
      </c>
      <c r="BK490" s="191">
        <f>ROUND(I490*H490,2)</f>
        <v>0</v>
      </c>
      <c r="BL490" s="18" t="s">
        <v>254</v>
      </c>
      <c r="BM490" s="190" t="s">
        <v>3137</v>
      </c>
    </row>
    <row r="491" spans="1:65" s="13" customFormat="1" ht="11.25">
      <c r="B491" s="192"/>
      <c r="C491" s="193"/>
      <c r="D491" s="194" t="s">
        <v>180</v>
      </c>
      <c r="E491" s="195" t="s">
        <v>19</v>
      </c>
      <c r="F491" s="196" t="s">
        <v>3138</v>
      </c>
      <c r="G491" s="193"/>
      <c r="H491" s="197">
        <v>36.6</v>
      </c>
      <c r="I491" s="198"/>
      <c r="J491" s="193"/>
      <c r="K491" s="193"/>
      <c r="L491" s="199"/>
      <c r="M491" s="200"/>
      <c r="N491" s="201"/>
      <c r="O491" s="201"/>
      <c r="P491" s="201"/>
      <c r="Q491" s="201"/>
      <c r="R491" s="201"/>
      <c r="S491" s="201"/>
      <c r="T491" s="202"/>
      <c r="AT491" s="203" t="s">
        <v>180</v>
      </c>
      <c r="AU491" s="203" t="s">
        <v>85</v>
      </c>
      <c r="AV491" s="13" t="s">
        <v>85</v>
      </c>
      <c r="AW491" s="13" t="s">
        <v>34</v>
      </c>
      <c r="AX491" s="13" t="s">
        <v>79</v>
      </c>
      <c r="AY491" s="203" t="s">
        <v>171</v>
      </c>
    </row>
    <row r="492" spans="1:65" s="2" customFormat="1" ht="24">
      <c r="A492" s="35"/>
      <c r="B492" s="36"/>
      <c r="C492" s="215" t="s">
        <v>829</v>
      </c>
      <c r="D492" s="215" t="s">
        <v>285</v>
      </c>
      <c r="E492" s="216" t="s">
        <v>3139</v>
      </c>
      <c r="F492" s="217" t="s">
        <v>3140</v>
      </c>
      <c r="G492" s="218" t="s">
        <v>231</v>
      </c>
      <c r="H492" s="219">
        <v>37.332000000000001</v>
      </c>
      <c r="I492" s="220"/>
      <c r="J492" s="221">
        <f>ROUND(I492*H492,2)</f>
        <v>0</v>
      </c>
      <c r="K492" s="217" t="s">
        <v>177</v>
      </c>
      <c r="L492" s="222"/>
      <c r="M492" s="223" t="s">
        <v>19</v>
      </c>
      <c r="N492" s="224" t="s">
        <v>45</v>
      </c>
      <c r="O492" s="65"/>
      <c r="P492" s="188">
        <f>O492*H492</f>
        <v>0</v>
      </c>
      <c r="Q492" s="188">
        <v>0.01</v>
      </c>
      <c r="R492" s="188">
        <f>Q492*H492</f>
        <v>0.37332000000000004</v>
      </c>
      <c r="S492" s="188">
        <v>0</v>
      </c>
      <c r="T492" s="189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190" t="s">
        <v>341</v>
      </c>
      <c r="AT492" s="190" t="s">
        <v>285</v>
      </c>
      <c r="AU492" s="190" t="s">
        <v>85</v>
      </c>
      <c r="AY492" s="18" t="s">
        <v>171</v>
      </c>
      <c r="BE492" s="191">
        <f>IF(N492="základní",J492,0)</f>
        <v>0</v>
      </c>
      <c r="BF492" s="191">
        <f>IF(N492="snížená",J492,0)</f>
        <v>0</v>
      </c>
      <c r="BG492" s="191">
        <f>IF(N492="zákl. přenesená",J492,0)</f>
        <v>0</v>
      </c>
      <c r="BH492" s="191">
        <f>IF(N492="sníž. přenesená",J492,0)</f>
        <v>0</v>
      </c>
      <c r="BI492" s="191">
        <f>IF(N492="nulová",J492,0)</f>
        <v>0</v>
      </c>
      <c r="BJ492" s="18" t="s">
        <v>85</v>
      </c>
      <c r="BK492" s="191">
        <f>ROUND(I492*H492,2)</f>
        <v>0</v>
      </c>
      <c r="BL492" s="18" t="s">
        <v>254</v>
      </c>
      <c r="BM492" s="190" t="s">
        <v>3141</v>
      </c>
    </row>
    <row r="493" spans="1:65" s="13" customFormat="1" ht="11.25">
      <c r="B493" s="192"/>
      <c r="C493" s="193"/>
      <c r="D493" s="194" t="s">
        <v>180</v>
      </c>
      <c r="E493" s="195" t="s">
        <v>19</v>
      </c>
      <c r="F493" s="196" t="s">
        <v>3142</v>
      </c>
      <c r="G493" s="193"/>
      <c r="H493" s="197">
        <v>36.6</v>
      </c>
      <c r="I493" s="198"/>
      <c r="J493" s="193"/>
      <c r="K493" s="193"/>
      <c r="L493" s="199"/>
      <c r="M493" s="200"/>
      <c r="N493" s="201"/>
      <c r="O493" s="201"/>
      <c r="P493" s="201"/>
      <c r="Q493" s="201"/>
      <c r="R493" s="201"/>
      <c r="S493" s="201"/>
      <c r="T493" s="202"/>
      <c r="AT493" s="203" t="s">
        <v>180</v>
      </c>
      <c r="AU493" s="203" t="s">
        <v>85</v>
      </c>
      <c r="AV493" s="13" t="s">
        <v>85</v>
      </c>
      <c r="AW493" s="13" t="s">
        <v>34</v>
      </c>
      <c r="AX493" s="13" t="s">
        <v>79</v>
      </c>
      <c r="AY493" s="203" t="s">
        <v>171</v>
      </c>
    </row>
    <row r="494" spans="1:65" s="13" customFormat="1" ht="11.25">
      <c r="B494" s="192"/>
      <c r="C494" s="193"/>
      <c r="D494" s="194" t="s">
        <v>180</v>
      </c>
      <c r="E494" s="193"/>
      <c r="F494" s="196" t="s">
        <v>3143</v>
      </c>
      <c r="G494" s="193"/>
      <c r="H494" s="197">
        <v>37.332000000000001</v>
      </c>
      <c r="I494" s="198"/>
      <c r="J494" s="193"/>
      <c r="K494" s="193"/>
      <c r="L494" s="199"/>
      <c r="M494" s="200"/>
      <c r="N494" s="201"/>
      <c r="O494" s="201"/>
      <c r="P494" s="201"/>
      <c r="Q494" s="201"/>
      <c r="R494" s="201"/>
      <c r="S494" s="201"/>
      <c r="T494" s="202"/>
      <c r="AT494" s="203" t="s">
        <v>180</v>
      </c>
      <c r="AU494" s="203" t="s">
        <v>85</v>
      </c>
      <c r="AV494" s="13" t="s">
        <v>85</v>
      </c>
      <c r="AW494" s="13" t="s">
        <v>4</v>
      </c>
      <c r="AX494" s="13" t="s">
        <v>79</v>
      </c>
      <c r="AY494" s="203" t="s">
        <v>171</v>
      </c>
    </row>
    <row r="495" spans="1:65" s="2" customFormat="1" ht="44.25" customHeight="1">
      <c r="A495" s="35"/>
      <c r="B495" s="36"/>
      <c r="C495" s="179" t="s">
        <v>833</v>
      </c>
      <c r="D495" s="179" t="s">
        <v>173</v>
      </c>
      <c r="E495" s="180" t="s">
        <v>811</v>
      </c>
      <c r="F495" s="181" t="s">
        <v>812</v>
      </c>
      <c r="G495" s="182" t="s">
        <v>231</v>
      </c>
      <c r="H495" s="183">
        <v>102.504</v>
      </c>
      <c r="I495" s="184"/>
      <c r="J495" s="185">
        <f>ROUND(I495*H495,2)</f>
        <v>0</v>
      </c>
      <c r="K495" s="181" t="s">
        <v>177</v>
      </c>
      <c r="L495" s="40"/>
      <c r="M495" s="186" t="s">
        <v>19</v>
      </c>
      <c r="N495" s="187" t="s">
        <v>45</v>
      </c>
      <c r="O495" s="65"/>
      <c r="P495" s="188">
        <f>O495*H495</f>
        <v>0</v>
      </c>
      <c r="Q495" s="188">
        <v>2.9999999999999997E-4</v>
      </c>
      <c r="R495" s="188">
        <f>Q495*H495</f>
        <v>3.0751199999999999E-2</v>
      </c>
      <c r="S495" s="188">
        <v>0</v>
      </c>
      <c r="T495" s="189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90" t="s">
        <v>254</v>
      </c>
      <c r="AT495" s="190" t="s">
        <v>173</v>
      </c>
      <c r="AU495" s="190" t="s">
        <v>85</v>
      </c>
      <c r="AY495" s="18" t="s">
        <v>171</v>
      </c>
      <c r="BE495" s="191">
        <f>IF(N495="základní",J495,0)</f>
        <v>0</v>
      </c>
      <c r="BF495" s="191">
        <f>IF(N495="snížená",J495,0)</f>
        <v>0</v>
      </c>
      <c r="BG495" s="191">
        <f>IF(N495="zákl. přenesená",J495,0)</f>
        <v>0</v>
      </c>
      <c r="BH495" s="191">
        <f>IF(N495="sníž. přenesená",J495,0)</f>
        <v>0</v>
      </c>
      <c r="BI495" s="191">
        <f>IF(N495="nulová",J495,0)</f>
        <v>0</v>
      </c>
      <c r="BJ495" s="18" t="s">
        <v>85</v>
      </c>
      <c r="BK495" s="191">
        <f>ROUND(I495*H495,2)</f>
        <v>0</v>
      </c>
      <c r="BL495" s="18" t="s">
        <v>254</v>
      </c>
      <c r="BM495" s="190" t="s">
        <v>813</v>
      </c>
    </row>
    <row r="496" spans="1:65" s="13" customFormat="1" ht="11.25">
      <c r="B496" s="192"/>
      <c r="C496" s="193"/>
      <c r="D496" s="194" t="s">
        <v>180</v>
      </c>
      <c r="E496" s="195" t="s">
        <v>19</v>
      </c>
      <c r="F496" s="196" t="s">
        <v>3144</v>
      </c>
      <c r="G496" s="193"/>
      <c r="H496" s="197">
        <v>73.2</v>
      </c>
      <c r="I496" s="198"/>
      <c r="J496" s="193"/>
      <c r="K496" s="193"/>
      <c r="L496" s="199"/>
      <c r="M496" s="200"/>
      <c r="N496" s="201"/>
      <c r="O496" s="201"/>
      <c r="P496" s="201"/>
      <c r="Q496" s="201"/>
      <c r="R496" s="201"/>
      <c r="S496" s="201"/>
      <c r="T496" s="202"/>
      <c r="AT496" s="203" t="s">
        <v>180</v>
      </c>
      <c r="AU496" s="203" t="s">
        <v>85</v>
      </c>
      <c r="AV496" s="13" t="s">
        <v>85</v>
      </c>
      <c r="AW496" s="13" t="s">
        <v>34</v>
      </c>
      <c r="AX496" s="13" t="s">
        <v>73</v>
      </c>
      <c r="AY496" s="203" t="s">
        <v>171</v>
      </c>
    </row>
    <row r="497" spans="1:65" s="13" customFormat="1" ht="11.25">
      <c r="B497" s="192"/>
      <c r="C497" s="193"/>
      <c r="D497" s="194" t="s">
        <v>180</v>
      </c>
      <c r="E497" s="195" t="s">
        <v>19</v>
      </c>
      <c r="F497" s="196" t="s">
        <v>3145</v>
      </c>
      <c r="G497" s="193"/>
      <c r="H497" s="197">
        <v>29.303999999999998</v>
      </c>
      <c r="I497" s="198"/>
      <c r="J497" s="193"/>
      <c r="K497" s="193"/>
      <c r="L497" s="199"/>
      <c r="M497" s="200"/>
      <c r="N497" s="201"/>
      <c r="O497" s="201"/>
      <c r="P497" s="201"/>
      <c r="Q497" s="201"/>
      <c r="R497" s="201"/>
      <c r="S497" s="201"/>
      <c r="T497" s="202"/>
      <c r="AT497" s="203" t="s">
        <v>180</v>
      </c>
      <c r="AU497" s="203" t="s">
        <v>85</v>
      </c>
      <c r="AV497" s="13" t="s">
        <v>85</v>
      </c>
      <c r="AW497" s="13" t="s">
        <v>34</v>
      </c>
      <c r="AX497" s="13" t="s">
        <v>73</v>
      </c>
      <c r="AY497" s="203" t="s">
        <v>171</v>
      </c>
    </row>
    <row r="498" spans="1:65" s="14" customFormat="1" ht="11.25">
      <c r="B498" s="204"/>
      <c r="C498" s="205"/>
      <c r="D498" s="194" t="s">
        <v>180</v>
      </c>
      <c r="E498" s="206" t="s">
        <v>19</v>
      </c>
      <c r="F498" s="207" t="s">
        <v>183</v>
      </c>
      <c r="G498" s="205"/>
      <c r="H498" s="208">
        <v>102.504</v>
      </c>
      <c r="I498" s="209"/>
      <c r="J498" s="205"/>
      <c r="K498" s="205"/>
      <c r="L498" s="210"/>
      <c r="M498" s="211"/>
      <c r="N498" s="212"/>
      <c r="O498" s="212"/>
      <c r="P498" s="212"/>
      <c r="Q498" s="212"/>
      <c r="R498" s="212"/>
      <c r="S498" s="212"/>
      <c r="T498" s="213"/>
      <c r="AT498" s="214" t="s">
        <v>180</v>
      </c>
      <c r="AU498" s="214" t="s">
        <v>85</v>
      </c>
      <c r="AV498" s="14" t="s">
        <v>178</v>
      </c>
      <c r="AW498" s="14" t="s">
        <v>34</v>
      </c>
      <c r="AX498" s="14" t="s">
        <v>79</v>
      </c>
      <c r="AY498" s="214" t="s">
        <v>171</v>
      </c>
    </row>
    <row r="499" spans="1:65" s="2" customFormat="1" ht="24">
      <c r="A499" s="35"/>
      <c r="B499" s="36"/>
      <c r="C499" s="215" t="s">
        <v>838</v>
      </c>
      <c r="D499" s="215" t="s">
        <v>285</v>
      </c>
      <c r="E499" s="216" t="s">
        <v>817</v>
      </c>
      <c r="F499" s="217" t="s">
        <v>818</v>
      </c>
      <c r="G499" s="218" t="s">
        <v>231</v>
      </c>
      <c r="H499" s="219">
        <v>112.754</v>
      </c>
      <c r="I499" s="220"/>
      <c r="J499" s="221">
        <f>ROUND(I499*H499,2)</f>
        <v>0</v>
      </c>
      <c r="K499" s="217" t="s">
        <v>177</v>
      </c>
      <c r="L499" s="222"/>
      <c r="M499" s="223" t="s">
        <v>19</v>
      </c>
      <c r="N499" s="224" t="s">
        <v>45</v>
      </c>
      <c r="O499" s="65"/>
      <c r="P499" s="188">
        <f>O499*H499</f>
        <v>0</v>
      </c>
      <c r="Q499" s="188">
        <v>5.47E-3</v>
      </c>
      <c r="R499" s="188">
        <f>Q499*H499</f>
        <v>0.61676438</v>
      </c>
      <c r="S499" s="188">
        <v>0</v>
      </c>
      <c r="T499" s="189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90" t="s">
        <v>341</v>
      </c>
      <c r="AT499" s="190" t="s">
        <v>285</v>
      </c>
      <c r="AU499" s="190" t="s">
        <v>85</v>
      </c>
      <c r="AY499" s="18" t="s">
        <v>171</v>
      </c>
      <c r="BE499" s="191">
        <f>IF(N499="základní",J499,0)</f>
        <v>0</v>
      </c>
      <c r="BF499" s="191">
        <f>IF(N499="snížená",J499,0)</f>
        <v>0</v>
      </c>
      <c r="BG499" s="191">
        <f>IF(N499="zákl. přenesená",J499,0)</f>
        <v>0</v>
      </c>
      <c r="BH499" s="191">
        <f>IF(N499="sníž. přenesená",J499,0)</f>
        <v>0</v>
      </c>
      <c r="BI499" s="191">
        <f>IF(N499="nulová",J499,0)</f>
        <v>0</v>
      </c>
      <c r="BJ499" s="18" t="s">
        <v>85</v>
      </c>
      <c r="BK499" s="191">
        <f>ROUND(I499*H499,2)</f>
        <v>0</v>
      </c>
      <c r="BL499" s="18" t="s">
        <v>254</v>
      </c>
      <c r="BM499" s="190" t="s">
        <v>819</v>
      </c>
    </row>
    <row r="500" spans="1:65" s="13" customFormat="1" ht="11.25">
      <c r="B500" s="192"/>
      <c r="C500" s="193"/>
      <c r="D500" s="194" t="s">
        <v>180</v>
      </c>
      <c r="E500" s="195" t="s">
        <v>19</v>
      </c>
      <c r="F500" s="196" t="s">
        <v>3146</v>
      </c>
      <c r="G500" s="193"/>
      <c r="H500" s="197">
        <v>112.754</v>
      </c>
      <c r="I500" s="198"/>
      <c r="J500" s="193"/>
      <c r="K500" s="193"/>
      <c r="L500" s="199"/>
      <c r="M500" s="200"/>
      <c r="N500" s="201"/>
      <c r="O500" s="201"/>
      <c r="P500" s="201"/>
      <c r="Q500" s="201"/>
      <c r="R500" s="201"/>
      <c r="S500" s="201"/>
      <c r="T500" s="202"/>
      <c r="AT500" s="203" t="s">
        <v>180</v>
      </c>
      <c r="AU500" s="203" t="s">
        <v>85</v>
      </c>
      <c r="AV500" s="13" t="s">
        <v>85</v>
      </c>
      <c r="AW500" s="13" t="s">
        <v>34</v>
      </c>
      <c r="AX500" s="13" t="s">
        <v>79</v>
      </c>
      <c r="AY500" s="203" t="s">
        <v>171</v>
      </c>
    </row>
    <row r="501" spans="1:65" s="2" customFormat="1" ht="44.25" customHeight="1">
      <c r="A501" s="35"/>
      <c r="B501" s="36"/>
      <c r="C501" s="179" t="s">
        <v>843</v>
      </c>
      <c r="D501" s="179" t="s">
        <v>173</v>
      </c>
      <c r="E501" s="180" t="s">
        <v>811</v>
      </c>
      <c r="F501" s="181" t="s">
        <v>812</v>
      </c>
      <c r="G501" s="182" t="s">
        <v>231</v>
      </c>
      <c r="H501" s="183">
        <v>168.6</v>
      </c>
      <c r="I501" s="184"/>
      <c r="J501" s="185">
        <f>ROUND(I501*H501,2)</f>
        <v>0</v>
      </c>
      <c r="K501" s="181" t="s">
        <v>177</v>
      </c>
      <c r="L501" s="40"/>
      <c r="M501" s="186" t="s">
        <v>19</v>
      </c>
      <c r="N501" s="187" t="s">
        <v>45</v>
      </c>
      <c r="O501" s="65"/>
      <c r="P501" s="188">
        <f>O501*H501</f>
        <v>0</v>
      </c>
      <c r="Q501" s="188">
        <v>2.9999999999999997E-4</v>
      </c>
      <c r="R501" s="188">
        <f>Q501*H501</f>
        <v>5.0579999999999993E-2</v>
      </c>
      <c r="S501" s="188">
        <v>0</v>
      </c>
      <c r="T501" s="189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90" t="s">
        <v>254</v>
      </c>
      <c r="AT501" s="190" t="s">
        <v>173</v>
      </c>
      <c r="AU501" s="190" t="s">
        <v>85</v>
      </c>
      <c r="AY501" s="18" t="s">
        <v>171</v>
      </c>
      <c r="BE501" s="191">
        <f>IF(N501="základní",J501,0)</f>
        <v>0</v>
      </c>
      <c r="BF501" s="191">
        <f>IF(N501="snížená",J501,0)</f>
        <v>0</v>
      </c>
      <c r="BG501" s="191">
        <f>IF(N501="zákl. přenesená",J501,0)</f>
        <v>0</v>
      </c>
      <c r="BH501" s="191">
        <f>IF(N501="sníž. přenesená",J501,0)</f>
        <v>0</v>
      </c>
      <c r="BI501" s="191">
        <f>IF(N501="nulová",J501,0)</f>
        <v>0</v>
      </c>
      <c r="BJ501" s="18" t="s">
        <v>85</v>
      </c>
      <c r="BK501" s="191">
        <f>ROUND(I501*H501,2)</f>
        <v>0</v>
      </c>
      <c r="BL501" s="18" t="s">
        <v>254</v>
      </c>
      <c r="BM501" s="190" t="s">
        <v>822</v>
      </c>
    </row>
    <row r="502" spans="1:65" s="13" customFormat="1" ht="11.25">
      <c r="B502" s="192"/>
      <c r="C502" s="193"/>
      <c r="D502" s="194" t="s">
        <v>180</v>
      </c>
      <c r="E502" s="195" t="s">
        <v>19</v>
      </c>
      <c r="F502" s="196" t="s">
        <v>3147</v>
      </c>
      <c r="G502" s="193"/>
      <c r="H502" s="197">
        <v>50.59</v>
      </c>
      <c r="I502" s="198"/>
      <c r="J502" s="193"/>
      <c r="K502" s="193"/>
      <c r="L502" s="199"/>
      <c r="M502" s="200"/>
      <c r="N502" s="201"/>
      <c r="O502" s="201"/>
      <c r="P502" s="201"/>
      <c r="Q502" s="201"/>
      <c r="R502" s="201"/>
      <c r="S502" s="201"/>
      <c r="T502" s="202"/>
      <c r="AT502" s="203" t="s">
        <v>180</v>
      </c>
      <c r="AU502" s="203" t="s">
        <v>85</v>
      </c>
      <c r="AV502" s="13" t="s">
        <v>85</v>
      </c>
      <c r="AW502" s="13" t="s">
        <v>34</v>
      </c>
      <c r="AX502" s="13" t="s">
        <v>73</v>
      </c>
      <c r="AY502" s="203" t="s">
        <v>171</v>
      </c>
    </row>
    <row r="503" spans="1:65" s="13" customFormat="1" ht="11.25">
      <c r="B503" s="192"/>
      <c r="C503" s="193"/>
      <c r="D503" s="194" t="s">
        <v>180</v>
      </c>
      <c r="E503" s="195" t="s">
        <v>19</v>
      </c>
      <c r="F503" s="196" t="s">
        <v>3148</v>
      </c>
      <c r="G503" s="193"/>
      <c r="H503" s="197">
        <v>50.74</v>
      </c>
      <c r="I503" s="198"/>
      <c r="J503" s="193"/>
      <c r="K503" s="193"/>
      <c r="L503" s="199"/>
      <c r="M503" s="200"/>
      <c r="N503" s="201"/>
      <c r="O503" s="201"/>
      <c r="P503" s="201"/>
      <c r="Q503" s="201"/>
      <c r="R503" s="201"/>
      <c r="S503" s="201"/>
      <c r="T503" s="202"/>
      <c r="AT503" s="203" t="s">
        <v>180</v>
      </c>
      <c r="AU503" s="203" t="s">
        <v>85</v>
      </c>
      <c r="AV503" s="13" t="s">
        <v>85</v>
      </c>
      <c r="AW503" s="13" t="s">
        <v>34</v>
      </c>
      <c r="AX503" s="13" t="s">
        <v>73</v>
      </c>
      <c r="AY503" s="203" t="s">
        <v>171</v>
      </c>
    </row>
    <row r="504" spans="1:65" s="13" customFormat="1" ht="11.25">
      <c r="B504" s="192"/>
      <c r="C504" s="193"/>
      <c r="D504" s="194" t="s">
        <v>180</v>
      </c>
      <c r="E504" s="195" t="s">
        <v>19</v>
      </c>
      <c r="F504" s="196" t="s">
        <v>3149</v>
      </c>
      <c r="G504" s="193"/>
      <c r="H504" s="197">
        <v>67.27</v>
      </c>
      <c r="I504" s="198"/>
      <c r="J504" s="193"/>
      <c r="K504" s="193"/>
      <c r="L504" s="199"/>
      <c r="M504" s="200"/>
      <c r="N504" s="201"/>
      <c r="O504" s="201"/>
      <c r="P504" s="201"/>
      <c r="Q504" s="201"/>
      <c r="R504" s="201"/>
      <c r="S504" s="201"/>
      <c r="T504" s="202"/>
      <c r="AT504" s="203" t="s">
        <v>180</v>
      </c>
      <c r="AU504" s="203" t="s">
        <v>85</v>
      </c>
      <c r="AV504" s="13" t="s">
        <v>85</v>
      </c>
      <c r="AW504" s="13" t="s">
        <v>34</v>
      </c>
      <c r="AX504" s="13" t="s">
        <v>73</v>
      </c>
      <c r="AY504" s="203" t="s">
        <v>171</v>
      </c>
    </row>
    <row r="505" spans="1:65" s="14" customFormat="1" ht="11.25">
      <c r="B505" s="204"/>
      <c r="C505" s="205"/>
      <c r="D505" s="194" t="s">
        <v>180</v>
      </c>
      <c r="E505" s="206" t="s">
        <v>19</v>
      </c>
      <c r="F505" s="207" t="s">
        <v>183</v>
      </c>
      <c r="G505" s="205"/>
      <c r="H505" s="208">
        <v>168.60000000000002</v>
      </c>
      <c r="I505" s="209"/>
      <c r="J505" s="205"/>
      <c r="K505" s="205"/>
      <c r="L505" s="210"/>
      <c r="M505" s="211"/>
      <c r="N505" s="212"/>
      <c r="O505" s="212"/>
      <c r="P505" s="212"/>
      <c r="Q505" s="212"/>
      <c r="R505" s="212"/>
      <c r="S505" s="212"/>
      <c r="T505" s="213"/>
      <c r="AT505" s="214" t="s">
        <v>180</v>
      </c>
      <c r="AU505" s="214" t="s">
        <v>85</v>
      </c>
      <c r="AV505" s="14" t="s">
        <v>178</v>
      </c>
      <c r="AW505" s="14" t="s">
        <v>34</v>
      </c>
      <c r="AX505" s="14" t="s">
        <v>79</v>
      </c>
      <c r="AY505" s="214" t="s">
        <v>171</v>
      </c>
    </row>
    <row r="506" spans="1:65" s="2" customFormat="1" ht="24">
      <c r="A506" s="35"/>
      <c r="B506" s="36"/>
      <c r="C506" s="215" t="s">
        <v>425</v>
      </c>
      <c r="D506" s="215" t="s">
        <v>285</v>
      </c>
      <c r="E506" s="216" t="s">
        <v>3150</v>
      </c>
      <c r="F506" s="217" t="s">
        <v>3151</v>
      </c>
      <c r="G506" s="218" t="s">
        <v>231</v>
      </c>
      <c r="H506" s="219">
        <v>177.03</v>
      </c>
      <c r="I506" s="220"/>
      <c r="J506" s="221">
        <f>ROUND(I506*H506,2)</f>
        <v>0</v>
      </c>
      <c r="K506" s="217" t="s">
        <v>177</v>
      </c>
      <c r="L506" s="222"/>
      <c r="M506" s="223" t="s">
        <v>19</v>
      </c>
      <c r="N506" s="224" t="s">
        <v>45</v>
      </c>
      <c r="O506" s="65"/>
      <c r="P506" s="188">
        <f>O506*H506</f>
        <v>0</v>
      </c>
      <c r="Q506" s="188">
        <v>4.2599999999999999E-3</v>
      </c>
      <c r="R506" s="188">
        <f>Q506*H506</f>
        <v>0.75414780000000003</v>
      </c>
      <c r="S506" s="188">
        <v>0</v>
      </c>
      <c r="T506" s="189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90" t="s">
        <v>341</v>
      </c>
      <c r="AT506" s="190" t="s">
        <v>285</v>
      </c>
      <c r="AU506" s="190" t="s">
        <v>85</v>
      </c>
      <c r="AY506" s="18" t="s">
        <v>171</v>
      </c>
      <c r="BE506" s="191">
        <f>IF(N506="základní",J506,0)</f>
        <v>0</v>
      </c>
      <c r="BF506" s="191">
        <f>IF(N506="snížená",J506,0)</f>
        <v>0</v>
      </c>
      <c r="BG506" s="191">
        <f>IF(N506="zákl. přenesená",J506,0)</f>
        <v>0</v>
      </c>
      <c r="BH506" s="191">
        <f>IF(N506="sníž. přenesená",J506,0)</f>
        <v>0</v>
      </c>
      <c r="BI506" s="191">
        <f>IF(N506="nulová",J506,0)</f>
        <v>0</v>
      </c>
      <c r="BJ506" s="18" t="s">
        <v>85</v>
      </c>
      <c r="BK506" s="191">
        <f>ROUND(I506*H506,2)</f>
        <v>0</v>
      </c>
      <c r="BL506" s="18" t="s">
        <v>254</v>
      </c>
      <c r="BM506" s="190" t="s">
        <v>3152</v>
      </c>
    </row>
    <row r="507" spans="1:65" s="13" customFormat="1" ht="11.25">
      <c r="B507" s="192"/>
      <c r="C507" s="193"/>
      <c r="D507" s="194" t="s">
        <v>180</v>
      </c>
      <c r="E507" s="195" t="s">
        <v>19</v>
      </c>
      <c r="F507" s="196" t="s">
        <v>3153</v>
      </c>
      <c r="G507" s="193"/>
      <c r="H507" s="197">
        <v>168.6</v>
      </c>
      <c r="I507" s="198"/>
      <c r="J507" s="193"/>
      <c r="K507" s="193"/>
      <c r="L507" s="199"/>
      <c r="M507" s="200"/>
      <c r="N507" s="201"/>
      <c r="O507" s="201"/>
      <c r="P507" s="201"/>
      <c r="Q507" s="201"/>
      <c r="R507" s="201"/>
      <c r="S507" s="201"/>
      <c r="T507" s="202"/>
      <c r="AT507" s="203" t="s">
        <v>180</v>
      </c>
      <c r="AU507" s="203" t="s">
        <v>85</v>
      </c>
      <c r="AV507" s="13" t="s">
        <v>85</v>
      </c>
      <c r="AW507" s="13" t="s">
        <v>34</v>
      </c>
      <c r="AX507" s="13" t="s">
        <v>79</v>
      </c>
      <c r="AY507" s="203" t="s">
        <v>171</v>
      </c>
    </row>
    <row r="508" spans="1:65" s="13" customFormat="1" ht="11.25">
      <c r="B508" s="192"/>
      <c r="C508" s="193"/>
      <c r="D508" s="194" t="s">
        <v>180</v>
      </c>
      <c r="E508" s="193"/>
      <c r="F508" s="196" t="s">
        <v>3154</v>
      </c>
      <c r="G508" s="193"/>
      <c r="H508" s="197">
        <v>177.03</v>
      </c>
      <c r="I508" s="198"/>
      <c r="J508" s="193"/>
      <c r="K508" s="193"/>
      <c r="L508" s="199"/>
      <c r="M508" s="200"/>
      <c r="N508" s="201"/>
      <c r="O508" s="201"/>
      <c r="P508" s="201"/>
      <c r="Q508" s="201"/>
      <c r="R508" s="201"/>
      <c r="S508" s="201"/>
      <c r="T508" s="202"/>
      <c r="AT508" s="203" t="s">
        <v>180</v>
      </c>
      <c r="AU508" s="203" t="s">
        <v>85</v>
      </c>
      <c r="AV508" s="13" t="s">
        <v>85</v>
      </c>
      <c r="AW508" s="13" t="s">
        <v>4</v>
      </c>
      <c r="AX508" s="13" t="s">
        <v>79</v>
      </c>
      <c r="AY508" s="203" t="s">
        <v>171</v>
      </c>
    </row>
    <row r="509" spans="1:65" s="2" customFormat="1" ht="48">
      <c r="A509" s="35"/>
      <c r="B509" s="36"/>
      <c r="C509" s="179" t="s">
        <v>851</v>
      </c>
      <c r="D509" s="179" t="s">
        <v>173</v>
      </c>
      <c r="E509" s="180" t="s">
        <v>3155</v>
      </c>
      <c r="F509" s="181" t="s">
        <v>3156</v>
      </c>
      <c r="G509" s="182" t="s">
        <v>231</v>
      </c>
      <c r="H509" s="183">
        <v>101.33</v>
      </c>
      <c r="I509" s="184"/>
      <c r="J509" s="185">
        <f>ROUND(I509*H509,2)</f>
        <v>0</v>
      </c>
      <c r="K509" s="181" t="s">
        <v>177</v>
      </c>
      <c r="L509" s="40"/>
      <c r="M509" s="186" t="s">
        <v>19</v>
      </c>
      <c r="N509" s="187" t="s">
        <v>45</v>
      </c>
      <c r="O509" s="65"/>
      <c r="P509" s="188">
        <f>O509*H509</f>
        <v>0</v>
      </c>
      <c r="Q509" s="188">
        <v>2.9999999999999997E-4</v>
      </c>
      <c r="R509" s="188">
        <f>Q509*H509</f>
        <v>3.0398999999999995E-2</v>
      </c>
      <c r="S509" s="188">
        <v>0</v>
      </c>
      <c r="T509" s="189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90" t="s">
        <v>254</v>
      </c>
      <c r="AT509" s="190" t="s">
        <v>173</v>
      </c>
      <c r="AU509" s="190" t="s">
        <v>85</v>
      </c>
      <c r="AY509" s="18" t="s">
        <v>171</v>
      </c>
      <c r="BE509" s="191">
        <f>IF(N509="základní",J509,0)</f>
        <v>0</v>
      </c>
      <c r="BF509" s="191">
        <f>IF(N509="snížená",J509,0)</f>
        <v>0</v>
      </c>
      <c r="BG509" s="191">
        <f>IF(N509="zákl. přenesená",J509,0)</f>
        <v>0</v>
      </c>
      <c r="BH509" s="191">
        <f>IF(N509="sníž. přenesená",J509,0)</f>
        <v>0</v>
      </c>
      <c r="BI509" s="191">
        <f>IF(N509="nulová",J509,0)</f>
        <v>0</v>
      </c>
      <c r="BJ509" s="18" t="s">
        <v>85</v>
      </c>
      <c r="BK509" s="191">
        <f>ROUND(I509*H509,2)</f>
        <v>0</v>
      </c>
      <c r="BL509" s="18" t="s">
        <v>254</v>
      </c>
      <c r="BM509" s="190" t="s">
        <v>3157</v>
      </c>
    </row>
    <row r="510" spans="1:65" s="15" customFormat="1" ht="11.25">
      <c r="B510" s="225"/>
      <c r="C510" s="226"/>
      <c r="D510" s="194" t="s">
        <v>180</v>
      </c>
      <c r="E510" s="227" t="s">
        <v>19</v>
      </c>
      <c r="F510" s="228" t="s">
        <v>3158</v>
      </c>
      <c r="G510" s="226"/>
      <c r="H510" s="227" t="s">
        <v>19</v>
      </c>
      <c r="I510" s="229"/>
      <c r="J510" s="226"/>
      <c r="K510" s="226"/>
      <c r="L510" s="230"/>
      <c r="M510" s="231"/>
      <c r="N510" s="232"/>
      <c r="O510" s="232"/>
      <c r="P510" s="232"/>
      <c r="Q510" s="232"/>
      <c r="R510" s="232"/>
      <c r="S510" s="232"/>
      <c r="T510" s="233"/>
      <c r="AT510" s="234" t="s">
        <v>180</v>
      </c>
      <c r="AU510" s="234" t="s">
        <v>85</v>
      </c>
      <c r="AV510" s="15" t="s">
        <v>79</v>
      </c>
      <c r="AW510" s="15" t="s">
        <v>34</v>
      </c>
      <c r="AX510" s="15" t="s">
        <v>73</v>
      </c>
      <c r="AY510" s="234" t="s">
        <v>171</v>
      </c>
    </row>
    <row r="511" spans="1:65" s="13" customFormat="1" ht="11.25">
      <c r="B511" s="192"/>
      <c r="C511" s="193"/>
      <c r="D511" s="194" t="s">
        <v>180</v>
      </c>
      <c r="E511" s="195" t="s">
        <v>19</v>
      </c>
      <c r="F511" s="196" t="s">
        <v>3159</v>
      </c>
      <c r="G511" s="193"/>
      <c r="H511" s="197">
        <v>50.59</v>
      </c>
      <c r="I511" s="198"/>
      <c r="J511" s="193"/>
      <c r="K511" s="193"/>
      <c r="L511" s="199"/>
      <c r="M511" s="200"/>
      <c r="N511" s="201"/>
      <c r="O511" s="201"/>
      <c r="P511" s="201"/>
      <c r="Q511" s="201"/>
      <c r="R511" s="201"/>
      <c r="S511" s="201"/>
      <c r="T511" s="202"/>
      <c r="AT511" s="203" t="s">
        <v>180</v>
      </c>
      <c r="AU511" s="203" t="s">
        <v>85</v>
      </c>
      <c r="AV511" s="13" t="s">
        <v>85</v>
      </c>
      <c r="AW511" s="13" t="s">
        <v>34</v>
      </c>
      <c r="AX511" s="13" t="s">
        <v>73</v>
      </c>
      <c r="AY511" s="203" t="s">
        <v>171</v>
      </c>
    </row>
    <row r="512" spans="1:65" s="13" customFormat="1" ht="11.25">
      <c r="B512" s="192"/>
      <c r="C512" s="193"/>
      <c r="D512" s="194" t="s">
        <v>180</v>
      </c>
      <c r="E512" s="195" t="s">
        <v>19</v>
      </c>
      <c r="F512" s="196" t="s">
        <v>3148</v>
      </c>
      <c r="G512" s="193"/>
      <c r="H512" s="197">
        <v>50.74</v>
      </c>
      <c r="I512" s="198"/>
      <c r="J512" s="193"/>
      <c r="K512" s="193"/>
      <c r="L512" s="199"/>
      <c r="M512" s="200"/>
      <c r="N512" s="201"/>
      <c r="O512" s="201"/>
      <c r="P512" s="201"/>
      <c r="Q512" s="201"/>
      <c r="R512" s="201"/>
      <c r="S512" s="201"/>
      <c r="T512" s="202"/>
      <c r="AT512" s="203" t="s">
        <v>180</v>
      </c>
      <c r="AU512" s="203" t="s">
        <v>85</v>
      </c>
      <c r="AV512" s="13" t="s">
        <v>85</v>
      </c>
      <c r="AW512" s="13" t="s">
        <v>34</v>
      </c>
      <c r="AX512" s="13" t="s">
        <v>73</v>
      </c>
      <c r="AY512" s="203" t="s">
        <v>171</v>
      </c>
    </row>
    <row r="513" spans="1:65" s="14" customFormat="1" ht="11.25">
      <c r="B513" s="204"/>
      <c r="C513" s="205"/>
      <c r="D513" s="194" t="s">
        <v>180</v>
      </c>
      <c r="E513" s="206" t="s">
        <v>19</v>
      </c>
      <c r="F513" s="207" t="s">
        <v>183</v>
      </c>
      <c r="G513" s="205"/>
      <c r="H513" s="208">
        <v>101.33000000000001</v>
      </c>
      <c r="I513" s="209"/>
      <c r="J513" s="205"/>
      <c r="K513" s="205"/>
      <c r="L513" s="210"/>
      <c r="M513" s="211"/>
      <c r="N513" s="212"/>
      <c r="O513" s="212"/>
      <c r="P513" s="212"/>
      <c r="Q513" s="212"/>
      <c r="R513" s="212"/>
      <c r="S513" s="212"/>
      <c r="T513" s="213"/>
      <c r="AT513" s="214" t="s">
        <v>180</v>
      </c>
      <c r="AU513" s="214" t="s">
        <v>85</v>
      </c>
      <c r="AV513" s="14" t="s">
        <v>178</v>
      </c>
      <c r="AW513" s="14" t="s">
        <v>34</v>
      </c>
      <c r="AX513" s="14" t="s">
        <v>79</v>
      </c>
      <c r="AY513" s="214" t="s">
        <v>171</v>
      </c>
    </row>
    <row r="514" spans="1:65" s="2" customFormat="1" ht="24">
      <c r="A514" s="35"/>
      <c r="B514" s="36"/>
      <c r="C514" s="215" t="s">
        <v>430</v>
      </c>
      <c r="D514" s="215" t="s">
        <v>285</v>
      </c>
      <c r="E514" s="216" t="s">
        <v>817</v>
      </c>
      <c r="F514" s="217" t="s">
        <v>818</v>
      </c>
      <c r="G514" s="218" t="s">
        <v>231</v>
      </c>
      <c r="H514" s="219">
        <v>106.39700000000001</v>
      </c>
      <c r="I514" s="220"/>
      <c r="J514" s="221">
        <f>ROUND(I514*H514,2)</f>
        <v>0</v>
      </c>
      <c r="K514" s="217" t="s">
        <v>177</v>
      </c>
      <c r="L514" s="222"/>
      <c r="M514" s="223" t="s">
        <v>19</v>
      </c>
      <c r="N514" s="224" t="s">
        <v>45</v>
      </c>
      <c r="O514" s="65"/>
      <c r="P514" s="188">
        <f>O514*H514</f>
        <v>0</v>
      </c>
      <c r="Q514" s="188">
        <v>5.47E-3</v>
      </c>
      <c r="R514" s="188">
        <f>Q514*H514</f>
        <v>0.58199159</v>
      </c>
      <c r="S514" s="188">
        <v>0</v>
      </c>
      <c r="T514" s="189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90" t="s">
        <v>341</v>
      </c>
      <c r="AT514" s="190" t="s">
        <v>285</v>
      </c>
      <c r="AU514" s="190" t="s">
        <v>85</v>
      </c>
      <c r="AY514" s="18" t="s">
        <v>171</v>
      </c>
      <c r="BE514" s="191">
        <f>IF(N514="základní",J514,0)</f>
        <v>0</v>
      </c>
      <c r="BF514" s="191">
        <f>IF(N514="snížená",J514,0)</f>
        <v>0</v>
      </c>
      <c r="BG514" s="191">
        <f>IF(N514="zákl. přenesená",J514,0)</f>
        <v>0</v>
      </c>
      <c r="BH514" s="191">
        <f>IF(N514="sníž. přenesená",J514,0)</f>
        <v>0</v>
      </c>
      <c r="BI514" s="191">
        <f>IF(N514="nulová",J514,0)</f>
        <v>0</v>
      </c>
      <c r="BJ514" s="18" t="s">
        <v>85</v>
      </c>
      <c r="BK514" s="191">
        <f>ROUND(I514*H514,2)</f>
        <v>0</v>
      </c>
      <c r="BL514" s="18" t="s">
        <v>254</v>
      </c>
      <c r="BM514" s="190" t="s">
        <v>3160</v>
      </c>
    </row>
    <row r="515" spans="1:65" s="13" customFormat="1" ht="11.25">
      <c r="B515" s="192"/>
      <c r="C515" s="193"/>
      <c r="D515" s="194" t="s">
        <v>180</v>
      </c>
      <c r="E515" s="195" t="s">
        <v>19</v>
      </c>
      <c r="F515" s="196" t="s">
        <v>3161</v>
      </c>
      <c r="G515" s="193"/>
      <c r="H515" s="197">
        <v>101.33</v>
      </c>
      <c r="I515" s="198"/>
      <c r="J515" s="193"/>
      <c r="K515" s="193"/>
      <c r="L515" s="199"/>
      <c r="M515" s="200"/>
      <c r="N515" s="201"/>
      <c r="O515" s="201"/>
      <c r="P515" s="201"/>
      <c r="Q515" s="201"/>
      <c r="R515" s="201"/>
      <c r="S515" s="201"/>
      <c r="T515" s="202"/>
      <c r="AT515" s="203" t="s">
        <v>180</v>
      </c>
      <c r="AU515" s="203" t="s">
        <v>85</v>
      </c>
      <c r="AV515" s="13" t="s">
        <v>85</v>
      </c>
      <c r="AW515" s="13" t="s">
        <v>34</v>
      </c>
      <c r="AX515" s="13" t="s">
        <v>79</v>
      </c>
      <c r="AY515" s="203" t="s">
        <v>171</v>
      </c>
    </row>
    <row r="516" spans="1:65" s="13" customFormat="1" ht="11.25">
      <c r="B516" s="192"/>
      <c r="C516" s="193"/>
      <c r="D516" s="194" t="s">
        <v>180</v>
      </c>
      <c r="E516" s="193"/>
      <c r="F516" s="196" t="s">
        <v>3162</v>
      </c>
      <c r="G516" s="193"/>
      <c r="H516" s="197">
        <v>106.39700000000001</v>
      </c>
      <c r="I516" s="198"/>
      <c r="J516" s="193"/>
      <c r="K516" s="193"/>
      <c r="L516" s="199"/>
      <c r="M516" s="200"/>
      <c r="N516" s="201"/>
      <c r="O516" s="201"/>
      <c r="P516" s="201"/>
      <c r="Q516" s="201"/>
      <c r="R516" s="201"/>
      <c r="S516" s="201"/>
      <c r="T516" s="202"/>
      <c r="AT516" s="203" t="s">
        <v>180</v>
      </c>
      <c r="AU516" s="203" t="s">
        <v>85</v>
      </c>
      <c r="AV516" s="13" t="s">
        <v>85</v>
      </c>
      <c r="AW516" s="13" t="s">
        <v>4</v>
      </c>
      <c r="AX516" s="13" t="s">
        <v>79</v>
      </c>
      <c r="AY516" s="203" t="s">
        <v>171</v>
      </c>
    </row>
    <row r="517" spans="1:65" s="2" customFormat="1" ht="36">
      <c r="A517" s="35"/>
      <c r="B517" s="36"/>
      <c r="C517" s="179" t="s">
        <v>861</v>
      </c>
      <c r="D517" s="179" t="s">
        <v>173</v>
      </c>
      <c r="E517" s="180" t="s">
        <v>830</v>
      </c>
      <c r="F517" s="181" t="s">
        <v>831</v>
      </c>
      <c r="G517" s="182" t="s">
        <v>231</v>
      </c>
      <c r="H517" s="183">
        <v>52.95</v>
      </c>
      <c r="I517" s="184"/>
      <c r="J517" s="185">
        <f>ROUND(I517*H517,2)</f>
        <v>0</v>
      </c>
      <c r="K517" s="181" t="s">
        <v>177</v>
      </c>
      <c r="L517" s="40"/>
      <c r="M517" s="186" t="s">
        <v>19</v>
      </c>
      <c r="N517" s="187" t="s">
        <v>45</v>
      </c>
      <c r="O517" s="65"/>
      <c r="P517" s="188">
        <f>O517*H517</f>
        <v>0</v>
      </c>
      <c r="Q517" s="188">
        <v>0</v>
      </c>
      <c r="R517" s="188">
        <f>Q517*H517</f>
        <v>0</v>
      </c>
      <c r="S517" s="188">
        <v>0</v>
      </c>
      <c r="T517" s="189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90" t="s">
        <v>254</v>
      </c>
      <c r="AT517" s="190" t="s">
        <v>173</v>
      </c>
      <c r="AU517" s="190" t="s">
        <v>85</v>
      </c>
      <c r="AY517" s="18" t="s">
        <v>171</v>
      </c>
      <c r="BE517" s="191">
        <f>IF(N517="základní",J517,0)</f>
        <v>0</v>
      </c>
      <c r="BF517" s="191">
        <f>IF(N517="snížená",J517,0)</f>
        <v>0</v>
      </c>
      <c r="BG517" s="191">
        <f>IF(N517="zákl. přenesená",J517,0)</f>
        <v>0</v>
      </c>
      <c r="BH517" s="191">
        <f>IF(N517="sníž. přenesená",J517,0)</f>
        <v>0</v>
      </c>
      <c r="BI517" s="191">
        <f>IF(N517="nulová",J517,0)</f>
        <v>0</v>
      </c>
      <c r="BJ517" s="18" t="s">
        <v>85</v>
      </c>
      <c r="BK517" s="191">
        <f>ROUND(I517*H517,2)</f>
        <v>0</v>
      </c>
      <c r="BL517" s="18" t="s">
        <v>254</v>
      </c>
      <c r="BM517" s="190" t="s">
        <v>832</v>
      </c>
    </row>
    <row r="518" spans="1:65" s="13" customFormat="1" ht="11.25">
      <c r="B518" s="192"/>
      <c r="C518" s="193"/>
      <c r="D518" s="194" t="s">
        <v>180</v>
      </c>
      <c r="E518" s="195" t="s">
        <v>19</v>
      </c>
      <c r="F518" s="196" t="s">
        <v>3163</v>
      </c>
      <c r="G518" s="193"/>
      <c r="H518" s="197">
        <v>52.95</v>
      </c>
      <c r="I518" s="198"/>
      <c r="J518" s="193"/>
      <c r="K518" s="193"/>
      <c r="L518" s="199"/>
      <c r="M518" s="200"/>
      <c r="N518" s="201"/>
      <c r="O518" s="201"/>
      <c r="P518" s="201"/>
      <c r="Q518" s="201"/>
      <c r="R518" s="201"/>
      <c r="S518" s="201"/>
      <c r="T518" s="202"/>
      <c r="AT518" s="203" t="s">
        <v>180</v>
      </c>
      <c r="AU518" s="203" t="s">
        <v>85</v>
      </c>
      <c r="AV518" s="13" t="s">
        <v>85</v>
      </c>
      <c r="AW518" s="13" t="s">
        <v>34</v>
      </c>
      <c r="AX518" s="13" t="s">
        <v>79</v>
      </c>
      <c r="AY518" s="203" t="s">
        <v>171</v>
      </c>
    </row>
    <row r="519" spans="1:65" s="2" customFormat="1" ht="24">
      <c r="A519" s="35"/>
      <c r="B519" s="36"/>
      <c r="C519" s="215" t="s">
        <v>435</v>
      </c>
      <c r="D519" s="215" t="s">
        <v>285</v>
      </c>
      <c r="E519" s="216" t="s">
        <v>3164</v>
      </c>
      <c r="F519" s="217" t="s">
        <v>3165</v>
      </c>
      <c r="G519" s="218" t="s">
        <v>231</v>
      </c>
      <c r="H519" s="219">
        <v>55.597999999999999</v>
      </c>
      <c r="I519" s="220"/>
      <c r="J519" s="221">
        <f>ROUND(I519*H519,2)</f>
        <v>0</v>
      </c>
      <c r="K519" s="217" t="s">
        <v>177</v>
      </c>
      <c r="L519" s="222"/>
      <c r="M519" s="223" t="s">
        <v>19</v>
      </c>
      <c r="N519" s="224" t="s">
        <v>45</v>
      </c>
      <c r="O519" s="65"/>
      <c r="P519" s="188">
        <f>O519*H519</f>
        <v>0</v>
      </c>
      <c r="Q519" s="188">
        <v>1.7999999999999999E-2</v>
      </c>
      <c r="R519" s="188">
        <f>Q519*H519</f>
        <v>1.000764</v>
      </c>
      <c r="S519" s="188">
        <v>0</v>
      </c>
      <c r="T519" s="189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90" t="s">
        <v>341</v>
      </c>
      <c r="AT519" s="190" t="s">
        <v>285</v>
      </c>
      <c r="AU519" s="190" t="s">
        <v>85</v>
      </c>
      <c r="AY519" s="18" t="s">
        <v>171</v>
      </c>
      <c r="BE519" s="191">
        <f>IF(N519="základní",J519,0)</f>
        <v>0</v>
      </c>
      <c r="BF519" s="191">
        <f>IF(N519="snížená",J519,0)</f>
        <v>0</v>
      </c>
      <c r="BG519" s="191">
        <f>IF(N519="zákl. přenesená",J519,0)</f>
        <v>0</v>
      </c>
      <c r="BH519" s="191">
        <f>IF(N519="sníž. přenesená",J519,0)</f>
        <v>0</v>
      </c>
      <c r="BI519" s="191">
        <f>IF(N519="nulová",J519,0)</f>
        <v>0</v>
      </c>
      <c r="BJ519" s="18" t="s">
        <v>85</v>
      </c>
      <c r="BK519" s="191">
        <f>ROUND(I519*H519,2)</f>
        <v>0</v>
      </c>
      <c r="BL519" s="18" t="s">
        <v>254</v>
      </c>
      <c r="BM519" s="190" t="s">
        <v>3166</v>
      </c>
    </row>
    <row r="520" spans="1:65" s="13" customFormat="1" ht="11.25">
      <c r="B520" s="192"/>
      <c r="C520" s="193"/>
      <c r="D520" s="194" t="s">
        <v>180</v>
      </c>
      <c r="E520" s="195" t="s">
        <v>19</v>
      </c>
      <c r="F520" s="196" t="s">
        <v>3167</v>
      </c>
      <c r="G520" s="193"/>
      <c r="H520" s="197">
        <v>52.95</v>
      </c>
      <c r="I520" s="198"/>
      <c r="J520" s="193"/>
      <c r="K520" s="193"/>
      <c r="L520" s="199"/>
      <c r="M520" s="200"/>
      <c r="N520" s="201"/>
      <c r="O520" s="201"/>
      <c r="P520" s="201"/>
      <c r="Q520" s="201"/>
      <c r="R520" s="201"/>
      <c r="S520" s="201"/>
      <c r="T520" s="202"/>
      <c r="AT520" s="203" t="s">
        <v>180</v>
      </c>
      <c r="AU520" s="203" t="s">
        <v>85</v>
      </c>
      <c r="AV520" s="13" t="s">
        <v>85</v>
      </c>
      <c r="AW520" s="13" t="s">
        <v>34</v>
      </c>
      <c r="AX520" s="13" t="s">
        <v>79</v>
      </c>
      <c r="AY520" s="203" t="s">
        <v>171</v>
      </c>
    </row>
    <row r="521" spans="1:65" s="13" customFormat="1" ht="11.25">
      <c r="B521" s="192"/>
      <c r="C521" s="193"/>
      <c r="D521" s="194" t="s">
        <v>180</v>
      </c>
      <c r="E521" s="193"/>
      <c r="F521" s="196" t="s">
        <v>3168</v>
      </c>
      <c r="G521" s="193"/>
      <c r="H521" s="197">
        <v>55.597999999999999</v>
      </c>
      <c r="I521" s="198"/>
      <c r="J521" s="193"/>
      <c r="K521" s="193"/>
      <c r="L521" s="199"/>
      <c r="M521" s="200"/>
      <c r="N521" s="201"/>
      <c r="O521" s="201"/>
      <c r="P521" s="201"/>
      <c r="Q521" s="201"/>
      <c r="R521" s="201"/>
      <c r="S521" s="201"/>
      <c r="T521" s="202"/>
      <c r="AT521" s="203" t="s">
        <v>180</v>
      </c>
      <c r="AU521" s="203" t="s">
        <v>85</v>
      </c>
      <c r="AV521" s="13" t="s">
        <v>85</v>
      </c>
      <c r="AW521" s="13" t="s">
        <v>4</v>
      </c>
      <c r="AX521" s="13" t="s">
        <v>79</v>
      </c>
      <c r="AY521" s="203" t="s">
        <v>171</v>
      </c>
    </row>
    <row r="522" spans="1:65" s="2" customFormat="1" ht="36">
      <c r="A522" s="35"/>
      <c r="B522" s="36"/>
      <c r="C522" s="179" t="s">
        <v>869</v>
      </c>
      <c r="D522" s="179" t="s">
        <v>173</v>
      </c>
      <c r="E522" s="180" t="s">
        <v>3169</v>
      </c>
      <c r="F522" s="181" t="s">
        <v>3170</v>
      </c>
      <c r="G522" s="182" t="s">
        <v>231</v>
      </c>
      <c r="H522" s="183">
        <v>178.005</v>
      </c>
      <c r="I522" s="184"/>
      <c r="J522" s="185">
        <f>ROUND(I522*H522,2)</f>
        <v>0</v>
      </c>
      <c r="K522" s="181" t="s">
        <v>177</v>
      </c>
      <c r="L522" s="40"/>
      <c r="M522" s="186" t="s">
        <v>19</v>
      </c>
      <c r="N522" s="187" t="s">
        <v>45</v>
      </c>
      <c r="O522" s="65"/>
      <c r="P522" s="188">
        <f>O522*H522</f>
        <v>0</v>
      </c>
      <c r="Q522" s="188">
        <v>0</v>
      </c>
      <c r="R522" s="188">
        <f>Q522*H522</f>
        <v>0</v>
      </c>
      <c r="S522" s="188">
        <v>0</v>
      </c>
      <c r="T522" s="189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190" t="s">
        <v>254</v>
      </c>
      <c r="AT522" s="190" t="s">
        <v>173</v>
      </c>
      <c r="AU522" s="190" t="s">
        <v>85</v>
      </c>
      <c r="AY522" s="18" t="s">
        <v>171</v>
      </c>
      <c r="BE522" s="191">
        <f>IF(N522="základní",J522,0)</f>
        <v>0</v>
      </c>
      <c r="BF522" s="191">
        <f>IF(N522="snížená",J522,0)</f>
        <v>0</v>
      </c>
      <c r="BG522" s="191">
        <f>IF(N522="zákl. přenesená",J522,0)</f>
        <v>0</v>
      </c>
      <c r="BH522" s="191">
        <f>IF(N522="sníž. přenesená",J522,0)</f>
        <v>0</v>
      </c>
      <c r="BI522" s="191">
        <f>IF(N522="nulová",J522,0)</f>
        <v>0</v>
      </c>
      <c r="BJ522" s="18" t="s">
        <v>85</v>
      </c>
      <c r="BK522" s="191">
        <f>ROUND(I522*H522,2)</f>
        <v>0</v>
      </c>
      <c r="BL522" s="18" t="s">
        <v>254</v>
      </c>
      <c r="BM522" s="190" t="s">
        <v>3171</v>
      </c>
    </row>
    <row r="523" spans="1:65" s="13" customFormat="1" ht="22.5">
      <c r="B523" s="192"/>
      <c r="C523" s="193"/>
      <c r="D523" s="194" t="s">
        <v>180</v>
      </c>
      <c r="E523" s="195" t="s">
        <v>19</v>
      </c>
      <c r="F523" s="196" t="s">
        <v>3172</v>
      </c>
      <c r="G523" s="193"/>
      <c r="H523" s="197">
        <v>178.005</v>
      </c>
      <c r="I523" s="198"/>
      <c r="J523" s="193"/>
      <c r="K523" s="193"/>
      <c r="L523" s="199"/>
      <c r="M523" s="200"/>
      <c r="N523" s="201"/>
      <c r="O523" s="201"/>
      <c r="P523" s="201"/>
      <c r="Q523" s="201"/>
      <c r="R523" s="201"/>
      <c r="S523" s="201"/>
      <c r="T523" s="202"/>
      <c r="AT523" s="203" t="s">
        <v>180</v>
      </c>
      <c r="AU523" s="203" t="s">
        <v>85</v>
      </c>
      <c r="AV523" s="13" t="s">
        <v>85</v>
      </c>
      <c r="AW523" s="13" t="s">
        <v>34</v>
      </c>
      <c r="AX523" s="13" t="s">
        <v>79</v>
      </c>
      <c r="AY523" s="203" t="s">
        <v>171</v>
      </c>
    </row>
    <row r="524" spans="1:65" s="2" customFormat="1" ht="24">
      <c r="A524" s="35"/>
      <c r="B524" s="36"/>
      <c r="C524" s="215" t="s">
        <v>873</v>
      </c>
      <c r="D524" s="215" t="s">
        <v>285</v>
      </c>
      <c r="E524" s="216" t="s">
        <v>3173</v>
      </c>
      <c r="F524" s="217" t="s">
        <v>3174</v>
      </c>
      <c r="G524" s="218" t="s">
        <v>231</v>
      </c>
      <c r="H524" s="219">
        <v>373.90499999999997</v>
      </c>
      <c r="I524" s="220"/>
      <c r="J524" s="221">
        <f>ROUND(I524*H524,2)</f>
        <v>0</v>
      </c>
      <c r="K524" s="217" t="s">
        <v>177</v>
      </c>
      <c r="L524" s="222"/>
      <c r="M524" s="223" t="s">
        <v>19</v>
      </c>
      <c r="N524" s="224" t="s">
        <v>45</v>
      </c>
      <c r="O524" s="65"/>
      <c r="P524" s="188">
        <f>O524*H524</f>
        <v>0</v>
      </c>
      <c r="Q524" s="188">
        <v>3.2000000000000002E-3</v>
      </c>
      <c r="R524" s="188">
        <f>Q524*H524</f>
        <v>1.196496</v>
      </c>
      <c r="S524" s="188">
        <v>0</v>
      </c>
      <c r="T524" s="189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190" t="s">
        <v>341</v>
      </c>
      <c r="AT524" s="190" t="s">
        <v>285</v>
      </c>
      <c r="AU524" s="190" t="s">
        <v>85</v>
      </c>
      <c r="AY524" s="18" t="s">
        <v>171</v>
      </c>
      <c r="BE524" s="191">
        <f>IF(N524="základní",J524,0)</f>
        <v>0</v>
      </c>
      <c r="BF524" s="191">
        <f>IF(N524="snížená",J524,0)</f>
        <v>0</v>
      </c>
      <c r="BG524" s="191">
        <f>IF(N524="zákl. přenesená",J524,0)</f>
        <v>0</v>
      </c>
      <c r="BH524" s="191">
        <f>IF(N524="sníž. přenesená",J524,0)</f>
        <v>0</v>
      </c>
      <c r="BI524" s="191">
        <f>IF(N524="nulová",J524,0)</f>
        <v>0</v>
      </c>
      <c r="BJ524" s="18" t="s">
        <v>85</v>
      </c>
      <c r="BK524" s="191">
        <f>ROUND(I524*H524,2)</f>
        <v>0</v>
      </c>
      <c r="BL524" s="18" t="s">
        <v>254</v>
      </c>
      <c r="BM524" s="190" t="s">
        <v>3175</v>
      </c>
    </row>
    <row r="525" spans="1:65" s="13" customFormat="1" ht="11.25">
      <c r="B525" s="192"/>
      <c r="C525" s="193"/>
      <c r="D525" s="194" t="s">
        <v>180</v>
      </c>
      <c r="E525" s="195" t="s">
        <v>19</v>
      </c>
      <c r="F525" s="196" t="s">
        <v>3176</v>
      </c>
      <c r="G525" s="193"/>
      <c r="H525" s="197">
        <v>356.1</v>
      </c>
      <c r="I525" s="198"/>
      <c r="J525" s="193"/>
      <c r="K525" s="193"/>
      <c r="L525" s="199"/>
      <c r="M525" s="200"/>
      <c r="N525" s="201"/>
      <c r="O525" s="201"/>
      <c r="P525" s="201"/>
      <c r="Q525" s="201"/>
      <c r="R525" s="201"/>
      <c r="S525" s="201"/>
      <c r="T525" s="202"/>
      <c r="AT525" s="203" t="s">
        <v>180</v>
      </c>
      <c r="AU525" s="203" t="s">
        <v>85</v>
      </c>
      <c r="AV525" s="13" t="s">
        <v>85</v>
      </c>
      <c r="AW525" s="13" t="s">
        <v>34</v>
      </c>
      <c r="AX525" s="13" t="s">
        <v>79</v>
      </c>
      <c r="AY525" s="203" t="s">
        <v>171</v>
      </c>
    </row>
    <row r="526" spans="1:65" s="13" customFormat="1" ht="11.25">
      <c r="B526" s="192"/>
      <c r="C526" s="193"/>
      <c r="D526" s="194" t="s">
        <v>180</v>
      </c>
      <c r="E526" s="193"/>
      <c r="F526" s="196" t="s">
        <v>3177</v>
      </c>
      <c r="G526" s="193"/>
      <c r="H526" s="197">
        <v>373.90499999999997</v>
      </c>
      <c r="I526" s="198"/>
      <c r="J526" s="193"/>
      <c r="K526" s="193"/>
      <c r="L526" s="199"/>
      <c r="M526" s="200"/>
      <c r="N526" s="201"/>
      <c r="O526" s="201"/>
      <c r="P526" s="201"/>
      <c r="Q526" s="201"/>
      <c r="R526" s="201"/>
      <c r="S526" s="201"/>
      <c r="T526" s="202"/>
      <c r="AT526" s="203" t="s">
        <v>180</v>
      </c>
      <c r="AU526" s="203" t="s">
        <v>85</v>
      </c>
      <c r="AV526" s="13" t="s">
        <v>85</v>
      </c>
      <c r="AW526" s="13" t="s">
        <v>4</v>
      </c>
      <c r="AX526" s="13" t="s">
        <v>79</v>
      </c>
      <c r="AY526" s="203" t="s">
        <v>171</v>
      </c>
    </row>
    <row r="527" spans="1:65" s="2" customFormat="1" ht="44.25" customHeight="1">
      <c r="A527" s="35"/>
      <c r="B527" s="36"/>
      <c r="C527" s="179" t="s">
        <v>878</v>
      </c>
      <c r="D527" s="179" t="s">
        <v>173</v>
      </c>
      <c r="E527" s="180" t="s">
        <v>852</v>
      </c>
      <c r="F527" s="181" t="s">
        <v>853</v>
      </c>
      <c r="G527" s="182" t="s">
        <v>231</v>
      </c>
      <c r="H527" s="183">
        <v>33.42</v>
      </c>
      <c r="I527" s="184"/>
      <c r="J527" s="185">
        <f>ROUND(I527*H527,2)</f>
        <v>0</v>
      </c>
      <c r="K527" s="181" t="s">
        <v>177</v>
      </c>
      <c r="L527" s="40"/>
      <c r="M527" s="186" t="s">
        <v>19</v>
      </c>
      <c r="N527" s="187" t="s">
        <v>45</v>
      </c>
      <c r="O527" s="65"/>
      <c r="P527" s="188">
        <f>O527*H527</f>
        <v>0</v>
      </c>
      <c r="Q527" s="188">
        <v>2.9999999999999997E-4</v>
      </c>
      <c r="R527" s="188">
        <f>Q527*H527</f>
        <v>1.0026E-2</v>
      </c>
      <c r="S527" s="188">
        <v>0</v>
      </c>
      <c r="T527" s="189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190" t="s">
        <v>254</v>
      </c>
      <c r="AT527" s="190" t="s">
        <v>173</v>
      </c>
      <c r="AU527" s="190" t="s">
        <v>85</v>
      </c>
      <c r="AY527" s="18" t="s">
        <v>171</v>
      </c>
      <c r="BE527" s="191">
        <f>IF(N527="základní",J527,0)</f>
        <v>0</v>
      </c>
      <c r="BF527" s="191">
        <f>IF(N527="snížená",J527,0)</f>
        <v>0</v>
      </c>
      <c r="BG527" s="191">
        <f>IF(N527="zákl. přenesená",J527,0)</f>
        <v>0</v>
      </c>
      <c r="BH527" s="191">
        <f>IF(N527="sníž. přenesená",J527,0)</f>
        <v>0</v>
      </c>
      <c r="BI527" s="191">
        <f>IF(N527="nulová",J527,0)</f>
        <v>0</v>
      </c>
      <c r="BJ527" s="18" t="s">
        <v>85</v>
      </c>
      <c r="BK527" s="191">
        <f>ROUND(I527*H527,2)</f>
        <v>0</v>
      </c>
      <c r="BL527" s="18" t="s">
        <v>254</v>
      </c>
      <c r="BM527" s="190" t="s">
        <v>854</v>
      </c>
    </row>
    <row r="528" spans="1:65" s="13" customFormat="1" ht="11.25">
      <c r="B528" s="192"/>
      <c r="C528" s="193"/>
      <c r="D528" s="194" t="s">
        <v>180</v>
      </c>
      <c r="E528" s="195" t="s">
        <v>19</v>
      </c>
      <c r="F528" s="196" t="s">
        <v>3178</v>
      </c>
      <c r="G528" s="193"/>
      <c r="H528" s="197">
        <v>33.42</v>
      </c>
      <c r="I528" s="198"/>
      <c r="J528" s="193"/>
      <c r="K528" s="193"/>
      <c r="L528" s="199"/>
      <c r="M528" s="200"/>
      <c r="N528" s="201"/>
      <c r="O528" s="201"/>
      <c r="P528" s="201"/>
      <c r="Q528" s="201"/>
      <c r="R528" s="201"/>
      <c r="S528" s="201"/>
      <c r="T528" s="202"/>
      <c r="AT528" s="203" t="s">
        <v>180</v>
      </c>
      <c r="AU528" s="203" t="s">
        <v>85</v>
      </c>
      <c r="AV528" s="13" t="s">
        <v>85</v>
      </c>
      <c r="AW528" s="13" t="s">
        <v>34</v>
      </c>
      <c r="AX528" s="13" t="s">
        <v>73</v>
      </c>
      <c r="AY528" s="203" t="s">
        <v>171</v>
      </c>
    </row>
    <row r="529" spans="1:65" s="14" customFormat="1" ht="11.25">
      <c r="B529" s="204"/>
      <c r="C529" s="205"/>
      <c r="D529" s="194" t="s">
        <v>180</v>
      </c>
      <c r="E529" s="206" t="s">
        <v>19</v>
      </c>
      <c r="F529" s="207" t="s">
        <v>183</v>
      </c>
      <c r="G529" s="205"/>
      <c r="H529" s="208">
        <v>33.42</v>
      </c>
      <c r="I529" s="209"/>
      <c r="J529" s="205"/>
      <c r="K529" s="205"/>
      <c r="L529" s="210"/>
      <c r="M529" s="211"/>
      <c r="N529" s="212"/>
      <c r="O529" s="212"/>
      <c r="P529" s="212"/>
      <c r="Q529" s="212"/>
      <c r="R529" s="212"/>
      <c r="S529" s="212"/>
      <c r="T529" s="213"/>
      <c r="AT529" s="214" t="s">
        <v>180</v>
      </c>
      <c r="AU529" s="214" t="s">
        <v>85</v>
      </c>
      <c r="AV529" s="14" t="s">
        <v>178</v>
      </c>
      <c r="AW529" s="14" t="s">
        <v>34</v>
      </c>
      <c r="AX529" s="14" t="s">
        <v>79</v>
      </c>
      <c r="AY529" s="214" t="s">
        <v>171</v>
      </c>
    </row>
    <row r="530" spans="1:65" s="2" customFormat="1" ht="21.75" customHeight="1">
      <c r="A530" s="35"/>
      <c r="B530" s="36"/>
      <c r="C530" s="215" t="s">
        <v>445</v>
      </c>
      <c r="D530" s="215" t="s">
        <v>285</v>
      </c>
      <c r="E530" s="216" t="s">
        <v>856</v>
      </c>
      <c r="F530" s="217" t="s">
        <v>857</v>
      </c>
      <c r="G530" s="218" t="s">
        <v>231</v>
      </c>
      <c r="H530" s="219">
        <v>34.088000000000001</v>
      </c>
      <c r="I530" s="220"/>
      <c r="J530" s="221">
        <f>ROUND(I530*H530,2)</f>
        <v>0</v>
      </c>
      <c r="K530" s="217" t="s">
        <v>177</v>
      </c>
      <c r="L530" s="222"/>
      <c r="M530" s="223" t="s">
        <v>19</v>
      </c>
      <c r="N530" s="224" t="s">
        <v>45</v>
      </c>
      <c r="O530" s="65"/>
      <c r="P530" s="188">
        <f>O530*H530</f>
        <v>0</v>
      </c>
      <c r="Q530" s="188">
        <v>3.7499999999999999E-3</v>
      </c>
      <c r="R530" s="188">
        <f>Q530*H530</f>
        <v>0.12783</v>
      </c>
      <c r="S530" s="188">
        <v>0</v>
      </c>
      <c r="T530" s="189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90" t="s">
        <v>341</v>
      </c>
      <c r="AT530" s="190" t="s">
        <v>285</v>
      </c>
      <c r="AU530" s="190" t="s">
        <v>85</v>
      </c>
      <c r="AY530" s="18" t="s">
        <v>171</v>
      </c>
      <c r="BE530" s="191">
        <f>IF(N530="základní",J530,0)</f>
        <v>0</v>
      </c>
      <c r="BF530" s="191">
        <f>IF(N530="snížená",J530,0)</f>
        <v>0</v>
      </c>
      <c r="BG530" s="191">
        <f>IF(N530="zákl. přenesená",J530,0)</f>
        <v>0</v>
      </c>
      <c r="BH530" s="191">
        <f>IF(N530="sníž. přenesená",J530,0)</f>
        <v>0</v>
      </c>
      <c r="BI530" s="191">
        <f>IF(N530="nulová",J530,0)</f>
        <v>0</v>
      </c>
      <c r="BJ530" s="18" t="s">
        <v>85</v>
      </c>
      <c r="BK530" s="191">
        <f>ROUND(I530*H530,2)</f>
        <v>0</v>
      </c>
      <c r="BL530" s="18" t="s">
        <v>254</v>
      </c>
      <c r="BM530" s="190" t="s">
        <v>858</v>
      </c>
    </row>
    <row r="531" spans="1:65" s="13" customFormat="1" ht="11.25">
      <c r="B531" s="192"/>
      <c r="C531" s="193"/>
      <c r="D531" s="194" t="s">
        <v>180</v>
      </c>
      <c r="E531" s="195" t="s">
        <v>19</v>
      </c>
      <c r="F531" s="196" t="s">
        <v>3179</v>
      </c>
      <c r="G531" s="193"/>
      <c r="H531" s="197">
        <v>33.42</v>
      </c>
      <c r="I531" s="198"/>
      <c r="J531" s="193"/>
      <c r="K531" s="193"/>
      <c r="L531" s="199"/>
      <c r="M531" s="200"/>
      <c r="N531" s="201"/>
      <c r="O531" s="201"/>
      <c r="P531" s="201"/>
      <c r="Q531" s="201"/>
      <c r="R531" s="201"/>
      <c r="S531" s="201"/>
      <c r="T531" s="202"/>
      <c r="AT531" s="203" t="s">
        <v>180</v>
      </c>
      <c r="AU531" s="203" t="s">
        <v>85</v>
      </c>
      <c r="AV531" s="13" t="s">
        <v>85</v>
      </c>
      <c r="AW531" s="13" t="s">
        <v>34</v>
      </c>
      <c r="AX531" s="13" t="s">
        <v>79</v>
      </c>
      <c r="AY531" s="203" t="s">
        <v>171</v>
      </c>
    </row>
    <row r="532" spans="1:65" s="13" customFormat="1" ht="11.25">
      <c r="B532" s="192"/>
      <c r="C532" s="193"/>
      <c r="D532" s="194" t="s">
        <v>180</v>
      </c>
      <c r="E532" s="193"/>
      <c r="F532" s="196" t="s">
        <v>3180</v>
      </c>
      <c r="G532" s="193"/>
      <c r="H532" s="197">
        <v>34.088000000000001</v>
      </c>
      <c r="I532" s="198"/>
      <c r="J532" s="193"/>
      <c r="K532" s="193"/>
      <c r="L532" s="199"/>
      <c r="M532" s="200"/>
      <c r="N532" s="201"/>
      <c r="O532" s="201"/>
      <c r="P532" s="201"/>
      <c r="Q532" s="201"/>
      <c r="R532" s="201"/>
      <c r="S532" s="201"/>
      <c r="T532" s="202"/>
      <c r="AT532" s="203" t="s">
        <v>180</v>
      </c>
      <c r="AU532" s="203" t="s">
        <v>85</v>
      </c>
      <c r="AV532" s="13" t="s">
        <v>85</v>
      </c>
      <c r="AW532" s="13" t="s">
        <v>4</v>
      </c>
      <c r="AX532" s="13" t="s">
        <v>79</v>
      </c>
      <c r="AY532" s="203" t="s">
        <v>171</v>
      </c>
    </row>
    <row r="533" spans="1:65" s="2" customFormat="1" ht="44.25" customHeight="1">
      <c r="A533" s="35"/>
      <c r="B533" s="36"/>
      <c r="C533" s="179" t="s">
        <v>889</v>
      </c>
      <c r="D533" s="179" t="s">
        <v>173</v>
      </c>
      <c r="E533" s="180" t="s">
        <v>852</v>
      </c>
      <c r="F533" s="181" t="s">
        <v>853</v>
      </c>
      <c r="G533" s="182" t="s">
        <v>231</v>
      </c>
      <c r="H533" s="183">
        <v>60.738</v>
      </c>
      <c r="I533" s="184"/>
      <c r="J533" s="185">
        <f>ROUND(I533*H533,2)</f>
        <v>0</v>
      </c>
      <c r="K533" s="181" t="s">
        <v>177</v>
      </c>
      <c r="L533" s="40"/>
      <c r="M533" s="186" t="s">
        <v>19</v>
      </c>
      <c r="N533" s="187" t="s">
        <v>45</v>
      </c>
      <c r="O533" s="65"/>
      <c r="P533" s="188">
        <f>O533*H533</f>
        <v>0</v>
      </c>
      <c r="Q533" s="188">
        <v>2.9999999999999997E-4</v>
      </c>
      <c r="R533" s="188">
        <f>Q533*H533</f>
        <v>1.8221399999999999E-2</v>
      </c>
      <c r="S533" s="188">
        <v>0</v>
      </c>
      <c r="T533" s="189">
        <f>S533*H533</f>
        <v>0</v>
      </c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R533" s="190" t="s">
        <v>254</v>
      </c>
      <c r="AT533" s="190" t="s">
        <v>173</v>
      </c>
      <c r="AU533" s="190" t="s">
        <v>85</v>
      </c>
      <c r="AY533" s="18" t="s">
        <v>171</v>
      </c>
      <c r="BE533" s="191">
        <f>IF(N533="základní",J533,0)</f>
        <v>0</v>
      </c>
      <c r="BF533" s="191">
        <f>IF(N533="snížená",J533,0)</f>
        <v>0</v>
      </c>
      <c r="BG533" s="191">
        <f>IF(N533="zákl. přenesená",J533,0)</f>
        <v>0</v>
      </c>
      <c r="BH533" s="191">
        <f>IF(N533="sníž. přenesená",J533,0)</f>
        <v>0</v>
      </c>
      <c r="BI533" s="191">
        <f>IF(N533="nulová",J533,0)</f>
        <v>0</v>
      </c>
      <c r="BJ533" s="18" t="s">
        <v>85</v>
      </c>
      <c r="BK533" s="191">
        <f>ROUND(I533*H533,2)</f>
        <v>0</v>
      </c>
      <c r="BL533" s="18" t="s">
        <v>254</v>
      </c>
      <c r="BM533" s="190" t="s">
        <v>862</v>
      </c>
    </row>
    <row r="534" spans="1:65" s="13" customFormat="1" ht="11.25">
      <c r="B534" s="192"/>
      <c r="C534" s="193"/>
      <c r="D534" s="194" t="s">
        <v>180</v>
      </c>
      <c r="E534" s="195" t="s">
        <v>19</v>
      </c>
      <c r="F534" s="196" t="s">
        <v>3181</v>
      </c>
      <c r="G534" s="193"/>
      <c r="H534" s="197">
        <v>60.738</v>
      </c>
      <c r="I534" s="198"/>
      <c r="J534" s="193"/>
      <c r="K534" s="193"/>
      <c r="L534" s="199"/>
      <c r="M534" s="200"/>
      <c r="N534" s="201"/>
      <c r="O534" s="201"/>
      <c r="P534" s="201"/>
      <c r="Q534" s="201"/>
      <c r="R534" s="201"/>
      <c r="S534" s="201"/>
      <c r="T534" s="202"/>
      <c r="AT534" s="203" t="s">
        <v>180</v>
      </c>
      <c r="AU534" s="203" t="s">
        <v>85</v>
      </c>
      <c r="AV534" s="13" t="s">
        <v>85</v>
      </c>
      <c r="AW534" s="13" t="s">
        <v>34</v>
      </c>
      <c r="AX534" s="13" t="s">
        <v>79</v>
      </c>
      <c r="AY534" s="203" t="s">
        <v>171</v>
      </c>
    </row>
    <row r="535" spans="1:65" s="2" customFormat="1" ht="24">
      <c r="A535" s="35"/>
      <c r="B535" s="36"/>
      <c r="C535" s="215" t="s">
        <v>450</v>
      </c>
      <c r="D535" s="215" t="s">
        <v>285</v>
      </c>
      <c r="E535" s="216" t="s">
        <v>864</v>
      </c>
      <c r="F535" s="217" t="s">
        <v>865</v>
      </c>
      <c r="G535" s="218" t="s">
        <v>231</v>
      </c>
      <c r="H535" s="219">
        <v>63.774999999999999</v>
      </c>
      <c r="I535" s="220"/>
      <c r="J535" s="221">
        <f>ROUND(I535*H535,2)</f>
        <v>0</v>
      </c>
      <c r="K535" s="217" t="s">
        <v>177</v>
      </c>
      <c r="L535" s="222"/>
      <c r="M535" s="223" t="s">
        <v>19</v>
      </c>
      <c r="N535" s="224" t="s">
        <v>45</v>
      </c>
      <c r="O535" s="65"/>
      <c r="P535" s="188">
        <f>O535*H535</f>
        <v>0</v>
      </c>
      <c r="Q535" s="188">
        <v>7.0000000000000001E-3</v>
      </c>
      <c r="R535" s="188">
        <f>Q535*H535</f>
        <v>0.44642500000000002</v>
      </c>
      <c r="S535" s="188">
        <v>0</v>
      </c>
      <c r="T535" s="189">
        <f>S535*H535</f>
        <v>0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190" t="s">
        <v>341</v>
      </c>
      <c r="AT535" s="190" t="s">
        <v>285</v>
      </c>
      <c r="AU535" s="190" t="s">
        <v>85</v>
      </c>
      <c r="AY535" s="18" t="s">
        <v>171</v>
      </c>
      <c r="BE535" s="191">
        <f>IF(N535="základní",J535,0)</f>
        <v>0</v>
      </c>
      <c r="BF535" s="191">
        <f>IF(N535="snížená",J535,0)</f>
        <v>0</v>
      </c>
      <c r="BG535" s="191">
        <f>IF(N535="zákl. přenesená",J535,0)</f>
        <v>0</v>
      </c>
      <c r="BH535" s="191">
        <f>IF(N535="sníž. přenesená",J535,0)</f>
        <v>0</v>
      </c>
      <c r="BI535" s="191">
        <f>IF(N535="nulová",J535,0)</f>
        <v>0</v>
      </c>
      <c r="BJ535" s="18" t="s">
        <v>85</v>
      </c>
      <c r="BK535" s="191">
        <f>ROUND(I535*H535,2)</f>
        <v>0</v>
      </c>
      <c r="BL535" s="18" t="s">
        <v>254</v>
      </c>
      <c r="BM535" s="190" t="s">
        <v>866</v>
      </c>
    </row>
    <row r="536" spans="1:65" s="13" customFormat="1" ht="11.25">
      <c r="B536" s="192"/>
      <c r="C536" s="193"/>
      <c r="D536" s="194" t="s">
        <v>180</v>
      </c>
      <c r="E536" s="195" t="s">
        <v>19</v>
      </c>
      <c r="F536" s="196" t="s">
        <v>3182</v>
      </c>
      <c r="G536" s="193"/>
      <c r="H536" s="197">
        <v>60.738</v>
      </c>
      <c r="I536" s="198"/>
      <c r="J536" s="193"/>
      <c r="K536" s="193"/>
      <c r="L536" s="199"/>
      <c r="M536" s="200"/>
      <c r="N536" s="201"/>
      <c r="O536" s="201"/>
      <c r="P536" s="201"/>
      <c r="Q536" s="201"/>
      <c r="R536" s="201"/>
      <c r="S536" s="201"/>
      <c r="T536" s="202"/>
      <c r="AT536" s="203" t="s">
        <v>180</v>
      </c>
      <c r="AU536" s="203" t="s">
        <v>85</v>
      </c>
      <c r="AV536" s="13" t="s">
        <v>85</v>
      </c>
      <c r="AW536" s="13" t="s">
        <v>34</v>
      </c>
      <c r="AX536" s="13" t="s">
        <v>79</v>
      </c>
      <c r="AY536" s="203" t="s">
        <v>171</v>
      </c>
    </row>
    <row r="537" spans="1:65" s="13" customFormat="1" ht="11.25">
      <c r="B537" s="192"/>
      <c r="C537" s="193"/>
      <c r="D537" s="194" t="s">
        <v>180</v>
      </c>
      <c r="E537" s="193"/>
      <c r="F537" s="196" t="s">
        <v>3183</v>
      </c>
      <c r="G537" s="193"/>
      <c r="H537" s="197">
        <v>63.774999999999999</v>
      </c>
      <c r="I537" s="198"/>
      <c r="J537" s="193"/>
      <c r="K537" s="193"/>
      <c r="L537" s="199"/>
      <c r="M537" s="200"/>
      <c r="N537" s="201"/>
      <c r="O537" s="201"/>
      <c r="P537" s="201"/>
      <c r="Q537" s="201"/>
      <c r="R537" s="201"/>
      <c r="S537" s="201"/>
      <c r="T537" s="202"/>
      <c r="AT537" s="203" t="s">
        <v>180</v>
      </c>
      <c r="AU537" s="203" t="s">
        <v>85</v>
      </c>
      <c r="AV537" s="13" t="s">
        <v>85</v>
      </c>
      <c r="AW537" s="13" t="s">
        <v>4</v>
      </c>
      <c r="AX537" s="13" t="s">
        <v>79</v>
      </c>
      <c r="AY537" s="203" t="s">
        <v>171</v>
      </c>
    </row>
    <row r="538" spans="1:65" s="2" customFormat="1" ht="36">
      <c r="A538" s="35"/>
      <c r="B538" s="36"/>
      <c r="C538" s="179" t="s">
        <v>899</v>
      </c>
      <c r="D538" s="179" t="s">
        <v>173</v>
      </c>
      <c r="E538" s="180" t="s">
        <v>870</v>
      </c>
      <c r="F538" s="181" t="s">
        <v>871</v>
      </c>
      <c r="G538" s="182" t="s">
        <v>231</v>
      </c>
      <c r="H538" s="183">
        <v>33.42</v>
      </c>
      <c r="I538" s="184"/>
      <c r="J538" s="185">
        <f>ROUND(I538*H538,2)</f>
        <v>0</v>
      </c>
      <c r="K538" s="181" t="s">
        <v>177</v>
      </c>
      <c r="L538" s="40"/>
      <c r="M538" s="186" t="s">
        <v>19</v>
      </c>
      <c r="N538" s="187" t="s">
        <v>45</v>
      </c>
      <c r="O538" s="65"/>
      <c r="P538" s="188">
        <f>O538*H538</f>
        <v>0</v>
      </c>
      <c r="Q538" s="188">
        <v>0</v>
      </c>
      <c r="R538" s="188">
        <f>Q538*H538</f>
        <v>0</v>
      </c>
      <c r="S538" s="188">
        <v>0</v>
      </c>
      <c r="T538" s="189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190" t="s">
        <v>254</v>
      </c>
      <c r="AT538" s="190" t="s">
        <v>173</v>
      </c>
      <c r="AU538" s="190" t="s">
        <v>85</v>
      </c>
      <c r="AY538" s="18" t="s">
        <v>171</v>
      </c>
      <c r="BE538" s="191">
        <f>IF(N538="základní",J538,0)</f>
        <v>0</v>
      </c>
      <c r="BF538" s="191">
        <f>IF(N538="snížená",J538,0)</f>
        <v>0</v>
      </c>
      <c r="BG538" s="191">
        <f>IF(N538="zákl. přenesená",J538,0)</f>
        <v>0</v>
      </c>
      <c r="BH538" s="191">
        <f>IF(N538="sníž. přenesená",J538,0)</f>
        <v>0</v>
      </c>
      <c r="BI538" s="191">
        <f>IF(N538="nulová",J538,0)</f>
        <v>0</v>
      </c>
      <c r="BJ538" s="18" t="s">
        <v>85</v>
      </c>
      <c r="BK538" s="191">
        <f>ROUND(I538*H538,2)</f>
        <v>0</v>
      </c>
      <c r="BL538" s="18" t="s">
        <v>254</v>
      </c>
      <c r="BM538" s="190" t="s">
        <v>872</v>
      </c>
    </row>
    <row r="539" spans="1:65" s="13" customFormat="1" ht="11.25">
      <c r="B539" s="192"/>
      <c r="C539" s="193"/>
      <c r="D539" s="194" t="s">
        <v>180</v>
      </c>
      <c r="E539" s="195" t="s">
        <v>19</v>
      </c>
      <c r="F539" s="196" t="s">
        <v>3178</v>
      </c>
      <c r="G539" s="193"/>
      <c r="H539" s="197">
        <v>33.42</v>
      </c>
      <c r="I539" s="198"/>
      <c r="J539" s="193"/>
      <c r="K539" s="193"/>
      <c r="L539" s="199"/>
      <c r="M539" s="200"/>
      <c r="N539" s="201"/>
      <c r="O539" s="201"/>
      <c r="P539" s="201"/>
      <c r="Q539" s="201"/>
      <c r="R539" s="201"/>
      <c r="S539" s="201"/>
      <c r="T539" s="202"/>
      <c r="AT539" s="203" t="s">
        <v>180</v>
      </c>
      <c r="AU539" s="203" t="s">
        <v>85</v>
      </c>
      <c r="AV539" s="13" t="s">
        <v>85</v>
      </c>
      <c r="AW539" s="13" t="s">
        <v>34</v>
      </c>
      <c r="AX539" s="13" t="s">
        <v>73</v>
      </c>
      <c r="AY539" s="203" t="s">
        <v>171</v>
      </c>
    </row>
    <row r="540" spans="1:65" s="14" customFormat="1" ht="11.25">
      <c r="B540" s="204"/>
      <c r="C540" s="205"/>
      <c r="D540" s="194" t="s">
        <v>180</v>
      </c>
      <c r="E540" s="206" t="s">
        <v>19</v>
      </c>
      <c r="F540" s="207" t="s">
        <v>183</v>
      </c>
      <c r="G540" s="205"/>
      <c r="H540" s="208">
        <v>33.42</v>
      </c>
      <c r="I540" s="209"/>
      <c r="J540" s="205"/>
      <c r="K540" s="205"/>
      <c r="L540" s="210"/>
      <c r="M540" s="211"/>
      <c r="N540" s="212"/>
      <c r="O540" s="212"/>
      <c r="P540" s="212"/>
      <c r="Q540" s="212"/>
      <c r="R540" s="212"/>
      <c r="S540" s="212"/>
      <c r="T540" s="213"/>
      <c r="AT540" s="214" t="s">
        <v>180</v>
      </c>
      <c r="AU540" s="214" t="s">
        <v>85</v>
      </c>
      <c r="AV540" s="14" t="s">
        <v>178</v>
      </c>
      <c r="AW540" s="14" t="s">
        <v>34</v>
      </c>
      <c r="AX540" s="14" t="s">
        <v>79</v>
      </c>
      <c r="AY540" s="214" t="s">
        <v>171</v>
      </c>
    </row>
    <row r="541" spans="1:65" s="2" customFormat="1" ht="16.5" customHeight="1">
      <c r="A541" s="35"/>
      <c r="B541" s="36"/>
      <c r="C541" s="215" t="s">
        <v>455</v>
      </c>
      <c r="D541" s="215" t="s">
        <v>285</v>
      </c>
      <c r="E541" s="216" t="s">
        <v>874</v>
      </c>
      <c r="F541" s="217" t="s">
        <v>875</v>
      </c>
      <c r="G541" s="218" t="s">
        <v>231</v>
      </c>
      <c r="H541" s="219">
        <v>35.091000000000001</v>
      </c>
      <c r="I541" s="220"/>
      <c r="J541" s="221">
        <f>ROUND(I541*H541,2)</f>
        <v>0</v>
      </c>
      <c r="K541" s="217" t="s">
        <v>177</v>
      </c>
      <c r="L541" s="222"/>
      <c r="M541" s="223" t="s">
        <v>19</v>
      </c>
      <c r="N541" s="224" t="s">
        <v>45</v>
      </c>
      <c r="O541" s="65"/>
      <c r="P541" s="188">
        <f>O541*H541</f>
        <v>0</v>
      </c>
      <c r="Q541" s="188">
        <v>6.8000000000000005E-4</v>
      </c>
      <c r="R541" s="188">
        <f>Q541*H541</f>
        <v>2.3861880000000002E-2</v>
      </c>
      <c r="S541" s="188">
        <v>0</v>
      </c>
      <c r="T541" s="189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190" t="s">
        <v>341</v>
      </c>
      <c r="AT541" s="190" t="s">
        <v>285</v>
      </c>
      <c r="AU541" s="190" t="s">
        <v>85</v>
      </c>
      <c r="AY541" s="18" t="s">
        <v>171</v>
      </c>
      <c r="BE541" s="191">
        <f>IF(N541="základní",J541,0)</f>
        <v>0</v>
      </c>
      <c r="BF541" s="191">
        <f>IF(N541="snížená",J541,0)</f>
        <v>0</v>
      </c>
      <c r="BG541" s="191">
        <f>IF(N541="zákl. přenesená",J541,0)</f>
        <v>0</v>
      </c>
      <c r="BH541" s="191">
        <f>IF(N541="sníž. přenesená",J541,0)</f>
        <v>0</v>
      </c>
      <c r="BI541" s="191">
        <f>IF(N541="nulová",J541,0)</f>
        <v>0</v>
      </c>
      <c r="BJ541" s="18" t="s">
        <v>85</v>
      </c>
      <c r="BK541" s="191">
        <f>ROUND(I541*H541,2)</f>
        <v>0</v>
      </c>
      <c r="BL541" s="18" t="s">
        <v>254</v>
      </c>
      <c r="BM541" s="190" t="s">
        <v>876</v>
      </c>
    </row>
    <row r="542" spans="1:65" s="13" customFormat="1" ht="11.25">
      <c r="B542" s="192"/>
      <c r="C542" s="193"/>
      <c r="D542" s="194" t="s">
        <v>180</v>
      </c>
      <c r="E542" s="195" t="s">
        <v>19</v>
      </c>
      <c r="F542" s="196" t="s">
        <v>3184</v>
      </c>
      <c r="G542" s="193"/>
      <c r="H542" s="197">
        <v>35.091000000000001</v>
      </c>
      <c r="I542" s="198"/>
      <c r="J542" s="193"/>
      <c r="K542" s="193"/>
      <c r="L542" s="199"/>
      <c r="M542" s="200"/>
      <c r="N542" s="201"/>
      <c r="O542" s="201"/>
      <c r="P542" s="201"/>
      <c r="Q542" s="201"/>
      <c r="R542" s="201"/>
      <c r="S542" s="201"/>
      <c r="T542" s="202"/>
      <c r="AT542" s="203" t="s">
        <v>180</v>
      </c>
      <c r="AU542" s="203" t="s">
        <v>85</v>
      </c>
      <c r="AV542" s="13" t="s">
        <v>85</v>
      </c>
      <c r="AW542" s="13" t="s">
        <v>34</v>
      </c>
      <c r="AX542" s="13" t="s">
        <v>79</v>
      </c>
      <c r="AY542" s="203" t="s">
        <v>171</v>
      </c>
    </row>
    <row r="543" spans="1:65" s="2" customFormat="1" ht="44.25" customHeight="1">
      <c r="A543" s="35"/>
      <c r="B543" s="36"/>
      <c r="C543" s="179" t="s">
        <v>907</v>
      </c>
      <c r="D543" s="179" t="s">
        <v>173</v>
      </c>
      <c r="E543" s="180" t="s">
        <v>879</v>
      </c>
      <c r="F543" s="181" t="s">
        <v>880</v>
      </c>
      <c r="G543" s="182" t="s">
        <v>231</v>
      </c>
      <c r="H543" s="183">
        <v>366.52800000000002</v>
      </c>
      <c r="I543" s="184"/>
      <c r="J543" s="185">
        <f>ROUND(I543*H543,2)</f>
        <v>0</v>
      </c>
      <c r="K543" s="181" t="s">
        <v>177</v>
      </c>
      <c r="L543" s="40"/>
      <c r="M543" s="186" t="s">
        <v>19</v>
      </c>
      <c r="N543" s="187" t="s">
        <v>45</v>
      </c>
      <c r="O543" s="65"/>
      <c r="P543" s="188">
        <f>O543*H543</f>
        <v>0</v>
      </c>
      <c r="Q543" s="188">
        <v>3.9990000000000002E-6</v>
      </c>
      <c r="R543" s="188">
        <f>Q543*H543</f>
        <v>1.4657454720000001E-3</v>
      </c>
      <c r="S543" s="188">
        <v>0</v>
      </c>
      <c r="T543" s="189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190" t="s">
        <v>254</v>
      </c>
      <c r="AT543" s="190" t="s">
        <v>173</v>
      </c>
      <c r="AU543" s="190" t="s">
        <v>85</v>
      </c>
      <c r="AY543" s="18" t="s">
        <v>171</v>
      </c>
      <c r="BE543" s="191">
        <f>IF(N543="základní",J543,0)</f>
        <v>0</v>
      </c>
      <c r="BF543" s="191">
        <f>IF(N543="snížená",J543,0)</f>
        <v>0</v>
      </c>
      <c r="BG543" s="191">
        <f>IF(N543="zákl. přenesená",J543,0)</f>
        <v>0</v>
      </c>
      <c r="BH543" s="191">
        <f>IF(N543="sníž. přenesená",J543,0)</f>
        <v>0</v>
      </c>
      <c r="BI543" s="191">
        <f>IF(N543="nulová",J543,0)</f>
        <v>0</v>
      </c>
      <c r="BJ543" s="18" t="s">
        <v>85</v>
      </c>
      <c r="BK543" s="191">
        <f>ROUND(I543*H543,2)</f>
        <v>0</v>
      </c>
      <c r="BL543" s="18" t="s">
        <v>254</v>
      </c>
      <c r="BM543" s="190" t="s">
        <v>881</v>
      </c>
    </row>
    <row r="544" spans="1:65" s="13" customFormat="1" ht="11.25">
      <c r="B544" s="192"/>
      <c r="C544" s="193"/>
      <c r="D544" s="194" t="s">
        <v>180</v>
      </c>
      <c r="E544" s="195" t="s">
        <v>19</v>
      </c>
      <c r="F544" s="196" t="s">
        <v>3185</v>
      </c>
      <c r="G544" s="193"/>
      <c r="H544" s="197">
        <v>33.42</v>
      </c>
      <c r="I544" s="198"/>
      <c r="J544" s="193"/>
      <c r="K544" s="193"/>
      <c r="L544" s="199"/>
      <c r="M544" s="200"/>
      <c r="N544" s="201"/>
      <c r="O544" s="201"/>
      <c r="P544" s="201"/>
      <c r="Q544" s="201"/>
      <c r="R544" s="201"/>
      <c r="S544" s="201"/>
      <c r="T544" s="202"/>
      <c r="AT544" s="203" t="s">
        <v>180</v>
      </c>
      <c r="AU544" s="203" t="s">
        <v>85</v>
      </c>
      <c r="AV544" s="13" t="s">
        <v>85</v>
      </c>
      <c r="AW544" s="13" t="s">
        <v>34</v>
      </c>
      <c r="AX544" s="13" t="s">
        <v>73</v>
      </c>
      <c r="AY544" s="203" t="s">
        <v>171</v>
      </c>
    </row>
    <row r="545" spans="1:65" s="13" customFormat="1" ht="11.25">
      <c r="B545" s="192"/>
      <c r="C545" s="193"/>
      <c r="D545" s="194" t="s">
        <v>180</v>
      </c>
      <c r="E545" s="195" t="s">
        <v>19</v>
      </c>
      <c r="F545" s="196" t="s">
        <v>3186</v>
      </c>
      <c r="G545" s="193"/>
      <c r="H545" s="197">
        <v>164.7</v>
      </c>
      <c r="I545" s="198"/>
      <c r="J545" s="193"/>
      <c r="K545" s="193"/>
      <c r="L545" s="199"/>
      <c r="M545" s="200"/>
      <c r="N545" s="201"/>
      <c r="O545" s="201"/>
      <c r="P545" s="201"/>
      <c r="Q545" s="201"/>
      <c r="R545" s="201"/>
      <c r="S545" s="201"/>
      <c r="T545" s="202"/>
      <c r="AT545" s="203" t="s">
        <v>180</v>
      </c>
      <c r="AU545" s="203" t="s">
        <v>85</v>
      </c>
      <c r="AV545" s="13" t="s">
        <v>85</v>
      </c>
      <c r="AW545" s="13" t="s">
        <v>34</v>
      </c>
      <c r="AX545" s="13" t="s">
        <v>73</v>
      </c>
      <c r="AY545" s="203" t="s">
        <v>171</v>
      </c>
    </row>
    <row r="546" spans="1:65" s="13" customFormat="1" ht="11.25">
      <c r="B546" s="192"/>
      <c r="C546" s="193"/>
      <c r="D546" s="194" t="s">
        <v>180</v>
      </c>
      <c r="E546" s="195" t="s">
        <v>19</v>
      </c>
      <c r="F546" s="196" t="s">
        <v>3187</v>
      </c>
      <c r="G546" s="193"/>
      <c r="H546" s="197">
        <v>102.504</v>
      </c>
      <c r="I546" s="198"/>
      <c r="J546" s="193"/>
      <c r="K546" s="193"/>
      <c r="L546" s="199"/>
      <c r="M546" s="200"/>
      <c r="N546" s="201"/>
      <c r="O546" s="201"/>
      <c r="P546" s="201"/>
      <c r="Q546" s="201"/>
      <c r="R546" s="201"/>
      <c r="S546" s="201"/>
      <c r="T546" s="202"/>
      <c r="AT546" s="203" t="s">
        <v>180</v>
      </c>
      <c r="AU546" s="203" t="s">
        <v>85</v>
      </c>
      <c r="AV546" s="13" t="s">
        <v>85</v>
      </c>
      <c r="AW546" s="13" t="s">
        <v>34</v>
      </c>
      <c r="AX546" s="13" t="s">
        <v>73</v>
      </c>
      <c r="AY546" s="203" t="s">
        <v>171</v>
      </c>
    </row>
    <row r="547" spans="1:65" s="13" customFormat="1" ht="11.25">
      <c r="B547" s="192"/>
      <c r="C547" s="193"/>
      <c r="D547" s="194" t="s">
        <v>180</v>
      </c>
      <c r="E547" s="195" t="s">
        <v>19</v>
      </c>
      <c r="F547" s="196" t="s">
        <v>3188</v>
      </c>
      <c r="G547" s="193"/>
      <c r="H547" s="197">
        <v>29.303999999999998</v>
      </c>
      <c r="I547" s="198"/>
      <c r="J547" s="193"/>
      <c r="K547" s="193"/>
      <c r="L547" s="199"/>
      <c r="M547" s="200"/>
      <c r="N547" s="201"/>
      <c r="O547" s="201"/>
      <c r="P547" s="201"/>
      <c r="Q547" s="201"/>
      <c r="R547" s="201"/>
      <c r="S547" s="201"/>
      <c r="T547" s="202"/>
      <c r="AT547" s="203" t="s">
        <v>180</v>
      </c>
      <c r="AU547" s="203" t="s">
        <v>85</v>
      </c>
      <c r="AV547" s="13" t="s">
        <v>85</v>
      </c>
      <c r="AW547" s="13" t="s">
        <v>34</v>
      </c>
      <c r="AX547" s="13" t="s">
        <v>73</v>
      </c>
      <c r="AY547" s="203" t="s">
        <v>171</v>
      </c>
    </row>
    <row r="548" spans="1:65" s="13" customFormat="1" ht="11.25">
      <c r="B548" s="192"/>
      <c r="C548" s="193"/>
      <c r="D548" s="194" t="s">
        <v>180</v>
      </c>
      <c r="E548" s="195" t="s">
        <v>19</v>
      </c>
      <c r="F548" s="196" t="s">
        <v>3142</v>
      </c>
      <c r="G548" s="193"/>
      <c r="H548" s="197">
        <v>36.6</v>
      </c>
      <c r="I548" s="198"/>
      <c r="J548" s="193"/>
      <c r="K548" s="193"/>
      <c r="L548" s="199"/>
      <c r="M548" s="200"/>
      <c r="N548" s="201"/>
      <c r="O548" s="201"/>
      <c r="P548" s="201"/>
      <c r="Q548" s="201"/>
      <c r="R548" s="201"/>
      <c r="S548" s="201"/>
      <c r="T548" s="202"/>
      <c r="AT548" s="203" t="s">
        <v>180</v>
      </c>
      <c r="AU548" s="203" t="s">
        <v>85</v>
      </c>
      <c r="AV548" s="13" t="s">
        <v>85</v>
      </c>
      <c r="AW548" s="13" t="s">
        <v>34</v>
      </c>
      <c r="AX548" s="13" t="s">
        <v>73</v>
      </c>
      <c r="AY548" s="203" t="s">
        <v>171</v>
      </c>
    </row>
    <row r="549" spans="1:65" s="14" customFormat="1" ht="11.25">
      <c r="B549" s="204"/>
      <c r="C549" s="205"/>
      <c r="D549" s="194" t="s">
        <v>180</v>
      </c>
      <c r="E549" s="206" t="s">
        <v>19</v>
      </c>
      <c r="F549" s="207" t="s">
        <v>183</v>
      </c>
      <c r="G549" s="205"/>
      <c r="H549" s="208">
        <v>366.52800000000002</v>
      </c>
      <c r="I549" s="209"/>
      <c r="J549" s="205"/>
      <c r="K549" s="205"/>
      <c r="L549" s="210"/>
      <c r="M549" s="211"/>
      <c r="N549" s="212"/>
      <c r="O549" s="212"/>
      <c r="P549" s="212"/>
      <c r="Q549" s="212"/>
      <c r="R549" s="212"/>
      <c r="S549" s="212"/>
      <c r="T549" s="213"/>
      <c r="AT549" s="214" t="s">
        <v>180</v>
      </c>
      <c r="AU549" s="214" t="s">
        <v>85</v>
      </c>
      <c r="AV549" s="14" t="s">
        <v>178</v>
      </c>
      <c r="AW549" s="14" t="s">
        <v>34</v>
      </c>
      <c r="AX549" s="14" t="s">
        <v>79</v>
      </c>
      <c r="AY549" s="214" t="s">
        <v>171</v>
      </c>
    </row>
    <row r="550" spans="1:65" s="2" customFormat="1" ht="24">
      <c r="A550" s="35"/>
      <c r="B550" s="36"/>
      <c r="C550" s="215" t="s">
        <v>459</v>
      </c>
      <c r="D550" s="215" t="s">
        <v>285</v>
      </c>
      <c r="E550" s="216" t="s">
        <v>885</v>
      </c>
      <c r="F550" s="217" t="s">
        <v>886</v>
      </c>
      <c r="G550" s="218" t="s">
        <v>231</v>
      </c>
      <c r="H550" s="219">
        <v>403.18099999999998</v>
      </c>
      <c r="I550" s="220"/>
      <c r="J550" s="221">
        <f>ROUND(I550*H550,2)</f>
        <v>0</v>
      </c>
      <c r="K550" s="217" t="s">
        <v>177</v>
      </c>
      <c r="L550" s="222"/>
      <c r="M550" s="223" t="s">
        <v>19</v>
      </c>
      <c r="N550" s="224" t="s">
        <v>45</v>
      </c>
      <c r="O550" s="65"/>
      <c r="P550" s="188">
        <f>O550*H550</f>
        <v>0</v>
      </c>
      <c r="Q550" s="188">
        <v>1.6000000000000001E-4</v>
      </c>
      <c r="R550" s="188">
        <f>Q550*H550</f>
        <v>6.4508960000000004E-2</v>
      </c>
      <c r="S550" s="188">
        <v>0</v>
      </c>
      <c r="T550" s="189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190" t="s">
        <v>341</v>
      </c>
      <c r="AT550" s="190" t="s">
        <v>285</v>
      </c>
      <c r="AU550" s="190" t="s">
        <v>85</v>
      </c>
      <c r="AY550" s="18" t="s">
        <v>171</v>
      </c>
      <c r="BE550" s="191">
        <f>IF(N550="základní",J550,0)</f>
        <v>0</v>
      </c>
      <c r="BF550" s="191">
        <f>IF(N550="snížená",J550,0)</f>
        <v>0</v>
      </c>
      <c r="BG550" s="191">
        <f>IF(N550="zákl. přenesená",J550,0)</f>
        <v>0</v>
      </c>
      <c r="BH550" s="191">
        <f>IF(N550="sníž. přenesená",J550,0)</f>
        <v>0</v>
      </c>
      <c r="BI550" s="191">
        <f>IF(N550="nulová",J550,0)</f>
        <v>0</v>
      </c>
      <c r="BJ550" s="18" t="s">
        <v>85</v>
      </c>
      <c r="BK550" s="191">
        <f>ROUND(I550*H550,2)</f>
        <v>0</v>
      </c>
      <c r="BL550" s="18" t="s">
        <v>254</v>
      </c>
      <c r="BM550" s="190" t="s">
        <v>887</v>
      </c>
    </row>
    <row r="551" spans="1:65" s="13" customFormat="1" ht="11.25">
      <c r="B551" s="192"/>
      <c r="C551" s="193"/>
      <c r="D551" s="194" t="s">
        <v>180</v>
      </c>
      <c r="E551" s="195" t="s">
        <v>19</v>
      </c>
      <c r="F551" s="196" t="s">
        <v>3189</v>
      </c>
      <c r="G551" s="193"/>
      <c r="H551" s="197">
        <v>403.18099999999998</v>
      </c>
      <c r="I551" s="198"/>
      <c r="J551" s="193"/>
      <c r="K551" s="193"/>
      <c r="L551" s="199"/>
      <c r="M551" s="200"/>
      <c r="N551" s="201"/>
      <c r="O551" s="201"/>
      <c r="P551" s="201"/>
      <c r="Q551" s="201"/>
      <c r="R551" s="201"/>
      <c r="S551" s="201"/>
      <c r="T551" s="202"/>
      <c r="AT551" s="203" t="s">
        <v>180</v>
      </c>
      <c r="AU551" s="203" t="s">
        <v>85</v>
      </c>
      <c r="AV551" s="13" t="s">
        <v>85</v>
      </c>
      <c r="AW551" s="13" t="s">
        <v>34</v>
      </c>
      <c r="AX551" s="13" t="s">
        <v>79</v>
      </c>
      <c r="AY551" s="203" t="s">
        <v>171</v>
      </c>
    </row>
    <row r="552" spans="1:65" s="2" customFormat="1" ht="36">
      <c r="A552" s="35"/>
      <c r="B552" s="36"/>
      <c r="C552" s="179" t="s">
        <v>918</v>
      </c>
      <c r="D552" s="179" t="s">
        <v>173</v>
      </c>
      <c r="E552" s="180" t="s">
        <v>890</v>
      </c>
      <c r="F552" s="181" t="s">
        <v>891</v>
      </c>
      <c r="G552" s="182" t="s">
        <v>231</v>
      </c>
      <c r="H552" s="183">
        <v>164.7</v>
      </c>
      <c r="I552" s="184"/>
      <c r="J552" s="185">
        <f>ROUND(I552*H552,2)</f>
        <v>0</v>
      </c>
      <c r="K552" s="181" t="s">
        <v>177</v>
      </c>
      <c r="L552" s="40"/>
      <c r="M552" s="186" t="s">
        <v>19</v>
      </c>
      <c r="N552" s="187" t="s">
        <v>45</v>
      </c>
      <c r="O552" s="65"/>
      <c r="P552" s="188">
        <f>O552*H552</f>
        <v>0</v>
      </c>
      <c r="Q552" s="188">
        <v>0</v>
      </c>
      <c r="R552" s="188">
        <f>Q552*H552</f>
        <v>0</v>
      </c>
      <c r="S552" s="188">
        <v>0</v>
      </c>
      <c r="T552" s="189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190" t="s">
        <v>254</v>
      </c>
      <c r="AT552" s="190" t="s">
        <v>173</v>
      </c>
      <c r="AU552" s="190" t="s">
        <v>85</v>
      </c>
      <c r="AY552" s="18" t="s">
        <v>171</v>
      </c>
      <c r="BE552" s="191">
        <f>IF(N552="základní",J552,0)</f>
        <v>0</v>
      </c>
      <c r="BF552" s="191">
        <f>IF(N552="snížená",J552,0)</f>
        <v>0</v>
      </c>
      <c r="BG552" s="191">
        <f>IF(N552="zákl. přenesená",J552,0)</f>
        <v>0</v>
      </c>
      <c r="BH552" s="191">
        <f>IF(N552="sníž. přenesená",J552,0)</f>
        <v>0</v>
      </c>
      <c r="BI552" s="191">
        <f>IF(N552="nulová",J552,0)</f>
        <v>0</v>
      </c>
      <c r="BJ552" s="18" t="s">
        <v>85</v>
      </c>
      <c r="BK552" s="191">
        <f>ROUND(I552*H552,2)</f>
        <v>0</v>
      </c>
      <c r="BL552" s="18" t="s">
        <v>254</v>
      </c>
      <c r="BM552" s="190" t="s">
        <v>892</v>
      </c>
    </row>
    <row r="553" spans="1:65" s="13" customFormat="1" ht="11.25">
      <c r="B553" s="192"/>
      <c r="C553" s="193"/>
      <c r="D553" s="194" t="s">
        <v>180</v>
      </c>
      <c r="E553" s="195" t="s">
        <v>19</v>
      </c>
      <c r="F553" s="196" t="s">
        <v>3190</v>
      </c>
      <c r="G553" s="193"/>
      <c r="H553" s="197">
        <v>164.7</v>
      </c>
      <c r="I553" s="198"/>
      <c r="J553" s="193"/>
      <c r="K553" s="193"/>
      <c r="L553" s="199"/>
      <c r="M553" s="200"/>
      <c r="N553" s="201"/>
      <c r="O553" s="201"/>
      <c r="P553" s="201"/>
      <c r="Q553" s="201"/>
      <c r="R553" s="201"/>
      <c r="S553" s="201"/>
      <c r="T553" s="202"/>
      <c r="AT553" s="203" t="s">
        <v>180</v>
      </c>
      <c r="AU553" s="203" t="s">
        <v>85</v>
      </c>
      <c r="AV553" s="13" t="s">
        <v>85</v>
      </c>
      <c r="AW553" s="13" t="s">
        <v>34</v>
      </c>
      <c r="AX553" s="13" t="s">
        <v>73</v>
      </c>
      <c r="AY553" s="203" t="s">
        <v>171</v>
      </c>
    </row>
    <row r="554" spans="1:65" s="14" customFormat="1" ht="11.25">
      <c r="B554" s="204"/>
      <c r="C554" s="205"/>
      <c r="D554" s="194" t="s">
        <v>180</v>
      </c>
      <c r="E554" s="206" t="s">
        <v>19</v>
      </c>
      <c r="F554" s="207" t="s">
        <v>183</v>
      </c>
      <c r="G554" s="205"/>
      <c r="H554" s="208">
        <v>164.7</v>
      </c>
      <c r="I554" s="209"/>
      <c r="J554" s="205"/>
      <c r="K554" s="205"/>
      <c r="L554" s="210"/>
      <c r="M554" s="211"/>
      <c r="N554" s="212"/>
      <c r="O554" s="212"/>
      <c r="P554" s="212"/>
      <c r="Q554" s="212"/>
      <c r="R554" s="212"/>
      <c r="S554" s="212"/>
      <c r="T554" s="213"/>
      <c r="AT554" s="214" t="s">
        <v>180</v>
      </c>
      <c r="AU554" s="214" t="s">
        <v>85</v>
      </c>
      <c r="AV554" s="14" t="s">
        <v>178</v>
      </c>
      <c r="AW554" s="14" t="s">
        <v>34</v>
      </c>
      <c r="AX554" s="14" t="s">
        <v>79</v>
      </c>
      <c r="AY554" s="214" t="s">
        <v>171</v>
      </c>
    </row>
    <row r="555" spans="1:65" s="2" customFormat="1" ht="24">
      <c r="A555" s="35"/>
      <c r="B555" s="36"/>
      <c r="C555" s="215" t="s">
        <v>923</v>
      </c>
      <c r="D555" s="215" t="s">
        <v>285</v>
      </c>
      <c r="E555" s="216" t="s">
        <v>894</v>
      </c>
      <c r="F555" s="217" t="s">
        <v>895</v>
      </c>
      <c r="G555" s="218" t="s">
        <v>231</v>
      </c>
      <c r="H555" s="219">
        <v>167.994</v>
      </c>
      <c r="I555" s="220"/>
      <c r="J555" s="221">
        <f>ROUND(I555*H555,2)</f>
        <v>0</v>
      </c>
      <c r="K555" s="217" t="s">
        <v>177</v>
      </c>
      <c r="L555" s="222"/>
      <c r="M555" s="223" t="s">
        <v>19</v>
      </c>
      <c r="N555" s="224" t="s">
        <v>45</v>
      </c>
      <c r="O555" s="65"/>
      <c r="P555" s="188">
        <f>O555*H555</f>
        <v>0</v>
      </c>
      <c r="Q555" s="188">
        <v>5.7999999999999996E-3</v>
      </c>
      <c r="R555" s="188">
        <f>Q555*H555</f>
        <v>0.97436519999999993</v>
      </c>
      <c r="S555" s="188">
        <v>0</v>
      </c>
      <c r="T555" s="189">
        <f>S555*H555</f>
        <v>0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190" t="s">
        <v>341</v>
      </c>
      <c r="AT555" s="190" t="s">
        <v>285</v>
      </c>
      <c r="AU555" s="190" t="s">
        <v>85</v>
      </c>
      <c r="AY555" s="18" t="s">
        <v>171</v>
      </c>
      <c r="BE555" s="191">
        <f>IF(N555="základní",J555,0)</f>
        <v>0</v>
      </c>
      <c r="BF555" s="191">
        <f>IF(N555="snížená",J555,0)</f>
        <v>0</v>
      </c>
      <c r="BG555" s="191">
        <f>IF(N555="zákl. přenesená",J555,0)</f>
        <v>0</v>
      </c>
      <c r="BH555" s="191">
        <f>IF(N555="sníž. přenesená",J555,0)</f>
        <v>0</v>
      </c>
      <c r="BI555" s="191">
        <f>IF(N555="nulová",J555,0)</f>
        <v>0</v>
      </c>
      <c r="BJ555" s="18" t="s">
        <v>85</v>
      </c>
      <c r="BK555" s="191">
        <f>ROUND(I555*H555,2)</f>
        <v>0</v>
      </c>
      <c r="BL555" s="18" t="s">
        <v>254</v>
      </c>
      <c r="BM555" s="190" t="s">
        <v>896</v>
      </c>
    </row>
    <row r="556" spans="1:65" s="13" customFormat="1" ht="11.25">
      <c r="B556" s="192"/>
      <c r="C556" s="193"/>
      <c r="D556" s="194" t="s">
        <v>180</v>
      </c>
      <c r="E556" s="195" t="s">
        <v>19</v>
      </c>
      <c r="F556" s="196" t="s">
        <v>3191</v>
      </c>
      <c r="G556" s="193"/>
      <c r="H556" s="197">
        <v>164.7</v>
      </c>
      <c r="I556" s="198"/>
      <c r="J556" s="193"/>
      <c r="K556" s="193"/>
      <c r="L556" s="199"/>
      <c r="M556" s="200"/>
      <c r="N556" s="201"/>
      <c r="O556" s="201"/>
      <c r="P556" s="201"/>
      <c r="Q556" s="201"/>
      <c r="R556" s="201"/>
      <c r="S556" s="201"/>
      <c r="T556" s="202"/>
      <c r="AT556" s="203" t="s">
        <v>180</v>
      </c>
      <c r="AU556" s="203" t="s">
        <v>85</v>
      </c>
      <c r="AV556" s="13" t="s">
        <v>85</v>
      </c>
      <c r="AW556" s="13" t="s">
        <v>34</v>
      </c>
      <c r="AX556" s="13" t="s">
        <v>79</v>
      </c>
      <c r="AY556" s="203" t="s">
        <v>171</v>
      </c>
    </row>
    <row r="557" spans="1:65" s="13" customFormat="1" ht="11.25">
      <c r="B557" s="192"/>
      <c r="C557" s="193"/>
      <c r="D557" s="194" t="s">
        <v>180</v>
      </c>
      <c r="E557" s="193"/>
      <c r="F557" s="196" t="s">
        <v>3192</v>
      </c>
      <c r="G557" s="193"/>
      <c r="H557" s="197">
        <v>167.994</v>
      </c>
      <c r="I557" s="198"/>
      <c r="J557" s="193"/>
      <c r="K557" s="193"/>
      <c r="L557" s="199"/>
      <c r="M557" s="200"/>
      <c r="N557" s="201"/>
      <c r="O557" s="201"/>
      <c r="P557" s="201"/>
      <c r="Q557" s="201"/>
      <c r="R557" s="201"/>
      <c r="S557" s="201"/>
      <c r="T557" s="202"/>
      <c r="AT557" s="203" t="s">
        <v>180</v>
      </c>
      <c r="AU557" s="203" t="s">
        <v>85</v>
      </c>
      <c r="AV557" s="13" t="s">
        <v>85</v>
      </c>
      <c r="AW557" s="13" t="s">
        <v>4</v>
      </c>
      <c r="AX557" s="13" t="s">
        <v>79</v>
      </c>
      <c r="AY557" s="203" t="s">
        <v>171</v>
      </c>
    </row>
    <row r="558" spans="1:65" s="2" customFormat="1" ht="48">
      <c r="A558" s="35"/>
      <c r="B558" s="36"/>
      <c r="C558" s="179" t="s">
        <v>928</v>
      </c>
      <c r="D558" s="179" t="s">
        <v>173</v>
      </c>
      <c r="E558" s="180" t="s">
        <v>900</v>
      </c>
      <c r="F558" s="181" t="s">
        <v>901</v>
      </c>
      <c r="G558" s="182" t="s">
        <v>231</v>
      </c>
      <c r="H558" s="183">
        <v>33.42</v>
      </c>
      <c r="I558" s="184"/>
      <c r="J558" s="185">
        <f>ROUND(I558*H558,2)</f>
        <v>0</v>
      </c>
      <c r="K558" s="181" t="s">
        <v>177</v>
      </c>
      <c r="L558" s="40"/>
      <c r="M558" s="186" t="s">
        <v>19</v>
      </c>
      <c r="N558" s="187" t="s">
        <v>45</v>
      </c>
      <c r="O558" s="65"/>
      <c r="P558" s="188">
        <f>O558*H558</f>
        <v>0</v>
      </c>
      <c r="Q558" s="188">
        <v>1.0499999999999999E-5</v>
      </c>
      <c r="R558" s="188">
        <f>Q558*H558</f>
        <v>3.5091000000000001E-4</v>
      </c>
      <c r="S558" s="188">
        <v>0</v>
      </c>
      <c r="T558" s="189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190" t="s">
        <v>254</v>
      </c>
      <c r="AT558" s="190" t="s">
        <v>173</v>
      </c>
      <c r="AU558" s="190" t="s">
        <v>85</v>
      </c>
      <c r="AY558" s="18" t="s">
        <v>171</v>
      </c>
      <c r="BE558" s="191">
        <f>IF(N558="základní",J558,0)</f>
        <v>0</v>
      </c>
      <c r="BF558" s="191">
        <f>IF(N558="snížená",J558,0)</f>
        <v>0</v>
      </c>
      <c r="BG558" s="191">
        <f>IF(N558="zákl. přenesená",J558,0)</f>
        <v>0</v>
      </c>
      <c r="BH558" s="191">
        <f>IF(N558="sníž. přenesená",J558,0)</f>
        <v>0</v>
      </c>
      <c r="BI558" s="191">
        <f>IF(N558="nulová",J558,0)</f>
        <v>0</v>
      </c>
      <c r="BJ558" s="18" t="s">
        <v>85</v>
      </c>
      <c r="BK558" s="191">
        <f>ROUND(I558*H558,2)</f>
        <v>0</v>
      </c>
      <c r="BL558" s="18" t="s">
        <v>254</v>
      </c>
      <c r="BM558" s="190" t="s">
        <v>902</v>
      </c>
    </row>
    <row r="559" spans="1:65" s="13" customFormat="1" ht="11.25">
      <c r="B559" s="192"/>
      <c r="C559" s="193"/>
      <c r="D559" s="194" t="s">
        <v>180</v>
      </c>
      <c r="E559" s="195" t="s">
        <v>19</v>
      </c>
      <c r="F559" s="196" t="s">
        <v>3178</v>
      </c>
      <c r="G559" s="193"/>
      <c r="H559" s="197">
        <v>33.42</v>
      </c>
      <c r="I559" s="198"/>
      <c r="J559" s="193"/>
      <c r="K559" s="193"/>
      <c r="L559" s="199"/>
      <c r="M559" s="200"/>
      <c r="N559" s="201"/>
      <c r="O559" s="201"/>
      <c r="P559" s="201"/>
      <c r="Q559" s="201"/>
      <c r="R559" s="201"/>
      <c r="S559" s="201"/>
      <c r="T559" s="202"/>
      <c r="AT559" s="203" t="s">
        <v>180</v>
      </c>
      <c r="AU559" s="203" t="s">
        <v>85</v>
      </c>
      <c r="AV559" s="13" t="s">
        <v>85</v>
      </c>
      <c r="AW559" s="13" t="s">
        <v>34</v>
      </c>
      <c r="AX559" s="13" t="s">
        <v>79</v>
      </c>
      <c r="AY559" s="203" t="s">
        <v>171</v>
      </c>
    </row>
    <row r="560" spans="1:65" s="2" customFormat="1" ht="24">
      <c r="A560" s="35"/>
      <c r="B560" s="36"/>
      <c r="C560" s="215" t="s">
        <v>935</v>
      </c>
      <c r="D560" s="215" t="s">
        <v>285</v>
      </c>
      <c r="E560" s="216" t="s">
        <v>903</v>
      </c>
      <c r="F560" s="217" t="s">
        <v>904</v>
      </c>
      <c r="G560" s="218" t="s">
        <v>231</v>
      </c>
      <c r="H560" s="219">
        <v>36.762</v>
      </c>
      <c r="I560" s="220"/>
      <c r="J560" s="221">
        <f>ROUND(I560*H560,2)</f>
        <v>0</v>
      </c>
      <c r="K560" s="217" t="s">
        <v>177</v>
      </c>
      <c r="L560" s="222"/>
      <c r="M560" s="223" t="s">
        <v>19</v>
      </c>
      <c r="N560" s="224" t="s">
        <v>45</v>
      </c>
      <c r="O560" s="65"/>
      <c r="P560" s="188">
        <f>O560*H560</f>
        <v>0</v>
      </c>
      <c r="Q560" s="188">
        <v>5.0000000000000001E-4</v>
      </c>
      <c r="R560" s="188">
        <f>Q560*H560</f>
        <v>1.8381000000000002E-2</v>
      </c>
      <c r="S560" s="188">
        <v>0</v>
      </c>
      <c r="T560" s="189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190" t="s">
        <v>341</v>
      </c>
      <c r="AT560" s="190" t="s">
        <v>285</v>
      </c>
      <c r="AU560" s="190" t="s">
        <v>85</v>
      </c>
      <c r="AY560" s="18" t="s">
        <v>171</v>
      </c>
      <c r="BE560" s="191">
        <f>IF(N560="základní",J560,0)</f>
        <v>0</v>
      </c>
      <c r="BF560" s="191">
        <f>IF(N560="snížená",J560,0)</f>
        <v>0</v>
      </c>
      <c r="BG560" s="191">
        <f>IF(N560="zákl. přenesená",J560,0)</f>
        <v>0</v>
      </c>
      <c r="BH560" s="191">
        <f>IF(N560="sníž. přenesená",J560,0)</f>
        <v>0</v>
      </c>
      <c r="BI560" s="191">
        <f>IF(N560="nulová",J560,0)</f>
        <v>0</v>
      </c>
      <c r="BJ560" s="18" t="s">
        <v>85</v>
      </c>
      <c r="BK560" s="191">
        <f>ROUND(I560*H560,2)</f>
        <v>0</v>
      </c>
      <c r="BL560" s="18" t="s">
        <v>254</v>
      </c>
      <c r="BM560" s="190" t="s">
        <v>905</v>
      </c>
    </row>
    <row r="561" spans="1:65" s="13" customFormat="1" ht="11.25">
      <c r="B561" s="192"/>
      <c r="C561" s="193"/>
      <c r="D561" s="194" t="s">
        <v>180</v>
      </c>
      <c r="E561" s="195" t="s">
        <v>19</v>
      </c>
      <c r="F561" s="196" t="s">
        <v>3193</v>
      </c>
      <c r="G561" s="193"/>
      <c r="H561" s="197">
        <v>36.762</v>
      </c>
      <c r="I561" s="198"/>
      <c r="J561" s="193"/>
      <c r="K561" s="193"/>
      <c r="L561" s="199"/>
      <c r="M561" s="200"/>
      <c r="N561" s="201"/>
      <c r="O561" s="201"/>
      <c r="P561" s="201"/>
      <c r="Q561" s="201"/>
      <c r="R561" s="201"/>
      <c r="S561" s="201"/>
      <c r="T561" s="202"/>
      <c r="AT561" s="203" t="s">
        <v>180</v>
      </c>
      <c r="AU561" s="203" t="s">
        <v>85</v>
      </c>
      <c r="AV561" s="13" t="s">
        <v>85</v>
      </c>
      <c r="AW561" s="13" t="s">
        <v>34</v>
      </c>
      <c r="AX561" s="13" t="s">
        <v>73</v>
      </c>
      <c r="AY561" s="203" t="s">
        <v>171</v>
      </c>
    </row>
    <row r="562" spans="1:65" s="14" customFormat="1" ht="11.25">
      <c r="B562" s="204"/>
      <c r="C562" s="205"/>
      <c r="D562" s="194" t="s">
        <v>180</v>
      </c>
      <c r="E562" s="206" t="s">
        <v>19</v>
      </c>
      <c r="F562" s="207" t="s">
        <v>183</v>
      </c>
      <c r="G562" s="205"/>
      <c r="H562" s="208">
        <v>36.762</v>
      </c>
      <c r="I562" s="209"/>
      <c r="J562" s="205"/>
      <c r="K562" s="205"/>
      <c r="L562" s="210"/>
      <c r="M562" s="211"/>
      <c r="N562" s="212"/>
      <c r="O562" s="212"/>
      <c r="P562" s="212"/>
      <c r="Q562" s="212"/>
      <c r="R562" s="212"/>
      <c r="S562" s="212"/>
      <c r="T562" s="213"/>
      <c r="AT562" s="214" t="s">
        <v>180</v>
      </c>
      <c r="AU562" s="214" t="s">
        <v>85</v>
      </c>
      <c r="AV562" s="14" t="s">
        <v>178</v>
      </c>
      <c r="AW562" s="14" t="s">
        <v>34</v>
      </c>
      <c r="AX562" s="14" t="s">
        <v>79</v>
      </c>
      <c r="AY562" s="214" t="s">
        <v>171</v>
      </c>
    </row>
    <row r="563" spans="1:65" s="2" customFormat="1" ht="48">
      <c r="A563" s="35"/>
      <c r="B563" s="36"/>
      <c r="C563" s="179" t="s">
        <v>940</v>
      </c>
      <c r="D563" s="179" t="s">
        <v>173</v>
      </c>
      <c r="E563" s="180" t="s">
        <v>900</v>
      </c>
      <c r="F563" s="181" t="s">
        <v>901</v>
      </c>
      <c r="G563" s="182" t="s">
        <v>231</v>
      </c>
      <c r="H563" s="183">
        <v>162.523</v>
      </c>
      <c r="I563" s="184"/>
      <c r="J563" s="185">
        <f>ROUND(I563*H563,2)</f>
        <v>0</v>
      </c>
      <c r="K563" s="181" t="s">
        <v>177</v>
      </c>
      <c r="L563" s="40"/>
      <c r="M563" s="186" t="s">
        <v>19</v>
      </c>
      <c r="N563" s="187" t="s">
        <v>45</v>
      </c>
      <c r="O563" s="65"/>
      <c r="P563" s="188">
        <f>O563*H563</f>
        <v>0</v>
      </c>
      <c r="Q563" s="188">
        <v>1.0000000000000001E-5</v>
      </c>
      <c r="R563" s="188">
        <f>Q563*H563</f>
        <v>1.6252300000000001E-3</v>
      </c>
      <c r="S563" s="188">
        <v>0</v>
      </c>
      <c r="T563" s="189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190" t="s">
        <v>254</v>
      </c>
      <c r="AT563" s="190" t="s">
        <v>173</v>
      </c>
      <c r="AU563" s="190" t="s">
        <v>85</v>
      </c>
      <c r="AY563" s="18" t="s">
        <v>171</v>
      </c>
      <c r="BE563" s="191">
        <f>IF(N563="základní",J563,0)</f>
        <v>0</v>
      </c>
      <c r="BF563" s="191">
        <f>IF(N563="snížená",J563,0)</f>
        <v>0</v>
      </c>
      <c r="BG563" s="191">
        <f>IF(N563="zákl. přenesená",J563,0)</f>
        <v>0</v>
      </c>
      <c r="BH563" s="191">
        <f>IF(N563="sníž. přenesená",J563,0)</f>
        <v>0</v>
      </c>
      <c r="BI563" s="191">
        <f>IF(N563="nulová",J563,0)</f>
        <v>0</v>
      </c>
      <c r="BJ563" s="18" t="s">
        <v>85</v>
      </c>
      <c r="BK563" s="191">
        <f>ROUND(I563*H563,2)</f>
        <v>0</v>
      </c>
      <c r="BL563" s="18" t="s">
        <v>254</v>
      </c>
      <c r="BM563" s="190" t="s">
        <v>3194</v>
      </c>
    </row>
    <row r="564" spans="1:65" s="13" customFormat="1" ht="22.5">
      <c r="B564" s="192"/>
      <c r="C564" s="193"/>
      <c r="D564" s="194" t="s">
        <v>180</v>
      </c>
      <c r="E564" s="195" t="s">
        <v>19</v>
      </c>
      <c r="F564" s="196" t="s">
        <v>3195</v>
      </c>
      <c r="G564" s="193"/>
      <c r="H564" s="197">
        <v>163.523</v>
      </c>
      <c r="I564" s="198"/>
      <c r="J564" s="193"/>
      <c r="K564" s="193"/>
      <c r="L564" s="199"/>
      <c r="M564" s="200"/>
      <c r="N564" s="201"/>
      <c r="O564" s="201"/>
      <c r="P564" s="201"/>
      <c r="Q564" s="201"/>
      <c r="R564" s="201"/>
      <c r="S564" s="201"/>
      <c r="T564" s="202"/>
      <c r="AT564" s="203" t="s">
        <v>180</v>
      </c>
      <c r="AU564" s="203" t="s">
        <v>85</v>
      </c>
      <c r="AV564" s="13" t="s">
        <v>85</v>
      </c>
      <c r="AW564" s="13" t="s">
        <v>34</v>
      </c>
      <c r="AX564" s="13" t="s">
        <v>73</v>
      </c>
      <c r="AY564" s="203" t="s">
        <v>171</v>
      </c>
    </row>
    <row r="565" spans="1:65" s="13" customFormat="1" ht="11.25">
      <c r="B565" s="192"/>
      <c r="C565" s="193"/>
      <c r="D565" s="194" t="s">
        <v>180</v>
      </c>
      <c r="E565" s="195" t="s">
        <v>19</v>
      </c>
      <c r="F565" s="196" t="s">
        <v>3196</v>
      </c>
      <c r="G565" s="193"/>
      <c r="H565" s="197">
        <v>-1</v>
      </c>
      <c r="I565" s="198"/>
      <c r="J565" s="193"/>
      <c r="K565" s="193"/>
      <c r="L565" s="199"/>
      <c r="M565" s="200"/>
      <c r="N565" s="201"/>
      <c r="O565" s="201"/>
      <c r="P565" s="201"/>
      <c r="Q565" s="201"/>
      <c r="R565" s="201"/>
      <c r="S565" s="201"/>
      <c r="T565" s="202"/>
      <c r="AT565" s="203" t="s">
        <v>180</v>
      </c>
      <c r="AU565" s="203" t="s">
        <v>85</v>
      </c>
      <c r="AV565" s="13" t="s">
        <v>85</v>
      </c>
      <c r="AW565" s="13" t="s">
        <v>34</v>
      </c>
      <c r="AX565" s="13" t="s">
        <v>73</v>
      </c>
      <c r="AY565" s="203" t="s">
        <v>171</v>
      </c>
    </row>
    <row r="566" spans="1:65" s="14" customFormat="1" ht="11.25">
      <c r="B566" s="204"/>
      <c r="C566" s="205"/>
      <c r="D566" s="194" t="s">
        <v>180</v>
      </c>
      <c r="E566" s="206" t="s">
        <v>19</v>
      </c>
      <c r="F566" s="207" t="s">
        <v>183</v>
      </c>
      <c r="G566" s="205"/>
      <c r="H566" s="208">
        <v>162.523</v>
      </c>
      <c r="I566" s="209"/>
      <c r="J566" s="205"/>
      <c r="K566" s="205"/>
      <c r="L566" s="210"/>
      <c r="M566" s="211"/>
      <c r="N566" s="212"/>
      <c r="O566" s="212"/>
      <c r="P566" s="212"/>
      <c r="Q566" s="212"/>
      <c r="R566" s="212"/>
      <c r="S566" s="212"/>
      <c r="T566" s="213"/>
      <c r="AT566" s="214" t="s">
        <v>180</v>
      </c>
      <c r="AU566" s="214" t="s">
        <v>85</v>
      </c>
      <c r="AV566" s="14" t="s">
        <v>178</v>
      </c>
      <c r="AW566" s="14" t="s">
        <v>34</v>
      </c>
      <c r="AX566" s="14" t="s">
        <v>79</v>
      </c>
      <c r="AY566" s="214" t="s">
        <v>171</v>
      </c>
    </row>
    <row r="567" spans="1:65" s="2" customFormat="1" ht="36">
      <c r="A567" s="35"/>
      <c r="B567" s="36"/>
      <c r="C567" s="215" t="s">
        <v>475</v>
      </c>
      <c r="D567" s="215" t="s">
        <v>285</v>
      </c>
      <c r="E567" s="216" t="s">
        <v>1291</v>
      </c>
      <c r="F567" s="217" t="s">
        <v>1292</v>
      </c>
      <c r="G567" s="218" t="s">
        <v>231</v>
      </c>
      <c r="H567" s="219">
        <v>189.42099999999999</v>
      </c>
      <c r="I567" s="220"/>
      <c r="J567" s="221">
        <f>ROUND(I567*H567,2)</f>
        <v>0</v>
      </c>
      <c r="K567" s="217" t="s">
        <v>177</v>
      </c>
      <c r="L567" s="222"/>
      <c r="M567" s="223" t="s">
        <v>19</v>
      </c>
      <c r="N567" s="224" t="s">
        <v>45</v>
      </c>
      <c r="O567" s="65"/>
      <c r="P567" s="188">
        <f>O567*H567</f>
        <v>0</v>
      </c>
      <c r="Q567" s="188">
        <v>1.2999999999999999E-4</v>
      </c>
      <c r="R567" s="188">
        <f>Q567*H567</f>
        <v>2.4624729999999997E-2</v>
      </c>
      <c r="S567" s="188">
        <v>0</v>
      </c>
      <c r="T567" s="189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190" t="s">
        <v>341</v>
      </c>
      <c r="AT567" s="190" t="s">
        <v>285</v>
      </c>
      <c r="AU567" s="190" t="s">
        <v>85</v>
      </c>
      <c r="AY567" s="18" t="s">
        <v>171</v>
      </c>
      <c r="BE567" s="191">
        <f>IF(N567="základní",J567,0)</f>
        <v>0</v>
      </c>
      <c r="BF567" s="191">
        <f>IF(N567="snížená",J567,0)</f>
        <v>0</v>
      </c>
      <c r="BG567" s="191">
        <f>IF(N567="zákl. přenesená",J567,0)</f>
        <v>0</v>
      </c>
      <c r="BH567" s="191">
        <f>IF(N567="sníž. přenesená",J567,0)</f>
        <v>0</v>
      </c>
      <c r="BI567" s="191">
        <f>IF(N567="nulová",J567,0)</f>
        <v>0</v>
      </c>
      <c r="BJ567" s="18" t="s">
        <v>85</v>
      </c>
      <c r="BK567" s="191">
        <f>ROUND(I567*H567,2)</f>
        <v>0</v>
      </c>
      <c r="BL567" s="18" t="s">
        <v>254</v>
      </c>
      <c r="BM567" s="190" t="s">
        <v>3197</v>
      </c>
    </row>
    <row r="568" spans="1:65" s="13" customFormat="1" ht="11.25">
      <c r="B568" s="192"/>
      <c r="C568" s="193"/>
      <c r="D568" s="194" t="s">
        <v>180</v>
      </c>
      <c r="E568" s="195" t="s">
        <v>19</v>
      </c>
      <c r="F568" s="196" t="s">
        <v>3198</v>
      </c>
      <c r="G568" s="193"/>
      <c r="H568" s="197">
        <v>162.523</v>
      </c>
      <c r="I568" s="198"/>
      <c r="J568" s="193"/>
      <c r="K568" s="193"/>
      <c r="L568" s="199"/>
      <c r="M568" s="200"/>
      <c r="N568" s="201"/>
      <c r="O568" s="201"/>
      <c r="P568" s="201"/>
      <c r="Q568" s="201"/>
      <c r="R568" s="201"/>
      <c r="S568" s="201"/>
      <c r="T568" s="202"/>
      <c r="AT568" s="203" t="s">
        <v>180</v>
      </c>
      <c r="AU568" s="203" t="s">
        <v>85</v>
      </c>
      <c r="AV568" s="13" t="s">
        <v>85</v>
      </c>
      <c r="AW568" s="13" t="s">
        <v>34</v>
      </c>
      <c r="AX568" s="13" t="s">
        <v>79</v>
      </c>
      <c r="AY568" s="203" t="s">
        <v>171</v>
      </c>
    </row>
    <row r="569" spans="1:65" s="13" customFormat="1" ht="11.25">
      <c r="B569" s="192"/>
      <c r="C569" s="193"/>
      <c r="D569" s="194" t="s">
        <v>180</v>
      </c>
      <c r="E569" s="193"/>
      <c r="F569" s="196" t="s">
        <v>3199</v>
      </c>
      <c r="G569" s="193"/>
      <c r="H569" s="197">
        <v>189.42099999999999</v>
      </c>
      <c r="I569" s="198"/>
      <c r="J569" s="193"/>
      <c r="K569" s="193"/>
      <c r="L569" s="199"/>
      <c r="M569" s="200"/>
      <c r="N569" s="201"/>
      <c r="O569" s="201"/>
      <c r="P569" s="201"/>
      <c r="Q569" s="201"/>
      <c r="R569" s="201"/>
      <c r="S569" s="201"/>
      <c r="T569" s="202"/>
      <c r="AT569" s="203" t="s">
        <v>180</v>
      </c>
      <c r="AU569" s="203" t="s">
        <v>85</v>
      </c>
      <c r="AV569" s="13" t="s">
        <v>85</v>
      </c>
      <c r="AW569" s="13" t="s">
        <v>4</v>
      </c>
      <c r="AX569" s="13" t="s">
        <v>79</v>
      </c>
      <c r="AY569" s="203" t="s">
        <v>171</v>
      </c>
    </row>
    <row r="570" spans="1:65" s="2" customFormat="1" ht="48">
      <c r="A570" s="35"/>
      <c r="B570" s="36"/>
      <c r="C570" s="179" t="s">
        <v>948</v>
      </c>
      <c r="D570" s="179" t="s">
        <v>173</v>
      </c>
      <c r="E570" s="180" t="s">
        <v>908</v>
      </c>
      <c r="F570" s="181" t="s">
        <v>909</v>
      </c>
      <c r="G570" s="182" t="s">
        <v>215</v>
      </c>
      <c r="H570" s="183">
        <v>6.3470000000000004</v>
      </c>
      <c r="I570" s="184"/>
      <c r="J570" s="185">
        <f>ROUND(I570*H570,2)</f>
        <v>0</v>
      </c>
      <c r="K570" s="181" t="s">
        <v>177</v>
      </c>
      <c r="L570" s="40"/>
      <c r="M570" s="186" t="s">
        <v>19</v>
      </c>
      <c r="N570" s="187" t="s">
        <v>45</v>
      </c>
      <c r="O570" s="65"/>
      <c r="P570" s="188">
        <f>O570*H570</f>
        <v>0</v>
      </c>
      <c r="Q570" s="188">
        <v>0</v>
      </c>
      <c r="R570" s="188">
        <f>Q570*H570</f>
        <v>0</v>
      </c>
      <c r="S570" s="188">
        <v>0</v>
      </c>
      <c r="T570" s="189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190" t="s">
        <v>254</v>
      </c>
      <c r="AT570" s="190" t="s">
        <v>173</v>
      </c>
      <c r="AU570" s="190" t="s">
        <v>85</v>
      </c>
      <c r="AY570" s="18" t="s">
        <v>171</v>
      </c>
      <c r="BE570" s="191">
        <f>IF(N570="základní",J570,0)</f>
        <v>0</v>
      </c>
      <c r="BF570" s="191">
        <f>IF(N570="snížená",J570,0)</f>
        <v>0</v>
      </c>
      <c r="BG570" s="191">
        <f>IF(N570="zákl. přenesená",J570,0)</f>
        <v>0</v>
      </c>
      <c r="BH570" s="191">
        <f>IF(N570="sníž. přenesená",J570,0)</f>
        <v>0</v>
      </c>
      <c r="BI570" s="191">
        <f>IF(N570="nulová",J570,0)</f>
        <v>0</v>
      </c>
      <c r="BJ570" s="18" t="s">
        <v>85</v>
      </c>
      <c r="BK570" s="191">
        <f>ROUND(I570*H570,2)</f>
        <v>0</v>
      </c>
      <c r="BL570" s="18" t="s">
        <v>254</v>
      </c>
      <c r="BM570" s="190" t="s">
        <v>910</v>
      </c>
    </row>
    <row r="571" spans="1:65" s="13" customFormat="1" ht="11.25">
      <c r="B571" s="192"/>
      <c r="C571" s="193"/>
      <c r="D571" s="194" t="s">
        <v>180</v>
      </c>
      <c r="E571" s="195" t="s">
        <v>19</v>
      </c>
      <c r="F571" s="196" t="s">
        <v>3200</v>
      </c>
      <c r="G571" s="193"/>
      <c r="H571" s="197">
        <v>6.3470000000000004</v>
      </c>
      <c r="I571" s="198"/>
      <c r="J571" s="193"/>
      <c r="K571" s="193"/>
      <c r="L571" s="199"/>
      <c r="M571" s="200"/>
      <c r="N571" s="201"/>
      <c r="O571" s="201"/>
      <c r="P571" s="201"/>
      <c r="Q571" s="201"/>
      <c r="R571" s="201"/>
      <c r="S571" s="201"/>
      <c r="T571" s="202"/>
      <c r="AT571" s="203" t="s">
        <v>180</v>
      </c>
      <c r="AU571" s="203" t="s">
        <v>85</v>
      </c>
      <c r="AV571" s="13" t="s">
        <v>85</v>
      </c>
      <c r="AW571" s="13" t="s">
        <v>34</v>
      </c>
      <c r="AX571" s="13" t="s">
        <v>73</v>
      </c>
      <c r="AY571" s="203" t="s">
        <v>171</v>
      </c>
    </row>
    <row r="572" spans="1:65" s="14" customFormat="1" ht="11.25">
      <c r="B572" s="204"/>
      <c r="C572" s="205"/>
      <c r="D572" s="194" t="s">
        <v>180</v>
      </c>
      <c r="E572" s="206" t="s">
        <v>19</v>
      </c>
      <c r="F572" s="207" t="s">
        <v>183</v>
      </c>
      <c r="G572" s="205"/>
      <c r="H572" s="208">
        <v>6.3470000000000004</v>
      </c>
      <c r="I572" s="209"/>
      <c r="J572" s="205"/>
      <c r="K572" s="205"/>
      <c r="L572" s="210"/>
      <c r="M572" s="211"/>
      <c r="N572" s="212"/>
      <c r="O572" s="212"/>
      <c r="P572" s="212"/>
      <c r="Q572" s="212"/>
      <c r="R572" s="212"/>
      <c r="S572" s="212"/>
      <c r="T572" s="213"/>
      <c r="AT572" s="214" t="s">
        <v>180</v>
      </c>
      <c r="AU572" s="214" t="s">
        <v>85</v>
      </c>
      <c r="AV572" s="14" t="s">
        <v>178</v>
      </c>
      <c r="AW572" s="14" t="s">
        <v>34</v>
      </c>
      <c r="AX572" s="14" t="s">
        <v>79</v>
      </c>
      <c r="AY572" s="214" t="s">
        <v>171</v>
      </c>
    </row>
    <row r="573" spans="1:65" s="12" customFormat="1" ht="22.9" customHeight="1">
      <c r="B573" s="163"/>
      <c r="C573" s="164"/>
      <c r="D573" s="165" t="s">
        <v>72</v>
      </c>
      <c r="E573" s="177" t="s">
        <v>912</v>
      </c>
      <c r="F573" s="177" t="s">
        <v>913</v>
      </c>
      <c r="G573" s="164"/>
      <c r="H573" s="164"/>
      <c r="I573" s="167"/>
      <c r="J573" s="178">
        <f>BK573</f>
        <v>0</v>
      </c>
      <c r="K573" s="164"/>
      <c r="L573" s="169"/>
      <c r="M573" s="170"/>
      <c r="N573" s="171"/>
      <c r="O573" s="171"/>
      <c r="P573" s="172">
        <f>SUM(P574:P690)</f>
        <v>0</v>
      </c>
      <c r="Q573" s="171"/>
      <c r="R573" s="172">
        <f>SUM(R574:R690)</f>
        <v>32.295416586509006</v>
      </c>
      <c r="S573" s="171"/>
      <c r="T573" s="173">
        <f>SUM(T574:T690)</f>
        <v>1.09856</v>
      </c>
      <c r="AR573" s="174" t="s">
        <v>85</v>
      </c>
      <c r="AT573" s="175" t="s">
        <v>72</v>
      </c>
      <c r="AU573" s="175" t="s">
        <v>79</v>
      </c>
      <c r="AY573" s="174" t="s">
        <v>171</v>
      </c>
      <c r="BK573" s="176">
        <f>SUM(BK574:BK690)</f>
        <v>0</v>
      </c>
    </row>
    <row r="574" spans="1:65" s="2" customFormat="1" ht="24">
      <c r="A574" s="35"/>
      <c r="B574" s="36"/>
      <c r="C574" s="179" t="s">
        <v>481</v>
      </c>
      <c r="D574" s="179" t="s">
        <v>173</v>
      </c>
      <c r="E574" s="180" t="s">
        <v>924</v>
      </c>
      <c r="F574" s="181" t="s">
        <v>925</v>
      </c>
      <c r="G574" s="182" t="s">
        <v>231</v>
      </c>
      <c r="H574" s="183">
        <v>60.738</v>
      </c>
      <c r="I574" s="184"/>
      <c r="J574" s="185">
        <f>ROUND(I574*H574,2)</f>
        <v>0</v>
      </c>
      <c r="K574" s="181" t="s">
        <v>177</v>
      </c>
      <c r="L574" s="40"/>
      <c r="M574" s="186" t="s">
        <v>19</v>
      </c>
      <c r="N574" s="187" t="s">
        <v>45</v>
      </c>
      <c r="O574" s="65"/>
      <c r="P574" s="188">
        <f>O574*H574</f>
        <v>0</v>
      </c>
      <c r="Q574" s="188">
        <v>0</v>
      </c>
      <c r="R574" s="188">
        <f>Q574*H574</f>
        <v>0</v>
      </c>
      <c r="S574" s="188">
        <v>0</v>
      </c>
      <c r="T574" s="189">
        <f>S574*H574</f>
        <v>0</v>
      </c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R574" s="190" t="s">
        <v>254</v>
      </c>
      <c r="AT574" s="190" t="s">
        <v>173</v>
      </c>
      <c r="AU574" s="190" t="s">
        <v>85</v>
      </c>
      <c r="AY574" s="18" t="s">
        <v>171</v>
      </c>
      <c r="BE574" s="191">
        <f>IF(N574="základní",J574,0)</f>
        <v>0</v>
      </c>
      <c r="BF574" s="191">
        <f>IF(N574="snížená",J574,0)</f>
        <v>0</v>
      </c>
      <c r="BG574" s="191">
        <f>IF(N574="zákl. přenesená",J574,0)</f>
        <v>0</v>
      </c>
      <c r="BH574" s="191">
        <f>IF(N574="sníž. přenesená",J574,0)</f>
        <v>0</v>
      </c>
      <c r="BI574" s="191">
        <f>IF(N574="nulová",J574,0)</f>
        <v>0</v>
      </c>
      <c r="BJ574" s="18" t="s">
        <v>85</v>
      </c>
      <c r="BK574" s="191">
        <f>ROUND(I574*H574,2)</f>
        <v>0</v>
      </c>
      <c r="BL574" s="18" t="s">
        <v>254</v>
      </c>
      <c r="BM574" s="190" t="s">
        <v>926</v>
      </c>
    </row>
    <row r="575" spans="1:65" s="13" customFormat="1" ht="11.25">
      <c r="B575" s="192"/>
      <c r="C575" s="193"/>
      <c r="D575" s="194" t="s">
        <v>180</v>
      </c>
      <c r="E575" s="195" t="s">
        <v>19</v>
      </c>
      <c r="F575" s="196" t="s">
        <v>3201</v>
      </c>
      <c r="G575" s="193"/>
      <c r="H575" s="197">
        <v>60.738</v>
      </c>
      <c r="I575" s="198"/>
      <c r="J575" s="193"/>
      <c r="K575" s="193"/>
      <c r="L575" s="199"/>
      <c r="M575" s="200"/>
      <c r="N575" s="201"/>
      <c r="O575" s="201"/>
      <c r="P575" s="201"/>
      <c r="Q575" s="201"/>
      <c r="R575" s="201"/>
      <c r="S575" s="201"/>
      <c r="T575" s="202"/>
      <c r="AT575" s="203" t="s">
        <v>180</v>
      </c>
      <c r="AU575" s="203" t="s">
        <v>85</v>
      </c>
      <c r="AV575" s="13" t="s">
        <v>85</v>
      </c>
      <c r="AW575" s="13" t="s">
        <v>34</v>
      </c>
      <c r="AX575" s="13" t="s">
        <v>79</v>
      </c>
      <c r="AY575" s="203" t="s">
        <v>171</v>
      </c>
    </row>
    <row r="576" spans="1:65" s="2" customFormat="1" ht="16.5" customHeight="1">
      <c r="A576" s="35"/>
      <c r="B576" s="36"/>
      <c r="C576" s="215" t="s">
        <v>956</v>
      </c>
      <c r="D576" s="215" t="s">
        <v>285</v>
      </c>
      <c r="E576" s="216" t="s">
        <v>929</v>
      </c>
      <c r="F576" s="217" t="s">
        <v>930</v>
      </c>
      <c r="G576" s="218" t="s">
        <v>176</v>
      </c>
      <c r="H576" s="219">
        <v>2.0539999999999998</v>
      </c>
      <c r="I576" s="220"/>
      <c r="J576" s="221">
        <f>ROUND(I576*H576,2)</f>
        <v>0</v>
      </c>
      <c r="K576" s="217" t="s">
        <v>177</v>
      </c>
      <c r="L576" s="222"/>
      <c r="M576" s="223" t="s">
        <v>19</v>
      </c>
      <c r="N576" s="224" t="s">
        <v>45</v>
      </c>
      <c r="O576" s="65"/>
      <c r="P576" s="188">
        <f>O576*H576</f>
        <v>0</v>
      </c>
      <c r="Q576" s="188">
        <v>0.5</v>
      </c>
      <c r="R576" s="188">
        <f>Q576*H576</f>
        <v>1.0269999999999999</v>
      </c>
      <c r="S576" s="188">
        <v>0</v>
      </c>
      <c r="T576" s="189">
        <f>S576*H576</f>
        <v>0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R576" s="190" t="s">
        <v>341</v>
      </c>
      <c r="AT576" s="190" t="s">
        <v>285</v>
      </c>
      <c r="AU576" s="190" t="s">
        <v>85</v>
      </c>
      <c r="AY576" s="18" t="s">
        <v>171</v>
      </c>
      <c r="BE576" s="191">
        <f>IF(N576="základní",J576,0)</f>
        <v>0</v>
      </c>
      <c r="BF576" s="191">
        <f>IF(N576="snížená",J576,0)</f>
        <v>0</v>
      </c>
      <c r="BG576" s="191">
        <f>IF(N576="zákl. přenesená",J576,0)</f>
        <v>0</v>
      </c>
      <c r="BH576" s="191">
        <f>IF(N576="sníž. přenesená",J576,0)</f>
        <v>0</v>
      </c>
      <c r="BI576" s="191">
        <f>IF(N576="nulová",J576,0)</f>
        <v>0</v>
      </c>
      <c r="BJ576" s="18" t="s">
        <v>85</v>
      </c>
      <c r="BK576" s="191">
        <f>ROUND(I576*H576,2)</f>
        <v>0</v>
      </c>
      <c r="BL576" s="18" t="s">
        <v>254</v>
      </c>
      <c r="BM576" s="190" t="s">
        <v>931</v>
      </c>
    </row>
    <row r="577" spans="1:65" s="13" customFormat="1" ht="11.25">
      <c r="B577" s="192"/>
      <c r="C577" s="193"/>
      <c r="D577" s="194" t="s">
        <v>180</v>
      </c>
      <c r="E577" s="195" t="s">
        <v>19</v>
      </c>
      <c r="F577" s="196" t="s">
        <v>3202</v>
      </c>
      <c r="G577" s="193"/>
      <c r="H577" s="197">
        <v>1.518</v>
      </c>
      <c r="I577" s="198"/>
      <c r="J577" s="193"/>
      <c r="K577" s="193"/>
      <c r="L577" s="199"/>
      <c r="M577" s="200"/>
      <c r="N577" s="201"/>
      <c r="O577" s="201"/>
      <c r="P577" s="201"/>
      <c r="Q577" s="201"/>
      <c r="R577" s="201"/>
      <c r="S577" s="201"/>
      <c r="T577" s="202"/>
      <c r="AT577" s="203" t="s">
        <v>180</v>
      </c>
      <c r="AU577" s="203" t="s">
        <v>85</v>
      </c>
      <c r="AV577" s="13" t="s">
        <v>85</v>
      </c>
      <c r="AW577" s="13" t="s">
        <v>34</v>
      </c>
      <c r="AX577" s="13" t="s">
        <v>73</v>
      </c>
      <c r="AY577" s="203" t="s">
        <v>171</v>
      </c>
    </row>
    <row r="578" spans="1:65" s="13" customFormat="1" ht="11.25">
      <c r="B578" s="192"/>
      <c r="C578" s="193"/>
      <c r="D578" s="194" t="s">
        <v>180</v>
      </c>
      <c r="E578" s="195" t="s">
        <v>19</v>
      </c>
      <c r="F578" s="196" t="s">
        <v>3203</v>
      </c>
      <c r="G578" s="193"/>
      <c r="H578" s="197">
        <v>0.19400000000000001</v>
      </c>
      <c r="I578" s="198"/>
      <c r="J578" s="193"/>
      <c r="K578" s="193"/>
      <c r="L578" s="199"/>
      <c r="M578" s="200"/>
      <c r="N578" s="201"/>
      <c r="O578" s="201"/>
      <c r="P578" s="201"/>
      <c r="Q578" s="201"/>
      <c r="R578" s="201"/>
      <c r="S578" s="201"/>
      <c r="T578" s="202"/>
      <c r="AT578" s="203" t="s">
        <v>180</v>
      </c>
      <c r="AU578" s="203" t="s">
        <v>85</v>
      </c>
      <c r="AV578" s="13" t="s">
        <v>85</v>
      </c>
      <c r="AW578" s="13" t="s">
        <v>34</v>
      </c>
      <c r="AX578" s="13" t="s">
        <v>73</v>
      </c>
      <c r="AY578" s="203" t="s">
        <v>171</v>
      </c>
    </row>
    <row r="579" spans="1:65" s="14" customFormat="1" ht="11.25">
      <c r="B579" s="204"/>
      <c r="C579" s="205"/>
      <c r="D579" s="194" t="s">
        <v>180</v>
      </c>
      <c r="E579" s="206" t="s">
        <v>19</v>
      </c>
      <c r="F579" s="207" t="s">
        <v>183</v>
      </c>
      <c r="G579" s="205"/>
      <c r="H579" s="208">
        <v>1.712</v>
      </c>
      <c r="I579" s="209"/>
      <c r="J579" s="205"/>
      <c r="K579" s="205"/>
      <c r="L579" s="210"/>
      <c r="M579" s="211"/>
      <c r="N579" s="212"/>
      <c r="O579" s="212"/>
      <c r="P579" s="212"/>
      <c r="Q579" s="212"/>
      <c r="R579" s="212"/>
      <c r="S579" s="212"/>
      <c r="T579" s="213"/>
      <c r="AT579" s="214" t="s">
        <v>180</v>
      </c>
      <c r="AU579" s="214" t="s">
        <v>85</v>
      </c>
      <c r="AV579" s="14" t="s">
        <v>178</v>
      </c>
      <c r="AW579" s="14" t="s">
        <v>34</v>
      </c>
      <c r="AX579" s="14" t="s">
        <v>79</v>
      </c>
      <c r="AY579" s="214" t="s">
        <v>171</v>
      </c>
    </row>
    <row r="580" spans="1:65" s="13" customFormat="1" ht="11.25">
      <c r="B580" s="192"/>
      <c r="C580" s="193"/>
      <c r="D580" s="194" t="s">
        <v>180</v>
      </c>
      <c r="E580" s="193"/>
      <c r="F580" s="196" t="s">
        <v>3204</v>
      </c>
      <c r="G580" s="193"/>
      <c r="H580" s="197">
        <v>2.0539999999999998</v>
      </c>
      <c r="I580" s="198"/>
      <c r="J580" s="193"/>
      <c r="K580" s="193"/>
      <c r="L580" s="199"/>
      <c r="M580" s="200"/>
      <c r="N580" s="201"/>
      <c r="O580" s="201"/>
      <c r="P580" s="201"/>
      <c r="Q580" s="201"/>
      <c r="R580" s="201"/>
      <c r="S580" s="201"/>
      <c r="T580" s="202"/>
      <c r="AT580" s="203" t="s">
        <v>180</v>
      </c>
      <c r="AU580" s="203" t="s">
        <v>85</v>
      </c>
      <c r="AV580" s="13" t="s">
        <v>85</v>
      </c>
      <c r="AW580" s="13" t="s">
        <v>4</v>
      </c>
      <c r="AX580" s="13" t="s">
        <v>79</v>
      </c>
      <c r="AY580" s="203" t="s">
        <v>171</v>
      </c>
    </row>
    <row r="581" spans="1:65" s="2" customFormat="1" ht="24">
      <c r="A581" s="35"/>
      <c r="B581" s="36"/>
      <c r="C581" s="179" t="s">
        <v>487</v>
      </c>
      <c r="D581" s="179" t="s">
        <v>173</v>
      </c>
      <c r="E581" s="180" t="s">
        <v>936</v>
      </c>
      <c r="F581" s="181" t="s">
        <v>937</v>
      </c>
      <c r="G581" s="182" t="s">
        <v>318</v>
      </c>
      <c r="H581" s="183">
        <v>12.452</v>
      </c>
      <c r="I581" s="184"/>
      <c r="J581" s="185">
        <f>ROUND(I581*H581,2)</f>
        <v>0</v>
      </c>
      <c r="K581" s="181" t="s">
        <v>177</v>
      </c>
      <c r="L581" s="40"/>
      <c r="M581" s="186" t="s">
        <v>19</v>
      </c>
      <c r="N581" s="187" t="s">
        <v>45</v>
      </c>
      <c r="O581" s="65"/>
      <c r="P581" s="188">
        <f>O581*H581</f>
        <v>0</v>
      </c>
      <c r="Q581" s="188">
        <v>3.3899999999999998E-3</v>
      </c>
      <c r="R581" s="188">
        <f>Q581*H581</f>
        <v>4.2212279999999998E-2</v>
      </c>
      <c r="S581" s="188">
        <v>0</v>
      </c>
      <c r="T581" s="189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190" t="s">
        <v>254</v>
      </c>
      <c r="AT581" s="190" t="s">
        <v>173</v>
      </c>
      <c r="AU581" s="190" t="s">
        <v>85</v>
      </c>
      <c r="AY581" s="18" t="s">
        <v>171</v>
      </c>
      <c r="BE581" s="191">
        <f>IF(N581="základní",J581,0)</f>
        <v>0</v>
      </c>
      <c r="BF581" s="191">
        <f>IF(N581="snížená",J581,0)</f>
        <v>0</v>
      </c>
      <c r="BG581" s="191">
        <f>IF(N581="zákl. přenesená",J581,0)</f>
        <v>0</v>
      </c>
      <c r="BH581" s="191">
        <f>IF(N581="sníž. přenesená",J581,0)</f>
        <v>0</v>
      </c>
      <c r="BI581" s="191">
        <f>IF(N581="nulová",J581,0)</f>
        <v>0</v>
      </c>
      <c r="BJ581" s="18" t="s">
        <v>85</v>
      </c>
      <c r="BK581" s="191">
        <f>ROUND(I581*H581,2)</f>
        <v>0</v>
      </c>
      <c r="BL581" s="18" t="s">
        <v>254</v>
      </c>
      <c r="BM581" s="190" t="s">
        <v>938</v>
      </c>
    </row>
    <row r="582" spans="1:65" s="13" customFormat="1" ht="11.25">
      <c r="B582" s="192"/>
      <c r="C582" s="193"/>
      <c r="D582" s="194" t="s">
        <v>180</v>
      </c>
      <c r="E582" s="195" t="s">
        <v>19</v>
      </c>
      <c r="F582" s="196" t="s">
        <v>3205</v>
      </c>
      <c r="G582" s="193"/>
      <c r="H582" s="197">
        <v>12.452</v>
      </c>
      <c r="I582" s="198"/>
      <c r="J582" s="193"/>
      <c r="K582" s="193"/>
      <c r="L582" s="199"/>
      <c r="M582" s="200"/>
      <c r="N582" s="201"/>
      <c r="O582" s="201"/>
      <c r="P582" s="201"/>
      <c r="Q582" s="201"/>
      <c r="R582" s="201"/>
      <c r="S582" s="201"/>
      <c r="T582" s="202"/>
      <c r="AT582" s="203" t="s">
        <v>180</v>
      </c>
      <c r="AU582" s="203" t="s">
        <v>85</v>
      </c>
      <c r="AV582" s="13" t="s">
        <v>85</v>
      </c>
      <c r="AW582" s="13" t="s">
        <v>34</v>
      </c>
      <c r="AX582" s="13" t="s">
        <v>79</v>
      </c>
      <c r="AY582" s="203" t="s">
        <v>171</v>
      </c>
    </row>
    <row r="583" spans="1:65" s="2" customFormat="1" ht="16.5" customHeight="1">
      <c r="A583" s="35"/>
      <c r="B583" s="36"/>
      <c r="C583" s="215" t="s">
        <v>968</v>
      </c>
      <c r="D583" s="215" t="s">
        <v>285</v>
      </c>
      <c r="E583" s="216" t="s">
        <v>941</v>
      </c>
      <c r="F583" s="217" t="s">
        <v>942</v>
      </c>
      <c r="G583" s="218" t="s">
        <v>266</v>
      </c>
      <c r="H583" s="219">
        <v>2</v>
      </c>
      <c r="I583" s="220"/>
      <c r="J583" s="221">
        <f>ROUND(I583*H583,2)</f>
        <v>0</v>
      </c>
      <c r="K583" s="217" t="s">
        <v>19</v>
      </c>
      <c r="L583" s="222"/>
      <c r="M583" s="223" t="s">
        <v>19</v>
      </c>
      <c r="N583" s="224" t="s">
        <v>45</v>
      </c>
      <c r="O583" s="65"/>
      <c r="P583" s="188">
        <f>O583*H583</f>
        <v>0</v>
      </c>
      <c r="Q583" s="188">
        <v>0</v>
      </c>
      <c r="R583" s="188">
        <f>Q583*H583</f>
        <v>0</v>
      </c>
      <c r="S583" s="188">
        <v>0</v>
      </c>
      <c r="T583" s="189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190" t="s">
        <v>341</v>
      </c>
      <c r="AT583" s="190" t="s">
        <v>285</v>
      </c>
      <c r="AU583" s="190" t="s">
        <v>85</v>
      </c>
      <c r="AY583" s="18" t="s">
        <v>171</v>
      </c>
      <c r="BE583" s="191">
        <f>IF(N583="základní",J583,0)</f>
        <v>0</v>
      </c>
      <c r="BF583" s="191">
        <f>IF(N583="snížená",J583,0)</f>
        <v>0</v>
      </c>
      <c r="BG583" s="191">
        <f>IF(N583="zákl. přenesená",J583,0)</f>
        <v>0</v>
      </c>
      <c r="BH583" s="191">
        <f>IF(N583="sníž. přenesená",J583,0)</f>
        <v>0</v>
      </c>
      <c r="BI583" s="191">
        <f>IF(N583="nulová",J583,0)</f>
        <v>0</v>
      </c>
      <c r="BJ583" s="18" t="s">
        <v>85</v>
      </c>
      <c r="BK583" s="191">
        <f>ROUND(I583*H583,2)</f>
        <v>0</v>
      </c>
      <c r="BL583" s="18" t="s">
        <v>254</v>
      </c>
      <c r="BM583" s="190" t="s">
        <v>943</v>
      </c>
    </row>
    <row r="584" spans="1:65" s="13" customFormat="1" ht="11.25">
      <c r="B584" s="192"/>
      <c r="C584" s="193"/>
      <c r="D584" s="194" t="s">
        <v>180</v>
      </c>
      <c r="E584" s="195" t="s">
        <v>19</v>
      </c>
      <c r="F584" s="196" t="s">
        <v>85</v>
      </c>
      <c r="G584" s="193"/>
      <c r="H584" s="197">
        <v>2</v>
      </c>
      <c r="I584" s="198"/>
      <c r="J584" s="193"/>
      <c r="K584" s="193"/>
      <c r="L584" s="199"/>
      <c r="M584" s="200"/>
      <c r="N584" s="201"/>
      <c r="O584" s="201"/>
      <c r="P584" s="201"/>
      <c r="Q584" s="201"/>
      <c r="R584" s="201"/>
      <c r="S584" s="201"/>
      <c r="T584" s="202"/>
      <c r="AT584" s="203" t="s">
        <v>180</v>
      </c>
      <c r="AU584" s="203" t="s">
        <v>85</v>
      </c>
      <c r="AV584" s="13" t="s">
        <v>85</v>
      </c>
      <c r="AW584" s="13" t="s">
        <v>34</v>
      </c>
      <c r="AX584" s="13" t="s">
        <v>79</v>
      </c>
      <c r="AY584" s="203" t="s">
        <v>171</v>
      </c>
    </row>
    <row r="585" spans="1:65" s="2" customFormat="1" ht="44.25" customHeight="1">
      <c r="A585" s="35"/>
      <c r="B585" s="36"/>
      <c r="C585" s="179" t="s">
        <v>976</v>
      </c>
      <c r="D585" s="179" t="s">
        <v>173</v>
      </c>
      <c r="E585" s="180" t="s">
        <v>944</v>
      </c>
      <c r="F585" s="181" t="s">
        <v>945</v>
      </c>
      <c r="G585" s="182" t="s">
        <v>176</v>
      </c>
      <c r="H585" s="183">
        <v>8</v>
      </c>
      <c r="I585" s="184"/>
      <c r="J585" s="185">
        <f>ROUND(I585*H585,2)</f>
        <v>0</v>
      </c>
      <c r="K585" s="181" t="s">
        <v>19</v>
      </c>
      <c r="L585" s="40"/>
      <c r="M585" s="186" t="s">
        <v>19</v>
      </c>
      <c r="N585" s="187" t="s">
        <v>45</v>
      </c>
      <c r="O585" s="65"/>
      <c r="P585" s="188">
        <f>O585*H585</f>
        <v>0</v>
      </c>
      <c r="Q585" s="188">
        <v>0</v>
      </c>
      <c r="R585" s="188">
        <f>Q585*H585</f>
        <v>0</v>
      </c>
      <c r="S585" s="188">
        <v>1.2319999999999999E-2</v>
      </c>
      <c r="T585" s="189">
        <f>S585*H585</f>
        <v>9.8559999999999995E-2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90" t="s">
        <v>254</v>
      </c>
      <c r="AT585" s="190" t="s">
        <v>173</v>
      </c>
      <c r="AU585" s="190" t="s">
        <v>85</v>
      </c>
      <c r="AY585" s="18" t="s">
        <v>171</v>
      </c>
      <c r="BE585" s="191">
        <f>IF(N585="základní",J585,0)</f>
        <v>0</v>
      </c>
      <c r="BF585" s="191">
        <f>IF(N585="snížená",J585,0)</f>
        <v>0</v>
      </c>
      <c r="BG585" s="191">
        <f>IF(N585="zákl. přenesená",J585,0)</f>
        <v>0</v>
      </c>
      <c r="BH585" s="191">
        <f>IF(N585="sníž. přenesená",J585,0)</f>
        <v>0</v>
      </c>
      <c r="BI585" s="191">
        <f>IF(N585="nulová",J585,0)</f>
        <v>0</v>
      </c>
      <c r="BJ585" s="18" t="s">
        <v>85</v>
      </c>
      <c r="BK585" s="191">
        <f>ROUND(I585*H585,2)</f>
        <v>0</v>
      </c>
      <c r="BL585" s="18" t="s">
        <v>254</v>
      </c>
      <c r="BM585" s="190" t="s">
        <v>946</v>
      </c>
    </row>
    <row r="586" spans="1:65" s="13" customFormat="1" ht="11.25">
      <c r="B586" s="192"/>
      <c r="C586" s="193"/>
      <c r="D586" s="194" t="s">
        <v>180</v>
      </c>
      <c r="E586" s="195" t="s">
        <v>19</v>
      </c>
      <c r="F586" s="196" t="s">
        <v>3206</v>
      </c>
      <c r="G586" s="193"/>
      <c r="H586" s="197">
        <v>8</v>
      </c>
      <c r="I586" s="198"/>
      <c r="J586" s="193"/>
      <c r="K586" s="193"/>
      <c r="L586" s="199"/>
      <c r="M586" s="200"/>
      <c r="N586" s="201"/>
      <c r="O586" s="201"/>
      <c r="P586" s="201"/>
      <c r="Q586" s="201"/>
      <c r="R586" s="201"/>
      <c r="S586" s="201"/>
      <c r="T586" s="202"/>
      <c r="AT586" s="203" t="s">
        <v>180</v>
      </c>
      <c r="AU586" s="203" t="s">
        <v>85</v>
      </c>
      <c r="AV586" s="13" t="s">
        <v>85</v>
      </c>
      <c r="AW586" s="13" t="s">
        <v>34</v>
      </c>
      <c r="AX586" s="13" t="s">
        <v>79</v>
      </c>
      <c r="AY586" s="203" t="s">
        <v>171</v>
      </c>
    </row>
    <row r="587" spans="1:65" s="2" customFormat="1" ht="36">
      <c r="A587" s="35"/>
      <c r="B587" s="36"/>
      <c r="C587" s="179" t="s">
        <v>983</v>
      </c>
      <c r="D587" s="179" t="s">
        <v>173</v>
      </c>
      <c r="E587" s="180" t="s">
        <v>949</v>
      </c>
      <c r="F587" s="181" t="s">
        <v>950</v>
      </c>
      <c r="G587" s="182" t="s">
        <v>318</v>
      </c>
      <c r="H587" s="183">
        <v>45</v>
      </c>
      <c r="I587" s="184"/>
      <c r="J587" s="185">
        <f>ROUND(I587*H587,2)</f>
        <v>0</v>
      </c>
      <c r="K587" s="181" t="s">
        <v>177</v>
      </c>
      <c r="L587" s="40"/>
      <c r="M587" s="186" t="s">
        <v>19</v>
      </c>
      <c r="N587" s="187" t="s">
        <v>45</v>
      </c>
      <c r="O587" s="65"/>
      <c r="P587" s="188">
        <f>O587*H587</f>
        <v>0</v>
      </c>
      <c r="Q587" s="188">
        <v>8.0000000000000007E-5</v>
      </c>
      <c r="R587" s="188">
        <f>Q587*H587</f>
        <v>3.6000000000000003E-3</v>
      </c>
      <c r="S587" s="188">
        <v>0</v>
      </c>
      <c r="T587" s="189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190" t="s">
        <v>254</v>
      </c>
      <c r="AT587" s="190" t="s">
        <v>173</v>
      </c>
      <c r="AU587" s="190" t="s">
        <v>85</v>
      </c>
      <c r="AY587" s="18" t="s">
        <v>171</v>
      </c>
      <c r="BE587" s="191">
        <f>IF(N587="základní",J587,0)</f>
        <v>0</v>
      </c>
      <c r="BF587" s="191">
        <f>IF(N587="snížená",J587,0)</f>
        <v>0</v>
      </c>
      <c r="BG587" s="191">
        <f>IF(N587="zákl. přenesená",J587,0)</f>
        <v>0</v>
      </c>
      <c r="BH587" s="191">
        <f>IF(N587="sníž. přenesená",J587,0)</f>
        <v>0</v>
      </c>
      <c r="BI587" s="191">
        <f>IF(N587="nulová",J587,0)</f>
        <v>0</v>
      </c>
      <c r="BJ587" s="18" t="s">
        <v>85</v>
      </c>
      <c r="BK587" s="191">
        <f>ROUND(I587*H587,2)</f>
        <v>0</v>
      </c>
      <c r="BL587" s="18" t="s">
        <v>254</v>
      </c>
      <c r="BM587" s="190" t="s">
        <v>951</v>
      </c>
    </row>
    <row r="588" spans="1:65" s="13" customFormat="1" ht="11.25">
      <c r="B588" s="192"/>
      <c r="C588" s="193"/>
      <c r="D588" s="194" t="s">
        <v>180</v>
      </c>
      <c r="E588" s="195" t="s">
        <v>19</v>
      </c>
      <c r="F588" s="196" t="s">
        <v>3207</v>
      </c>
      <c r="G588" s="193"/>
      <c r="H588" s="197">
        <v>45</v>
      </c>
      <c r="I588" s="198"/>
      <c r="J588" s="193"/>
      <c r="K588" s="193"/>
      <c r="L588" s="199"/>
      <c r="M588" s="200"/>
      <c r="N588" s="201"/>
      <c r="O588" s="201"/>
      <c r="P588" s="201"/>
      <c r="Q588" s="201"/>
      <c r="R588" s="201"/>
      <c r="S588" s="201"/>
      <c r="T588" s="202"/>
      <c r="AT588" s="203" t="s">
        <v>180</v>
      </c>
      <c r="AU588" s="203" t="s">
        <v>85</v>
      </c>
      <c r="AV588" s="13" t="s">
        <v>85</v>
      </c>
      <c r="AW588" s="13" t="s">
        <v>34</v>
      </c>
      <c r="AX588" s="13" t="s">
        <v>79</v>
      </c>
      <c r="AY588" s="203" t="s">
        <v>171</v>
      </c>
    </row>
    <row r="589" spans="1:65" s="2" customFormat="1" ht="21.75" customHeight="1">
      <c r="A589" s="35"/>
      <c r="B589" s="36"/>
      <c r="C589" s="215" t="s">
        <v>493</v>
      </c>
      <c r="D589" s="215" t="s">
        <v>285</v>
      </c>
      <c r="E589" s="216" t="s">
        <v>919</v>
      </c>
      <c r="F589" s="217" t="s">
        <v>920</v>
      </c>
      <c r="G589" s="218" t="s">
        <v>176</v>
      </c>
      <c r="H589" s="219">
        <v>5.8999999999999997E-2</v>
      </c>
      <c r="I589" s="220"/>
      <c r="J589" s="221">
        <f>ROUND(I589*H589,2)</f>
        <v>0</v>
      </c>
      <c r="K589" s="217" t="s">
        <v>177</v>
      </c>
      <c r="L589" s="222"/>
      <c r="M589" s="223" t="s">
        <v>19</v>
      </c>
      <c r="N589" s="224" t="s">
        <v>45</v>
      </c>
      <c r="O589" s="65"/>
      <c r="P589" s="188">
        <f>O589*H589</f>
        <v>0</v>
      </c>
      <c r="Q589" s="188">
        <v>0.55000000000000004</v>
      </c>
      <c r="R589" s="188">
        <f>Q589*H589</f>
        <v>3.245E-2</v>
      </c>
      <c r="S589" s="188">
        <v>0</v>
      </c>
      <c r="T589" s="189">
        <f>S589*H589</f>
        <v>0</v>
      </c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R589" s="190" t="s">
        <v>341</v>
      </c>
      <c r="AT589" s="190" t="s">
        <v>285</v>
      </c>
      <c r="AU589" s="190" t="s">
        <v>85</v>
      </c>
      <c r="AY589" s="18" t="s">
        <v>171</v>
      </c>
      <c r="BE589" s="191">
        <f>IF(N589="základní",J589,0)</f>
        <v>0</v>
      </c>
      <c r="BF589" s="191">
        <f>IF(N589="snížená",J589,0)</f>
        <v>0</v>
      </c>
      <c r="BG589" s="191">
        <f>IF(N589="zákl. přenesená",J589,0)</f>
        <v>0</v>
      </c>
      <c r="BH589" s="191">
        <f>IF(N589="sníž. přenesená",J589,0)</f>
        <v>0</v>
      </c>
      <c r="BI589" s="191">
        <f>IF(N589="nulová",J589,0)</f>
        <v>0</v>
      </c>
      <c r="BJ589" s="18" t="s">
        <v>85</v>
      </c>
      <c r="BK589" s="191">
        <f>ROUND(I589*H589,2)</f>
        <v>0</v>
      </c>
      <c r="BL589" s="18" t="s">
        <v>254</v>
      </c>
      <c r="BM589" s="190" t="s">
        <v>953</v>
      </c>
    </row>
    <row r="590" spans="1:65" s="13" customFormat="1" ht="11.25">
      <c r="B590" s="192"/>
      <c r="C590" s="193"/>
      <c r="D590" s="194" t="s">
        <v>180</v>
      </c>
      <c r="E590" s="195" t="s">
        <v>19</v>
      </c>
      <c r="F590" s="196" t="s">
        <v>3208</v>
      </c>
      <c r="G590" s="193"/>
      <c r="H590" s="197">
        <v>5.3999999999999999E-2</v>
      </c>
      <c r="I590" s="198"/>
      <c r="J590" s="193"/>
      <c r="K590" s="193"/>
      <c r="L590" s="199"/>
      <c r="M590" s="200"/>
      <c r="N590" s="201"/>
      <c r="O590" s="201"/>
      <c r="P590" s="201"/>
      <c r="Q590" s="201"/>
      <c r="R590" s="201"/>
      <c r="S590" s="201"/>
      <c r="T590" s="202"/>
      <c r="AT590" s="203" t="s">
        <v>180</v>
      </c>
      <c r="AU590" s="203" t="s">
        <v>85</v>
      </c>
      <c r="AV590" s="13" t="s">
        <v>85</v>
      </c>
      <c r="AW590" s="13" t="s">
        <v>34</v>
      </c>
      <c r="AX590" s="13" t="s">
        <v>79</v>
      </c>
      <c r="AY590" s="203" t="s">
        <v>171</v>
      </c>
    </row>
    <row r="591" spans="1:65" s="13" customFormat="1" ht="11.25">
      <c r="B591" s="192"/>
      <c r="C591" s="193"/>
      <c r="D591" s="194" t="s">
        <v>180</v>
      </c>
      <c r="E591" s="193"/>
      <c r="F591" s="196" t="s">
        <v>3209</v>
      </c>
      <c r="G591" s="193"/>
      <c r="H591" s="197">
        <v>5.8999999999999997E-2</v>
      </c>
      <c r="I591" s="198"/>
      <c r="J591" s="193"/>
      <c r="K591" s="193"/>
      <c r="L591" s="199"/>
      <c r="M591" s="200"/>
      <c r="N591" s="201"/>
      <c r="O591" s="201"/>
      <c r="P591" s="201"/>
      <c r="Q591" s="201"/>
      <c r="R591" s="201"/>
      <c r="S591" s="201"/>
      <c r="T591" s="202"/>
      <c r="AT591" s="203" t="s">
        <v>180</v>
      </c>
      <c r="AU591" s="203" t="s">
        <v>85</v>
      </c>
      <c r="AV591" s="13" t="s">
        <v>85</v>
      </c>
      <c r="AW591" s="13" t="s">
        <v>4</v>
      </c>
      <c r="AX591" s="13" t="s">
        <v>79</v>
      </c>
      <c r="AY591" s="203" t="s">
        <v>171</v>
      </c>
    </row>
    <row r="592" spans="1:65" s="2" customFormat="1" ht="36">
      <c r="A592" s="35"/>
      <c r="B592" s="36"/>
      <c r="C592" s="179" t="s">
        <v>994</v>
      </c>
      <c r="D592" s="179" t="s">
        <v>173</v>
      </c>
      <c r="E592" s="180" t="s">
        <v>957</v>
      </c>
      <c r="F592" s="181" t="s">
        <v>958</v>
      </c>
      <c r="G592" s="182" t="s">
        <v>318</v>
      </c>
      <c r="H592" s="183">
        <v>231</v>
      </c>
      <c r="I592" s="184"/>
      <c r="J592" s="185">
        <f>ROUND(I592*H592,2)</f>
        <v>0</v>
      </c>
      <c r="K592" s="181" t="s">
        <v>177</v>
      </c>
      <c r="L592" s="40"/>
      <c r="M592" s="186" t="s">
        <v>19</v>
      </c>
      <c r="N592" s="187" t="s">
        <v>45</v>
      </c>
      <c r="O592" s="65"/>
      <c r="P592" s="188">
        <f>O592*H592</f>
        <v>0</v>
      </c>
      <c r="Q592" s="188">
        <v>9.0000000000000006E-5</v>
      </c>
      <c r="R592" s="188">
        <f>Q592*H592</f>
        <v>2.0790000000000003E-2</v>
      </c>
      <c r="S592" s="188">
        <v>0</v>
      </c>
      <c r="T592" s="189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190" t="s">
        <v>254</v>
      </c>
      <c r="AT592" s="190" t="s">
        <v>173</v>
      </c>
      <c r="AU592" s="190" t="s">
        <v>85</v>
      </c>
      <c r="AY592" s="18" t="s">
        <v>171</v>
      </c>
      <c r="BE592" s="191">
        <f>IF(N592="základní",J592,0)</f>
        <v>0</v>
      </c>
      <c r="BF592" s="191">
        <f>IF(N592="snížená",J592,0)</f>
        <v>0</v>
      </c>
      <c r="BG592" s="191">
        <f>IF(N592="zákl. přenesená",J592,0)</f>
        <v>0</v>
      </c>
      <c r="BH592" s="191">
        <f>IF(N592="sníž. přenesená",J592,0)</f>
        <v>0</v>
      </c>
      <c r="BI592" s="191">
        <f>IF(N592="nulová",J592,0)</f>
        <v>0</v>
      </c>
      <c r="BJ592" s="18" t="s">
        <v>85</v>
      </c>
      <c r="BK592" s="191">
        <f>ROUND(I592*H592,2)</f>
        <v>0</v>
      </c>
      <c r="BL592" s="18" t="s">
        <v>254</v>
      </c>
      <c r="BM592" s="190" t="s">
        <v>959</v>
      </c>
    </row>
    <row r="593" spans="1:65" s="13" customFormat="1" ht="11.25">
      <c r="B593" s="192"/>
      <c r="C593" s="193"/>
      <c r="D593" s="194" t="s">
        <v>180</v>
      </c>
      <c r="E593" s="195" t="s">
        <v>19</v>
      </c>
      <c r="F593" s="196" t="s">
        <v>3210</v>
      </c>
      <c r="G593" s="193"/>
      <c r="H593" s="197">
        <v>180</v>
      </c>
      <c r="I593" s="198"/>
      <c r="J593" s="193"/>
      <c r="K593" s="193"/>
      <c r="L593" s="199"/>
      <c r="M593" s="200"/>
      <c r="N593" s="201"/>
      <c r="O593" s="201"/>
      <c r="P593" s="201"/>
      <c r="Q593" s="201"/>
      <c r="R593" s="201"/>
      <c r="S593" s="201"/>
      <c r="T593" s="202"/>
      <c r="AT593" s="203" t="s">
        <v>180</v>
      </c>
      <c r="AU593" s="203" t="s">
        <v>85</v>
      </c>
      <c r="AV593" s="13" t="s">
        <v>85</v>
      </c>
      <c r="AW593" s="13" t="s">
        <v>34</v>
      </c>
      <c r="AX593" s="13" t="s">
        <v>73</v>
      </c>
      <c r="AY593" s="203" t="s">
        <v>171</v>
      </c>
    </row>
    <row r="594" spans="1:65" s="13" customFormat="1" ht="11.25">
      <c r="B594" s="192"/>
      <c r="C594" s="193"/>
      <c r="D594" s="194" t="s">
        <v>180</v>
      </c>
      <c r="E594" s="195" t="s">
        <v>19</v>
      </c>
      <c r="F594" s="196" t="s">
        <v>3211</v>
      </c>
      <c r="G594" s="193"/>
      <c r="H594" s="197">
        <v>15</v>
      </c>
      <c r="I594" s="198"/>
      <c r="J594" s="193"/>
      <c r="K594" s="193"/>
      <c r="L594" s="199"/>
      <c r="M594" s="200"/>
      <c r="N594" s="201"/>
      <c r="O594" s="201"/>
      <c r="P594" s="201"/>
      <c r="Q594" s="201"/>
      <c r="R594" s="201"/>
      <c r="S594" s="201"/>
      <c r="T594" s="202"/>
      <c r="AT594" s="203" t="s">
        <v>180</v>
      </c>
      <c r="AU594" s="203" t="s">
        <v>85</v>
      </c>
      <c r="AV594" s="13" t="s">
        <v>85</v>
      </c>
      <c r="AW594" s="13" t="s">
        <v>34</v>
      </c>
      <c r="AX594" s="13" t="s">
        <v>73</v>
      </c>
      <c r="AY594" s="203" t="s">
        <v>171</v>
      </c>
    </row>
    <row r="595" spans="1:65" s="13" customFormat="1" ht="11.25">
      <c r="B595" s="192"/>
      <c r="C595" s="193"/>
      <c r="D595" s="194" t="s">
        <v>180</v>
      </c>
      <c r="E595" s="195" t="s">
        <v>19</v>
      </c>
      <c r="F595" s="196" t="s">
        <v>3212</v>
      </c>
      <c r="G595" s="193"/>
      <c r="H595" s="197">
        <v>36</v>
      </c>
      <c r="I595" s="198"/>
      <c r="J595" s="193"/>
      <c r="K595" s="193"/>
      <c r="L595" s="199"/>
      <c r="M595" s="200"/>
      <c r="N595" s="201"/>
      <c r="O595" s="201"/>
      <c r="P595" s="201"/>
      <c r="Q595" s="201"/>
      <c r="R595" s="201"/>
      <c r="S595" s="201"/>
      <c r="T595" s="202"/>
      <c r="AT595" s="203" t="s">
        <v>180</v>
      </c>
      <c r="AU595" s="203" t="s">
        <v>85</v>
      </c>
      <c r="AV595" s="13" t="s">
        <v>85</v>
      </c>
      <c r="AW595" s="13" t="s">
        <v>34</v>
      </c>
      <c r="AX595" s="13" t="s">
        <v>73</v>
      </c>
      <c r="AY595" s="203" t="s">
        <v>171</v>
      </c>
    </row>
    <row r="596" spans="1:65" s="14" customFormat="1" ht="11.25">
      <c r="B596" s="204"/>
      <c r="C596" s="205"/>
      <c r="D596" s="194" t="s">
        <v>180</v>
      </c>
      <c r="E596" s="206" t="s">
        <v>19</v>
      </c>
      <c r="F596" s="207" t="s">
        <v>183</v>
      </c>
      <c r="G596" s="205"/>
      <c r="H596" s="208">
        <v>231</v>
      </c>
      <c r="I596" s="209"/>
      <c r="J596" s="205"/>
      <c r="K596" s="205"/>
      <c r="L596" s="210"/>
      <c r="M596" s="211"/>
      <c r="N596" s="212"/>
      <c r="O596" s="212"/>
      <c r="P596" s="212"/>
      <c r="Q596" s="212"/>
      <c r="R596" s="212"/>
      <c r="S596" s="212"/>
      <c r="T596" s="213"/>
      <c r="AT596" s="214" t="s">
        <v>180</v>
      </c>
      <c r="AU596" s="214" t="s">
        <v>85</v>
      </c>
      <c r="AV596" s="14" t="s">
        <v>178</v>
      </c>
      <c r="AW596" s="14" t="s">
        <v>34</v>
      </c>
      <c r="AX596" s="14" t="s">
        <v>79</v>
      </c>
      <c r="AY596" s="214" t="s">
        <v>171</v>
      </c>
    </row>
    <row r="597" spans="1:65" s="2" customFormat="1" ht="21.75" customHeight="1">
      <c r="A597" s="35"/>
      <c r="B597" s="36"/>
      <c r="C597" s="215" t="s">
        <v>1000</v>
      </c>
      <c r="D597" s="215" t="s">
        <v>285</v>
      </c>
      <c r="E597" s="216" t="s">
        <v>962</v>
      </c>
      <c r="F597" s="217" t="s">
        <v>963</v>
      </c>
      <c r="G597" s="218" t="s">
        <v>176</v>
      </c>
      <c r="H597" s="219">
        <v>2.681</v>
      </c>
      <c r="I597" s="220"/>
      <c r="J597" s="221">
        <f>ROUND(I597*H597,2)</f>
        <v>0</v>
      </c>
      <c r="K597" s="217" t="s">
        <v>177</v>
      </c>
      <c r="L597" s="222"/>
      <c r="M597" s="223" t="s">
        <v>19</v>
      </c>
      <c r="N597" s="224" t="s">
        <v>45</v>
      </c>
      <c r="O597" s="65"/>
      <c r="P597" s="188">
        <f>O597*H597</f>
        <v>0</v>
      </c>
      <c r="Q597" s="188">
        <v>0.55000000000000004</v>
      </c>
      <c r="R597" s="188">
        <f>Q597*H597</f>
        <v>1.4745500000000002</v>
      </c>
      <c r="S597" s="188">
        <v>0</v>
      </c>
      <c r="T597" s="189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90" t="s">
        <v>341</v>
      </c>
      <c r="AT597" s="190" t="s">
        <v>285</v>
      </c>
      <c r="AU597" s="190" t="s">
        <v>85</v>
      </c>
      <c r="AY597" s="18" t="s">
        <v>171</v>
      </c>
      <c r="BE597" s="191">
        <f>IF(N597="základní",J597,0)</f>
        <v>0</v>
      </c>
      <c r="BF597" s="191">
        <f>IF(N597="snížená",J597,0)</f>
        <v>0</v>
      </c>
      <c r="BG597" s="191">
        <f>IF(N597="zákl. přenesená",J597,0)</f>
        <v>0</v>
      </c>
      <c r="BH597" s="191">
        <f>IF(N597="sníž. přenesená",J597,0)</f>
        <v>0</v>
      </c>
      <c r="BI597" s="191">
        <f>IF(N597="nulová",J597,0)</f>
        <v>0</v>
      </c>
      <c r="BJ597" s="18" t="s">
        <v>85</v>
      </c>
      <c r="BK597" s="191">
        <f>ROUND(I597*H597,2)</f>
        <v>0</v>
      </c>
      <c r="BL597" s="18" t="s">
        <v>254</v>
      </c>
      <c r="BM597" s="190" t="s">
        <v>964</v>
      </c>
    </row>
    <row r="598" spans="1:65" s="13" customFormat="1" ht="11.25">
      <c r="B598" s="192"/>
      <c r="C598" s="193"/>
      <c r="D598" s="194" t="s">
        <v>180</v>
      </c>
      <c r="E598" s="195" t="s">
        <v>19</v>
      </c>
      <c r="F598" s="196" t="s">
        <v>3213</v>
      </c>
      <c r="G598" s="193"/>
      <c r="H598" s="197">
        <v>1.1519999999999999</v>
      </c>
      <c r="I598" s="198"/>
      <c r="J598" s="193"/>
      <c r="K598" s="193"/>
      <c r="L598" s="199"/>
      <c r="M598" s="200"/>
      <c r="N598" s="201"/>
      <c r="O598" s="201"/>
      <c r="P598" s="201"/>
      <c r="Q598" s="201"/>
      <c r="R598" s="201"/>
      <c r="S598" s="201"/>
      <c r="T598" s="202"/>
      <c r="AT598" s="203" t="s">
        <v>180</v>
      </c>
      <c r="AU598" s="203" t="s">
        <v>85</v>
      </c>
      <c r="AV598" s="13" t="s">
        <v>85</v>
      </c>
      <c r="AW598" s="13" t="s">
        <v>34</v>
      </c>
      <c r="AX598" s="13" t="s">
        <v>73</v>
      </c>
      <c r="AY598" s="203" t="s">
        <v>171</v>
      </c>
    </row>
    <row r="599" spans="1:65" s="13" customFormat="1" ht="11.25">
      <c r="B599" s="192"/>
      <c r="C599" s="193"/>
      <c r="D599" s="194" t="s">
        <v>180</v>
      </c>
      <c r="E599" s="195" t="s">
        <v>19</v>
      </c>
      <c r="F599" s="196" t="s">
        <v>3214</v>
      </c>
      <c r="G599" s="193"/>
      <c r="H599" s="197">
        <v>0.378</v>
      </c>
      <c r="I599" s="198"/>
      <c r="J599" s="193"/>
      <c r="K599" s="193"/>
      <c r="L599" s="199"/>
      <c r="M599" s="200"/>
      <c r="N599" s="201"/>
      <c r="O599" s="201"/>
      <c r="P599" s="201"/>
      <c r="Q599" s="201"/>
      <c r="R599" s="201"/>
      <c r="S599" s="201"/>
      <c r="T599" s="202"/>
      <c r="AT599" s="203" t="s">
        <v>180</v>
      </c>
      <c r="AU599" s="203" t="s">
        <v>85</v>
      </c>
      <c r="AV599" s="13" t="s">
        <v>85</v>
      </c>
      <c r="AW599" s="13" t="s">
        <v>34</v>
      </c>
      <c r="AX599" s="13" t="s">
        <v>73</v>
      </c>
      <c r="AY599" s="203" t="s">
        <v>171</v>
      </c>
    </row>
    <row r="600" spans="1:65" s="13" customFormat="1" ht="11.25">
      <c r="B600" s="192"/>
      <c r="C600" s="193"/>
      <c r="D600" s="194" t="s">
        <v>180</v>
      </c>
      <c r="E600" s="195" t="s">
        <v>19</v>
      </c>
      <c r="F600" s="196" t="s">
        <v>3215</v>
      </c>
      <c r="G600" s="193"/>
      <c r="H600" s="197">
        <v>0.90700000000000003</v>
      </c>
      <c r="I600" s="198"/>
      <c r="J600" s="193"/>
      <c r="K600" s="193"/>
      <c r="L600" s="199"/>
      <c r="M600" s="200"/>
      <c r="N600" s="201"/>
      <c r="O600" s="201"/>
      <c r="P600" s="201"/>
      <c r="Q600" s="201"/>
      <c r="R600" s="201"/>
      <c r="S600" s="201"/>
      <c r="T600" s="202"/>
      <c r="AT600" s="203" t="s">
        <v>180</v>
      </c>
      <c r="AU600" s="203" t="s">
        <v>85</v>
      </c>
      <c r="AV600" s="13" t="s">
        <v>85</v>
      </c>
      <c r="AW600" s="13" t="s">
        <v>34</v>
      </c>
      <c r="AX600" s="13" t="s">
        <v>73</v>
      </c>
      <c r="AY600" s="203" t="s">
        <v>171</v>
      </c>
    </row>
    <row r="601" spans="1:65" s="14" customFormat="1" ht="11.25">
      <c r="B601" s="204"/>
      <c r="C601" s="205"/>
      <c r="D601" s="194" t="s">
        <v>180</v>
      </c>
      <c r="E601" s="206" t="s">
        <v>19</v>
      </c>
      <c r="F601" s="207" t="s">
        <v>183</v>
      </c>
      <c r="G601" s="205"/>
      <c r="H601" s="208">
        <v>2.4369999999999998</v>
      </c>
      <c r="I601" s="209"/>
      <c r="J601" s="205"/>
      <c r="K601" s="205"/>
      <c r="L601" s="210"/>
      <c r="M601" s="211"/>
      <c r="N601" s="212"/>
      <c r="O601" s="212"/>
      <c r="P601" s="212"/>
      <c r="Q601" s="212"/>
      <c r="R601" s="212"/>
      <c r="S601" s="212"/>
      <c r="T601" s="213"/>
      <c r="AT601" s="214" t="s">
        <v>180</v>
      </c>
      <c r="AU601" s="214" t="s">
        <v>85</v>
      </c>
      <c r="AV601" s="14" t="s">
        <v>178</v>
      </c>
      <c r="AW601" s="14" t="s">
        <v>34</v>
      </c>
      <c r="AX601" s="14" t="s">
        <v>79</v>
      </c>
      <c r="AY601" s="214" t="s">
        <v>171</v>
      </c>
    </row>
    <row r="602" spans="1:65" s="13" customFormat="1" ht="11.25">
      <c r="B602" s="192"/>
      <c r="C602" s="193"/>
      <c r="D602" s="194" t="s">
        <v>180</v>
      </c>
      <c r="E602" s="193"/>
      <c r="F602" s="196" t="s">
        <v>3216</v>
      </c>
      <c r="G602" s="193"/>
      <c r="H602" s="197">
        <v>2.681</v>
      </c>
      <c r="I602" s="198"/>
      <c r="J602" s="193"/>
      <c r="K602" s="193"/>
      <c r="L602" s="199"/>
      <c r="M602" s="200"/>
      <c r="N602" s="201"/>
      <c r="O602" s="201"/>
      <c r="P602" s="201"/>
      <c r="Q602" s="201"/>
      <c r="R602" s="201"/>
      <c r="S602" s="201"/>
      <c r="T602" s="202"/>
      <c r="AT602" s="203" t="s">
        <v>180</v>
      </c>
      <c r="AU602" s="203" t="s">
        <v>85</v>
      </c>
      <c r="AV602" s="13" t="s">
        <v>85</v>
      </c>
      <c r="AW602" s="13" t="s">
        <v>4</v>
      </c>
      <c r="AX602" s="13" t="s">
        <v>79</v>
      </c>
      <c r="AY602" s="203" t="s">
        <v>171</v>
      </c>
    </row>
    <row r="603" spans="1:65" s="2" customFormat="1" ht="36">
      <c r="A603" s="35"/>
      <c r="B603" s="36"/>
      <c r="C603" s="179" t="s">
        <v>1006</v>
      </c>
      <c r="D603" s="179" t="s">
        <v>173</v>
      </c>
      <c r="E603" s="180" t="s">
        <v>969</v>
      </c>
      <c r="F603" s="181" t="s">
        <v>970</v>
      </c>
      <c r="G603" s="182" t="s">
        <v>318</v>
      </c>
      <c r="H603" s="183">
        <v>132.9</v>
      </c>
      <c r="I603" s="184"/>
      <c r="J603" s="185">
        <f>ROUND(I603*H603,2)</f>
        <v>0</v>
      </c>
      <c r="K603" s="181" t="s">
        <v>177</v>
      </c>
      <c r="L603" s="40"/>
      <c r="M603" s="186" t="s">
        <v>19</v>
      </c>
      <c r="N603" s="187" t="s">
        <v>45</v>
      </c>
      <c r="O603" s="65"/>
      <c r="P603" s="188">
        <f>O603*H603</f>
        <v>0</v>
      </c>
      <c r="Q603" s="188">
        <v>1E-4</v>
      </c>
      <c r="R603" s="188">
        <f>Q603*H603</f>
        <v>1.3290000000000001E-2</v>
      </c>
      <c r="S603" s="188">
        <v>0</v>
      </c>
      <c r="T603" s="189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190" t="s">
        <v>254</v>
      </c>
      <c r="AT603" s="190" t="s">
        <v>173</v>
      </c>
      <c r="AU603" s="190" t="s">
        <v>85</v>
      </c>
      <c r="AY603" s="18" t="s">
        <v>171</v>
      </c>
      <c r="BE603" s="191">
        <f>IF(N603="základní",J603,0)</f>
        <v>0</v>
      </c>
      <c r="BF603" s="191">
        <f>IF(N603="snížená",J603,0)</f>
        <v>0</v>
      </c>
      <c r="BG603" s="191">
        <f>IF(N603="zákl. přenesená",J603,0)</f>
        <v>0</v>
      </c>
      <c r="BH603" s="191">
        <f>IF(N603="sníž. přenesená",J603,0)</f>
        <v>0</v>
      </c>
      <c r="BI603" s="191">
        <f>IF(N603="nulová",J603,0)</f>
        <v>0</v>
      </c>
      <c r="BJ603" s="18" t="s">
        <v>85</v>
      </c>
      <c r="BK603" s="191">
        <f>ROUND(I603*H603,2)</f>
        <v>0</v>
      </c>
      <c r="BL603" s="18" t="s">
        <v>254</v>
      </c>
      <c r="BM603" s="190" t="s">
        <v>971</v>
      </c>
    </row>
    <row r="604" spans="1:65" s="13" customFormat="1" ht="11.25">
      <c r="B604" s="192"/>
      <c r="C604" s="193"/>
      <c r="D604" s="194" t="s">
        <v>180</v>
      </c>
      <c r="E604" s="195" t="s">
        <v>19</v>
      </c>
      <c r="F604" s="196" t="s">
        <v>3217</v>
      </c>
      <c r="G604" s="193"/>
      <c r="H604" s="197">
        <v>15</v>
      </c>
      <c r="I604" s="198"/>
      <c r="J604" s="193"/>
      <c r="K604" s="193"/>
      <c r="L604" s="199"/>
      <c r="M604" s="200"/>
      <c r="N604" s="201"/>
      <c r="O604" s="201"/>
      <c r="P604" s="201"/>
      <c r="Q604" s="201"/>
      <c r="R604" s="201"/>
      <c r="S604" s="201"/>
      <c r="T604" s="202"/>
      <c r="AT604" s="203" t="s">
        <v>180</v>
      </c>
      <c r="AU604" s="203" t="s">
        <v>85</v>
      </c>
      <c r="AV604" s="13" t="s">
        <v>85</v>
      </c>
      <c r="AW604" s="13" t="s">
        <v>34</v>
      </c>
      <c r="AX604" s="13" t="s">
        <v>73</v>
      </c>
      <c r="AY604" s="203" t="s">
        <v>171</v>
      </c>
    </row>
    <row r="605" spans="1:65" s="13" customFormat="1" ht="11.25">
      <c r="B605" s="192"/>
      <c r="C605" s="193"/>
      <c r="D605" s="194" t="s">
        <v>180</v>
      </c>
      <c r="E605" s="195" t="s">
        <v>19</v>
      </c>
      <c r="F605" s="196" t="s">
        <v>3218</v>
      </c>
      <c r="G605" s="193"/>
      <c r="H605" s="197">
        <v>6.9</v>
      </c>
      <c r="I605" s="198"/>
      <c r="J605" s="193"/>
      <c r="K605" s="193"/>
      <c r="L605" s="199"/>
      <c r="M605" s="200"/>
      <c r="N605" s="201"/>
      <c r="O605" s="201"/>
      <c r="P605" s="201"/>
      <c r="Q605" s="201"/>
      <c r="R605" s="201"/>
      <c r="S605" s="201"/>
      <c r="T605" s="202"/>
      <c r="AT605" s="203" t="s">
        <v>180</v>
      </c>
      <c r="AU605" s="203" t="s">
        <v>85</v>
      </c>
      <c r="AV605" s="13" t="s">
        <v>85</v>
      </c>
      <c r="AW605" s="13" t="s">
        <v>34</v>
      </c>
      <c r="AX605" s="13" t="s">
        <v>73</v>
      </c>
      <c r="AY605" s="203" t="s">
        <v>171</v>
      </c>
    </row>
    <row r="606" spans="1:65" s="13" customFormat="1" ht="11.25">
      <c r="B606" s="192"/>
      <c r="C606" s="193"/>
      <c r="D606" s="194" t="s">
        <v>180</v>
      </c>
      <c r="E606" s="195" t="s">
        <v>19</v>
      </c>
      <c r="F606" s="196" t="s">
        <v>3219</v>
      </c>
      <c r="G606" s="193"/>
      <c r="H606" s="197">
        <v>75</v>
      </c>
      <c r="I606" s="198"/>
      <c r="J606" s="193"/>
      <c r="K606" s="193"/>
      <c r="L606" s="199"/>
      <c r="M606" s="200"/>
      <c r="N606" s="201"/>
      <c r="O606" s="201"/>
      <c r="P606" s="201"/>
      <c r="Q606" s="201"/>
      <c r="R606" s="201"/>
      <c r="S606" s="201"/>
      <c r="T606" s="202"/>
      <c r="AT606" s="203" t="s">
        <v>180</v>
      </c>
      <c r="AU606" s="203" t="s">
        <v>85</v>
      </c>
      <c r="AV606" s="13" t="s">
        <v>85</v>
      </c>
      <c r="AW606" s="13" t="s">
        <v>34</v>
      </c>
      <c r="AX606" s="13" t="s">
        <v>73</v>
      </c>
      <c r="AY606" s="203" t="s">
        <v>171</v>
      </c>
    </row>
    <row r="607" spans="1:65" s="13" customFormat="1" ht="11.25">
      <c r="B607" s="192"/>
      <c r="C607" s="193"/>
      <c r="D607" s="194" t="s">
        <v>180</v>
      </c>
      <c r="E607" s="195" t="s">
        <v>19</v>
      </c>
      <c r="F607" s="196" t="s">
        <v>3220</v>
      </c>
      <c r="G607" s="193"/>
      <c r="H607" s="197">
        <v>18</v>
      </c>
      <c r="I607" s="198"/>
      <c r="J607" s="193"/>
      <c r="K607" s="193"/>
      <c r="L607" s="199"/>
      <c r="M607" s="200"/>
      <c r="N607" s="201"/>
      <c r="O607" s="201"/>
      <c r="P607" s="201"/>
      <c r="Q607" s="201"/>
      <c r="R607" s="201"/>
      <c r="S607" s="201"/>
      <c r="T607" s="202"/>
      <c r="AT607" s="203" t="s">
        <v>180</v>
      </c>
      <c r="AU607" s="203" t="s">
        <v>85</v>
      </c>
      <c r="AV607" s="13" t="s">
        <v>85</v>
      </c>
      <c r="AW607" s="13" t="s">
        <v>34</v>
      </c>
      <c r="AX607" s="13" t="s">
        <v>73</v>
      </c>
      <c r="AY607" s="203" t="s">
        <v>171</v>
      </c>
    </row>
    <row r="608" spans="1:65" s="13" customFormat="1" ht="11.25">
      <c r="B608" s="192"/>
      <c r="C608" s="193"/>
      <c r="D608" s="194" t="s">
        <v>180</v>
      </c>
      <c r="E608" s="195" t="s">
        <v>19</v>
      </c>
      <c r="F608" s="196" t="s">
        <v>3221</v>
      </c>
      <c r="G608" s="193"/>
      <c r="H608" s="197">
        <v>18</v>
      </c>
      <c r="I608" s="198"/>
      <c r="J608" s="193"/>
      <c r="K608" s="193"/>
      <c r="L608" s="199"/>
      <c r="M608" s="200"/>
      <c r="N608" s="201"/>
      <c r="O608" s="201"/>
      <c r="P608" s="201"/>
      <c r="Q608" s="201"/>
      <c r="R608" s="201"/>
      <c r="S608" s="201"/>
      <c r="T608" s="202"/>
      <c r="AT608" s="203" t="s">
        <v>180</v>
      </c>
      <c r="AU608" s="203" t="s">
        <v>85</v>
      </c>
      <c r="AV608" s="13" t="s">
        <v>85</v>
      </c>
      <c r="AW608" s="13" t="s">
        <v>34</v>
      </c>
      <c r="AX608" s="13" t="s">
        <v>73</v>
      </c>
      <c r="AY608" s="203" t="s">
        <v>171</v>
      </c>
    </row>
    <row r="609" spans="1:65" s="14" customFormat="1" ht="11.25">
      <c r="B609" s="204"/>
      <c r="C609" s="205"/>
      <c r="D609" s="194" t="s">
        <v>180</v>
      </c>
      <c r="E609" s="206" t="s">
        <v>19</v>
      </c>
      <c r="F609" s="207" t="s">
        <v>183</v>
      </c>
      <c r="G609" s="205"/>
      <c r="H609" s="208">
        <v>132.9</v>
      </c>
      <c r="I609" s="209"/>
      <c r="J609" s="205"/>
      <c r="K609" s="205"/>
      <c r="L609" s="210"/>
      <c r="M609" s="211"/>
      <c r="N609" s="212"/>
      <c r="O609" s="212"/>
      <c r="P609" s="212"/>
      <c r="Q609" s="212"/>
      <c r="R609" s="212"/>
      <c r="S609" s="212"/>
      <c r="T609" s="213"/>
      <c r="AT609" s="214" t="s">
        <v>180</v>
      </c>
      <c r="AU609" s="214" t="s">
        <v>85</v>
      </c>
      <c r="AV609" s="14" t="s">
        <v>178</v>
      </c>
      <c r="AW609" s="14" t="s">
        <v>34</v>
      </c>
      <c r="AX609" s="14" t="s">
        <v>79</v>
      </c>
      <c r="AY609" s="214" t="s">
        <v>171</v>
      </c>
    </row>
    <row r="610" spans="1:65" s="2" customFormat="1" ht="21.75" customHeight="1">
      <c r="A610" s="35"/>
      <c r="B610" s="36"/>
      <c r="C610" s="215" t="s">
        <v>499</v>
      </c>
      <c r="D610" s="215" t="s">
        <v>285</v>
      </c>
      <c r="E610" s="216" t="s">
        <v>977</v>
      </c>
      <c r="F610" s="217" t="s">
        <v>978</v>
      </c>
      <c r="G610" s="218" t="s">
        <v>176</v>
      </c>
      <c r="H610" s="219">
        <v>4.4580000000000002</v>
      </c>
      <c r="I610" s="220"/>
      <c r="J610" s="221">
        <f>ROUND(I610*H610,2)</f>
        <v>0</v>
      </c>
      <c r="K610" s="217" t="s">
        <v>177</v>
      </c>
      <c r="L610" s="222"/>
      <c r="M610" s="223" t="s">
        <v>19</v>
      </c>
      <c r="N610" s="224" t="s">
        <v>45</v>
      </c>
      <c r="O610" s="65"/>
      <c r="P610" s="188">
        <f>O610*H610</f>
        <v>0</v>
      </c>
      <c r="Q610" s="188">
        <v>0.55000000000000004</v>
      </c>
      <c r="R610" s="188">
        <f>Q610*H610</f>
        <v>2.4519000000000002</v>
      </c>
      <c r="S610" s="188">
        <v>0</v>
      </c>
      <c r="T610" s="189">
        <f>S610*H610</f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190" t="s">
        <v>341</v>
      </c>
      <c r="AT610" s="190" t="s">
        <v>285</v>
      </c>
      <c r="AU610" s="190" t="s">
        <v>85</v>
      </c>
      <c r="AY610" s="18" t="s">
        <v>171</v>
      </c>
      <c r="BE610" s="191">
        <f>IF(N610="základní",J610,0)</f>
        <v>0</v>
      </c>
      <c r="BF610" s="191">
        <f>IF(N610="snížená",J610,0)</f>
        <v>0</v>
      </c>
      <c r="BG610" s="191">
        <f>IF(N610="zákl. přenesená",J610,0)</f>
        <v>0</v>
      </c>
      <c r="BH610" s="191">
        <f>IF(N610="sníž. přenesená",J610,0)</f>
        <v>0</v>
      </c>
      <c r="BI610" s="191">
        <f>IF(N610="nulová",J610,0)</f>
        <v>0</v>
      </c>
      <c r="BJ610" s="18" t="s">
        <v>85</v>
      </c>
      <c r="BK610" s="191">
        <f>ROUND(I610*H610,2)</f>
        <v>0</v>
      </c>
      <c r="BL610" s="18" t="s">
        <v>254</v>
      </c>
      <c r="BM610" s="190" t="s">
        <v>979</v>
      </c>
    </row>
    <row r="611" spans="1:65" s="13" customFormat="1" ht="11.25">
      <c r="B611" s="192"/>
      <c r="C611" s="193"/>
      <c r="D611" s="194" t="s">
        <v>180</v>
      </c>
      <c r="E611" s="195" t="s">
        <v>19</v>
      </c>
      <c r="F611" s="196" t="s">
        <v>3222</v>
      </c>
      <c r="G611" s="193"/>
      <c r="H611" s="197">
        <v>0.434</v>
      </c>
      <c r="I611" s="198"/>
      <c r="J611" s="193"/>
      <c r="K611" s="193"/>
      <c r="L611" s="199"/>
      <c r="M611" s="200"/>
      <c r="N611" s="201"/>
      <c r="O611" s="201"/>
      <c r="P611" s="201"/>
      <c r="Q611" s="201"/>
      <c r="R611" s="201"/>
      <c r="S611" s="201"/>
      <c r="T611" s="202"/>
      <c r="AT611" s="203" t="s">
        <v>180</v>
      </c>
      <c r="AU611" s="203" t="s">
        <v>85</v>
      </c>
      <c r="AV611" s="13" t="s">
        <v>85</v>
      </c>
      <c r="AW611" s="13" t="s">
        <v>34</v>
      </c>
      <c r="AX611" s="13" t="s">
        <v>73</v>
      </c>
      <c r="AY611" s="203" t="s">
        <v>171</v>
      </c>
    </row>
    <row r="612" spans="1:65" s="13" customFormat="1" ht="11.25">
      <c r="B612" s="192"/>
      <c r="C612" s="193"/>
      <c r="D612" s="194" t="s">
        <v>180</v>
      </c>
      <c r="E612" s="195" t="s">
        <v>19</v>
      </c>
      <c r="F612" s="196" t="s">
        <v>3223</v>
      </c>
      <c r="G612" s="193"/>
      <c r="H612" s="197">
        <v>0.25800000000000001</v>
      </c>
      <c r="I612" s="198"/>
      <c r="J612" s="193"/>
      <c r="K612" s="193"/>
      <c r="L612" s="199"/>
      <c r="M612" s="200"/>
      <c r="N612" s="201"/>
      <c r="O612" s="201"/>
      <c r="P612" s="201"/>
      <c r="Q612" s="201"/>
      <c r="R612" s="201"/>
      <c r="S612" s="201"/>
      <c r="T612" s="202"/>
      <c r="AT612" s="203" t="s">
        <v>180</v>
      </c>
      <c r="AU612" s="203" t="s">
        <v>85</v>
      </c>
      <c r="AV612" s="13" t="s">
        <v>85</v>
      </c>
      <c r="AW612" s="13" t="s">
        <v>34</v>
      </c>
      <c r="AX612" s="13" t="s">
        <v>73</v>
      </c>
      <c r="AY612" s="203" t="s">
        <v>171</v>
      </c>
    </row>
    <row r="613" spans="1:65" s="13" customFormat="1" ht="11.25">
      <c r="B613" s="192"/>
      <c r="C613" s="193"/>
      <c r="D613" s="194" t="s">
        <v>180</v>
      </c>
      <c r="E613" s="195" t="s">
        <v>19</v>
      </c>
      <c r="F613" s="196" t="s">
        <v>3224</v>
      </c>
      <c r="G613" s="193"/>
      <c r="H613" s="197">
        <v>2.1680000000000001</v>
      </c>
      <c r="I613" s="198"/>
      <c r="J613" s="193"/>
      <c r="K613" s="193"/>
      <c r="L613" s="199"/>
      <c r="M613" s="200"/>
      <c r="N613" s="201"/>
      <c r="O613" s="201"/>
      <c r="P613" s="201"/>
      <c r="Q613" s="201"/>
      <c r="R613" s="201"/>
      <c r="S613" s="201"/>
      <c r="T613" s="202"/>
      <c r="AT613" s="203" t="s">
        <v>180</v>
      </c>
      <c r="AU613" s="203" t="s">
        <v>85</v>
      </c>
      <c r="AV613" s="13" t="s">
        <v>85</v>
      </c>
      <c r="AW613" s="13" t="s">
        <v>34</v>
      </c>
      <c r="AX613" s="13" t="s">
        <v>73</v>
      </c>
      <c r="AY613" s="203" t="s">
        <v>171</v>
      </c>
    </row>
    <row r="614" spans="1:65" s="13" customFormat="1" ht="11.25">
      <c r="B614" s="192"/>
      <c r="C614" s="193"/>
      <c r="D614" s="194" t="s">
        <v>180</v>
      </c>
      <c r="E614" s="195" t="s">
        <v>19</v>
      </c>
      <c r="F614" s="196" t="s">
        <v>3225</v>
      </c>
      <c r="G614" s="193"/>
      <c r="H614" s="197">
        <v>0.67300000000000004</v>
      </c>
      <c r="I614" s="198"/>
      <c r="J614" s="193"/>
      <c r="K614" s="193"/>
      <c r="L614" s="199"/>
      <c r="M614" s="200"/>
      <c r="N614" s="201"/>
      <c r="O614" s="201"/>
      <c r="P614" s="201"/>
      <c r="Q614" s="201"/>
      <c r="R614" s="201"/>
      <c r="S614" s="201"/>
      <c r="T614" s="202"/>
      <c r="AT614" s="203" t="s">
        <v>180</v>
      </c>
      <c r="AU614" s="203" t="s">
        <v>85</v>
      </c>
      <c r="AV614" s="13" t="s">
        <v>85</v>
      </c>
      <c r="AW614" s="13" t="s">
        <v>34</v>
      </c>
      <c r="AX614" s="13" t="s">
        <v>73</v>
      </c>
      <c r="AY614" s="203" t="s">
        <v>171</v>
      </c>
    </row>
    <row r="615" spans="1:65" s="13" customFormat="1" ht="11.25">
      <c r="B615" s="192"/>
      <c r="C615" s="193"/>
      <c r="D615" s="194" t="s">
        <v>180</v>
      </c>
      <c r="E615" s="195" t="s">
        <v>19</v>
      </c>
      <c r="F615" s="196" t="s">
        <v>3226</v>
      </c>
      <c r="G615" s="193"/>
      <c r="H615" s="197">
        <v>0.52</v>
      </c>
      <c r="I615" s="198"/>
      <c r="J615" s="193"/>
      <c r="K615" s="193"/>
      <c r="L615" s="199"/>
      <c r="M615" s="200"/>
      <c r="N615" s="201"/>
      <c r="O615" s="201"/>
      <c r="P615" s="201"/>
      <c r="Q615" s="201"/>
      <c r="R615" s="201"/>
      <c r="S615" s="201"/>
      <c r="T615" s="202"/>
      <c r="AT615" s="203" t="s">
        <v>180</v>
      </c>
      <c r="AU615" s="203" t="s">
        <v>85</v>
      </c>
      <c r="AV615" s="13" t="s">
        <v>85</v>
      </c>
      <c r="AW615" s="13" t="s">
        <v>34</v>
      </c>
      <c r="AX615" s="13" t="s">
        <v>73</v>
      </c>
      <c r="AY615" s="203" t="s">
        <v>171</v>
      </c>
    </row>
    <row r="616" spans="1:65" s="14" customFormat="1" ht="11.25">
      <c r="B616" s="204"/>
      <c r="C616" s="205"/>
      <c r="D616" s="194" t="s">
        <v>180</v>
      </c>
      <c r="E616" s="206" t="s">
        <v>19</v>
      </c>
      <c r="F616" s="207" t="s">
        <v>183</v>
      </c>
      <c r="G616" s="205"/>
      <c r="H616" s="208">
        <v>4.0530000000000008</v>
      </c>
      <c r="I616" s="209"/>
      <c r="J616" s="205"/>
      <c r="K616" s="205"/>
      <c r="L616" s="210"/>
      <c r="M616" s="211"/>
      <c r="N616" s="212"/>
      <c r="O616" s="212"/>
      <c r="P616" s="212"/>
      <c r="Q616" s="212"/>
      <c r="R616" s="212"/>
      <c r="S616" s="212"/>
      <c r="T616" s="213"/>
      <c r="AT616" s="214" t="s">
        <v>180</v>
      </c>
      <c r="AU616" s="214" t="s">
        <v>85</v>
      </c>
      <c r="AV616" s="14" t="s">
        <v>178</v>
      </c>
      <c r="AW616" s="14" t="s">
        <v>34</v>
      </c>
      <c r="AX616" s="14" t="s">
        <v>79</v>
      </c>
      <c r="AY616" s="214" t="s">
        <v>171</v>
      </c>
    </row>
    <row r="617" spans="1:65" s="13" customFormat="1" ht="11.25">
      <c r="B617" s="192"/>
      <c r="C617" s="193"/>
      <c r="D617" s="194" t="s">
        <v>180</v>
      </c>
      <c r="E617" s="193"/>
      <c r="F617" s="196" t="s">
        <v>3227</v>
      </c>
      <c r="G617" s="193"/>
      <c r="H617" s="197">
        <v>4.4580000000000002</v>
      </c>
      <c r="I617" s="198"/>
      <c r="J617" s="193"/>
      <c r="K617" s="193"/>
      <c r="L617" s="199"/>
      <c r="M617" s="200"/>
      <c r="N617" s="201"/>
      <c r="O617" s="201"/>
      <c r="P617" s="201"/>
      <c r="Q617" s="201"/>
      <c r="R617" s="201"/>
      <c r="S617" s="201"/>
      <c r="T617" s="202"/>
      <c r="AT617" s="203" t="s">
        <v>180</v>
      </c>
      <c r="AU617" s="203" t="s">
        <v>85</v>
      </c>
      <c r="AV617" s="13" t="s">
        <v>85</v>
      </c>
      <c r="AW617" s="13" t="s">
        <v>4</v>
      </c>
      <c r="AX617" s="13" t="s">
        <v>79</v>
      </c>
      <c r="AY617" s="203" t="s">
        <v>171</v>
      </c>
    </row>
    <row r="618" spans="1:65" s="2" customFormat="1" ht="48">
      <c r="A618" s="35"/>
      <c r="B618" s="36"/>
      <c r="C618" s="179" t="s">
        <v>1015</v>
      </c>
      <c r="D618" s="179" t="s">
        <v>173</v>
      </c>
      <c r="E618" s="180" t="s">
        <v>984</v>
      </c>
      <c r="F618" s="181" t="s">
        <v>985</v>
      </c>
      <c r="G618" s="182" t="s">
        <v>231</v>
      </c>
      <c r="H618" s="183">
        <v>460.59399999999999</v>
      </c>
      <c r="I618" s="184"/>
      <c r="J618" s="185">
        <f>ROUND(I618*H618,2)</f>
        <v>0</v>
      </c>
      <c r="K618" s="181" t="s">
        <v>177</v>
      </c>
      <c r="L618" s="40"/>
      <c r="M618" s="186" t="s">
        <v>19</v>
      </c>
      <c r="N618" s="187" t="s">
        <v>45</v>
      </c>
      <c r="O618" s="65"/>
      <c r="P618" s="188">
        <f>O618*H618</f>
        <v>0</v>
      </c>
      <c r="Q618" s="188">
        <v>1.6250000000000001E-2</v>
      </c>
      <c r="R618" s="188">
        <f>Q618*H618</f>
        <v>7.4846525000000002</v>
      </c>
      <c r="S618" s="188">
        <v>0</v>
      </c>
      <c r="T618" s="189">
        <f>S618*H618</f>
        <v>0</v>
      </c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R618" s="190" t="s">
        <v>254</v>
      </c>
      <c r="AT618" s="190" t="s">
        <v>173</v>
      </c>
      <c r="AU618" s="190" t="s">
        <v>85</v>
      </c>
      <c r="AY618" s="18" t="s">
        <v>171</v>
      </c>
      <c r="BE618" s="191">
        <f>IF(N618="základní",J618,0)</f>
        <v>0</v>
      </c>
      <c r="BF618" s="191">
        <f>IF(N618="snížená",J618,0)</f>
        <v>0</v>
      </c>
      <c r="BG618" s="191">
        <f>IF(N618="zákl. přenesená",J618,0)</f>
        <v>0</v>
      </c>
      <c r="BH618" s="191">
        <f>IF(N618="sníž. přenesená",J618,0)</f>
        <v>0</v>
      </c>
      <c r="BI618" s="191">
        <f>IF(N618="nulová",J618,0)</f>
        <v>0</v>
      </c>
      <c r="BJ618" s="18" t="s">
        <v>85</v>
      </c>
      <c r="BK618" s="191">
        <f>ROUND(I618*H618,2)</f>
        <v>0</v>
      </c>
      <c r="BL618" s="18" t="s">
        <v>254</v>
      </c>
      <c r="BM618" s="190" t="s">
        <v>986</v>
      </c>
    </row>
    <row r="619" spans="1:65" s="13" customFormat="1" ht="11.25">
      <c r="B619" s="192"/>
      <c r="C619" s="193"/>
      <c r="D619" s="194" t="s">
        <v>180</v>
      </c>
      <c r="E619" s="195" t="s">
        <v>19</v>
      </c>
      <c r="F619" s="196" t="s">
        <v>3228</v>
      </c>
      <c r="G619" s="193"/>
      <c r="H619" s="197">
        <v>415</v>
      </c>
      <c r="I619" s="198"/>
      <c r="J619" s="193"/>
      <c r="K619" s="193"/>
      <c r="L619" s="199"/>
      <c r="M619" s="200"/>
      <c r="N619" s="201"/>
      <c r="O619" s="201"/>
      <c r="P619" s="201"/>
      <c r="Q619" s="201"/>
      <c r="R619" s="201"/>
      <c r="S619" s="201"/>
      <c r="T619" s="202"/>
      <c r="AT619" s="203" t="s">
        <v>180</v>
      </c>
      <c r="AU619" s="203" t="s">
        <v>85</v>
      </c>
      <c r="AV619" s="13" t="s">
        <v>85</v>
      </c>
      <c r="AW619" s="13" t="s">
        <v>34</v>
      </c>
      <c r="AX619" s="13" t="s">
        <v>73</v>
      </c>
      <c r="AY619" s="203" t="s">
        <v>171</v>
      </c>
    </row>
    <row r="620" spans="1:65" s="13" customFormat="1" ht="11.25">
      <c r="B620" s="192"/>
      <c r="C620" s="193"/>
      <c r="D620" s="194" t="s">
        <v>180</v>
      </c>
      <c r="E620" s="195" t="s">
        <v>19</v>
      </c>
      <c r="F620" s="196" t="s">
        <v>3229</v>
      </c>
      <c r="G620" s="193"/>
      <c r="H620" s="197">
        <v>45.594000000000001</v>
      </c>
      <c r="I620" s="198"/>
      <c r="J620" s="193"/>
      <c r="K620" s="193"/>
      <c r="L620" s="199"/>
      <c r="M620" s="200"/>
      <c r="N620" s="201"/>
      <c r="O620" s="201"/>
      <c r="P620" s="201"/>
      <c r="Q620" s="201"/>
      <c r="R620" s="201"/>
      <c r="S620" s="201"/>
      <c r="T620" s="202"/>
      <c r="AT620" s="203" t="s">
        <v>180</v>
      </c>
      <c r="AU620" s="203" t="s">
        <v>85</v>
      </c>
      <c r="AV620" s="13" t="s">
        <v>85</v>
      </c>
      <c r="AW620" s="13" t="s">
        <v>34</v>
      </c>
      <c r="AX620" s="13" t="s">
        <v>73</v>
      </c>
      <c r="AY620" s="203" t="s">
        <v>171</v>
      </c>
    </row>
    <row r="621" spans="1:65" s="14" customFormat="1" ht="11.25">
      <c r="B621" s="204"/>
      <c r="C621" s="205"/>
      <c r="D621" s="194" t="s">
        <v>180</v>
      </c>
      <c r="E621" s="206" t="s">
        <v>19</v>
      </c>
      <c r="F621" s="207" t="s">
        <v>183</v>
      </c>
      <c r="G621" s="205"/>
      <c r="H621" s="208">
        <v>460.59399999999999</v>
      </c>
      <c r="I621" s="209"/>
      <c r="J621" s="205"/>
      <c r="K621" s="205"/>
      <c r="L621" s="210"/>
      <c r="M621" s="211"/>
      <c r="N621" s="212"/>
      <c r="O621" s="212"/>
      <c r="P621" s="212"/>
      <c r="Q621" s="212"/>
      <c r="R621" s="212"/>
      <c r="S621" s="212"/>
      <c r="T621" s="213"/>
      <c r="AT621" s="214" t="s">
        <v>180</v>
      </c>
      <c r="AU621" s="214" t="s">
        <v>85</v>
      </c>
      <c r="AV621" s="14" t="s">
        <v>178</v>
      </c>
      <c r="AW621" s="14" t="s">
        <v>34</v>
      </c>
      <c r="AX621" s="14" t="s">
        <v>79</v>
      </c>
      <c r="AY621" s="214" t="s">
        <v>171</v>
      </c>
    </row>
    <row r="622" spans="1:65" s="2" customFormat="1" ht="36">
      <c r="A622" s="35"/>
      <c r="B622" s="36"/>
      <c r="C622" s="179" t="s">
        <v>504</v>
      </c>
      <c r="D622" s="179" t="s">
        <v>173</v>
      </c>
      <c r="E622" s="180" t="s">
        <v>989</v>
      </c>
      <c r="F622" s="181" t="s">
        <v>990</v>
      </c>
      <c r="G622" s="182" t="s">
        <v>318</v>
      </c>
      <c r="H622" s="183">
        <v>165</v>
      </c>
      <c r="I622" s="184"/>
      <c r="J622" s="185">
        <f>ROUND(I622*H622,2)</f>
        <v>0</v>
      </c>
      <c r="K622" s="181" t="s">
        <v>177</v>
      </c>
      <c r="L622" s="40"/>
      <c r="M622" s="186" t="s">
        <v>19</v>
      </c>
      <c r="N622" s="187" t="s">
        <v>45</v>
      </c>
      <c r="O622" s="65"/>
      <c r="P622" s="188">
        <f>O622*H622</f>
        <v>0</v>
      </c>
      <c r="Q622" s="188">
        <v>0</v>
      </c>
      <c r="R622" s="188">
        <f>Q622*H622</f>
        <v>0</v>
      </c>
      <c r="S622" s="188">
        <v>0</v>
      </c>
      <c r="T622" s="189">
        <f>S622*H622</f>
        <v>0</v>
      </c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R622" s="190" t="s">
        <v>254</v>
      </c>
      <c r="AT622" s="190" t="s">
        <v>173</v>
      </c>
      <c r="AU622" s="190" t="s">
        <v>85</v>
      </c>
      <c r="AY622" s="18" t="s">
        <v>171</v>
      </c>
      <c r="BE622" s="191">
        <f>IF(N622="základní",J622,0)</f>
        <v>0</v>
      </c>
      <c r="BF622" s="191">
        <f>IF(N622="snížená",J622,0)</f>
        <v>0</v>
      </c>
      <c r="BG622" s="191">
        <f>IF(N622="zákl. přenesená",J622,0)</f>
        <v>0</v>
      </c>
      <c r="BH622" s="191">
        <f>IF(N622="sníž. přenesená",J622,0)</f>
        <v>0</v>
      </c>
      <c r="BI622" s="191">
        <f>IF(N622="nulová",J622,0)</f>
        <v>0</v>
      </c>
      <c r="BJ622" s="18" t="s">
        <v>85</v>
      </c>
      <c r="BK622" s="191">
        <f>ROUND(I622*H622,2)</f>
        <v>0</v>
      </c>
      <c r="BL622" s="18" t="s">
        <v>254</v>
      </c>
      <c r="BM622" s="190" t="s">
        <v>991</v>
      </c>
    </row>
    <row r="623" spans="1:65" s="13" customFormat="1" ht="11.25">
      <c r="B623" s="192"/>
      <c r="C623" s="193"/>
      <c r="D623" s="194" t="s">
        <v>180</v>
      </c>
      <c r="E623" s="195" t="s">
        <v>19</v>
      </c>
      <c r="F623" s="196" t="s">
        <v>3230</v>
      </c>
      <c r="G623" s="193"/>
      <c r="H623" s="197">
        <v>99</v>
      </c>
      <c r="I623" s="198"/>
      <c r="J623" s="193"/>
      <c r="K623" s="193"/>
      <c r="L623" s="199"/>
      <c r="M623" s="200"/>
      <c r="N623" s="201"/>
      <c r="O623" s="201"/>
      <c r="P623" s="201"/>
      <c r="Q623" s="201"/>
      <c r="R623" s="201"/>
      <c r="S623" s="201"/>
      <c r="T623" s="202"/>
      <c r="AT623" s="203" t="s">
        <v>180</v>
      </c>
      <c r="AU623" s="203" t="s">
        <v>85</v>
      </c>
      <c r="AV623" s="13" t="s">
        <v>85</v>
      </c>
      <c r="AW623" s="13" t="s">
        <v>34</v>
      </c>
      <c r="AX623" s="13" t="s">
        <v>73</v>
      </c>
      <c r="AY623" s="203" t="s">
        <v>171</v>
      </c>
    </row>
    <row r="624" spans="1:65" s="13" customFormat="1" ht="11.25">
      <c r="B624" s="192"/>
      <c r="C624" s="193"/>
      <c r="D624" s="194" t="s">
        <v>180</v>
      </c>
      <c r="E624" s="195" t="s">
        <v>19</v>
      </c>
      <c r="F624" s="196" t="s">
        <v>3231</v>
      </c>
      <c r="G624" s="193"/>
      <c r="H624" s="197">
        <v>66</v>
      </c>
      <c r="I624" s="198"/>
      <c r="J624" s="193"/>
      <c r="K624" s="193"/>
      <c r="L624" s="199"/>
      <c r="M624" s="200"/>
      <c r="N624" s="201"/>
      <c r="O624" s="201"/>
      <c r="P624" s="201"/>
      <c r="Q624" s="201"/>
      <c r="R624" s="201"/>
      <c r="S624" s="201"/>
      <c r="T624" s="202"/>
      <c r="AT624" s="203" t="s">
        <v>180</v>
      </c>
      <c r="AU624" s="203" t="s">
        <v>85</v>
      </c>
      <c r="AV624" s="13" t="s">
        <v>85</v>
      </c>
      <c r="AW624" s="13" t="s">
        <v>34</v>
      </c>
      <c r="AX624" s="13" t="s">
        <v>73</v>
      </c>
      <c r="AY624" s="203" t="s">
        <v>171</v>
      </c>
    </row>
    <row r="625" spans="1:65" s="14" customFormat="1" ht="11.25">
      <c r="B625" s="204"/>
      <c r="C625" s="205"/>
      <c r="D625" s="194" t="s">
        <v>180</v>
      </c>
      <c r="E625" s="206" t="s">
        <v>19</v>
      </c>
      <c r="F625" s="207" t="s">
        <v>183</v>
      </c>
      <c r="G625" s="205"/>
      <c r="H625" s="208">
        <v>165</v>
      </c>
      <c r="I625" s="209"/>
      <c r="J625" s="205"/>
      <c r="K625" s="205"/>
      <c r="L625" s="210"/>
      <c r="M625" s="211"/>
      <c r="N625" s="212"/>
      <c r="O625" s="212"/>
      <c r="P625" s="212"/>
      <c r="Q625" s="212"/>
      <c r="R625" s="212"/>
      <c r="S625" s="212"/>
      <c r="T625" s="213"/>
      <c r="AT625" s="214" t="s">
        <v>180</v>
      </c>
      <c r="AU625" s="214" t="s">
        <v>85</v>
      </c>
      <c r="AV625" s="14" t="s">
        <v>178</v>
      </c>
      <c r="AW625" s="14" t="s">
        <v>34</v>
      </c>
      <c r="AX625" s="14" t="s">
        <v>79</v>
      </c>
      <c r="AY625" s="214" t="s">
        <v>171</v>
      </c>
    </row>
    <row r="626" spans="1:65" s="2" customFormat="1" ht="21.75" customHeight="1">
      <c r="A626" s="35"/>
      <c r="B626" s="36"/>
      <c r="C626" s="215" t="s">
        <v>1024</v>
      </c>
      <c r="D626" s="215" t="s">
        <v>285</v>
      </c>
      <c r="E626" s="216" t="s">
        <v>995</v>
      </c>
      <c r="F626" s="217" t="s">
        <v>996</v>
      </c>
      <c r="G626" s="218" t="s">
        <v>176</v>
      </c>
      <c r="H626" s="219">
        <v>3.34</v>
      </c>
      <c r="I626" s="220"/>
      <c r="J626" s="221">
        <f>ROUND(I626*H626,2)</f>
        <v>0</v>
      </c>
      <c r="K626" s="217" t="s">
        <v>177</v>
      </c>
      <c r="L626" s="222"/>
      <c r="M626" s="223" t="s">
        <v>19</v>
      </c>
      <c r="N626" s="224" t="s">
        <v>45</v>
      </c>
      <c r="O626" s="65"/>
      <c r="P626" s="188">
        <f>O626*H626</f>
        <v>0</v>
      </c>
      <c r="Q626" s="188">
        <v>0.55000000000000004</v>
      </c>
      <c r="R626" s="188">
        <f>Q626*H626</f>
        <v>1.837</v>
      </c>
      <c r="S626" s="188">
        <v>0</v>
      </c>
      <c r="T626" s="189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190" t="s">
        <v>341</v>
      </c>
      <c r="AT626" s="190" t="s">
        <v>285</v>
      </c>
      <c r="AU626" s="190" t="s">
        <v>85</v>
      </c>
      <c r="AY626" s="18" t="s">
        <v>171</v>
      </c>
      <c r="BE626" s="191">
        <f>IF(N626="základní",J626,0)</f>
        <v>0</v>
      </c>
      <c r="BF626" s="191">
        <f>IF(N626="snížená",J626,0)</f>
        <v>0</v>
      </c>
      <c r="BG626" s="191">
        <f>IF(N626="zákl. přenesená",J626,0)</f>
        <v>0</v>
      </c>
      <c r="BH626" s="191">
        <f>IF(N626="sníž. přenesená",J626,0)</f>
        <v>0</v>
      </c>
      <c r="BI626" s="191">
        <f>IF(N626="nulová",J626,0)</f>
        <v>0</v>
      </c>
      <c r="BJ626" s="18" t="s">
        <v>85</v>
      </c>
      <c r="BK626" s="191">
        <f>ROUND(I626*H626,2)</f>
        <v>0</v>
      </c>
      <c r="BL626" s="18" t="s">
        <v>254</v>
      </c>
      <c r="BM626" s="190" t="s">
        <v>997</v>
      </c>
    </row>
    <row r="627" spans="1:65" s="13" customFormat="1" ht="11.25">
      <c r="B627" s="192"/>
      <c r="C627" s="193"/>
      <c r="D627" s="194" t="s">
        <v>180</v>
      </c>
      <c r="E627" s="195" t="s">
        <v>19</v>
      </c>
      <c r="F627" s="196" t="s">
        <v>3232</v>
      </c>
      <c r="G627" s="193"/>
      <c r="H627" s="197">
        <v>2.4950000000000001</v>
      </c>
      <c r="I627" s="198"/>
      <c r="J627" s="193"/>
      <c r="K627" s="193"/>
      <c r="L627" s="199"/>
      <c r="M627" s="200"/>
      <c r="N627" s="201"/>
      <c r="O627" s="201"/>
      <c r="P627" s="201"/>
      <c r="Q627" s="201"/>
      <c r="R627" s="201"/>
      <c r="S627" s="201"/>
      <c r="T627" s="202"/>
      <c r="AT627" s="203" t="s">
        <v>180</v>
      </c>
      <c r="AU627" s="203" t="s">
        <v>85</v>
      </c>
      <c r="AV627" s="13" t="s">
        <v>85</v>
      </c>
      <c r="AW627" s="13" t="s">
        <v>34</v>
      </c>
      <c r="AX627" s="13" t="s">
        <v>73</v>
      </c>
      <c r="AY627" s="203" t="s">
        <v>171</v>
      </c>
    </row>
    <row r="628" spans="1:65" s="13" customFormat="1" ht="11.25">
      <c r="B628" s="192"/>
      <c r="C628" s="193"/>
      <c r="D628" s="194" t="s">
        <v>180</v>
      </c>
      <c r="E628" s="195" t="s">
        <v>19</v>
      </c>
      <c r="F628" s="196" t="s">
        <v>3233</v>
      </c>
      <c r="G628" s="193"/>
      <c r="H628" s="197">
        <v>0.84499999999999997</v>
      </c>
      <c r="I628" s="198"/>
      <c r="J628" s="193"/>
      <c r="K628" s="193"/>
      <c r="L628" s="199"/>
      <c r="M628" s="200"/>
      <c r="N628" s="201"/>
      <c r="O628" s="201"/>
      <c r="P628" s="201"/>
      <c r="Q628" s="201"/>
      <c r="R628" s="201"/>
      <c r="S628" s="201"/>
      <c r="T628" s="202"/>
      <c r="AT628" s="203" t="s">
        <v>180</v>
      </c>
      <c r="AU628" s="203" t="s">
        <v>85</v>
      </c>
      <c r="AV628" s="13" t="s">
        <v>85</v>
      </c>
      <c r="AW628" s="13" t="s">
        <v>34</v>
      </c>
      <c r="AX628" s="13" t="s">
        <v>73</v>
      </c>
      <c r="AY628" s="203" t="s">
        <v>171</v>
      </c>
    </row>
    <row r="629" spans="1:65" s="14" customFormat="1" ht="11.25">
      <c r="B629" s="204"/>
      <c r="C629" s="205"/>
      <c r="D629" s="194" t="s">
        <v>180</v>
      </c>
      <c r="E629" s="206" t="s">
        <v>19</v>
      </c>
      <c r="F629" s="207" t="s">
        <v>183</v>
      </c>
      <c r="G629" s="205"/>
      <c r="H629" s="208">
        <v>3.34</v>
      </c>
      <c r="I629" s="209"/>
      <c r="J629" s="205"/>
      <c r="K629" s="205"/>
      <c r="L629" s="210"/>
      <c r="M629" s="211"/>
      <c r="N629" s="212"/>
      <c r="O629" s="212"/>
      <c r="P629" s="212"/>
      <c r="Q629" s="212"/>
      <c r="R629" s="212"/>
      <c r="S629" s="212"/>
      <c r="T629" s="213"/>
      <c r="AT629" s="214" t="s">
        <v>180</v>
      </c>
      <c r="AU629" s="214" t="s">
        <v>85</v>
      </c>
      <c r="AV629" s="14" t="s">
        <v>178</v>
      </c>
      <c r="AW629" s="14" t="s">
        <v>34</v>
      </c>
      <c r="AX629" s="14" t="s">
        <v>79</v>
      </c>
      <c r="AY629" s="214" t="s">
        <v>171</v>
      </c>
    </row>
    <row r="630" spans="1:65" s="2" customFormat="1" ht="24">
      <c r="A630" s="35"/>
      <c r="B630" s="36"/>
      <c r="C630" s="179" t="s">
        <v>510</v>
      </c>
      <c r="D630" s="179" t="s">
        <v>173</v>
      </c>
      <c r="E630" s="180" t="s">
        <v>1007</v>
      </c>
      <c r="F630" s="181" t="s">
        <v>1008</v>
      </c>
      <c r="G630" s="182" t="s">
        <v>266</v>
      </c>
      <c r="H630" s="183">
        <v>5</v>
      </c>
      <c r="I630" s="184"/>
      <c r="J630" s="185">
        <f>ROUND(I630*H630,2)</f>
        <v>0</v>
      </c>
      <c r="K630" s="181" t="s">
        <v>19</v>
      </c>
      <c r="L630" s="40"/>
      <c r="M630" s="186" t="s">
        <v>19</v>
      </c>
      <c r="N630" s="187" t="s">
        <v>45</v>
      </c>
      <c r="O630" s="65"/>
      <c r="P630" s="188">
        <f>O630*H630</f>
        <v>0</v>
      </c>
      <c r="Q630" s="188">
        <v>0</v>
      </c>
      <c r="R630" s="188">
        <f>Q630*H630</f>
        <v>0</v>
      </c>
      <c r="S630" s="188">
        <v>0.2</v>
      </c>
      <c r="T630" s="189">
        <f>S630*H630</f>
        <v>1</v>
      </c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R630" s="190" t="s">
        <v>254</v>
      </c>
      <c r="AT630" s="190" t="s">
        <v>173</v>
      </c>
      <c r="AU630" s="190" t="s">
        <v>85</v>
      </c>
      <c r="AY630" s="18" t="s">
        <v>171</v>
      </c>
      <c r="BE630" s="191">
        <f>IF(N630="základní",J630,0)</f>
        <v>0</v>
      </c>
      <c r="BF630" s="191">
        <f>IF(N630="snížená",J630,0)</f>
        <v>0</v>
      </c>
      <c r="BG630" s="191">
        <f>IF(N630="zákl. přenesená",J630,0)</f>
        <v>0</v>
      </c>
      <c r="BH630" s="191">
        <f>IF(N630="sníž. přenesená",J630,0)</f>
        <v>0</v>
      </c>
      <c r="BI630" s="191">
        <f>IF(N630="nulová",J630,0)</f>
        <v>0</v>
      </c>
      <c r="BJ630" s="18" t="s">
        <v>85</v>
      </c>
      <c r="BK630" s="191">
        <f>ROUND(I630*H630,2)</f>
        <v>0</v>
      </c>
      <c r="BL630" s="18" t="s">
        <v>254</v>
      </c>
      <c r="BM630" s="190" t="s">
        <v>1009</v>
      </c>
    </row>
    <row r="631" spans="1:65" s="13" customFormat="1" ht="11.25">
      <c r="B631" s="192"/>
      <c r="C631" s="193"/>
      <c r="D631" s="194" t="s">
        <v>180</v>
      </c>
      <c r="E631" s="195" t="s">
        <v>19</v>
      </c>
      <c r="F631" s="196" t="s">
        <v>3234</v>
      </c>
      <c r="G631" s="193"/>
      <c r="H631" s="197">
        <v>5</v>
      </c>
      <c r="I631" s="198"/>
      <c r="J631" s="193"/>
      <c r="K631" s="193"/>
      <c r="L631" s="199"/>
      <c r="M631" s="200"/>
      <c r="N631" s="201"/>
      <c r="O631" s="201"/>
      <c r="P631" s="201"/>
      <c r="Q631" s="201"/>
      <c r="R631" s="201"/>
      <c r="S631" s="201"/>
      <c r="T631" s="202"/>
      <c r="AT631" s="203" t="s">
        <v>180</v>
      </c>
      <c r="AU631" s="203" t="s">
        <v>85</v>
      </c>
      <c r="AV631" s="13" t="s">
        <v>85</v>
      </c>
      <c r="AW631" s="13" t="s">
        <v>34</v>
      </c>
      <c r="AX631" s="13" t="s">
        <v>79</v>
      </c>
      <c r="AY631" s="203" t="s">
        <v>171</v>
      </c>
    </row>
    <row r="632" spans="1:65" s="2" customFormat="1" ht="36">
      <c r="A632" s="35"/>
      <c r="B632" s="36"/>
      <c r="C632" s="179" t="s">
        <v>1034</v>
      </c>
      <c r="D632" s="179" t="s">
        <v>173</v>
      </c>
      <c r="E632" s="180" t="s">
        <v>1011</v>
      </c>
      <c r="F632" s="181" t="s">
        <v>1012</v>
      </c>
      <c r="G632" s="182" t="s">
        <v>176</v>
      </c>
      <c r="H632" s="183">
        <v>9.5050000000000008</v>
      </c>
      <c r="I632" s="184"/>
      <c r="J632" s="185">
        <f>ROUND(I632*H632,2)</f>
        <v>0</v>
      </c>
      <c r="K632" s="181" t="s">
        <v>177</v>
      </c>
      <c r="L632" s="40"/>
      <c r="M632" s="186" t="s">
        <v>19</v>
      </c>
      <c r="N632" s="187" t="s">
        <v>45</v>
      </c>
      <c r="O632" s="65"/>
      <c r="P632" s="188">
        <f>O632*H632</f>
        <v>0</v>
      </c>
      <c r="Q632" s="188">
        <v>2.3367804999999998E-2</v>
      </c>
      <c r="R632" s="188">
        <f>Q632*H632</f>
        <v>0.222110986525</v>
      </c>
      <c r="S632" s="188">
        <v>0</v>
      </c>
      <c r="T632" s="189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90" t="s">
        <v>254</v>
      </c>
      <c r="AT632" s="190" t="s">
        <v>173</v>
      </c>
      <c r="AU632" s="190" t="s">
        <v>85</v>
      </c>
      <c r="AY632" s="18" t="s">
        <v>171</v>
      </c>
      <c r="BE632" s="191">
        <f>IF(N632="základní",J632,0)</f>
        <v>0</v>
      </c>
      <c r="BF632" s="191">
        <f>IF(N632="snížená",J632,0)</f>
        <v>0</v>
      </c>
      <c r="BG632" s="191">
        <f>IF(N632="zákl. přenesená",J632,0)</f>
        <v>0</v>
      </c>
      <c r="BH632" s="191">
        <f>IF(N632="sníž. přenesená",J632,0)</f>
        <v>0</v>
      </c>
      <c r="BI632" s="191">
        <f>IF(N632="nulová",J632,0)</f>
        <v>0</v>
      </c>
      <c r="BJ632" s="18" t="s">
        <v>85</v>
      </c>
      <c r="BK632" s="191">
        <f>ROUND(I632*H632,2)</f>
        <v>0</v>
      </c>
      <c r="BL632" s="18" t="s">
        <v>254</v>
      </c>
      <c r="BM632" s="190" t="s">
        <v>1013</v>
      </c>
    </row>
    <row r="633" spans="1:65" s="13" customFormat="1" ht="11.25">
      <c r="B633" s="192"/>
      <c r="C633" s="193"/>
      <c r="D633" s="194" t="s">
        <v>180</v>
      </c>
      <c r="E633" s="195" t="s">
        <v>19</v>
      </c>
      <c r="F633" s="196" t="s">
        <v>3235</v>
      </c>
      <c r="G633" s="193"/>
      <c r="H633" s="197">
        <v>9.5050000000000008</v>
      </c>
      <c r="I633" s="198"/>
      <c r="J633" s="193"/>
      <c r="K633" s="193"/>
      <c r="L633" s="199"/>
      <c r="M633" s="200"/>
      <c r="N633" s="201"/>
      <c r="O633" s="201"/>
      <c r="P633" s="201"/>
      <c r="Q633" s="201"/>
      <c r="R633" s="201"/>
      <c r="S633" s="201"/>
      <c r="T633" s="202"/>
      <c r="AT633" s="203" t="s">
        <v>180</v>
      </c>
      <c r="AU633" s="203" t="s">
        <v>85</v>
      </c>
      <c r="AV633" s="13" t="s">
        <v>85</v>
      </c>
      <c r="AW633" s="13" t="s">
        <v>34</v>
      </c>
      <c r="AX633" s="13" t="s">
        <v>73</v>
      </c>
      <c r="AY633" s="203" t="s">
        <v>171</v>
      </c>
    </row>
    <row r="634" spans="1:65" s="14" customFormat="1" ht="11.25">
      <c r="B634" s="204"/>
      <c r="C634" s="205"/>
      <c r="D634" s="194" t="s">
        <v>180</v>
      </c>
      <c r="E634" s="206" t="s">
        <v>19</v>
      </c>
      <c r="F634" s="207" t="s">
        <v>183</v>
      </c>
      <c r="G634" s="205"/>
      <c r="H634" s="208">
        <v>9.5050000000000008</v>
      </c>
      <c r="I634" s="209"/>
      <c r="J634" s="205"/>
      <c r="K634" s="205"/>
      <c r="L634" s="210"/>
      <c r="M634" s="211"/>
      <c r="N634" s="212"/>
      <c r="O634" s="212"/>
      <c r="P634" s="212"/>
      <c r="Q634" s="212"/>
      <c r="R634" s="212"/>
      <c r="S634" s="212"/>
      <c r="T634" s="213"/>
      <c r="AT634" s="214" t="s">
        <v>180</v>
      </c>
      <c r="AU634" s="214" t="s">
        <v>85</v>
      </c>
      <c r="AV634" s="14" t="s">
        <v>178</v>
      </c>
      <c r="AW634" s="14" t="s">
        <v>34</v>
      </c>
      <c r="AX634" s="14" t="s">
        <v>79</v>
      </c>
      <c r="AY634" s="214" t="s">
        <v>171</v>
      </c>
    </row>
    <row r="635" spans="1:65" s="2" customFormat="1" ht="36">
      <c r="A635" s="35"/>
      <c r="B635" s="36"/>
      <c r="C635" s="179" t="s">
        <v>1040</v>
      </c>
      <c r="D635" s="179" t="s">
        <v>173</v>
      </c>
      <c r="E635" s="180" t="s">
        <v>1016</v>
      </c>
      <c r="F635" s="181" t="s">
        <v>1017</v>
      </c>
      <c r="G635" s="182" t="s">
        <v>231</v>
      </c>
      <c r="H635" s="183">
        <v>66.84</v>
      </c>
      <c r="I635" s="184"/>
      <c r="J635" s="185">
        <f>ROUND(I635*H635,2)</f>
        <v>0</v>
      </c>
      <c r="K635" s="181" t="s">
        <v>177</v>
      </c>
      <c r="L635" s="40"/>
      <c r="M635" s="186" t="s">
        <v>19</v>
      </c>
      <c r="N635" s="187" t="s">
        <v>45</v>
      </c>
      <c r="O635" s="65"/>
      <c r="P635" s="188">
        <f>O635*H635</f>
        <v>0</v>
      </c>
      <c r="Q635" s="188">
        <v>1.3427E-2</v>
      </c>
      <c r="R635" s="188">
        <f>Q635*H635</f>
        <v>0.89746068000000001</v>
      </c>
      <c r="S635" s="188">
        <v>0</v>
      </c>
      <c r="T635" s="189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90" t="s">
        <v>254</v>
      </c>
      <c r="AT635" s="190" t="s">
        <v>173</v>
      </c>
      <c r="AU635" s="190" t="s">
        <v>85</v>
      </c>
      <c r="AY635" s="18" t="s">
        <v>171</v>
      </c>
      <c r="BE635" s="191">
        <f>IF(N635="základní",J635,0)</f>
        <v>0</v>
      </c>
      <c r="BF635" s="191">
        <f>IF(N635="snížená",J635,0)</f>
        <v>0</v>
      </c>
      <c r="BG635" s="191">
        <f>IF(N635="zákl. přenesená",J635,0)</f>
        <v>0</v>
      </c>
      <c r="BH635" s="191">
        <f>IF(N635="sníž. přenesená",J635,0)</f>
        <v>0</v>
      </c>
      <c r="BI635" s="191">
        <f>IF(N635="nulová",J635,0)</f>
        <v>0</v>
      </c>
      <c r="BJ635" s="18" t="s">
        <v>85</v>
      </c>
      <c r="BK635" s="191">
        <f>ROUND(I635*H635,2)</f>
        <v>0</v>
      </c>
      <c r="BL635" s="18" t="s">
        <v>254</v>
      </c>
      <c r="BM635" s="190" t="s">
        <v>1018</v>
      </c>
    </row>
    <row r="636" spans="1:65" s="13" customFormat="1" ht="11.25">
      <c r="B636" s="192"/>
      <c r="C636" s="193"/>
      <c r="D636" s="194" t="s">
        <v>180</v>
      </c>
      <c r="E636" s="195" t="s">
        <v>19</v>
      </c>
      <c r="F636" s="196" t="s">
        <v>3236</v>
      </c>
      <c r="G636" s="193"/>
      <c r="H636" s="197">
        <v>66.84</v>
      </c>
      <c r="I636" s="198"/>
      <c r="J636" s="193"/>
      <c r="K636" s="193"/>
      <c r="L636" s="199"/>
      <c r="M636" s="200"/>
      <c r="N636" s="201"/>
      <c r="O636" s="201"/>
      <c r="P636" s="201"/>
      <c r="Q636" s="201"/>
      <c r="R636" s="201"/>
      <c r="S636" s="201"/>
      <c r="T636" s="202"/>
      <c r="AT636" s="203" t="s">
        <v>180</v>
      </c>
      <c r="AU636" s="203" t="s">
        <v>85</v>
      </c>
      <c r="AV636" s="13" t="s">
        <v>85</v>
      </c>
      <c r="AW636" s="13" t="s">
        <v>34</v>
      </c>
      <c r="AX636" s="13" t="s">
        <v>73</v>
      </c>
      <c r="AY636" s="203" t="s">
        <v>171</v>
      </c>
    </row>
    <row r="637" spans="1:65" s="14" customFormat="1" ht="11.25">
      <c r="B637" s="204"/>
      <c r="C637" s="205"/>
      <c r="D637" s="194" t="s">
        <v>180</v>
      </c>
      <c r="E637" s="206" t="s">
        <v>19</v>
      </c>
      <c r="F637" s="207" t="s">
        <v>183</v>
      </c>
      <c r="G637" s="205"/>
      <c r="H637" s="208">
        <v>66.84</v>
      </c>
      <c r="I637" s="209"/>
      <c r="J637" s="205"/>
      <c r="K637" s="205"/>
      <c r="L637" s="210"/>
      <c r="M637" s="211"/>
      <c r="N637" s="212"/>
      <c r="O637" s="212"/>
      <c r="P637" s="212"/>
      <c r="Q637" s="212"/>
      <c r="R637" s="212"/>
      <c r="S637" s="212"/>
      <c r="T637" s="213"/>
      <c r="AT637" s="214" t="s">
        <v>180</v>
      </c>
      <c r="AU637" s="214" t="s">
        <v>85</v>
      </c>
      <c r="AV637" s="14" t="s">
        <v>178</v>
      </c>
      <c r="AW637" s="14" t="s">
        <v>34</v>
      </c>
      <c r="AX637" s="14" t="s">
        <v>79</v>
      </c>
      <c r="AY637" s="214" t="s">
        <v>171</v>
      </c>
    </row>
    <row r="638" spans="1:65" s="2" customFormat="1" ht="16.5" customHeight="1">
      <c r="A638" s="35"/>
      <c r="B638" s="36"/>
      <c r="C638" s="179" t="s">
        <v>1044</v>
      </c>
      <c r="D638" s="179" t="s">
        <v>173</v>
      </c>
      <c r="E638" s="180" t="s">
        <v>1020</v>
      </c>
      <c r="F638" s="181" t="s">
        <v>1021</v>
      </c>
      <c r="G638" s="182" t="s">
        <v>318</v>
      </c>
      <c r="H638" s="183">
        <v>303.69</v>
      </c>
      <c r="I638" s="184"/>
      <c r="J638" s="185">
        <f>ROUND(I638*H638,2)</f>
        <v>0</v>
      </c>
      <c r="K638" s="181" t="s">
        <v>177</v>
      </c>
      <c r="L638" s="40"/>
      <c r="M638" s="186" t="s">
        <v>19</v>
      </c>
      <c r="N638" s="187" t="s">
        <v>45</v>
      </c>
      <c r="O638" s="65"/>
      <c r="P638" s="188">
        <f>O638*H638</f>
        <v>0</v>
      </c>
      <c r="Q638" s="188">
        <v>1.0000000000000001E-5</v>
      </c>
      <c r="R638" s="188">
        <f>Q638*H638</f>
        <v>3.0369000000000004E-3</v>
      </c>
      <c r="S638" s="188">
        <v>0</v>
      </c>
      <c r="T638" s="189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190" t="s">
        <v>254</v>
      </c>
      <c r="AT638" s="190" t="s">
        <v>173</v>
      </c>
      <c r="AU638" s="190" t="s">
        <v>85</v>
      </c>
      <c r="AY638" s="18" t="s">
        <v>171</v>
      </c>
      <c r="BE638" s="191">
        <f>IF(N638="základní",J638,0)</f>
        <v>0</v>
      </c>
      <c r="BF638" s="191">
        <f>IF(N638="snížená",J638,0)</f>
        <v>0</v>
      </c>
      <c r="BG638" s="191">
        <f>IF(N638="zákl. přenesená",J638,0)</f>
        <v>0</v>
      </c>
      <c r="BH638" s="191">
        <f>IF(N638="sníž. přenesená",J638,0)</f>
        <v>0</v>
      </c>
      <c r="BI638" s="191">
        <f>IF(N638="nulová",J638,0)</f>
        <v>0</v>
      </c>
      <c r="BJ638" s="18" t="s">
        <v>85</v>
      </c>
      <c r="BK638" s="191">
        <f>ROUND(I638*H638,2)</f>
        <v>0</v>
      </c>
      <c r="BL638" s="18" t="s">
        <v>254</v>
      </c>
      <c r="BM638" s="190" t="s">
        <v>1022</v>
      </c>
    </row>
    <row r="639" spans="1:65" s="13" customFormat="1" ht="11.25">
      <c r="B639" s="192"/>
      <c r="C639" s="193"/>
      <c r="D639" s="194" t="s">
        <v>180</v>
      </c>
      <c r="E639" s="195" t="s">
        <v>19</v>
      </c>
      <c r="F639" s="196" t="s">
        <v>3237</v>
      </c>
      <c r="G639" s="193"/>
      <c r="H639" s="197">
        <v>303.69</v>
      </c>
      <c r="I639" s="198"/>
      <c r="J639" s="193"/>
      <c r="K639" s="193"/>
      <c r="L639" s="199"/>
      <c r="M639" s="200"/>
      <c r="N639" s="201"/>
      <c r="O639" s="201"/>
      <c r="P639" s="201"/>
      <c r="Q639" s="201"/>
      <c r="R639" s="201"/>
      <c r="S639" s="201"/>
      <c r="T639" s="202"/>
      <c r="AT639" s="203" t="s">
        <v>180</v>
      </c>
      <c r="AU639" s="203" t="s">
        <v>85</v>
      </c>
      <c r="AV639" s="13" t="s">
        <v>85</v>
      </c>
      <c r="AW639" s="13" t="s">
        <v>34</v>
      </c>
      <c r="AX639" s="13" t="s">
        <v>79</v>
      </c>
      <c r="AY639" s="203" t="s">
        <v>171</v>
      </c>
    </row>
    <row r="640" spans="1:65" s="2" customFormat="1" ht="16.5" customHeight="1">
      <c r="A640" s="35"/>
      <c r="B640" s="36"/>
      <c r="C640" s="215" t="s">
        <v>1049</v>
      </c>
      <c r="D640" s="215" t="s">
        <v>285</v>
      </c>
      <c r="E640" s="216" t="s">
        <v>1025</v>
      </c>
      <c r="F640" s="217" t="s">
        <v>1026</v>
      </c>
      <c r="G640" s="218" t="s">
        <v>176</v>
      </c>
      <c r="H640" s="219">
        <v>0.80200000000000005</v>
      </c>
      <c r="I640" s="220"/>
      <c r="J640" s="221">
        <f>ROUND(I640*H640,2)</f>
        <v>0</v>
      </c>
      <c r="K640" s="217" t="s">
        <v>177</v>
      </c>
      <c r="L640" s="222"/>
      <c r="M640" s="223" t="s">
        <v>19</v>
      </c>
      <c r="N640" s="224" t="s">
        <v>45</v>
      </c>
      <c r="O640" s="65"/>
      <c r="P640" s="188">
        <f>O640*H640</f>
        <v>0</v>
      </c>
      <c r="Q640" s="188">
        <v>0.55000000000000004</v>
      </c>
      <c r="R640" s="188">
        <f>Q640*H640</f>
        <v>0.44110000000000005</v>
      </c>
      <c r="S640" s="188">
        <v>0</v>
      </c>
      <c r="T640" s="189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190" t="s">
        <v>341</v>
      </c>
      <c r="AT640" s="190" t="s">
        <v>285</v>
      </c>
      <c r="AU640" s="190" t="s">
        <v>85</v>
      </c>
      <c r="AY640" s="18" t="s">
        <v>171</v>
      </c>
      <c r="BE640" s="191">
        <f>IF(N640="základní",J640,0)</f>
        <v>0</v>
      </c>
      <c r="BF640" s="191">
        <f>IF(N640="snížená",J640,0)</f>
        <v>0</v>
      </c>
      <c r="BG640" s="191">
        <f>IF(N640="zákl. přenesená",J640,0)</f>
        <v>0</v>
      </c>
      <c r="BH640" s="191">
        <f>IF(N640="sníž. přenesená",J640,0)</f>
        <v>0</v>
      </c>
      <c r="BI640" s="191">
        <f>IF(N640="nulová",J640,0)</f>
        <v>0</v>
      </c>
      <c r="BJ640" s="18" t="s">
        <v>85</v>
      </c>
      <c r="BK640" s="191">
        <f>ROUND(I640*H640,2)</f>
        <v>0</v>
      </c>
      <c r="BL640" s="18" t="s">
        <v>254</v>
      </c>
      <c r="BM640" s="190" t="s">
        <v>1027</v>
      </c>
    </row>
    <row r="641" spans="1:65" s="13" customFormat="1" ht="11.25">
      <c r="B641" s="192"/>
      <c r="C641" s="193"/>
      <c r="D641" s="194" t="s">
        <v>180</v>
      </c>
      <c r="E641" s="195" t="s">
        <v>19</v>
      </c>
      <c r="F641" s="196" t="s">
        <v>3238</v>
      </c>
      <c r="G641" s="193"/>
      <c r="H641" s="197">
        <v>0.72899999999999998</v>
      </c>
      <c r="I641" s="198"/>
      <c r="J641" s="193"/>
      <c r="K641" s="193"/>
      <c r="L641" s="199"/>
      <c r="M641" s="200"/>
      <c r="N641" s="201"/>
      <c r="O641" s="201"/>
      <c r="P641" s="201"/>
      <c r="Q641" s="201"/>
      <c r="R641" s="201"/>
      <c r="S641" s="201"/>
      <c r="T641" s="202"/>
      <c r="AT641" s="203" t="s">
        <v>180</v>
      </c>
      <c r="AU641" s="203" t="s">
        <v>85</v>
      </c>
      <c r="AV641" s="13" t="s">
        <v>85</v>
      </c>
      <c r="AW641" s="13" t="s">
        <v>34</v>
      </c>
      <c r="AX641" s="13" t="s">
        <v>79</v>
      </c>
      <c r="AY641" s="203" t="s">
        <v>171</v>
      </c>
    </row>
    <row r="642" spans="1:65" s="13" customFormat="1" ht="11.25">
      <c r="B642" s="192"/>
      <c r="C642" s="193"/>
      <c r="D642" s="194" t="s">
        <v>180</v>
      </c>
      <c r="E642" s="193"/>
      <c r="F642" s="196" t="s">
        <v>3239</v>
      </c>
      <c r="G642" s="193"/>
      <c r="H642" s="197">
        <v>0.80200000000000005</v>
      </c>
      <c r="I642" s="198"/>
      <c r="J642" s="193"/>
      <c r="K642" s="193"/>
      <c r="L642" s="199"/>
      <c r="M642" s="200"/>
      <c r="N642" s="201"/>
      <c r="O642" s="201"/>
      <c r="P642" s="201"/>
      <c r="Q642" s="201"/>
      <c r="R642" s="201"/>
      <c r="S642" s="201"/>
      <c r="T642" s="202"/>
      <c r="AT642" s="203" t="s">
        <v>180</v>
      </c>
      <c r="AU642" s="203" t="s">
        <v>85</v>
      </c>
      <c r="AV642" s="13" t="s">
        <v>85</v>
      </c>
      <c r="AW642" s="13" t="s">
        <v>4</v>
      </c>
      <c r="AX642" s="13" t="s">
        <v>79</v>
      </c>
      <c r="AY642" s="203" t="s">
        <v>171</v>
      </c>
    </row>
    <row r="643" spans="1:65" s="2" customFormat="1" ht="36">
      <c r="A643" s="35"/>
      <c r="B643" s="36"/>
      <c r="C643" s="179" t="s">
        <v>1053</v>
      </c>
      <c r="D643" s="179" t="s">
        <v>173</v>
      </c>
      <c r="E643" s="180" t="s">
        <v>3240</v>
      </c>
      <c r="F643" s="181" t="s">
        <v>3241</v>
      </c>
      <c r="G643" s="182" t="s">
        <v>231</v>
      </c>
      <c r="H643" s="183">
        <v>162.523</v>
      </c>
      <c r="I643" s="184"/>
      <c r="J643" s="185">
        <f>ROUND(I643*H643,2)</f>
        <v>0</v>
      </c>
      <c r="K643" s="181" t="s">
        <v>177</v>
      </c>
      <c r="L643" s="40"/>
      <c r="M643" s="186" t="s">
        <v>19</v>
      </c>
      <c r="N643" s="187" t="s">
        <v>45</v>
      </c>
      <c r="O643" s="65"/>
      <c r="P643" s="188">
        <f>O643*H643</f>
        <v>0</v>
      </c>
      <c r="Q643" s="188">
        <v>4.9189999999999998E-2</v>
      </c>
      <c r="R643" s="188">
        <f>Q643*H643</f>
        <v>7.9945063699999999</v>
      </c>
      <c r="S643" s="188">
        <v>0</v>
      </c>
      <c r="T643" s="189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90" t="s">
        <v>254</v>
      </c>
      <c r="AT643" s="190" t="s">
        <v>173</v>
      </c>
      <c r="AU643" s="190" t="s">
        <v>85</v>
      </c>
      <c r="AY643" s="18" t="s">
        <v>171</v>
      </c>
      <c r="BE643" s="191">
        <f>IF(N643="základní",J643,0)</f>
        <v>0</v>
      </c>
      <c r="BF643" s="191">
        <f>IF(N643="snížená",J643,0)</f>
        <v>0</v>
      </c>
      <c r="BG643" s="191">
        <f>IF(N643="zákl. přenesená",J643,0)</f>
        <v>0</v>
      </c>
      <c r="BH643" s="191">
        <f>IF(N643="sníž. přenesená",J643,0)</f>
        <v>0</v>
      </c>
      <c r="BI643" s="191">
        <f>IF(N643="nulová",J643,0)</f>
        <v>0</v>
      </c>
      <c r="BJ643" s="18" t="s">
        <v>85</v>
      </c>
      <c r="BK643" s="191">
        <f>ROUND(I643*H643,2)</f>
        <v>0</v>
      </c>
      <c r="BL643" s="18" t="s">
        <v>254</v>
      </c>
      <c r="BM643" s="190" t="s">
        <v>3242</v>
      </c>
    </row>
    <row r="644" spans="1:65" s="13" customFormat="1" ht="11.25">
      <c r="B644" s="192"/>
      <c r="C644" s="193"/>
      <c r="D644" s="194" t="s">
        <v>180</v>
      </c>
      <c r="E644" s="195" t="s">
        <v>19</v>
      </c>
      <c r="F644" s="196" t="s">
        <v>3243</v>
      </c>
      <c r="G644" s="193"/>
      <c r="H644" s="197">
        <v>162.523</v>
      </c>
      <c r="I644" s="198"/>
      <c r="J644" s="193"/>
      <c r="K644" s="193"/>
      <c r="L644" s="199"/>
      <c r="M644" s="200"/>
      <c r="N644" s="201"/>
      <c r="O644" s="201"/>
      <c r="P644" s="201"/>
      <c r="Q644" s="201"/>
      <c r="R644" s="201"/>
      <c r="S644" s="201"/>
      <c r="T644" s="202"/>
      <c r="AT644" s="203" t="s">
        <v>180</v>
      </c>
      <c r="AU644" s="203" t="s">
        <v>85</v>
      </c>
      <c r="AV644" s="13" t="s">
        <v>85</v>
      </c>
      <c r="AW644" s="13" t="s">
        <v>34</v>
      </c>
      <c r="AX644" s="13" t="s">
        <v>79</v>
      </c>
      <c r="AY644" s="203" t="s">
        <v>171</v>
      </c>
    </row>
    <row r="645" spans="1:65" s="2" customFormat="1" ht="44.25" customHeight="1">
      <c r="A645" s="35"/>
      <c r="B645" s="36"/>
      <c r="C645" s="179" t="s">
        <v>1058</v>
      </c>
      <c r="D645" s="179" t="s">
        <v>173</v>
      </c>
      <c r="E645" s="180" t="s">
        <v>3244</v>
      </c>
      <c r="F645" s="181" t="s">
        <v>3245</v>
      </c>
      <c r="G645" s="182" t="s">
        <v>231</v>
      </c>
      <c r="H645" s="183">
        <v>162.523</v>
      </c>
      <c r="I645" s="184"/>
      <c r="J645" s="185">
        <f>ROUND(I645*H645,2)</f>
        <v>0</v>
      </c>
      <c r="K645" s="181" t="s">
        <v>177</v>
      </c>
      <c r="L645" s="40"/>
      <c r="M645" s="186" t="s">
        <v>19</v>
      </c>
      <c r="N645" s="187" t="s">
        <v>45</v>
      </c>
      <c r="O645" s="65"/>
      <c r="P645" s="188">
        <f>O645*H645</f>
        <v>0</v>
      </c>
      <c r="Q645" s="188">
        <v>0</v>
      </c>
      <c r="R645" s="188">
        <f>Q645*H645</f>
        <v>0</v>
      </c>
      <c r="S645" s="188">
        <v>0</v>
      </c>
      <c r="T645" s="189">
        <f>S645*H645</f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190" t="s">
        <v>254</v>
      </c>
      <c r="AT645" s="190" t="s">
        <v>173</v>
      </c>
      <c r="AU645" s="190" t="s">
        <v>85</v>
      </c>
      <c r="AY645" s="18" t="s">
        <v>171</v>
      </c>
      <c r="BE645" s="191">
        <f>IF(N645="základní",J645,0)</f>
        <v>0</v>
      </c>
      <c r="BF645" s="191">
        <f>IF(N645="snížená",J645,0)</f>
        <v>0</v>
      </c>
      <c r="BG645" s="191">
        <f>IF(N645="zákl. přenesená",J645,0)</f>
        <v>0</v>
      </c>
      <c r="BH645" s="191">
        <f>IF(N645="sníž. přenesená",J645,0)</f>
        <v>0</v>
      </c>
      <c r="BI645" s="191">
        <f>IF(N645="nulová",J645,0)</f>
        <v>0</v>
      </c>
      <c r="BJ645" s="18" t="s">
        <v>85</v>
      </c>
      <c r="BK645" s="191">
        <f>ROUND(I645*H645,2)</f>
        <v>0</v>
      </c>
      <c r="BL645" s="18" t="s">
        <v>254</v>
      </c>
      <c r="BM645" s="190" t="s">
        <v>3246</v>
      </c>
    </row>
    <row r="646" spans="1:65" s="13" customFormat="1" ht="22.5">
      <c r="B646" s="192"/>
      <c r="C646" s="193"/>
      <c r="D646" s="194" t="s">
        <v>180</v>
      </c>
      <c r="E646" s="195" t="s">
        <v>19</v>
      </c>
      <c r="F646" s="196" t="s">
        <v>3195</v>
      </c>
      <c r="G646" s="193"/>
      <c r="H646" s="197">
        <v>163.523</v>
      </c>
      <c r="I646" s="198"/>
      <c r="J646" s="193"/>
      <c r="K646" s="193"/>
      <c r="L646" s="199"/>
      <c r="M646" s="200"/>
      <c r="N646" s="201"/>
      <c r="O646" s="201"/>
      <c r="P646" s="201"/>
      <c r="Q646" s="201"/>
      <c r="R646" s="201"/>
      <c r="S646" s="201"/>
      <c r="T646" s="202"/>
      <c r="AT646" s="203" t="s">
        <v>180</v>
      </c>
      <c r="AU646" s="203" t="s">
        <v>85</v>
      </c>
      <c r="AV646" s="13" t="s">
        <v>85</v>
      </c>
      <c r="AW646" s="13" t="s">
        <v>34</v>
      </c>
      <c r="AX646" s="13" t="s">
        <v>73</v>
      </c>
      <c r="AY646" s="203" t="s">
        <v>171</v>
      </c>
    </row>
    <row r="647" spans="1:65" s="13" customFormat="1" ht="11.25">
      <c r="B647" s="192"/>
      <c r="C647" s="193"/>
      <c r="D647" s="194" t="s">
        <v>180</v>
      </c>
      <c r="E647" s="195" t="s">
        <v>19</v>
      </c>
      <c r="F647" s="196" t="s">
        <v>3196</v>
      </c>
      <c r="G647" s="193"/>
      <c r="H647" s="197">
        <v>-1</v>
      </c>
      <c r="I647" s="198"/>
      <c r="J647" s="193"/>
      <c r="K647" s="193"/>
      <c r="L647" s="199"/>
      <c r="M647" s="200"/>
      <c r="N647" s="201"/>
      <c r="O647" s="201"/>
      <c r="P647" s="201"/>
      <c r="Q647" s="201"/>
      <c r="R647" s="201"/>
      <c r="S647" s="201"/>
      <c r="T647" s="202"/>
      <c r="AT647" s="203" t="s">
        <v>180</v>
      </c>
      <c r="AU647" s="203" t="s">
        <v>85</v>
      </c>
      <c r="AV647" s="13" t="s">
        <v>85</v>
      </c>
      <c r="AW647" s="13" t="s">
        <v>34</v>
      </c>
      <c r="AX647" s="13" t="s">
        <v>73</v>
      </c>
      <c r="AY647" s="203" t="s">
        <v>171</v>
      </c>
    </row>
    <row r="648" spans="1:65" s="14" customFormat="1" ht="11.25">
      <c r="B648" s="204"/>
      <c r="C648" s="205"/>
      <c r="D648" s="194" t="s">
        <v>180</v>
      </c>
      <c r="E648" s="206" t="s">
        <v>19</v>
      </c>
      <c r="F648" s="207" t="s">
        <v>183</v>
      </c>
      <c r="G648" s="205"/>
      <c r="H648" s="208">
        <v>162.523</v>
      </c>
      <c r="I648" s="209"/>
      <c r="J648" s="205"/>
      <c r="K648" s="205"/>
      <c r="L648" s="210"/>
      <c r="M648" s="211"/>
      <c r="N648" s="212"/>
      <c r="O648" s="212"/>
      <c r="P648" s="212"/>
      <c r="Q648" s="212"/>
      <c r="R648" s="212"/>
      <c r="S648" s="212"/>
      <c r="T648" s="213"/>
      <c r="AT648" s="214" t="s">
        <v>180</v>
      </c>
      <c r="AU648" s="214" t="s">
        <v>85</v>
      </c>
      <c r="AV648" s="14" t="s">
        <v>178</v>
      </c>
      <c r="AW648" s="14" t="s">
        <v>34</v>
      </c>
      <c r="AX648" s="14" t="s">
        <v>79</v>
      </c>
      <c r="AY648" s="214" t="s">
        <v>171</v>
      </c>
    </row>
    <row r="649" spans="1:65" s="2" customFormat="1" ht="16.5" customHeight="1">
      <c r="A649" s="35"/>
      <c r="B649" s="36"/>
      <c r="C649" s="215" t="s">
        <v>1063</v>
      </c>
      <c r="D649" s="215" t="s">
        <v>285</v>
      </c>
      <c r="E649" s="216" t="s">
        <v>3247</v>
      </c>
      <c r="F649" s="217" t="s">
        <v>3248</v>
      </c>
      <c r="G649" s="218" t="s">
        <v>231</v>
      </c>
      <c r="H649" s="219">
        <v>175.52500000000001</v>
      </c>
      <c r="I649" s="220"/>
      <c r="J649" s="221">
        <f>ROUND(I649*H649,2)</f>
        <v>0</v>
      </c>
      <c r="K649" s="217" t="s">
        <v>177</v>
      </c>
      <c r="L649" s="222"/>
      <c r="M649" s="223" t="s">
        <v>19</v>
      </c>
      <c r="N649" s="224" t="s">
        <v>45</v>
      </c>
      <c r="O649" s="65"/>
      <c r="P649" s="188">
        <f>O649*H649</f>
        <v>0</v>
      </c>
      <c r="Q649" s="188">
        <v>1.29E-2</v>
      </c>
      <c r="R649" s="188">
        <f>Q649*H649</f>
        <v>2.2642725000000001</v>
      </c>
      <c r="S649" s="188">
        <v>0</v>
      </c>
      <c r="T649" s="189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90" t="s">
        <v>341</v>
      </c>
      <c r="AT649" s="190" t="s">
        <v>285</v>
      </c>
      <c r="AU649" s="190" t="s">
        <v>85</v>
      </c>
      <c r="AY649" s="18" t="s">
        <v>171</v>
      </c>
      <c r="BE649" s="191">
        <f>IF(N649="základní",J649,0)</f>
        <v>0</v>
      </c>
      <c r="BF649" s="191">
        <f>IF(N649="snížená",J649,0)</f>
        <v>0</v>
      </c>
      <c r="BG649" s="191">
        <f>IF(N649="zákl. přenesená",J649,0)</f>
        <v>0</v>
      </c>
      <c r="BH649" s="191">
        <f>IF(N649="sníž. přenesená",J649,0)</f>
        <v>0</v>
      </c>
      <c r="BI649" s="191">
        <f>IF(N649="nulová",J649,0)</f>
        <v>0</v>
      </c>
      <c r="BJ649" s="18" t="s">
        <v>85</v>
      </c>
      <c r="BK649" s="191">
        <f>ROUND(I649*H649,2)</f>
        <v>0</v>
      </c>
      <c r="BL649" s="18" t="s">
        <v>254</v>
      </c>
      <c r="BM649" s="190" t="s">
        <v>3249</v>
      </c>
    </row>
    <row r="650" spans="1:65" s="13" customFormat="1" ht="11.25">
      <c r="B650" s="192"/>
      <c r="C650" s="193"/>
      <c r="D650" s="194" t="s">
        <v>180</v>
      </c>
      <c r="E650" s="195" t="s">
        <v>19</v>
      </c>
      <c r="F650" s="196" t="s">
        <v>3198</v>
      </c>
      <c r="G650" s="193"/>
      <c r="H650" s="197">
        <v>162.523</v>
      </c>
      <c r="I650" s="198"/>
      <c r="J650" s="193"/>
      <c r="K650" s="193"/>
      <c r="L650" s="199"/>
      <c r="M650" s="200"/>
      <c r="N650" s="201"/>
      <c r="O650" s="201"/>
      <c r="P650" s="201"/>
      <c r="Q650" s="201"/>
      <c r="R650" s="201"/>
      <c r="S650" s="201"/>
      <c r="T650" s="202"/>
      <c r="AT650" s="203" t="s">
        <v>180</v>
      </c>
      <c r="AU650" s="203" t="s">
        <v>85</v>
      </c>
      <c r="AV650" s="13" t="s">
        <v>85</v>
      </c>
      <c r="AW650" s="13" t="s">
        <v>34</v>
      </c>
      <c r="AX650" s="13" t="s">
        <v>79</v>
      </c>
      <c r="AY650" s="203" t="s">
        <v>171</v>
      </c>
    </row>
    <row r="651" spans="1:65" s="13" customFormat="1" ht="11.25">
      <c r="B651" s="192"/>
      <c r="C651" s="193"/>
      <c r="D651" s="194" t="s">
        <v>180</v>
      </c>
      <c r="E651" s="193"/>
      <c r="F651" s="196" t="s">
        <v>3250</v>
      </c>
      <c r="G651" s="193"/>
      <c r="H651" s="197">
        <v>175.52500000000001</v>
      </c>
      <c r="I651" s="198"/>
      <c r="J651" s="193"/>
      <c r="K651" s="193"/>
      <c r="L651" s="199"/>
      <c r="M651" s="200"/>
      <c r="N651" s="201"/>
      <c r="O651" s="201"/>
      <c r="P651" s="201"/>
      <c r="Q651" s="201"/>
      <c r="R651" s="201"/>
      <c r="S651" s="201"/>
      <c r="T651" s="202"/>
      <c r="AT651" s="203" t="s">
        <v>180</v>
      </c>
      <c r="AU651" s="203" t="s">
        <v>85</v>
      </c>
      <c r="AV651" s="13" t="s">
        <v>85</v>
      </c>
      <c r="AW651" s="13" t="s">
        <v>4</v>
      </c>
      <c r="AX651" s="13" t="s">
        <v>79</v>
      </c>
      <c r="AY651" s="203" t="s">
        <v>171</v>
      </c>
    </row>
    <row r="652" spans="1:65" s="2" customFormat="1" ht="16.5" customHeight="1">
      <c r="A652" s="35"/>
      <c r="B652" s="36"/>
      <c r="C652" s="179" t="s">
        <v>528</v>
      </c>
      <c r="D652" s="179" t="s">
        <v>173</v>
      </c>
      <c r="E652" s="180" t="s">
        <v>1030</v>
      </c>
      <c r="F652" s="181" t="s">
        <v>1031</v>
      </c>
      <c r="G652" s="182" t="s">
        <v>231</v>
      </c>
      <c r="H652" s="183">
        <v>5.2380000000000004</v>
      </c>
      <c r="I652" s="184"/>
      <c r="J652" s="185">
        <f>ROUND(I652*H652,2)</f>
        <v>0</v>
      </c>
      <c r="K652" s="181" t="s">
        <v>177</v>
      </c>
      <c r="L652" s="40"/>
      <c r="M652" s="186" t="s">
        <v>19</v>
      </c>
      <c r="N652" s="187" t="s">
        <v>45</v>
      </c>
      <c r="O652" s="65"/>
      <c r="P652" s="188">
        <f>O652*H652</f>
        <v>0</v>
      </c>
      <c r="Q652" s="188">
        <v>0</v>
      </c>
      <c r="R652" s="188">
        <f>Q652*H652</f>
        <v>0</v>
      </c>
      <c r="S652" s="188">
        <v>0</v>
      </c>
      <c r="T652" s="189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90" t="s">
        <v>254</v>
      </c>
      <c r="AT652" s="190" t="s">
        <v>173</v>
      </c>
      <c r="AU652" s="190" t="s">
        <v>85</v>
      </c>
      <c r="AY652" s="18" t="s">
        <v>171</v>
      </c>
      <c r="BE652" s="191">
        <f>IF(N652="základní",J652,0)</f>
        <v>0</v>
      </c>
      <c r="BF652" s="191">
        <f>IF(N652="snížená",J652,0)</f>
        <v>0</v>
      </c>
      <c r="BG652" s="191">
        <f>IF(N652="zákl. přenesená",J652,0)</f>
        <v>0</v>
      </c>
      <c r="BH652" s="191">
        <f>IF(N652="sníž. přenesená",J652,0)</f>
        <v>0</v>
      </c>
      <c r="BI652" s="191">
        <f>IF(N652="nulová",J652,0)</f>
        <v>0</v>
      </c>
      <c r="BJ652" s="18" t="s">
        <v>85</v>
      </c>
      <c r="BK652" s="191">
        <f>ROUND(I652*H652,2)</f>
        <v>0</v>
      </c>
      <c r="BL652" s="18" t="s">
        <v>254</v>
      </c>
      <c r="BM652" s="190" t="s">
        <v>1032</v>
      </c>
    </row>
    <row r="653" spans="1:65" s="13" customFormat="1" ht="11.25">
      <c r="B653" s="192"/>
      <c r="C653" s="193"/>
      <c r="D653" s="194" t="s">
        <v>180</v>
      </c>
      <c r="E653" s="195" t="s">
        <v>19</v>
      </c>
      <c r="F653" s="196" t="s">
        <v>3251</v>
      </c>
      <c r="G653" s="193"/>
      <c r="H653" s="197">
        <v>5.2380000000000004</v>
      </c>
      <c r="I653" s="198"/>
      <c r="J653" s="193"/>
      <c r="K653" s="193"/>
      <c r="L653" s="199"/>
      <c r="M653" s="200"/>
      <c r="N653" s="201"/>
      <c r="O653" s="201"/>
      <c r="P653" s="201"/>
      <c r="Q653" s="201"/>
      <c r="R653" s="201"/>
      <c r="S653" s="201"/>
      <c r="T653" s="202"/>
      <c r="AT653" s="203" t="s">
        <v>180</v>
      </c>
      <c r="AU653" s="203" t="s">
        <v>85</v>
      </c>
      <c r="AV653" s="13" t="s">
        <v>85</v>
      </c>
      <c r="AW653" s="13" t="s">
        <v>34</v>
      </c>
      <c r="AX653" s="13" t="s">
        <v>79</v>
      </c>
      <c r="AY653" s="203" t="s">
        <v>171</v>
      </c>
    </row>
    <row r="654" spans="1:65" s="2" customFormat="1" ht="16.5" customHeight="1">
      <c r="A654" s="35"/>
      <c r="B654" s="36"/>
      <c r="C654" s="215" t="s">
        <v>1073</v>
      </c>
      <c r="D654" s="215" t="s">
        <v>285</v>
      </c>
      <c r="E654" s="216" t="s">
        <v>1035</v>
      </c>
      <c r="F654" s="217" t="s">
        <v>1036</v>
      </c>
      <c r="G654" s="218" t="s">
        <v>176</v>
      </c>
      <c r="H654" s="219">
        <v>0.26200000000000001</v>
      </c>
      <c r="I654" s="220"/>
      <c r="J654" s="221">
        <f>ROUND(I654*H654,2)</f>
        <v>0</v>
      </c>
      <c r="K654" s="217" t="s">
        <v>177</v>
      </c>
      <c r="L654" s="222"/>
      <c r="M654" s="223" t="s">
        <v>19</v>
      </c>
      <c r="N654" s="224" t="s">
        <v>45</v>
      </c>
      <c r="O654" s="65"/>
      <c r="P654" s="188">
        <f>O654*H654</f>
        <v>0</v>
      </c>
      <c r="Q654" s="188">
        <v>0.5</v>
      </c>
      <c r="R654" s="188">
        <f>Q654*H654</f>
        <v>0.13100000000000001</v>
      </c>
      <c r="S654" s="188">
        <v>0</v>
      </c>
      <c r="T654" s="189">
        <f>S654*H654</f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190" t="s">
        <v>341</v>
      </c>
      <c r="AT654" s="190" t="s">
        <v>285</v>
      </c>
      <c r="AU654" s="190" t="s">
        <v>85</v>
      </c>
      <c r="AY654" s="18" t="s">
        <v>171</v>
      </c>
      <c r="BE654" s="191">
        <f>IF(N654="základní",J654,0)</f>
        <v>0</v>
      </c>
      <c r="BF654" s="191">
        <f>IF(N654="snížená",J654,0)</f>
        <v>0</v>
      </c>
      <c r="BG654" s="191">
        <f>IF(N654="zákl. přenesená",J654,0)</f>
        <v>0</v>
      </c>
      <c r="BH654" s="191">
        <f>IF(N654="sníž. přenesená",J654,0)</f>
        <v>0</v>
      </c>
      <c r="BI654" s="191">
        <f>IF(N654="nulová",J654,0)</f>
        <v>0</v>
      </c>
      <c r="BJ654" s="18" t="s">
        <v>85</v>
      </c>
      <c r="BK654" s="191">
        <f>ROUND(I654*H654,2)</f>
        <v>0</v>
      </c>
      <c r="BL654" s="18" t="s">
        <v>254</v>
      </c>
      <c r="BM654" s="190" t="s">
        <v>3252</v>
      </c>
    </row>
    <row r="655" spans="1:65" s="13" customFormat="1" ht="11.25">
      <c r="B655" s="192"/>
      <c r="C655" s="193"/>
      <c r="D655" s="194" t="s">
        <v>180</v>
      </c>
      <c r="E655" s="195" t="s">
        <v>19</v>
      </c>
      <c r="F655" s="196" t="s">
        <v>3253</v>
      </c>
      <c r="G655" s="193"/>
      <c r="H655" s="197">
        <v>0.26200000000000001</v>
      </c>
      <c r="I655" s="198"/>
      <c r="J655" s="193"/>
      <c r="K655" s="193"/>
      <c r="L655" s="199"/>
      <c r="M655" s="200"/>
      <c r="N655" s="201"/>
      <c r="O655" s="201"/>
      <c r="P655" s="201"/>
      <c r="Q655" s="201"/>
      <c r="R655" s="201"/>
      <c r="S655" s="201"/>
      <c r="T655" s="202"/>
      <c r="AT655" s="203" t="s">
        <v>180</v>
      </c>
      <c r="AU655" s="203" t="s">
        <v>85</v>
      </c>
      <c r="AV655" s="13" t="s">
        <v>85</v>
      </c>
      <c r="AW655" s="13" t="s">
        <v>34</v>
      </c>
      <c r="AX655" s="13" t="s">
        <v>79</v>
      </c>
      <c r="AY655" s="203" t="s">
        <v>171</v>
      </c>
    </row>
    <row r="656" spans="1:65" s="2" customFormat="1" ht="16.5" customHeight="1">
      <c r="A656" s="35"/>
      <c r="B656" s="36"/>
      <c r="C656" s="179" t="s">
        <v>538</v>
      </c>
      <c r="D656" s="179" t="s">
        <v>173</v>
      </c>
      <c r="E656" s="180" t="s">
        <v>1030</v>
      </c>
      <c r="F656" s="181" t="s">
        <v>1031</v>
      </c>
      <c r="G656" s="182" t="s">
        <v>231</v>
      </c>
      <c r="H656" s="183">
        <v>162.523</v>
      </c>
      <c r="I656" s="184"/>
      <c r="J656" s="185">
        <f>ROUND(I656*H656,2)</f>
        <v>0</v>
      </c>
      <c r="K656" s="181" t="s">
        <v>177</v>
      </c>
      <c r="L656" s="40"/>
      <c r="M656" s="186" t="s">
        <v>19</v>
      </c>
      <c r="N656" s="187" t="s">
        <v>45</v>
      </c>
      <c r="O656" s="65"/>
      <c r="P656" s="188">
        <f>O656*H656</f>
        <v>0</v>
      </c>
      <c r="Q656" s="188">
        <v>0</v>
      </c>
      <c r="R656" s="188">
        <f>Q656*H656</f>
        <v>0</v>
      </c>
      <c r="S656" s="188">
        <v>0</v>
      </c>
      <c r="T656" s="189">
        <f>S656*H656</f>
        <v>0</v>
      </c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R656" s="190" t="s">
        <v>254</v>
      </c>
      <c r="AT656" s="190" t="s">
        <v>173</v>
      </c>
      <c r="AU656" s="190" t="s">
        <v>85</v>
      </c>
      <c r="AY656" s="18" t="s">
        <v>171</v>
      </c>
      <c r="BE656" s="191">
        <f>IF(N656="základní",J656,0)</f>
        <v>0</v>
      </c>
      <c r="BF656" s="191">
        <f>IF(N656="snížená",J656,0)</f>
        <v>0</v>
      </c>
      <c r="BG656" s="191">
        <f>IF(N656="zákl. přenesená",J656,0)</f>
        <v>0</v>
      </c>
      <c r="BH656" s="191">
        <f>IF(N656="sníž. přenesená",J656,0)</f>
        <v>0</v>
      </c>
      <c r="BI656" s="191">
        <f>IF(N656="nulová",J656,0)</f>
        <v>0</v>
      </c>
      <c r="BJ656" s="18" t="s">
        <v>85</v>
      </c>
      <c r="BK656" s="191">
        <f>ROUND(I656*H656,2)</f>
        <v>0</v>
      </c>
      <c r="BL656" s="18" t="s">
        <v>254</v>
      </c>
      <c r="BM656" s="190" t="s">
        <v>3254</v>
      </c>
    </row>
    <row r="657" spans="1:65" s="13" customFormat="1" ht="22.5">
      <c r="B657" s="192"/>
      <c r="C657" s="193"/>
      <c r="D657" s="194" t="s">
        <v>180</v>
      </c>
      <c r="E657" s="195" t="s">
        <v>19</v>
      </c>
      <c r="F657" s="196" t="s">
        <v>3195</v>
      </c>
      <c r="G657" s="193"/>
      <c r="H657" s="197">
        <v>163.523</v>
      </c>
      <c r="I657" s="198"/>
      <c r="J657" s="193"/>
      <c r="K657" s="193"/>
      <c r="L657" s="199"/>
      <c r="M657" s="200"/>
      <c r="N657" s="201"/>
      <c r="O657" s="201"/>
      <c r="P657" s="201"/>
      <c r="Q657" s="201"/>
      <c r="R657" s="201"/>
      <c r="S657" s="201"/>
      <c r="T657" s="202"/>
      <c r="AT657" s="203" t="s">
        <v>180</v>
      </c>
      <c r="AU657" s="203" t="s">
        <v>85</v>
      </c>
      <c r="AV657" s="13" t="s">
        <v>85</v>
      </c>
      <c r="AW657" s="13" t="s">
        <v>34</v>
      </c>
      <c r="AX657" s="13" t="s">
        <v>73</v>
      </c>
      <c r="AY657" s="203" t="s">
        <v>171</v>
      </c>
    </row>
    <row r="658" spans="1:65" s="13" customFormat="1" ht="11.25">
      <c r="B658" s="192"/>
      <c r="C658" s="193"/>
      <c r="D658" s="194" t="s">
        <v>180</v>
      </c>
      <c r="E658" s="195" t="s">
        <v>19</v>
      </c>
      <c r="F658" s="196" t="s">
        <v>3196</v>
      </c>
      <c r="G658" s="193"/>
      <c r="H658" s="197">
        <v>-1</v>
      </c>
      <c r="I658" s="198"/>
      <c r="J658" s="193"/>
      <c r="K658" s="193"/>
      <c r="L658" s="199"/>
      <c r="M658" s="200"/>
      <c r="N658" s="201"/>
      <c r="O658" s="201"/>
      <c r="P658" s="201"/>
      <c r="Q658" s="201"/>
      <c r="R658" s="201"/>
      <c r="S658" s="201"/>
      <c r="T658" s="202"/>
      <c r="AT658" s="203" t="s">
        <v>180</v>
      </c>
      <c r="AU658" s="203" t="s">
        <v>85</v>
      </c>
      <c r="AV658" s="13" t="s">
        <v>85</v>
      </c>
      <c r="AW658" s="13" t="s">
        <v>34</v>
      </c>
      <c r="AX658" s="13" t="s">
        <v>73</v>
      </c>
      <c r="AY658" s="203" t="s">
        <v>171</v>
      </c>
    </row>
    <row r="659" spans="1:65" s="14" customFormat="1" ht="11.25">
      <c r="B659" s="204"/>
      <c r="C659" s="205"/>
      <c r="D659" s="194" t="s">
        <v>180</v>
      </c>
      <c r="E659" s="206" t="s">
        <v>19</v>
      </c>
      <c r="F659" s="207" t="s">
        <v>183</v>
      </c>
      <c r="G659" s="205"/>
      <c r="H659" s="208">
        <v>162.523</v>
      </c>
      <c r="I659" s="209"/>
      <c r="J659" s="205"/>
      <c r="K659" s="205"/>
      <c r="L659" s="210"/>
      <c r="M659" s="211"/>
      <c r="N659" s="212"/>
      <c r="O659" s="212"/>
      <c r="P659" s="212"/>
      <c r="Q659" s="212"/>
      <c r="R659" s="212"/>
      <c r="S659" s="212"/>
      <c r="T659" s="213"/>
      <c r="AT659" s="214" t="s">
        <v>180</v>
      </c>
      <c r="AU659" s="214" t="s">
        <v>85</v>
      </c>
      <c r="AV659" s="14" t="s">
        <v>178</v>
      </c>
      <c r="AW659" s="14" t="s">
        <v>34</v>
      </c>
      <c r="AX659" s="14" t="s">
        <v>79</v>
      </c>
      <c r="AY659" s="214" t="s">
        <v>171</v>
      </c>
    </row>
    <row r="660" spans="1:65" s="2" customFormat="1" ht="16.5" customHeight="1">
      <c r="A660" s="35"/>
      <c r="B660" s="36"/>
      <c r="C660" s="215" t="s">
        <v>1082</v>
      </c>
      <c r="D660" s="215" t="s">
        <v>285</v>
      </c>
      <c r="E660" s="216" t="s">
        <v>1035</v>
      </c>
      <c r="F660" s="217" t="s">
        <v>1036</v>
      </c>
      <c r="G660" s="218" t="s">
        <v>176</v>
      </c>
      <c r="H660" s="219">
        <v>8.9390000000000001</v>
      </c>
      <c r="I660" s="220"/>
      <c r="J660" s="221">
        <f>ROUND(I660*H660,2)</f>
        <v>0</v>
      </c>
      <c r="K660" s="217" t="s">
        <v>177</v>
      </c>
      <c r="L660" s="222"/>
      <c r="M660" s="223" t="s">
        <v>19</v>
      </c>
      <c r="N660" s="224" t="s">
        <v>45</v>
      </c>
      <c r="O660" s="65"/>
      <c r="P660" s="188">
        <f>O660*H660</f>
        <v>0</v>
      </c>
      <c r="Q660" s="188">
        <v>0.5</v>
      </c>
      <c r="R660" s="188">
        <f>Q660*H660</f>
        <v>4.4695</v>
      </c>
      <c r="S660" s="188">
        <v>0</v>
      </c>
      <c r="T660" s="189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190" t="s">
        <v>341</v>
      </c>
      <c r="AT660" s="190" t="s">
        <v>285</v>
      </c>
      <c r="AU660" s="190" t="s">
        <v>85</v>
      </c>
      <c r="AY660" s="18" t="s">
        <v>171</v>
      </c>
      <c r="BE660" s="191">
        <f>IF(N660="základní",J660,0)</f>
        <v>0</v>
      </c>
      <c r="BF660" s="191">
        <f>IF(N660="snížená",J660,0)</f>
        <v>0</v>
      </c>
      <c r="BG660" s="191">
        <f>IF(N660="zákl. přenesená",J660,0)</f>
        <v>0</v>
      </c>
      <c r="BH660" s="191">
        <f>IF(N660="sníž. přenesená",J660,0)</f>
        <v>0</v>
      </c>
      <c r="BI660" s="191">
        <f>IF(N660="nulová",J660,0)</f>
        <v>0</v>
      </c>
      <c r="BJ660" s="18" t="s">
        <v>85</v>
      </c>
      <c r="BK660" s="191">
        <f>ROUND(I660*H660,2)</f>
        <v>0</v>
      </c>
      <c r="BL660" s="18" t="s">
        <v>254</v>
      </c>
      <c r="BM660" s="190" t="s">
        <v>1037</v>
      </c>
    </row>
    <row r="661" spans="1:65" s="13" customFormat="1" ht="11.25">
      <c r="B661" s="192"/>
      <c r="C661" s="193"/>
      <c r="D661" s="194" t="s">
        <v>180</v>
      </c>
      <c r="E661" s="195" t="s">
        <v>19</v>
      </c>
      <c r="F661" s="196" t="s">
        <v>3255</v>
      </c>
      <c r="G661" s="193"/>
      <c r="H661" s="197">
        <v>8.1259999999999994</v>
      </c>
      <c r="I661" s="198"/>
      <c r="J661" s="193"/>
      <c r="K661" s="193"/>
      <c r="L661" s="199"/>
      <c r="M661" s="200"/>
      <c r="N661" s="201"/>
      <c r="O661" s="201"/>
      <c r="P661" s="201"/>
      <c r="Q661" s="201"/>
      <c r="R661" s="201"/>
      <c r="S661" s="201"/>
      <c r="T661" s="202"/>
      <c r="AT661" s="203" t="s">
        <v>180</v>
      </c>
      <c r="AU661" s="203" t="s">
        <v>85</v>
      </c>
      <c r="AV661" s="13" t="s">
        <v>85</v>
      </c>
      <c r="AW661" s="13" t="s">
        <v>34</v>
      </c>
      <c r="AX661" s="13" t="s">
        <v>79</v>
      </c>
      <c r="AY661" s="203" t="s">
        <v>171</v>
      </c>
    </row>
    <row r="662" spans="1:65" s="13" customFormat="1" ht="11.25">
      <c r="B662" s="192"/>
      <c r="C662" s="193"/>
      <c r="D662" s="194" t="s">
        <v>180</v>
      </c>
      <c r="E662" s="193"/>
      <c r="F662" s="196" t="s">
        <v>3256</v>
      </c>
      <c r="G662" s="193"/>
      <c r="H662" s="197">
        <v>8.9390000000000001</v>
      </c>
      <c r="I662" s="198"/>
      <c r="J662" s="193"/>
      <c r="K662" s="193"/>
      <c r="L662" s="199"/>
      <c r="M662" s="200"/>
      <c r="N662" s="201"/>
      <c r="O662" s="201"/>
      <c r="P662" s="201"/>
      <c r="Q662" s="201"/>
      <c r="R662" s="201"/>
      <c r="S662" s="201"/>
      <c r="T662" s="202"/>
      <c r="AT662" s="203" t="s">
        <v>180</v>
      </c>
      <c r="AU662" s="203" t="s">
        <v>85</v>
      </c>
      <c r="AV662" s="13" t="s">
        <v>85</v>
      </c>
      <c r="AW662" s="13" t="s">
        <v>4</v>
      </c>
      <c r="AX662" s="13" t="s">
        <v>79</v>
      </c>
      <c r="AY662" s="203" t="s">
        <v>171</v>
      </c>
    </row>
    <row r="663" spans="1:65" s="2" customFormat="1" ht="33" customHeight="1">
      <c r="A663" s="35"/>
      <c r="B663" s="36"/>
      <c r="C663" s="179" t="s">
        <v>551</v>
      </c>
      <c r="D663" s="179" t="s">
        <v>173</v>
      </c>
      <c r="E663" s="180" t="s">
        <v>3257</v>
      </c>
      <c r="F663" s="181" t="s">
        <v>3258</v>
      </c>
      <c r="G663" s="182" t="s">
        <v>318</v>
      </c>
      <c r="H663" s="183">
        <v>9</v>
      </c>
      <c r="I663" s="184"/>
      <c r="J663" s="185">
        <f>ROUND(I663*H663,2)</f>
        <v>0</v>
      </c>
      <c r="K663" s="181" t="s">
        <v>177</v>
      </c>
      <c r="L663" s="40"/>
      <c r="M663" s="186" t="s">
        <v>19</v>
      </c>
      <c r="N663" s="187" t="s">
        <v>45</v>
      </c>
      <c r="O663" s="65"/>
      <c r="P663" s="188">
        <f>O663*H663</f>
        <v>0</v>
      </c>
      <c r="Q663" s="188">
        <v>0</v>
      </c>
      <c r="R663" s="188">
        <f>Q663*H663</f>
        <v>0</v>
      </c>
      <c r="S663" s="188">
        <v>0</v>
      </c>
      <c r="T663" s="189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190" t="s">
        <v>254</v>
      </c>
      <c r="AT663" s="190" t="s">
        <v>173</v>
      </c>
      <c r="AU663" s="190" t="s">
        <v>85</v>
      </c>
      <c r="AY663" s="18" t="s">
        <v>171</v>
      </c>
      <c r="BE663" s="191">
        <f>IF(N663="základní",J663,0)</f>
        <v>0</v>
      </c>
      <c r="BF663" s="191">
        <f>IF(N663="snížená",J663,0)</f>
        <v>0</v>
      </c>
      <c r="BG663" s="191">
        <f>IF(N663="zákl. přenesená",J663,0)</f>
        <v>0</v>
      </c>
      <c r="BH663" s="191">
        <f>IF(N663="sníž. přenesená",J663,0)</f>
        <v>0</v>
      </c>
      <c r="BI663" s="191">
        <f>IF(N663="nulová",J663,0)</f>
        <v>0</v>
      </c>
      <c r="BJ663" s="18" t="s">
        <v>85</v>
      </c>
      <c r="BK663" s="191">
        <f>ROUND(I663*H663,2)</f>
        <v>0</v>
      </c>
      <c r="BL663" s="18" t="s">
        <v>254</v>
      </c>
      <c r="BM663" s="190" t="s">
        <v>3259</v>
      </c>
    </row>
    <row r="664" spans="1:65" s="13" customFormat="1" ht="11.25">
      <c r="B664" s="192"/>
      <c r="C664" s="193"/>
      <c r="D664" s="194" t="s">
        <v>180</v>
      </c>
      <c r="E664" s="195" t="s">
        <v>19</v>
      </c>
      <c r="F664" s="196" t="s">
        <v>3260</v>
      </c>
      <c r="G664" s="193"/>
      <c r="H664" s="197">
        <v>9</v>
      </c>
      <c r="I664" s="198"/>
      <c r="J664" s="193"/>
      <c r="K664" s="193"/>
      <c r="L664" s="199"/>
      <c r="M664" s="200"/>
      <c r="N664" s="201"/>
      <c r="O664" s="201"/>
      <c r="P664" s="201"/>
      <c r="Q664" s="201"/>
      <c r="R664" s="201"/>
      <c r="S664" s="201"/>
      <c r="T664" s="202"/>
      <c r="AT664" s="203" t="s">
        <v>180</v>
      </c>
      <c r="AU664" s="203" t="s">
        <v>85</v>
      </c>
      <c r="AV664" s="13" t="s">
        <v>85</v>
      </c>
      <c r="AW664" s="13" t="s">
        <v>34</v>
      </c>
      <c r="AX664" s="13" t="s">
        <v>79</v>
      </c>
      <c r="AY664" s="203" t="s">
        <v>171</v>
      </c>
    </row>
    <row r="665" spans="1:65" s="2" customFormat="1" ht="21.75" customHeight="1">
      <c r="A665" s="35"/>
      <c r="B665" s="36"/>
      <c r="C665" s="215" t="s">
        <v>1091</v>
      </c>
      <c r="D665" s="215" t="s">
        <v>285</v>
      </c>
      <c r="E665" s="216" t="s">
        <v>995</v>
      </c>
      <c r="F665" s="217" t="s">
        <v>996</v>
      </c>
      <c r="G665" s="218" t="s">
        <v>176</v>
      </c>
      <c r="H665" s="219">
        <v>0.253</v>
      </c>
      <c r="I665" s="220"/>
      <c r="J665" s="221">
        <f>ROUND(I665*H665,2)</f>
        <v>0</v>
      </c>
      <c r="K665" s="217" t="s">
        <v>177</v>
      </c>
      <c r="L665" s="222"/>
      <c r="M665" s="223" t="s">
        <v>19</v>
      </c>
      <c r="N665" s="224" t="s">
        <v>45</v>
      </c>
      <c r="O665" s="65"/>
      <c r="P665" s="188">
        <f>O665*H665</f>
        <v>0</v>
      </c>
      <c r="Q665" s="188">
        <v>0.55000000000000004</v>
      </c>
      <c r="R665" s="188">
        <f>Q665*H665</f>
        <v>0.13915000000000002</v>
      </c>
      <c r="S665" s="188">
        <v>0</v>
      </c>
      <c r="T665" s="189">
        <f>S665*H665</f>
        <v>0</v>
      </c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R665" s="190" t="s">
        <v>341</v>
      </c>
      <c r="AT665" s="190" t="s">
        <v>285</v>
      </c>
      <c r="AU665" s="190" t="s">
        <v>85</v>
      </c>
      <c r="AY665" s="18" t="s">
        <v>171</v>
      </c>
      <c r="BE665" s="191">
        <f>IF(N665="základní",J665,0)</f>
        <v>0</v>
      </c>
      <c r="BF665" s="191">
        <f>IF(N665="snížená",J665,0)</f>
        <v>0</v>
      </c>
      <c r="BG665" s="191">
        <f>IF(N665="zákl. přenesená",J665,0)</f>
        <v>0</v>
      </c>
      <c r="BH665" s="191">
        <f>IF(N665="sníž. přenesená",J665,0)</f>
        <v>0</v>
      </c>
      <c r="BI665" s="191">
        <f>IF(N665="nulová",J665,0)</f>
        <v>0</v>
      </c>
      <c r="BJ665" s="18" t="s">
        <v>85</v>
      </c>
      <c r="BK665" s="191">
        <f>ROUND(I665*H665,2)</f>
        <v>0</v>
      </c>
      <c r="BL665" s="18" t="s">
        <v>254</v>
      </c>
      <c r="BM665" s="190" t="s">
        <v>3261</v>
      </c>
    </row>
    <row r="666" spans="1:65" s="13" customFormat="1" ht="11.25">
      <c r="B666" s="192"/>
      <c r="C666" s="193"/>
      <c r="D666" s="194" t="s">
        <v>180</v>
      </c>
      <c r="E666" s="195" t="s">
        <v>19</v>
      </c>
      <c r="F666" s="196" t="s">
        <v>3262</v>
      </c>
      <c r="G666" s="193"/>
      <c r="H666" s="197">
        <v>0.23</v>
      </c>
      <c r="I666" s="198"/>
      <c r="J666" s="193"/>
      <c r="K666" s="193"/>
      <c r="L666" s="199"/>
      <c r="M666" s="200"/>
      <c r="N666" s="201"/>
      <c r="O666" s="201"/>
      <c r="P666" s="201"/>
      <c r="Q666" s="201"/>
      <c r="R666" s="201"/>
      <c r="S666" s="201"/>
      <c r="T666" s="202"/>
      <c r="AT666" s="203" t="s">
        <v>180</v>
      </c>
      <c r="AU666" s="203" t="s">
        <v>85</v>
      </c>
      <c r="AV666" s="13" t="s">
        <v>85</v>
      </c>
      <c r="AW666" s="13" t="s">
        <v>34</v>
      </c>
      <c r="AX666" s="13" t="s">
        <v>79</v>
      </c>
      <c r="AY666" s="203" t="s">
        <v>171</v>
      </c>
    </row>
    <row r="667" spans="1:65" s="13" customFormat="1" ht="11.25">
      <c r="B667" s="192"/>
      <c r="C667" s="193"/>
      <c r="D667" s="194" t="s">
        <v>180</v>
      </c>
      <c r="E667" s="193"/>
      <c r="F667" s="196" t="s">
        <v>3263</v>
      </c>
      <c r="G667" s="193"/>
      <c r="H667" s="197">
        <v>0.253</v>
      </c>
      <c r="I667" s="198"/>
      <c r="J667" s="193"/>
      <c r="K667" s="193"/>
      <c r="L667" s="199"/>
      <c r="M667" s="200"/>
      <c r="N667" s="201"/>
      <c r="O667" s="201"/>
      <c r="P667" s="201"/>
      <c r="Q667" s="201"/>
      <c r="R667" s="201"/>
      <c r="S667" s="201"/>
      <c r="T667" s="202"/>
      <c r="AT667" s="203" t="s">
        <v>180</v>
      </c>
      <c r="AU667" s="203" t="s">
        <v>85</v>
      </c>
      <c r="AV667" s="13" t="s">
        <v>85</v>
      </c>
      <c r="AW667" s="13" t="s">
        <v>4</v>
      </c>
      <c r="AX667" s="13" t="s">
        <v>79</v>
      </c>
      <c r="AY667" s="203" t="s">
        <v>171</v>
      </c>
    </row>
    <row r="668" spans="1:65" s="2" customFormat="1" ht="36">
      <c r="A668" s="35"/>
      <c r="B668" s="36"/>
      <c r="C668" s="179" t="s">
        <v>1097</v>
      </c>
      <c r="D668" s="179" t="s">
        <v>173</v>
      </c>
      <c r="E668" s="180" t="s">
        <v>3264</v>
      </c>
      <c r="F668" s="181" t="s">
        <v>3265</v>
      </c>
      <c r="G668" s="182" t="s">
        <v>318</v>
      </c>
      <c r="H668" s="183">
        <v>9</v>
      </c>
      <c r="I668" s="184"/>
      <c r="J668" s="185">
        <f>ROUND(I668*H668,2)</f>
        <v>0</v>
      </c>
      <c r="K668" s="181" t="s">
        <v>177</v>
      </c>
      <c r="L668" s="40"/>
      <c r="M668" s="186" t="s">
        <v>19</v>
      </c>
      <c r="N668" s="187" t="s">
        <v>45</v>
      </c>
      <c r="O668" s="65"/>
      <c r="P668" s="188">
        <f>O668*H668</f>
        <v>0</v>
      </c>
      <c r="Q668" s="188">
        <v>0</v>
      </c>
      <c r="R668" s="188">
        <f>Q668*H668</f>
        <v>0</v>
      </c>
      <c r="S668" s="188">
        <v>0</v>
      </c>
      <c r="T668" s="189">
        <f>S668*H668</f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90" t="s">
        <v>254</v>
      </c>
      <c r="AT668" s="190" t="s">
        <v>173</v>
      </c>
      <c r="AU668" s="190" t="s">
        <v>85</v>
      </c>
      <c r="AY668" s="18" t="s">
        <v>171</v>
      </c>
      <c r="BE668" s="191">
        <f>IF(N668="základní",J668,0)</f>
        <v>0</v>
      </c>
      <c r="BF668" s="191">
        <f>IF(N668="snížená",J668,0)</f>
        <v>0</v>
      </c>
      <c r="BG668" s="191">
        <f>IF(N668="zákl. přenesená",J668,0)</f>
        <v>0</v>
      </c>
      <c r="BH668" s="191">
        <f>IF(N668="sníž. přenesená",J668,0)</f>
        <v>0</v>
      </c>
      <c r="BI668" s="191">
        <f>IF(N668="nulová",J668,0)</f>
        <v>0</v>
      </c>
      <c r="BJ668" s="18" t="s">
        <v>85</v>
      </c>
      <c r="BK668" s="191">
        <f>ROUND(I668*H668,2)</f>
        <v>0</v>
      </c>
      <c r="BL668" s="18" t="s">
        <v>254</v>
      </c>
      <c r="BM668" s="190" t="s">
        <v>3266</v>
      </c>
    </row>
    <row r="669" spans="1:65" s="13" customFormat="1" ht="11.25">
      <c r="B669" s="192"/>
      <c r="C669" s="193"/>
      <c r="D669" s="194" t="s">
        <v>180</v>
      </c>
      <c r="E669" s="195" t="s">
        <v>19</v>
      </c>
      <c r="F669" s="196" t="s">
        <v>3267</v>
      </c>
      <c r="G669" s="193"/>
      <c r="H669" s="197">
        <v>9</v>
      </c>
      <c r="I669" s="198"/>
      <c r="J669" s="193"/>
      <c r="K669" s="193"/>
      <c r="L669" s="199"/>
      <c r="M669" s="200"/>
      <c r="N669" s="201"/>
      <c r="O669" s="201"/>
      <c r="P669" s="201"/>
      <c r="Q669" s="201"/>
      <c r="R669" s="201"/>
      <c r="S669" s="201"/>
      <c r="T669" s="202"/>
      <c r="AT669" s="203" t="s">
        <v>180</v>
      </c>
      <c r="AU669" s="203" t="s">
        <v>85</v>
      </c>
      <c r="AV669" s="13" t="s">
        <v>85</v>
      </c>
      <c r="AW669" s="13" t="s">
        <v>34</v>
      </c>
      <c r="AX669" s="13" t="s">
        <v>79</v>
      </c>
      <c r="AY669" s="203" t="s">
        <v>171</v>
      </c>
    </row>
    <row r="670" spans="1:65" s="2" customFormat="1" ht="21.75" customHeight="1">
      <c r="A670" s="35"/>
      <c r="B670" s="36"/>
      <c r="C670" s="215" t="s">
        <v>1103</v>
      </c>
      <c r="D670" s="215" t="s">
        <v>285</v>
      </c>
      <c r="E670" s="216" t="s">
        <v>1001</v>
      </c>
      <c r="F670" s="217" t="s">
        <v>1002</v>
      </c>
      <c r="G670" s="218" t="s">
        <v>176</v>
      </c>
      <c r="H670" s="219">
        <v>0.28499999999999998</v>
      </c>
      <c r="I670" s="220"/>
      <c r="J670" s="221">
        <f>ROUND(I670*H670,2)</f>
        <v>0</v>
      </c>
      <c r="K670" s="217" t="s">
        <v>177</v>
      </c>
      <c r="L670" s="222"/>
      <c r="M670" s="223" t="s">
        <v>19</v>
      </c>
      <c r="N670" s="224" t="s">
        <v>45</v>
      </c>
      <c r="O670" s="65"/>
      <c r="P670" s="188">
        <f>O670*H670</f>
        <v>0</v>
      </c>
      <c r="Q670" s="188">
        <v>0.55000000000000004</v>
      </c>
      <c r="R670" s="188">
        <f>Q670*H670</f>
        <v>0.15675</v>
      </c>
      <c r="S670" s="188">
        <v>0</v>
      </c>
      <c r="T670" s="189">
        <f>S670*H670</f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190" t="s">
        <v>341</v>
      </c>
      <c r="AT670" s="190" t="s">
        <v>285</v>
      </c>
      <c r="AU670" s="190" t="s">
        <v>85</v>
      </c>
      <c r="AY670" s="18" t="s">
        <v>171</v>
      </c>
      <c r="BE670" s="191">
        <f>IF(N670="základní",J670,0)</f>
        <v>0</v>
      </c>
      <c r="BF670" s="191">
        <f>IF(N670="snížená",J670,0)</f>
        <v>0</v>
      </c>
      <c r="BG670" s="191">
        <f>IF(N670="zákl. přenesená",J670,0)</f>
        <v>0</v>
      </c>
      <c r="BH670" s="191">
        <f>IF(N670="sníž. přenesená",J670,0)</f>
        <v>0</v>
      </c>
      <c r="BI670" s="191">
        <f>IF(N670="nulová",J670,0)</f>
        <v>0</v>
      </c>
      <c r="BJ670" s="18" t="s">
        <v>85</v>
      </c>
      <c r="BK670" s="191">
        <f>ROUND(I670*H670,2)</f>
        <v>0</v>
      </c>
      <c r="BL670" s="18" t="s">
        <v>254</v>
      </c>
      <c r="BM670" s="190" t="s">
        <v>3268</v>
      </c>
    </row>
    <row r="671" spans="1:65" s="13" customFormat="1" ht="11.25">
      <c r="B671" s="192"/>
      <c r="C671" s="193"/>
      <c r="D671" s="194" t="s">
        <v>180</v>
      </c>
      <c r="E671" s="195" t="s">
        <v>19</v>
      </c>
      <c r="F671" s="196" t="s">
        <v>3269</v>
      </c>
      <c r="G671" s="193"/>
      <c r="H671" s="197">
        <v>0.25900000000000001</v>
      </c>
      <c r="I671" s="198"/>
      <c r="J671" s="193"/>
      <c r="K671" s="193"/>
      <c r="L671" s="199"/>
      <c r="M671" s="200"/>
      <c r="N671" s="201"/>
      <c r="O671" s="201"/>
      <c r="P671" s="201"/>
      <c r="Q671" s="201"/>
      <c r="R671" s="201"/>
      <c r="S671" s="201"/>
      <c r="T671" s="202"/>
      <c r="AT671" s="203" t="s">
        <v>180</v>
      </c>
      <c r="AU671" s="203" t="s">
        <v>85</v>
      </c>
      <c r="AV671" s="13" t="s">
        <v>85</v>
      </c>
      <c r="AW671" s="13" t="s">
        <v>34</v>
      </c>
      <c r="AX671" s="13" t="s">
        <v>79</v>
      </c>
      <c r="AY671" s="203" t="s">
        <v>171</v>
      </c>
    </row>
    <row r="672" spans="1:65" s="13" customFormat="1" ht="11.25">
      <c r="B672" s="192"/>
      <c r="C672" s="193"/>
      <c r="D672" s="194" t="s">
        <v>180</v>
      </c>
      <c r="E672" s="193"/>
      <c r="F672" s="196" t="s">
        <v>3270</v>
      </c>
      <c r="G672" s="193"/>
      <c r="H672" s="197">
        <v>0.28499999999999998</v>
      </c>
      <c r="I672" s="198"/>
      <c r="J672" s="193"/>
      <c r="K672" s="193"/>
      <c r="L672" s="199"/>
      <c r="M672" s="200"/>
      <c r="N672" s="201"/>
      <c r="O672" s="201"/>
      <c r="P672" s="201"/>
      <c r="Q672" s="201"/>
      <c r="R672" s="201"/>
      <c r="S672" s="201"/>
      <c r="T672" s="202"/>
      <c r="AT672" s="203" t="s">
        <v>180</v>
      </c>
      <c r="AU672" s="203" t="s">
        <v>85</v>
      </c>
      <c r="AV672" s="13" t="s">
        <v>85</v>
      </c>
      <c r="AW672" s="13" t="s">
        <v>4</v>
      </c>
      <c r="AX672" s="13" t="s">
        <v>79</v>
      </c>
      <c r="AY672" s="203" t="s">
        <v>171</v>
      </c>
    </row>
    <row r="673" spans="1:65" s="2" customFormat="1" ht="44.25" customHeight="1">
      <c r="A673" s="35"/>
      <c r="B673" s="36"/>
      <c r="C673" s="179" t="s">
        <v>1108</v>
      </c>
      <c r="D673" s="179" t="s">
        <v>173</v>
      </c>
      <c r="E673" s="180" t="s">
        <v>1041</v>
      </c>
      <c r="F673" s="181" t="s">
        <v>1042</v>
      </c>
      <c r="G673" s="182" t="s">
        <v>318</v>
      </c>
      <c r="H673" s="183">
        <v>67.599999999999994</v>
      </c>
      <c r="I673" s="184"/>
      <c r="J673" s="185">
        <f>ROUND(I673*H673,2)</f>
        <v>0</v>
      </c>
      <c r="K673" s="181" t="s">
        <v>177</v>
      </c>
      <c r="L673" s="40"/>
      <c r="M673" s="186" t="s">
        <v>19</v>
      </c>
      <c r="N673" s="187" t="s">
        <v>45</v>
      </c>
      <c r="O673" s="65"/>
      <c r="P673" s="188">
        <f>O673*H673</f>
        <v>0</v>
      </c>
      <c r="Q673" s="188">
        <v>0</v>
      </c>
      <c r="R673" s="188">
        <f>Q673*H673</f>
        <v>0</v>
      </c>
      <c r="S673" s="188">
        <v>0</v>
      </c>
      <c r="T673" s="189">
        <f>S673*H673</f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90" t="s">
        <v>254</v>
      </c>
      <c r="AT673" s="190" t="s">
        <v>173</v>
      </c>
      <c r="AU673" s="190" t="s">
        <v>85</v>
      </c>
      <c r="AY673" s="18" t="s">
        <v>171</v>
      </c>
      <c r="BE673" s="191">
        <f>IF(N673="základní",J673,0)</f>
        <v>0</v>
      </c>
      <c r="BF673" s="191">
        <f>IF(N673="snížená",J673,0)</f>
        <v>0</v>
      </c>
      <c r="BG673" s="191">
        <f>IF(N673="zákl. přenesená",J673,0)</f>
        <v>0</v>
      </c>
      <c r="BH673" s="191">
        <f>IF(N673="sníž. přenesená",J673,0)</f>
        <v>0</v>
      </c>
      <c r="BI673" s="191">
        <f>IF(N673="nulová",J673,0)</f>
        <v>0</v>
      </c>
      <c r="BJ673" s="18" t="s">
        <v>85</v>
      </c>
      <c r="BK673" s="191">
        <f>ROUND(I673*H673,2)</f>
        <v>0</v>
      </c>
      <c r="BL673" s="18" t="s">
        <v>254</v>
      </c>
      <c r="BM673" s="190" t="s">
        <v>1043</v>
      </c>
    </row>
    <row r="674" spans="1:65" s="13" customFormat="1" ht="11.25">
      <c r="B674" s="192"/>
      <c r="C674" s="193"/>
      <c r="D674" s="194" t="s">
        <v>180</v>
      </c>
      <c r="E674" s="195" t="s">
        <v>19</v>
      </c>
      <c r="F674" s="196" t="s">
        <v>3271</v>
      </c>
      <c r="G674" s="193"/>
      <c r="H674" s="197">
        <v>67.599999999999994</v>
      </c>
      <c r="I674" s="198"/>
      <c r="J674" s="193"/>
      <c r="K674" s="193"/>
      <c r="L674" s="199"/>
      <c r="M674" s="200"/>
      <c r="N674" s="201"/>
      <c r="O674" s="201"/>
      <c r="P674" s="201"/>
      <c r="Q674" s="201"/>
      <c r="R674" s="201"/>
      <c r="S674" s="201"/>
      <c r="T674" s="202"/>
      <c r="AT674" s="203" t="s">
        <v>180</v>
      </c>
      <c r="AU674" s="203" t="s">
        <v>85</v>
      </c>
      <c r="AV674" s="13" t="s">
        <v>85</v>
      </c>
      <c r="AW674" s="13" t="s">
        <v>34</v>
      </c>
      <c r="AX674" s="13" t="s">
        <v>79</v>
      </c>
      <c r="AY674" s="203" t="s">
        <v>171</v>
      </c>
    </row>
    <row r="675" spans="1:65" s="2" customFormat="1" ht="33" customHeight="1">
      <c r="A675" s="35"/>
      <c r="B675" s="36"/>
      <c r="C675" s="179" t="s">
        <v>1113</v>
      </c>
      <c r="D675" s="179" t="s">
        <v>173</v>
      </c>
      <c r="E675" s="180" t="s">
        <v>1045</v>
      </c>
      <c r="F675" s="181" t="s">
        <v>1046</v>
      </c>
      <c r="G675" s="182" t="s">
        <v>231</v>
      </c>
      <c r="H675" s="183">
        <v>54.08</v>
      </c>
      <c r="I675" s="184"/>
      <c r="J675" s="185">
        <f>ROUND(I675*H675,2)</f>
        <v>0</v>
      </c>
      <c r="K675" s="181" t="s">
        <v>177</v>
      </c>
      <c r="L675" s="40"/>
      <c r="M675" s="186" t="s">
        <v>19</v>
      </c>
      <c r="N675" s="187" t="s">
        <v>45</v>
      </c>
      <c r="O675" s="65"/>
      <c r="P675" s="188">
        <f>O675*H675</f>
        <v>0</v>
      </c>
      <c r="Q675" s="188">
        <v>0</v>
      </c>
      <c r="R675" s="188">
        <f>Q675*H675</f>
        <v>0</v>
      </c>
      <c r="S675" s="188">
        <v>0</v>
      </c>
      <c r="T675" s="189">
        <f>S675*H675</f>
        <v>0</v>
      </c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R675" s="190" t="s">
        <v>254</v>
      </c>
      <c r="AT675" s="190" t="s">
        <v>173</v>
      </c>
      <c r="AU675" s="190" t="s">
        <v>85</v>
      </c>
      <c r="AY675" s="18" t="s">
        <v>171</v>
      </c>
      <c r="BE675" s="191">
        <f>IF(N675="základní",J675,0)</f>
        <v>0</v>
      </c>
      <c r="BF675" s="191">
        <f>IF(N675="snížená",J675,0)</f>
        <v>0</v>
      </c>
      <c r="BG675" s="191">
        <f>IF(N675="zákl. přenesená",J675,0)</f>
        <v>0</v>
      </c>
      <c r="BH675" s="191">
        <f>IF(N675="sníž. přenesená",J675,0)</f>
        <v>0</v>
      </c>
      <c r="BI675" s="191">
        <f>IF(N675="nulová",J675,0)</f>
        <v>0</v>
      </c>
      <c r="BJ675" s="18" t="s">
        <v>85</v>
      </c>
      <c r="BK675" s="191">
        <f>ROUND(I675*H675,2)</f>
        <v>0</v>
      </c>
      <c r="BL675" s="18" t="s">
        <v>254</v>
      </c>
      <c r="BM675" s="190" t="s">
        <v>1047</v>
      </c>
    </row>
    <row r="676" spans="1:65" s="13" customFormat="1" ht="11.25">
      <c r="B676" s="192"/>
      <c r="C676" s="193"/>
      <c r="D676" s="194" t="s">
        <v>180</v>
      </c>
      <c r="E676" s="195" t="s">
        <v>19</v>
      </c>
      <c r="F676" s="196" t="s">
        <v>3272</v>
      </c>
      <c r="G676" s="193"/>
      <c r="H676" s="197">
        <v>54.08</v>
      </c>
      <c r="I676" s="198"/>
      <c r="J676" s="193"/>
      <c r="K676" s="193"/>
      <c r="L676" s="199"/>
      <c r="M676" s="200"/>
      <c r="N676" s="201"/>
      <c r="O676" s="201"/>
      <c r="P676" s="201"/>
      <c r="Q676" s="201"/>
      <c r="R676" s="201"/>
      <c r="S676" s="201"/>
      <c r="T676" s="202"/>
      <c r="AT676" s="203" t="s">
        <v>180</v>
      </c>
      <c r="AU676" s="203" t="s">
        <v>85</v>
      </c>
      <c r="AV676" s="13" t="s">
        <v>85</v>
      </c>
      <c r="AW676" s="13" t="s">
        <v>34</v>
      </c>
      <c r="AX676" s="13" t="s">
        <v>79</v>
      </c>
      <c r="AY676" s="203" t="s">
        <v>171</v>
      </c>
    </row>
    <row r="677" spans="1:65" s="2" customFormat="1" ht="16.5" customHeight="1">
      <c r="A677" s="35"/>
      <c r="B677" s="36"/>
      <c r="C677" s="215" t="s">
        <v>1118</v>
      </c>
      <c r="D677" s="215" t="s">
        <v>285</v>
      </c>
      <c r="E677" s="216" t="s">
        <v>929</v>
      </c>
      <c r="F677" s="217" t="s">
        <v>930</v>
      </c>
      <c r="G677" s="218" t="s">
        <v>176</v>
      </c>
      <c r="H677" s="219">
        <v>2.3239999999999998</v>
      </c>
      <c r="I677" s="220"/>
      <c r="J677" s="221">
        <f>ROUND(I677*H677,2)</f>
        <v>0</v>
      </c>
      <c r="K677" s="217" t="s">
        <v>177</v>
      </c>
      <c r="L677" s="222"/>
      <c r="M677" s="223" t="s">
        <v>19</v>
      </c>
      <c r="N677" s="224" t="s">
        <v>45</v>
      </c>
      <c r="O677" s="65"/>
      <c r="P677" s="188">
        <f>O677*H677</f>
        <v>0</v>
      </c>
      <c r="Q677" s="188">
        <v>0.5</v>
      </c>
      <c r="R677" s="188">
        <f>Q677*H677</f>
        <v>1.1619999999999999</v>
      </c>
      <c r="S677" s="188">
        <v>0</v>
      </c>
      <c r="T677" s="189">
        <f>S677*H677</f>
        <v>0</v>
      </c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R677" s="190" t="s">
        <v>341</v>
      </c>
      <c r="AT677" s="190" t="s">
        <v>285</v>
      </c>
      <c r="AU677" s="190" t="s">
        <v>85</v>
      </c>
      <c r="AY677" s="18" t="s">
        <v>171</v>
      </c>
      <c r="BE677" s="191">
        <f>IF(N677="základní",J677,0)</f>
        <v>0</v>
      </c>
      <c r="BF677" s="191">
        <f>IF(N677="snížená",J677,0)</f>
        <v>0</v>
      </c>
      <c r="BG677" s="191">
        <f>IF(N677="zákl. přenesená",J677,0)</f>
        <v>0</v>
      </c>
      <c r="BH677" s="191">
        <f>IF(N677="sníž. přenesená",J677,0)</f>
        <v>0</v>
      </c>
      <c r="BI677" s="191">
        <f>IF(N677="nulová",J677,0)</f>
        <v>0</v>
      </c>
      <c r="BJ677" s="18" t="s">
        <v>85</v>
      </c>
      <c r="BK677" s="191">
        <f>ROUND(I677*H677,2)</f>
        <v>0</v>
      </c>
      <c r="BL677" s="18" t="s">
        <v>254</v>
      </c>
      <c r="BM677" s="190" t="s">
        <v>1050</v>
      </c>
    </row>
    <row r="678" spans="1:65" s="13" customFormat="1" ht="11.25">
      <c r="B678" s="192"/>
      <c r="C678" s="193"/>
      <c r="D678" s="194" t="s">
        <v>180</v>
      </c>
      <c r="E678" s="195" t="s">
        <v>19</v>
      </c>
      <c r="F678" s="196" t="s">
        <v>3273</v>
      </c>
      <c r="G678" s="193"/>
      <c r="H678" s="197">
        <v>0.76100000000000001</v>
      </c>
      <c r="I678" s="198"/>
      <c r="J678" s="193"/>
      <c r="K678" s="193"/>
      <c r="L678" s="199"/>
      <c r="M678" s="200"/>
      <c r="N678" s="201"/>
      <c r="O678" s="201"/>
      <c r="P678" s="201"/>
      <c r="Q678" s="201"/>
      <c r="R678" s="201"/>
      <c r="S678" s="201"/>
      <c r="T678" s="202"/>
      <c r="AT678" s="203" t="s">
        <v>180</v>
      </c>
      <c r="AU678" s="203" t="s">
        <v>85</v>
      </c>
      <c r="AV678" s="13" t="s">
        <v>85</v>
      </c>
      <c r="AW678" s="13" t="s">
        <v>34</v>
      </c>
      <c r="AX678" s="13" t="s">
        <v>73</v>
      </c>
      <c r="AY678" s="203" t="s">
        <v>171</v>
      </c>
    </row>
    <row r="679" spans="1:65" s="13" customFormat="1" ht="11.25">
      <c r="B679" s="192"/>
      <c r="C679" s="193"/>
      <c r="D679" s="194" t="s">
        <v>180</v>
      </c>
      <c r="E679" s="195" t="s">
        <v>19</v>
      </c>
      <c r="F679" s="196" t="s">
        <v>3274</v>
      </c>
      <c r="G679" s="193"/>
      <c r="H679" s="197">
        <v>1.3520000000000001</v>
      </c>
      <c r="I679" s="198"/>
      <c r="J679" s="193"/>
      <c r="K679" s="193"/>
      <c r="L679" s="199"/>
      <c r="M679" s="200"/>
      <c r="N679" s="201"/>
      <c r="O679" s="201"/>
      <c r="P679" s="201"/>
      <c r="Q679" s="201"/>
      <c r="R679" s="201"/>
      <c r="S679" s="201"/>
      <c r="T679" s="202"/>
      <c r="AT679" s="203" t="s">
        <v>180</v>
      </c>
      <c r="AU679" s="203" t="s">
        <v>85</v>
      </c>
      <c r="AV679" s="13" t="s">
        <v>85</v>
      </c>
      <c r="AW679" s="13" t="s">
        <v>34</v>
      </c>
      <c r="AX679" s="13" t="s">
        <v>73</v>
      </c>
      <c r="AY679" s="203" t="s">
        <v>171</v>
      </c>
    </row>
    <row r="680" spans="1:65" s="14" customFormat="1" ht="11.25">
      <c r="B680" s="204"/>
      <c r="C680" s="205"/>
      <c r="D680" s="194" t="s">
        <v>180</v>
      </c>
      <c r="E680" s="206" t="s">
        <v>19</v>
      </c>
      <c r="F680" s="207" t="s">
        <v>183</v>
      </c>
      <c r="G680" s="205"/>
      <c r="H680" s="208">
        <v>2.113</v>
      </c>
      <c r="I680" s="209"/>
      <c r="J680" s="205"/>
      <c r="K680" s="205"/>
      <c r="L680" s="210"/>
      <c r="M680" s="211"/>
      <c r="N680" s="212"/>
      <c r="O680" s="212"/>
      <c r="P680" s="212"/>
      <c r="Q680" s="212"/>
      <c r="R680" s="212"/>
      <c r="S680" s="212"/>
      <c r="T680" s="213"/>
      <c r="AT680" s="214" t="s">
        <v>180</v>
      </c>
      <c r="AU680" s="214" t="s">
        <v>85</v>
      </c>
      <c r="AV680" s="14" t="s">
        <v>178</v>
      </c>
      <c r="AW680" s="14" t="s">
        <v>34</v>
      </c>
      <c r="AX680" s="14" t="s">
        <v>79</v>
      </c>
      <c r="AY680" s="214" t="s">
        <v>171</v>
      </c>
    </row>
    <row r="681" spans="1:65" s="13" customFormat="1" ht="11.25">
      <c r="B681" s="192"/>
      <c r="C681" s="193"/>
      <c r="D681" s="194" t="s">
        <v>180</v>
      </c>
      <c r="E681" s="193"/>
      <c r="F681" s="196" t="s">
        <v>3275</v>
      </c>
      <c r="G681" s="193"/>
      <c r="H681" s="197">
        <v>2.3239999999999998</v>
      </c>
      <c r="I681" s="198"/>
      <c r="J681" s="193"/>
      <c r="K681" s="193"/>
      <c r="L681" s="199"/>
      <c r="M681" s="200"/>
      <c r="N681" s="201"/>
      <c r="O681" s="201"/>
      <c r="P681" s="201"/>
      <c r="Q681" s="201"/>
      <c r="R681" s="201"/>
      <c r="S681" s="201"/>
      <c r="T681" s="202"/>
      <c r="AT681" s="203" t="s">
        <v>180</v>
      </c>
      <c r="AU681" s="203" t="s">
        <v>85</v>
      </c>
      <c r="AV681" s="13" t="s">
        <v>85</v>
      </c>
      <c r="AW681" s="13" t="s">
        <v>4</v>
      </c>
      <c r="AX681" s="13" t="s">
        <v>79</v>
      </c>
      <c r="AY681" s="203" t="s">
        <v>171</v>
      </c>
    </row>
    <row r="682" spans="1:65" s="2" customFormat="1" ht="24">
      <c r="A682" s="35"/>
      <c r="B682" s="36"/>
      <c r="C682" s="179" t="s">
        <v>1123</v>
      </c>
      <c r="D682" s="179" t="s">
        <v>173</v>
      </c>
      <c r="E682" s="180" t="s">
        <v>1054</v>
      </c>
      <c r="F682" s="181" t="s">
        <v>1055</v>
      </c>
      <c r="G682" s="182" t="s">
        <v>231</v>
      </c>
      <c r="H682" s="183">
        <v>132.816</v>
      </c>
      <c r="I682" s="184"/>
      <c r="J682" s="185">
        <f>ROUND(I682*H682,2)</f>
        <v>0</v>
      </c>
      <c r="K682" s="181" t="s">
        <v>177</v>
      </c>
      <c r="L682" s="40"/>
      <c r="M682" s="186" t="s">
        <v>19</v>
      </c>
      <c r="N682" s="187" t="s">
        <v>45</v>
      </c>
      <c r="O682" s="65"/>
      <c r="P682" s="188">
        <f>O682*H682</f>
        <v>0</v>
      </c>
      <c r="Q682" s="188">
        <v>2.0392399999999999E-4</v>
      </c>
      <c r="R682" s="188">
        <f>Q682*H682</f>
        <v>2.7084369984E-2</v>
      </c>
      <c r="S682" s="188">
        <v>0</v>
      </c>
      <c r="T682" s="189">
        <f>S682*H682</f>
        <v>0</v>
      </c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R682" s="190" t="s">
        <v>254</v>
      </c>
      <c r="AT682" s="190" t="s">
        <v>173</v>
      </c>
      <c r="AU682" s="190" t="s">
        <v>85</v>
      </c>
      <c r="AY682" s="18" t="s">
        <v>171</v>
      </c>
      <c r="BE682" s="191">
        <f>IF(N682="základní",J682,0)</f>
        <v>0</v>
      </c>
      <c r="BF682" s="191">
        <f>IF(N682="snížená",J682,0)</f>
        <v>0</v>
      </c>
      <c r="BG682" s="191">
        <f>IF(N682="zákl. přenesená",J682,0)</f>
        <v>0</v>
      </c>
      <c r="BH682" s="191">
        <f>IF(N682="sníž. přenesená",J682,0)</f>
        <v>0</v>
      </c>
      <c r="BI682" s="191">
        <f>IF(N682="nulová",J682,0)</f>
        <v>0</v>
      </c>
      <c r="BJ682" s="18" t="s">
        <v>85</v>
      </c>
      <c r="BK682" s="191">
        <f>ROUND(I682*H682,2)</f>
        <v>0</v>
      </c>
      <c r="BL682" s="18" t="s">
        <v>254</v>
      </c>
      <c r="BM682" s="190" t="s">
        <v>1056</v>
      </c>
    </row>
    <row r="683" spans="1:65" s="13" customFormat="1" ht="22.5">
      <c r="B683" s="192"/>
      <c r="C683" s="193"/>
      <c r="D683" s="194" t="s">
        <v>180</v>
      </c>
      <c r="E683" s="195" t="s">
        <v>19</v>
      </c>
      <c r="F683" s="196" t="s">
        <v>3276</v>
      </c>
      <c r="G683" s="193"/>
      <c r="H683" s="197">
        <v>132.816</v>
      </c>
      <c r="I683" s="198"/>
      <c r="J683" s="193"/>
      <c r="K683" s="193"/>
      <c r="L683" s="199"/>
      <c r="M683" s="200"/>
      <c r="N683" s="201"/>
      <c r="O683" s="201"/>
      <c r="P683" s="201"/>
      <c r="Q683" s="201"/>
      <c r="R683" s="201"/>
      <c r="S683" s="201"/>
      <c r="T683" s="202"/>
      <c r="AT683" s="203" t="s">
        <v>180</v>
      </c>
      <c r="AU683" s="203" t="s">
        <v>85</v>
      </c>
      <c r="AV683" s="13" t="s">
        <v>85</v>
      </c>
      <c r="AW683" s="13" t="s">
        <v>34</v>
      </c>
      <c r="AX683" s="13" t="s">
        <v>73</v>
      </c>
      <c r="AY683" s="203" t="s">
        <v>171</v>
      </c>
    </row>
    <row r="684" spans="1:65" s="14" customFormat="1" ht="11.25">
      <c r="B684" s="204"/>
      <c r="C684" s="205"/>
      <c r="D684" s="194" t="s">
        <v>180</v>
      </c>
      <c r="E684" s="206" t="s">
        <v>19</v>
      </c>
      <c r="F684" s="207" t="s">
        <v>183</v>
      </c>
      <c r="G684" s="205"/>
      <c r="H684" s="208">
        <v>132.816</v>
      </c>
      <c r="I684" s="209"/>
      <c r="J684" s="205"/>
      <c r="K684" s="205"/>
      <c r="L684" s="210"/>
      <c r="M684" s="211"/>
      <c r="N684" s="212"/>
      <c r="O684" s="212"/>
      <c r="P684" s="212"/>
      <c r="Q684" s="212"/>
      <c r="R684" s="212"/>
      <c r="S684" s="212"/>
      <c r="T684" s="213"/>
      <c r="AT684" s="214" t="s">
        <v>180</v>
      </c>
      <c r="AU684" s="214" t="s">
        <v>85</v>
      </c>
      <c r="AV684" s="14" t="s">
        <v>178</v>
      </c>
      <c r="AW684" s="14" t="s">
        <v>34</v>
      </c>
      <c r="AX684" s="14" t="s">
        <v>79</v>
      </c>
      <c r="AY684" s="214" t="s">
        <v>171</v>
      </c>
    </row>
    <row r="685" spans="1:65" s="2" customFormat="1" ht="48">
      <c r="A685" s="35"/>
      <c r="B685" s="36"/>
      <c r="C685" s="179" t="s">
        <v>1128</v>
      </c>
      <c r="D685" s="179" t="s">
        <v>173</v>
      </c>
      <c r="E685" s="180" t="s">
        <v>1059</v>
      </c>
      <c r="F685" s="181" t="s">
        <v>1060</v>
      </c>
      <c r="G685" s="182" t="s">
        <v>215</v>
      </c>
      <c r="H685" s="183">
        <v>19.844000000000001</v>
      </c>
      <c r="I685" s="184"/>
      <c r="J685" s="185">
        <f>ROUND(I685*H685,2)</f>
        <v>0</v>
      </c>
      <c r="K685" s="181" t="s">
        <v>177</v>
      </c>
      <c r="L685" s="40"/>
      <c r="M685" s="186" t="s">
        <v>19</v>
      </c>
      <c r="N685" s="187" t="s">
        <v>45</v>
      </c>
      <c r="O685" s="65"/>
      <c r="P685" s="188">
        <f>O685*H685</f>
        <v>0</v>
      </c>
      <c r="Q685" s="188">
        <v>0</v>
      </c>
      <c r="R685" s="188">
        <f>Q685*H685</f>
        <v>0</v>
      </c>
      <c r="S685" s="188">
        <v>0</v>
      </c>
      <c r="T685" s="189">
        <f>S685*H685</f>
        <v>0</v>
      </c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R685" s="190" t="s">
        <v>254</v>
      </c>
      <c r="AT685" s="190" t="s">
        <v>173</v>
      </c>
      <c r="AU685" s="190" t="s">
        <v>85</v>
      </c>
      <c r="AY685" s="18" t="s">
        <v>171</v>
      </c>
      <c r="BE685" s="191">
        <f>IF(N685="základní",J685,0)</f>
        <v>0</v>
      </c>
      <c r="BF685" s="191">
        <f>IF(N685="snížená",J685,0)</f>
        <v>0</v>
      </c>
      <c r="BG685" s="191">
        <f>IF(N685="zákl. přenesená",J685,0)</f>
        <v>0</v>
      </c>
      <c r="BH685" s="191">
        <f>IF(N685="sníž. přenesená",J685,0)</f>
        <v>0</v>
      </c>
      <c r="BI685" s="191">
        <f>IF(N685="nulová",J685,0)</f>
        <v>0</v>
      </c>
      <c r="BJ685" s="18" t="s">
        <v>85</v>
      </c>
      <c r="BK685" s="191">
        <f>ROUND(I685*H685,2)</f>
        <v>0</v>
      </c>
      <c r="BL685" s="18" t="s">
        <v>254</v>
      </c>
      <c r="BM685" s="190" t="s">
        <v>1061</v>
      </c>
    </row>
    <row r="686" spans="1:65" s="13" customFormat="1" ht="11.25">
      <c r="B686" s="192"/>
      <c r="C686" s="193"/>
      <c r="D686" s="194" t="s">
        <v>180</v>
      </c>
      <c r="E686" s="195" t="s">
        <v>19</v>
      </c>
      <c r="F686" s="196" t="s">
        <v>3277</v>
      </c>
      <c r="G686" s="193"/>
      <c r="H686" s="197">
        <v>19.844000000000001</v>
      </c>
      <c r="I686" s="198"/>
      <c r="J686" s="193"/>
      <c r="K686" s="193"/>
      <c r="L686" s="199"/>
      <c r="M686" s="200"/>
      <c r="N686" s="201"/>
      <c r="O686" s="201"/>
      <c r="P686" s="201"/>
      <c r="Q686" s="201"/>
      <c r="R686" s="201"/>
      <c r="S686" s="201"/>
      <c r="T686" s="202"/>
      <c r="AT686" s="203" t="s">
        <v>180</v>
      </c>
      <c r="AU686" s="203" t="s">
        <v>85</v>
      </c>
      <c r="AV686" s="13" t="s">
        <v>85</v>
      </c>
      <c r="AW686" s="13" t="s">
        <v>34</v>
      </c>
      <c r="AX686" s="13" t="s">
        <v>73</v>
      </c>
      <c r="AY686" s="203" t="s">
        <v>171</v>
      </c>
    </row>
    <row r="687" spans="1:65" s="14" customFormat="1" ht="11.25">
      <c r="B687" s="204"/>
      <c r="C687" s="205"/>
      <c r="D687" s="194" t="s">
        <v>180</v>
      </c>
      <c r="E687" s="206" t="s">
        <v>19</v>
      </c>
      <c r="F687" s="207" t="s">
        <v>183</v>
      </c>
      <c r="G687" s="205"/>
      <c r="H687" s="208">
        <v>19.844000000000001</v>
      </c>
      <c r="I687" s="209"/>
      <c r="J687" s="205"/>
      <c r="K687" s="205"/>
      <c r="L687" s="210"/>
      <c r="M687" s="211"/>
      <c r="N687" s="212"/>
      <c r="O687" s="212"/>
      <c r="P687" s="212"/>
      <c r="Q687" s="212"/>
      <c r="R687" s="212"/>
      <c r="S687" s="212"/>
      <c r="T687" s="213"/>
      <c r="AT687" s="214" t="s">
        <v>180</v>
      </c>
      <c r="AU687" s="214" t="s">
        <v>85</v>
      </c>
      <c r="AV687" s="14" t="s">
        <v>178</v>
      </c>
      <c r="AW687" s="14" t="s">
        <v>34</v>
      </c>
      <c r="AX687" s="14" t="s">
        <v>79</v>
      </c>
      <c r="AY687" s="214" t="s">
        <v>171</v>
      </c>
    </row>
    <row r="688" spans="1:65" s="2" customFormat="1" ht="48">
      <c r="A688" s="35"/>
      <c r="B688" s="36"/>
      <c r="C688" s="179" t="s">
        <v>1132</v>
      </c>
      <c r="D688" s="179" t="s">
        <v>173</v>
      </c>
      <c r="E688" s="180" t="s">
        <v>1064</v>
      </c>
      <c r="F688" s="181" t="s">
        <v>1065</v>
      </c>
      <c r="G688" s="182" t="s">
        <v>215</v>
      </c>
      <c r="H688" s="183">
        <v>19.844000000000001</v>
      </c>
      <c r="I688" s="184"/>
      <c r="J688" s="185">
        <f>ROUND(I688*H688,2)</f>
        <v>0</v>
      </c>
      <c r="K688" s="181" t="s">
        <v>177</v>
      </c>
      <c r="L688" s="40"/>
      <c r="M688" s="186" t="s">
        <v>19</v>
      </c>
      <c r="N688" s="187" t="s">
        <v>45</v>
      </c>
      <c r="O688" s="65"/>
      <c r="P688" s="188">
        <f>O688*H688</f>
        <v>0</v>
      </c>
      <c r="Q688" s="188">
        <v>0</v>
      </c>
      <c r="R688" s="188">
        <f>Q688*H688</f>
        <v>0</v>
      </c>
      <c r="S688" s="188">
        <v>0</v>
      </c>
      <c r="T688" s="189">
        <f>S688*H688</f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190" t="s">
        <v>254</v>
      </c>
      <c r="AT688" s="190" t="s">
        <v>173</v>
      </c>
      <c r="AU688" s="190" t="s">
        <v>85</v>
      </c>
      <c r="AY688" s="18" t="s">
        <v>171</v>
      </c>
      <c r="BE688" s="191">
        <f>IF(N688="základní",J688,0)</f>
        <v>0</v>
      </c>
      <c r="BF688" s="191">
        <f>IF(N688="snížená",J688,0)</f>
        <v>0</v>
      </c>
      <c r="BG688" s="191">
        <f>IF(N688="zákl. přenesená",J688,0)</f>
        <v>0</v>
      </c>
      <c r="BH688" s="191">
        <f>IF(N688="sníž. přenesená",J688,0)</f>
        <v>0</v>
      </c>
      <c r="BI688" s="191">
        <f>IF(N688="nulová",J688,0)</f>
        <v>0</v>
      </c>
      <c r="BJ688" s="18" t="s">
        <v>85</v>
      </c>
      <c r="BK688" s="191">
        <f>ROUND(I688*H688,2)</f>
        <v>0</v>
      </c>
      <c r="BL688" s="18" t="s">
        <v>254</v>
      </c>
      <c r="BM688" s="190" t="s">
        <v>1066</v>
      </c>
    </row>
    <row r="689" spans="1:65" s="13" customFormat="1" ht="11.25">
      <c r="B689" s="192"/>
      <c r="C689" s="193"/>
      <c r="D689" s="194" t="s">
        <v>180</v>
      </c>
      <c r="E689" s="195" t="s">
        <v>19</v>
      </c>
      <c r="F689" s="196" t="s">
        <v>3277</v>
      </c>
      <c r="G689" s="193"/>
      <c r="H689" s="197">
        <v>19.844000000000001</v>
      </c>
      <c r="I689" s="198"/>
      <c r="J689" s="193"/>
      <c r="K689" s="193"/>
      <c r="L689" s="199"/>
      <c r="M689" s="200"/>
      <c r="N689" s="201"/>
      <c r="O689" s="201"/>
      <c r="P689" s="201"/>
      <c r="Q689" s="201"/>
      <c r="R689" s="201"/>
      <c r="S689" s="201"/>
      <c r="T689" s="202"/>
      <c r="AT689" s="203" t="s">
        <v>180</v>
      </c>
      <c r="AU689" s="203" t="s">
        <v>85</v>
      </c>
      <c r="AV689" s="13" t="s">
        <v>85</v>
      </c>
      <c r="AW689" s="13" t="s">
        <v>34</v>
      </c>
      <c r="AX689" s="13" t="s">
        <v>73</v>
      </c>
      <c r="AY689" s="203" t="s">
        <v>171</v>
      </c>
    </row>
    <row r="690" spans="1:65" s="14" customFormat="1" ht="11.25">
      <c r="B690" s="204"/>
      <c r="C690" s="205"/>
      <c r="D690" s="194" t="s">
        <v>180</v>
      </c>
      <c r="E690" s="206" t="s">
        <v>19</v>
      </c>
      <c r="F690" s="207" t="s">
        <v>183</v>
      </c>
      <c r="G690" s="205"/>
      <c r="H690" s="208">
        <v>19.844000000000001</v>
      </c>
      <c r="I690" s="209"/>
      <c r="J690" s="205"/>
      <c r="K690" s="205"/>
      <c r="L690" s="210"/>
      <c r="M690" s="211"/>
      <c r="N690" s="212"/>
      <c r="O690" s="212"/>
      <c r="P690" s="212"/>
      <c r="Q690" s="212"/>
      <c r="R690" s="212"/>
      <c r="S690" s="212"/>
      <c r="T690" s="213"/>
      <c r="AT690" s="214" t="s">
        <v>180</v>
      </c>
      <c r="AU690" s="214" t="s">
        <v>85</v>
      </c>
      <c r="AV690" s="14" t="s">
        <v>178</v>
      </c>
      <c r="AW690" s="14" t="s">
        <v>34</v>
      </c>
      <c r="AX690" s="14" t="s">
        <v>79</v>
      </c>
      <c r="AY690" s="214" t="s">
        <v>171</v>
      </c>
    </row>
    <row r="691" spans="1:65" s="12" customFormat="1" ht="22.9" customHeight="1">
      <c r="B691" s="163"/>
      <c r="C691" s="164"/>
      <c r="D691" s="165" t="s">
        <v>72</v>
      </c>
      <c r="E691" s="177" t="s">
        <v>1067</v>
      </c>
      <c r="F691" s="177" t="s">
        <v>1068</v>
      </c>
      <c r="G691" s="164"/>
      <c r="H691" s="164"/>
      <c r="I691" s="167"/>
      <c r="J691" s="178">
        <f>BK691</f>
        <v>0</v>
      </c>
      <c r="K691" s="164"/>
      <c r="L691" s="169"/>
      <c r="M691" s="170"/>
      <c r="N691" s="171"/>
      <c r="O691" s="171"/>
      <c r="P691" s="172">
        <f>SUM(P692:P738)</f>
        <v>0</v>
      </c>
      <c r="Q691" s="171"/>
      <c r="R691" s="172">
        <f>SUM(R692:R738)</f>
        <v>16.907115189999999</v>
      </c>
      <c r="S691" s="171"/>
      <c r="T691" s="173">
        <f>SUM(T692:T738)</f>
        <v>0</v>
      </c>
      <c r="AR691" s="174" t="s">
        <v>85</v>
      </c>
      <c r="AT691" s="175" t="s">
        <v>72</v>
      </c>
      <c r="AU691" s="175" t="s">
        <v>79</v>
      </c>
      <c r="AY691" s="174" t="s">
        <v>171</v>
      </c>
      <c r="BK691" s="176">
        <f>SUM(BK692:BK738)</f>
        <v>0</v>
      </c>
    </row>
    <row r="692" spans="1:65" s="2" customFormat="1" ht="55.5" customHeight="1">
      <c r="A692" s="35"/>
      <c r="B692" s="36"/>
      <c r="C692" s="179" t="s">
        <v>1136</v>
      </c>
      <c r="D692" s="179" t="s">
        <v>173</v>
      </c>
      <c r="E692" s="180" t="s">
        <v>1069</v>
      </c>
      <c r="F692" s="181" t="s">
        <v>1070</v>
      </c>
      <c r="G692" s="182" t="s">
        <v>231</v>
      </c>
      <c r="H692" s="183">
        <v>18.210999999999999</v>
      </c>
      <c r="I692" s="184"/>
      <c r="J692" s="185">
        <f>ROUND(I692*H692,2)</f>
        <v>0</v>
      </c>
      <c r="K692" s="181" t="s">
        <v>177</v>
      </c>
      <c r="L692" s="40"/>
      <c r="M692" s="186" t="s">
        <v>19</v>
      </c>
      <c r="N692" s="187" t="s">
        <v>45</v>
      </c>
      <c r="O692" s="65"/>
      <c r="P692" s="188">
        <f>O692*H692</f>
        <v>0</v>
      </c>
      <c r="Q692" s="188">
        <v>2.5510000000000001E-2</v>
      </c>
      <c r="R692" s="188">
        <f>Q692*H692</f>
        <v>0.46456260999999999</v>
      </c>
      <c r="S692" s="188">
        <v>0</v>
      </c>
      <c r="T692" s="189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90" t="s">
        <v>254</v>
      </c>
      <c r="AT692" s="190" t="s">
        <v>173</v>
      </c>
      <c r="AU692" s="190" t="s">
        <v>85</v>
      </c>
      <c r="AY692" s="18" t="s">
        <v>171</v>
      </c>
      <c r="BE692" s="191">
        <f>IF(N692="základní",J692,0)</f>
        <v>0</v>
      </c>
      <c r="BF692" s="191">
        <f>IF(N692="snížená",J692,0)</f>
        <v>0</v>
      </c>
      <c r="BG692" s="191">
        <f>IF(N692="zákl. přenesená",J692,0)</f>
        <v>0</v>
      </c>
      <c r="BH692" s="191">
        <f>IF(N692="sníž. přenesená",J692,0)</f>
        <v>0</v>
      </c>
      <c r="BI692" s="191">
        <f>IF(N692="nulová",J692,0)</f>
        <v>0</v>
      </c>
      <c r="BJ692" s="18" t="s">
        <v>85</v>
      </c>
      <c r="BK692" s="191">
        <f>ROUND(I692*H692,2)</f>
        <v>0</v>
      </c>
      <c r="BL692" s="18" t="s">
        <v>254</v>
      </c>
      <c r="BM692" s="190" t="s">
        <v>1071</v>
      </c>
    </row>
    <row r="693" spans="1:65" s="13" customFormat="1" ht="22.5">
      <c r="B693" s="192"/>
      <c r="C693" s="193"/>
      <c r="D693" s="194" t="s">
        <v>180</v>
      </c>
      <c r="E693" s="195" t="s">
        <v>19</v>
      </c>
      <c r="F693" s="196" t="s">
        <v>3278</v>
      </c>
      <c r="G693" s="193"/>
      <c r="H693" s="197">
        <v>18.210999999999999</v>
      </c>
      <c r="I693" s="198"/>
      <c r="J693" s="193"/>
      <c r="K693" s="193"/>
      <c r="L693" s="199"/>
      <c r="M693" s="200"/>
      <c r="N693" s="201"/>
      <c r="O693" s="201"/>
      <c r="P693" s="201"/>
      <c r="Q693" s="201"/>
      <c r="R693" s="201"/>
      <c r="S693" s="201"/>
      <c r="T693" s="202"/>
      <c r="AT693" s="203" t="s">
        <v>180</v>
      </c>
      <c r="AU693" s="203" t="s">
        <v>85</v>
      </c>
      <c r="AV693" s="13" t="s">
        <v>85</v>
      </c>
      <c r="AW693" s="13" t="s">
        <v>34</v>
      </c>
      <c r="AX693" s="13" t="s">
        <v>79</v>
      </c>
      <c r="AY693" s="203" t="s">
        <v>171</v>
      </c>
    </row>
    <row r="694" spans="1:65" s="2" customFormat="1" ht="60">
      <c r="A694" s="35"/>
      <c r="B694" s="36"/>
      <c r="C694" s="179" t="s">
        <v>1140</v>
      </c>
      <c r="D694" s="179" t="s">
        <v>173</v>
      </c>
      <c r="E694" s="180" t="s">
        <v>1074</v>
      </c>
      <c r="F694" s="181" t="s">
        <v>1075</v>
      </c>
      <c r="G694" s="182" t="s">
        <v>231</v>
      </c>
      <c r="H694" s="183">
        <v>8.2409999999999997</v>
      </c>
      <c r="I694" s="184"/>
      <c r="J694" s="185">
        <f>ROUND(I694*H694,2)</f>
        <v>0</v>
      </c>
      <c r="K694" s="181" t="s">
        <v>177</v>
      </c>
      <c r="L694" s="40"/>
      <c r="M694" s="186" t="s">
        <v>19</v>
      </c>
      <c r="N694" s="187" t="s">
        <v>45</v>
      </c>
      <c r="O694" s="65"/>
      <c r="P694" s="188">
        <f>O694*H694</f>
        <v>0</v>
      </c>
      <c r="Q694" s="188">
        <v>2.614E-2</v>
      </c>
      <c r="R694" s="188">
        <f>Q694*H694</f>
        <v>0.21541974</v>
      </c>
      <c r="S694" s="188">
        <v>0</v>
      </c>
      <c r="T694" s="189">
        <f>S694*H694</f>
        <v>0</v>
      </c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R694" s="190" t="s">
        <v>254</v>
      </c>
      <c r="AT694" s="190" t="s">
        <v>173</v>
      </c>
      <c r="AU694" s="190" t="s">
        <v>85</v>
      </c>
      <c r="AY694" s="18" t="s">
        <v>171</v>
      </c>
      <c r="BE694" s="191">
        <f>IF(N694="základní",J694,0)</f>
        <v>0</v>
      </c>
      <c r="BF694" s="191">
        <f>IF(N694="snížená",J694,0)</f>
        <v>0</v>
      </c>
      <c r="BG694" s="191">
        <f>IF(N694="zákl. přenesená",J694,0)</f>
        <v>0</v>
      </c>
      <c r="BH694" s="191">
        <f>IF(N694="sníž. přenesená",J694,0)</f>
        <v>0</v>
      </c>
      <c r="BI694" s="191">
        <f>IF(N694="nulová",J694,0)</f>
        <v>0</v>
      </c>
      <c r="BJ694" s="18" t="s">
        <v>85</v>
      </c>
      <c r="BK694" s="191">
        <f>ROUND(I694*H694,2)</f>
        <v>0</v>
      </c>
      <c r="BL694" s="18" t="s">
        <v>254</v>
      </c>
      <c r="BM694" s="190" t="s">
        <v>1076</v>
      </c>
    </row>
    <row r="695" spans="1:65" s="13" customFormat="1" ht="11.25">
      <c r="B695" s="192"/>
      <c r="C695" s="193"/>
      <c r="D695" s="194" t="s">
        <v>180</v>
      </c>
      <c r="E695" s="195" t="s">
        <v>19</v>
      </c>
      <c r="F695" s="196" t="s">
        <v>3279</v>
      </c>
      <c r="G695" s="193"/>
      <c r="H695" s="197">
        <v>8.2409999999999997</v>
      </c>
      <c r="I695" s="198"/>
      <c r="J695" s="193"/>
      <c r="K695" s="193"/>
      <c r="L695" s="199"/>
      <c r="M695" s="200"/>
      <c r="N695" s="201"/>
      <c r="O695" s="201"/>
      <c r="P695" s="201"/>
      <c r="Q695" s="201"/>
      <c r="R695" s="201"/>
      <c r="S695" s="201"/>
      <c r="T695" s="202"/>
      <c r="AT695" s="203" t="s">
        <v>180</v>
      </c>
      <c r="AU695" s="203" t="s">
        <v>85</v>
      </c>
      <c r="AV695" s="13" t="s">
        <v>85</v>
      </c>
      <c r="AW695" s="13" t="s">
        <v>34</v>
      </c>
      <c r="AX695" s="13" t="s">
        <v>79</v>
      </c>
      <c r="AY695" s="203" t="s">
        <v>171</v>
      </c>
    </row>
    <row r="696" spans="1:65" s="2" customFormat="1" ht="60">
      <c r="A696" s="35"/>
      <c r="B696" s="36"/>
      <c r="C696" s="179" t="s">
        <v>1144</v>
      </c>
      <c r="D696" s="179" t="s">
        <v>173</v>
      </c>
      <c r="E696" s="180" t="s">
        <v>1083</v>
      </c>
      <c r="F696" s="181" t="s">
        <v>1084</v>
      </c>
      <c r="G696" s="182" t="s">
        <v>231</v>
      </c>
      <c r="H696" s="183">
        <v>80.683999999999997</v>
      </c>
      <c r="I696" s="184"/>
      <c r="J696" s="185">
        <f>ROUND(I696*H696,2)</f>
        <v>0</v>
      </c>
      <c r="K696" s="181" t="s">
        <v>177</v>
      </c>
      <c r="L696" s="40"/>
      <c r="M696" s="186" t="s">
        <v>19</v>
      </c>
      <c r="N696" s="187" t="s">
        <v>45</v>
      </c>
      <c r="O696" s="65"/>
      <c r="P696" s="188">
        <f>O696*H696</f>
        <v>0</v>
      </c>
      <c r="Q696" s="188">
        <v>4.7699999999999999E-2</v>
      </c>
      <c r="R696" s="188">
        <f>Q696*H696</f>
        <v>3.8486267999999999</v>
      </c>
      <c r="S696" s="188">
        <v>0</v>
      </c>
      <c r="T696" s="189">
        <f>S696*H696</f>
        <v>0</v>
      </c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R696" s="190" t="s">
        <v>254</v>
      </c>
      <c r="AT696" s="190" t="s">
        <v>173</v>
      </c>
      <c r="AU696" s="190" t="s">
        <v>85</v>
      </c>
      <c r="AY696" s="18" t="s">
        <v>171</v>
      </c>
      <c r="BE696" s="191">
        <f>IF(N696="základní",J696,0)</f>
        <v>0</v>
      </c>
      <c r="BF696" s="191">
        <f>IF(N696="snížená",J696,0)</f>
        <v>0</v>
      </c>
      <c r="BG696" s="191">
        <f>IF(N696="zákl. přenesená",J696,0)</f>
        <v>0</v>
      </c>
      <c r="BH696" s="191">
        <f>IF(N696="sníž. přenesená",J696,0)</f>
        <v>0</v>
      </c>
      <c r="BI696" s="191">
        <f>IF(N696="nulová",J696,0)</f>
        <v>0</v>
      </c>
      <c r="BJ696" s="18" t="s">
        <v>85</v>
      </c>
      <c r="BK696" s="191">
        <f>ROUND(I696*H696,2)</f>
        <v>0</v>
      </c>
      <c r="BL696" s="18" t="s">
        <v>254</v>
      </c>
      <c r="BM696" s="190" t="s">
        <v>1085</v>
      </c>
    </row>
    <row r="697" spans="1:65" s="13" customFormat="1" ht="33.75">
      <c r="B697" s="192"/>
      <c r="C697" s="193"/>
      <c r="D697" s="194" t="s">
        <v>180</v>
      </c>
      <c r="E697" s="195" t="s">
        <v>19</v>
      </c>
      <c r="F697" s="196" t="s">
        <v>3280</v>
      </c>
      <c r="G697" s="193"/>
      <c r="H697" s="197">
        <v>24.488</v>
      </c>
      <c r="I697" s="198"/>
      <c r="J697" s="193"/>
      <c r="K697" s="193"/>
      <c r="L697" s="199"/>
      <c r="M697" s="200"/>
      <c r="N697" s="201"/>
      <c r="O697" s="201"/>
      <c r="P697" s="201"/>
      <c r="Q697" s="201"/>
      <c r="R697" s="201"/>
      <c r="S697" s="201"/>
      <c r="T697" s="202"/>
      <c r="AT697" s="203" t="s">
        <v>180</v>
      </c>
      <c r="AU697" s="203" t="s">
        <v>85</v>
      </c>
      <c r="AV697" s="13" t="s">
        <v>85</v>
      </c>
      <c r="AW697" s="13" t="s">
        <v>34</v>
      </c>
      <c r="AX697" s="13" t="s">
        <v>73</v>
      </c>
      <c r="AY697" s="203" t="s">
        <v>171</v>
      </c>
    </row>
    <row r="698" spans="1:65" s="13" customFormat="1" ht="22.5">
      <c r="B698" s="192"/>
      <c r="C698" s="193"/>
      <c r="D698" s="194" t="s">
        <v>180</v>
      </c>
      <c r="E698" s="195" t="s">
        <v>19</v>
      </c>
      <c r="F698" s="196" t="s">
        <v>3281</v>
      </c>
      <c r="G698" s="193"/>
      <c r="H698" s="197">
        <v>18.736999999999998</v>
      </c>
      <c r="I698" s="198"/>
      <c r="J698" s="193"/>
      <c r="K698" s="193"/>
      <c r="L698" s="199"/>
      <c r="M698" s="200"/>
      <c r="N698" s="201"/>
      <c r="O698" s="201"/>
      <c r="P698" s="201"/>
      <c r="Q698" s="201"/>
      <c r="R698" s="201"/>
      <c r="S698" s="201"/>
      <c r="T698" s="202"/>
      <c r="AT698" s="203" t="s">
        <v>180</v>
      </c>
      <c r="AU698" s="203" t="s">
        <v>85</v>
      </c>
      <c r="AV698" s="13" t="s">
        <v>85</v>
      </c>
      <c r="AW698" s="13" t="s">
        <v>34</v>
      </c>
      <c r="AX698" s="13" t="s">
        <v>73</v>
      </c>
      <c r="AY698" s="203" t="s">
        <v>171</v>
      </c>
    </row>
    <row r="699" spans="1:65" s="13" customFormat="1" ht="22.5">
      <c r="B699" s="192"/>
      <c r="C699" s="193"/>
      <c r="D699" s="194" t="s">
        <v>180</v>
      </c>
      <c r="E699" s="195" t="s">
        <v>19</v>
      </c>
      <c r="F699" s="196" t="s">
        <v>3282</v>
      </c>
      <c r="G699" s="193"/>
      <c r="H699" s="197">
        <v>37.459000000000003</v>
      </c>
      <c r="I699" s="198"/>
      <c r="J699" s="193"/>
      <c r="K699" s="193"/>
      <c r="L699" s="199"/>
      <c r="M699" s="200"/>
      <c r="N699" s="201"/>
      <c r="O699" s="201"/>
      <c r="P699" s="201"/>
      <c r="Q699" s="201"/>
      <c r="R699" s="201"/>
      <c r="S699" s="201"/>
      <c r="T699" s="202"/>
      <c r="AT699" s="203" t="s">
        <v>180</v>
      </c>
      <c r="AU699" s="203" t="s">
        <v>85</v>
      </c>
      <c r="AV699" s="13" t="s">
        <v>85</v>
      </c>
      <c r="AW699" s="13" t="s">
        <v>34</v>
      </c>
      <c r="AX699" s="13" t="s">
        <v>73</v>
      </c>
      <c r="AY699" s="203" t="s">
        <v>171</v>
      </c>
    </row>
    <row r="700" spans="1:65" s="14" customFormat="1" ht="11.25">
      <c r="B700" s="204"/>
      <c r="C700" s="205"/>
      <c r="D700" s="194" t="s">
        <v>180</v>
      </c>
      <c r="E700" s="206" t="s">
        <v>19</v>
      </c>
      <c r="F700" s="207" t="s">
        <v>183</v>
      </c>
      <c r="G700" s="205"/>
      <c r="H700" s="208">
        <v>80.683999999999997</v>
      </c>
      <c r="I700" s="209"/>
      <c r="J700" s="205"/>
      <c r="K700" s="205"/>
      <c r="L700" s="210"/>
      <c r="M700" s="211"/>
      <c r="N700" s="212"/>
      <c r="O700" s="212"/>
      <c r="P700" s="212"/>
      <c r="Q700" s="212"/>
      <c r="R700" s="212"/>
      <c r="S700" s="212"/>
      <c r="T700" s="213"/>
      <c r="AT700" s="214" t="s">
        <v>180</v>
      </c>
      <c r="AU700" s="214" t="s">
        <v>85</v>
      </c>
      <c r="AV700" s="14" t="s">
        <v>178</v>
      </c>
      <c r="AW700" s="14" t="s">
        <v>34</v>
      </c>
      <c r="AX700" s="14" t="s">
        <v>79</v>
      </c>
      <c r="AY700" s="214" t="s">
        <v>171</v>
      </c>
    </row>
    <row r="701" spans="1:65" s="2" customFormat="1" ht="60">
      <c r="A701" s="35"/>
      <c r="B701" s="36"/>
      <c r="C701" s="179" t="s">
        <v>1151</v>
      </c>
      <c r="D701" s="179" t="s">
        <v>173</v>
      </c>
      <c r="E701" s="180" t="s">
        <v>1087</v>
      </c>
      <c r="F701" s="181" t="s">
        <v>1088</v>
      </c>
      <c r="G701" s="182" t="s">
        <v>231</v>
      </c>
      <c r="H701" s="183">
        <v>22.46</v>
      </c>
      <c r="I701" s="184"/>
      <c r="J701" s="185">
        <f>ROUND(I701*H701,2)</f>
        <v>0</v>
      </c>
      <c r="K701" s="181" t="s">
        <v>177</v>
      </c>
      <c r="L701" s="40"/>
      <c r="M701" s="186" t="s">
        <v>19</v>
      </c>
      <c r="N701" s="187" t="s">
        <v>45</v>
      </c>
      <c r="O701" s="65"/>
      <c r="P701" s="188">
        <f>O701*H701</f>
        <v>0</v>
      </c>
      <c r="Q701" s="188">
        <v>4.5990000000000003E-2</v>
      </c>
      <c r="R701" s="188">
        <f>Q701*H701</f>
        <v>1.0329354000000002</v>
      </c>
      <c r="S701" s="188">
        <v>0</v>
      </c>
      <c r="T701" s="189">
        <f>S701*H701</f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90" t="s">
        <v>254</v>
      </c>
      <c r="AT701" s="190" t="s">
        <v>173</v>
      </c>
      <c r="AU701" s="190" t="s">
        <v>85</v>
      </c>
      <c r="AY701" s="18" t="s">
        <v>171</v>
      </c>
      <c r="BE701" s="191">
        <f>IF(N701="základní",J701,0)</f>
        <v>0</v>
      </c>
      <c r="BF701" s="191">
        <f>IF(N701="snížená",J701,0)</f>
        <v>0</v>
      </c>
      <c r="BG701" s="191">
        <f>IF(N701="zákl. přenesená",J701,0)</f>
        <v>0</v>
      </c>
      <c r="BH701" s="191">
        <f>IF(N701="sníž. přenesená",J701,0)</f>
        <v>0</v>
      </c>
      <c r="BI701" s="191">
        <f>IF(N701="nulová",J701,0)</f>
        <v>0</v>
      </c>
      <c r="BJ701" s="18" t="s">
        <v>85</v>
      </c>
      <c r="BK701" s="191">
        <f>ROUND(I701*H701,2)</f>
        <v>0</v>
      </c>
      <c r="BL701" s="18" t="s">
        <v>254</v>
      </c>
      <c r="BM701" s="190" t="s">
        <v>1089</v>
      </c>
    </row>
    <row r="702" spans="1:65" s="13" customFormat="1" ht="11.25">
      <c r="B702" s="192"/>
      <c r="C702" s="193"/>
      <c r="D702" s="194" t="s">
        <v>180</v>
      </c>
      <c r="E702" s="195" t="s">
        <v>19</v>
      </c>
      <c r="F702" s="196" t="s">
        <v>3283</v>
      </c>
      <c r="G702" s="193"/>
      <c r="H702" s="197">
        <v>22.46</v>
      </c>
      <c r="I702" s="198"/>
      <c r="J702" s="193"/>
      <c r="K702" s="193"/>
      <c r="L702" s="199"/>
      <c r="M702" s="200"/>
      <c r="N702" s="201"/>
      <c r="O702" s="201"/>
      <c r="P702" s="201"/>
      <c r="Q702" s="201"/>
      <c r="R702" s="201"/>
      <c r="S702" s="201"/>
      <c r="T702" s="202"/>
      <c r="AT702" s="203" t="s">
        <v>180</v>
      </c>
      <c r="AU702" s="203" t="s">
        <v>85</v>
      </c>
      <c r="AV702" s="13" t="s">
        <v>85</v>
      </c>
      <c r="AW702" s="13" t="s">
        <v>34</v>
      </c>
      <c r="AX702" s="13" t="s">
        <v>79</v>
      </c>
      <c r="AY702" s="203" t="s">
        <v>171</v>
      </c>
    </row>
    <row r="703" spans="1:65" s="2" customFormat="1" ht="78" customHeight="1">
      <c r="A703" s="35"/>
      <c r="B703" s="36"/>
      <c r="C703" s="179" t="s">
        <v>1155</v>
      </c>
      <c r="D703" s="179" t="s">
        <v>173</v>
      </c>
      <c r="E703" s="180" t="s">
        <v>3284</v>
      </c>
      <c r="F703" s="181" t="s">
        <v>3285</v>
      </c>
      <c r="G703" s="182" t="s">
        <v>231</v>
      </c>
      <c r="H703" s="183">
        <v>18.954000000000001</v>
      </c>
      <c r="I703" s="184"/>
      <c r="J703" s="185">
        <f>ROUND(I703*H703,2)</f>
        <v>0</v>
      </c>
      <c r="K703" s="181" t="s">
        <v>177</v>
      </c>
      <c r="L703" s="40"/>
      <c r="M703" s="186" t="s">
        <v>19</v>
      </c>
      <c r="N703" s="187" t="s">
        <v>45</v>
      </c>
      <c r="O703" s="65"/>
      <c r="P703" s="188">
        <f>O703*H703</f>
        <v>0</v>
      </c>
      <c r="Q703" s="188">
        <v>5.219E-2</v>
      </c>
      <c r="R703" s="188">
        <f>Q703*H703</f>
        <v>0.98920926000000009</v>
      </c>
      <c r="S703" s="188">
        <v>0</v>
      </c>
      <c r="T703" s="189">
        <f>S703*H703</f>
        <v>0</v>
      </c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R703" s="190" t="s">
        <v>254</v>
      </c>
      <c r="AT703" s="190" t="s">
        <v>173</v>
      </c>
      <c r="AU703" s="190" t="s">
        <v>85</v>
      </c>
      <c r="AY703" s="18" t="s">
        <v>171</v>
      </c>
      <c r="BE703" s="191">
        <f>IF(N703="základní",J703,0)</f>
        <v>0</v>
      </c>
      <c r="BF703" s="191">
        <f>IF(N703="snížená",J703,0)</f>
        <v>0</v>
      </c>
      <c r="BG703" s="191">
        <f>IF(N703="zákl. přenesená",J703,0)</f>
        <v>0</v>
      </c>
      <c r="BH703" s="191">
        <f>IF(N703="sníž. přenesená",J703,0)</f>
        <v>0</v>
      </c>
      <c r="BI703" s="191">
        <f>IF(N703="nulová",J703,0)</f>
        <v>0</v>
      </c>
      <c r="BJ703" s="18" t="s">
        <v>85</v>
      </c>
      <c r="BK703" s="191">
        <f>ROUND(I703*H703,2)</f>
        <v>0</v>
      </c>
      <c r="BL703" s="18" t="s">
        <v>254</v>
      </c>
      <c r="BM703" s="190" t="s">
        <v>3286</v>
      </c>
    </row>
    <row r="704" spans="1:65" s="13" customFormat="1" ht="11.25">
      <c r="B704" s="192"/>
      <c r="C704" s="193"/>
      <c r="D704" s="194" t="s">
        <v>180</v>
      </c>
      <c r="E704" s="195" t="s">
        <v>19</v>
      </c>
      <c r="F704" s="196" t="s">
        <v>3287</v>
      </c>
      <c r="G704" s="193"/>
      <c r="H704" s="197">
        <v>18.954000000000001</v>
      </c>
      <c r="I704" s="198"/>
      <c r="J704" s="193"/>
      <c r="K704" s="193"/>
      <c r="L704" s="199"/>
      <c r="M704" s="200"/>
      <c r="N704" s="201"/>
      <c r="O704" s="201"/>
      <c r="P704" s="201"/>
      <c r="Q704" s="201"/>
      <c r="R704" s="201"/>
      <c r="S704" s="201"/>
      <c r="T704" s="202"/>
      <c r="AT704" s="203" t="s">
        <v>180</v>
      </c>
      <c r="AU704" s="203" t="s">
        <v>85</v>
      </c>
      <c r="AV704" s="13" t="s">
        <v>85</v>
      </c>
      <c r="AW704" s="13" t="s">
        <v>34</v>
      </c>
      <c r="AX704" s="13" t="s">
        <v>79</v>
      </c>
      <c r="AY704" s="203" t="s">
        <v>171</v>
      </c>
    </row>
    <row r="705" spans="1:65" s="2" customFormat="1" ht="55.5" customHeight="1">
      <c r="A705" s="35"/>
      <c r="B705" s="36"/>
      <c r="C705" s="179" t="s">
        <v>1160</v>
      </c>
      <c r="D705" s="179" t="s">
        <v>173</v>
      </c>
      <c r="E705" s="180" t="s">
        <v>3288</v>
      </c>
      <c r="F705" s="181" t="s">
        <v>3289</v>
      </c>
      <c r="G705" s="182" t="s">
        <v>231</v>
      </c>
      <c r="H705" s="183">
        <v>42.042000000000002</v>
      </c>
      <c r="I705" s="184"/>
      <c r="J705" s="185">
        <f>ROUND(I705*H705,2)</f>
        <v>0</v>
      </c>
      <c r="K705" s="181" t="s">
        <v>177</v>
      </c>
      <c r="L705" s="40"/>
      <c r="M705" s="186" t="s">
        <v>19</v>
      </c>
      <c r="N705" s="187" t="s">
        <v>45</v>
      </c>
      <c r="O705" s="65"/>
      <c r="P705" s="188">
        <f>O705*H705</f>
        <v>0</v>
      </c>
      <c r="Q705" s="188">
        <v>1.6389999999999998E-2</v>
      </c>
      <c r="R705" s="188">
        <f>Q705*H705</f>
        <v>0.68906837999999992</v>
      </c>
      <c r="S705" s="188">
        <v>0</v>
      </c>
      <c r="T705" s="189">
        <f>S705*H705</f>
        <v>0</v>
      </c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R705" s="190" t="s">
        <v>254</v>
      </c>
      <c r="AT705" s="190" t="s">
        <v>173</v>
      </c>
      <c r="AU705" s="190" t="s">
        <v>85</v>
      </c>
      <c r="AY705" s="18" t="s">
        <v>171</v>
      </c>
      <c r="BE705" s="191">
        <f>IF(N705="základní",J705,0)</f>
        <v>0</v>
      </c>
      <c r="BF705" s="191">
        <f>IF(N705="snížená",J705,0)</f>
        <v>0</v>
      </c>
      <c r="BG705" s="191">
        <f>IF(N705="zákl. přenesená",J705,0)</f>
        <v>0</v>
      </c>
      <c r="BH705" s="191">
        <f>IF(N705="sníž. přenesená",J705,0)</f>
        <v>0</v>
      </c>
      <c r="BI705" s="191">
        <f>IF(N705="nulová",J705,0)</f>
        <v>0</v>
      </c>
      <c r="BJ705" s="18" t="s">
        <v>85</v>
      </c>
      <c r="BK705" s="191">
        <f>ROUND(I705*H705,2)</f>
        <v>0</v>
      </c>
      <c r="BL705" s="18" t="s">
        <v>254</v>
      </c>
      <c r="BM705" s="190" t="s">
        <v>3290</v>
      </c>
    </row>
    <row r="706" spans="1:65" s="13" customFormat="1" ht="11.25">
      <c r="B706" s="192"/>
      <c r="C706" s="193"/>
      <c r="D706" s="194" t="s">
        <v>180</v>
      </c>
      <c r="E706" s="195" t="s">
        <v>19</v>
      </c>
      <c r="F706" s="196" t="s">
        <v>3291</v>
      </c>
      <c r="G706" s="193"/>
      <c r="H706" s="197">
        <v>22.975999999999999</v>
      </c>
      <c r="I706" s="198"/>
      <c r="J706" s="193"/>
      <c r="K706" s="193"/>
      <c r="L706" s="199"/>
      <c r="M706" s="200"/>
      <c r="N706" s="201"/>
      <c r="O706" s="201"/>
      <c r="P706" s="201"/>
      <c r="Q706" s="201"/>
      <c r="R706" s="201"/>
      <c r="S706" s="201"/>
      <c r="T706" s="202"/>
      <c r="AT706" s="203" t="s">
        <v>180</v>
      </c>
      <c r="AU706" s="203" t="s">
        <v>85</v>
      </c>
      <c r="AV706" s="13" t="s">
        <v>85</v>
      </c>
      <c r="AW706" s="13" t="s">
        <v>34</v>
      </c>
      <c r="AX706" s="13" t="s">
        <v>73</v>
      </c>
      <c r="AY706" s="203" t="s">
        <v>171</v>
      </c>
    </row>
    <row r="707" spans="1:65" s="13" customFormat="1" ht="11.25">
      <c r="B707" s="192"/>
      <c r="C707" s="193"/>
      <c r="D707" s="194" t="s">
        <v>180</v>
      </c>
      <c r="E707" s="195" t="s">
        <v>19</v>
      </c>
      <c r="F707" s="196" t="s">
        <v>3292</v>
      </c>
      <c r="G707" s="193"/>
      <c r="H707" s="197">
        <v>19.065999999999999</v>
      </c>
      <c r="I707" s="198"/>
      <c r="J707" s="193"/>
      <c r="K707" s="193"/>
      <c r="L707" s="199"/>
      <c r="M707" s="200"/>
      <c r="N707" s="201"/>
      <c r="O707" s="201"/>
      <c r="P707" s="201"/>
      <c r="Q707" s="201"/>
      <c r="R707" s="201"/>
      <c r="S707" s="201"/>
      <c r="T707" s="202"/>
      <c r="AT707" s="203" t="s">
        <v>180</v>
      </c>
      <c r="AU707" s="203" t="s">
        <v>85</v>
      </c>
      <c r="AV707" s="13" t="s">
        <v>85</v>
      </c>
      <c r="AW707" s="13" t="s">
        <v>34</v>
      </c>
      <c r="AX707" s="13" t="s">
        <v>73</v>
      </c>
      <c r="AY707" s="203" t="s">
        <v>171</v>
      </c>
    </row>
    <row r="708" spans="1:65" s="14" customFormat="1" ht="11.25">
      <c r="B708" s="204"/>
      <c r="C708" s="205"/>
      <c r="D708" s="194" t="s">
        <v>180</v>
      </c>
      <c r="E708" s="206" t="s">
        <v>19</v>
      </c>
      <c r="F708" s="207" t="s">
        <v>183</v>
      </c>
      <c r="G708" s="205"/>
      <c r="H708" s="208">
        <v>42.042000000000002</v>
      </c>
      <c r="I708" s="209"/>
      <c r="J708" s="205"/>
      <c r="K708" s="205"/>
      <c r="L708" s="210"/>
      <c r="M708" s="211"/>
      <c r="N708" s="212"/>
      <c r="O708" s="212"/>
      <c r="P708" s="212"/>
      <c r="Q708" s="212"/>
      <c r="R708" s="212"/>
      <c r="S708" s="212"/>
      <c r="T708" s="213"/>
      <c r="AT708" s="214" t="s">
        <v>180</v>
      </c>
      <c r="AU708" s="214" t="s">
        <v>85</v>
      </c>
      <c r="AV708" s="14" t="s">
        <v>178</v>
      </c>
      <c r="AW708" s="14" t="s">
        <v>34</v>
      </c>
      <c r="AX708" s="14" t="s">
        <v>79</v>
      </c>
      <c r="AY708" s="214" t="s">
        <v>171</v>
      </c>
    </row>
    <row r="709" spans="1:65" s="2" customFormat="1" ht="48">
      <c r="A709" s="35"/>
      <c r="B709" s="36"/>
      <c r="C709" s="179" t="s">
        <v>1165</v>
      </c>
      <c r="D709" s="179" t="s">
        <v>173</v>
      </c>
      <c r="E709" s="180" t="s">
        <v>3293</v>
      </c>
      <c r="F709" s="181" t="s">
        <v>3294</v>
      </c>
      <c r="G709" s="182" t="s">
        <v>231</v>
      </c>
      <c r="H709" s="183">
        <v>144.32</v>
      </c>
      <c r="I709" s="184"/>
      <c r="J709" s="185">
        <f>ROUND(I709*H709,2)</f>
        <v>0</v>
      </c>
      <c r="K709" s="181" t="s">
        <v>177</v>
      </c>
      <c r="L709" s="40"/>
      <c r="M709" s="186" t="s">
        <v>19</v>
      </c>
      <c r="N709" s="187" t="s">
        <v>45</v>
      </c>
      <c r="O709" s="65"/>
      <c r="P709" s="188">
        <f>O709*H709</f>
        <v>0</v>
      </c>
      <c r="Q709" s="188">
        <v>1.2200000000000001E-2</v>
      </c>
      <c r="R709" s="188">
        <f>Q709*H709</f>
        <v>1.760704</v>
      </c>
      <c r="S709" s="188">
        <v>0</v>
      </c>
      <c r="T709" s="189">
        <f>S709*H709</f>
        <v>0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190" t="s">
        <v>254</v>
      </c>
      <c r="AT709" s="190" t="s">
        <v>173</v>
      </c>
      <c r="AU709" s="190" t="s">
        <v>85</v>
      </c>
      <c r="AY709" s="18" t="s">
        <v>171</v>
      </c>
      <c r="BE709" s="191">
        <f>IF(N709="základní",J709,0)</f>
        <v>0</v>
      </c>
      <c r="BF709" s="191">
        <f>IF(N709="snížená",J709,0)</f>
        <v>0</v>
      </c>
      <c r="BG709" s="191">
        <f>IF(N709="zákl. přenesená",J709,0)</f>
        <v>0</v>
      </c>
      <c r="BH709" s="191">
        <f>IF(N709="sníž. přenesená",J709,0)</f>
        <v>0</v>
      </c>
      <c r="BI709" s="191">
        <f>IF(N709="nulová",J709,0)</f>
        <v>0</v>
      </c>
      <c r="BJ709" s="18" t="s">
        <v>85</v>
      </c>
      <c r="BK709" s="191">
        <f>ROUND(I709*H709,2)</f>
        <v>0</v>
      </c>
      <c r="BL709" s="18" t="s">
        <v>254</v>
      </c>
      <c r="BM709" s="190" t="s">
        <v>3295</v>
      </c>
    </row>
    <row r="710" spans="1:65" s="13" customFormat="1" ht="11.25">
      <c r="B710" s="192"/>
      <c r="C710" s="193"/>
      <c r="D710" s="194" t="s">
        <v>180</v>
      </c>
      <c r="E710" s="195" t="s">
        <v>19</v>
      </c>
      <c r="F710" s="196" t="s">
        <v>3296</v>
      </c>
      <c r="G710" s="193"/>
      <c r="H710" s="197">
        <v>144.32</v>
      </c>
      <c r="I710" s="198"/>
      <c r="J710" s="193"/>
      <c r="K710" s="193"/>
      <c r="L710" s="199"/>
      <c r="M710" s="200"/>
      <c r="N710" s="201"/>
      <c r="O710" s="201"/>
      <c r="P710" s="201"/>
      <c r="Q710" s="201"/>
      <c r="R710" s="201"/>
      <c r="S710" s="201"/>
      <c r="T710" s="202"/>
      <c r="AT710" s="203" t="s">
        <v>180</v>
      </c>
      <c r="AU710" s="203" t="s">
        <v>85</v>
      </c>
      <c r="AV710" s="13" t="s">
        <v>85</v>
      </c>
      <c r="AW710" s="13" t="s">
        <v>34</v>
      </c>
      <c r="AX710" s="13" t="s">
        <v>79</v>
      </c>
      <c r="AY710" s="203" t="s">
        <v>171</v>
      </c>
    </row>
    <row r="711" spans="1:65" s="2" customFormat="1" ht="48">
      <c r="A711" s="35"/>
      <c r="B711" s="36"/>
      <c r="C711" s="179" t="s">
        <v>1169</v>
      </c>
      <c r="D711" s="179" t="s">
        <v>173</v>
      </c>
      <c r="E711" s="180" t="s">
        <v>3297</v>
      </c>
      <c r="F711" s="181" t="s">
        <v>3298</v>
      </c>
      <c r="G711" s="182" t="s">
        <v>231</v>
      </c>
      <c r="H711" s="183">
        <v>101.33</v>
      </c>
      <c r="I711" s="184"/>
      <c r="J711" s="185">
        <f>ROUND(I711*H711,2)</f>
        <v>0</v>
      </c>
      <c r="K711" s="181" t="s">
        <v>177</v>
      </c>
      <c r="L711" s="40"/>
      <c r="M711" s="186" t="s">
        <v>19</v>
      </c>
      <c r="N711" s="187" t="s">
        <v>45</v>
      </c>
      <c r="O711" s="65"/>
      <c r="P711" s="188">
        <f>O711*H711</f>
        <v>0</v>
      </c>
      <c r="Q711" s="188">
        <v>2.487E-2</v>
      </c>
      <c r="R711" s="188">
        <f>Q711*H711</f>
        <v>2.5200771</v>
      </c>
      <c r="S711" s="188">
        <v>0</v>
      </c>
      <c r="T711" s="189">
        <f>S711*H711</f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190" t="s">
        <v>254</v>
      </c>
      <c r="AT711" s="190" t="s">
        <v>173</v>
      </c>
      <c r="AU711" s="190" t="s">
        <v>85</v>
      </c>
      <c r="AY711" s="18" t="s">
        <v>171</v>
      </c>
      <c r="BE711" s="191">
        <f>IF(N711="základní",J711,0)</f>
        <v>0</v>
      </c>
      <c r="BF711" s="191">
        <f>IF(N711="snížená",J711,0)</f>
        <v>0</v>
      </c>
      <c r="BG711" s="191">
        <f>IF(N711="zákl. přenesená",J711,0)</f>
        <v>0</v>
      </c>
      <c r="BH711" s="191">
        <f>IF(N711="sníž. přenesená",J711,0)</f>
        <v>0</v>
      </c>
      <c r="BI711" s="191">
        <f>IF(N711="nulová",J711,0)</f>
        <v>0</v>
      </c>
      <c r="BJ711" s="18" t="s">
        <v>85</v>
      </c>
      <c r="BK711" s="191">
        <f>ROUND(I711*H711,2)</f>
        <v>0</v>
      </c>
      <c r="BL711" s="18" t="s">
        <v>254</v>
      </c>
      <c r="BM711" s="190" t="s">
        <v>3299</v>
      </c>
    </row>
    <row r="712" spans="1:65" s="13" customFormat="1" ht="11.25">
      <c r="B712" s="192"/>
      <c r="C712" s="193"/>
      <c r="D712" s="194" t="s">
        <v>180</v>
      </c>
      <c r="E712" s="195" t="s">
        <v>19</v>
      </c>
      <c r="F712" s="196" t="s">
        <v>3300</v>
      </c>
      <c r="G712" s="193"/>
      <c r="H712" s="197">
        <v>101.33</v>
      </c>
      <c r="I712" s="198"/>
      <c r="J712" s="193"/>
      <c r="K712" s="193"/>
      <c r="L712" s="199"/>
      <c r="M712" s="200"/>
      <c r="N712" s="201"/>
      <c r="O712" s="201"/>
      <c r="P712" s="201"/>
      <c r="Q712" s="201"/>
      <c r="R712" s="201"/>
      <c r="S712" s="201"/>
      <c r="T712" s="202"/>
      <c r="AT712" s="203" t="s">
        <v>180</v>
      </c>
      <c r="AU712" s="203" t="s">
        <v>85</v>
      </c>
      <c r="AV712" s="13" t="s">
        <v>85</v>
      </c>
      <c r="AW712" s="13" t="s">
        <v>34</v>
      </c>
      <c r="AX712" s="13" t="s">
        <v>79</v>
      </c>
      <c r="AY712" s="203" t="s">
        <v>171</v>
      </c>
    </row>
    <row r="713" spans="1:65" s="2" customFormat="1" ht="48">
      <c r="A713" s="35"/>
      <c r="B713" s="36"/>
      <c r="C713" s="179" t="s">
        <v>1174</v>
      </c>
      <c r="D713" s="179" t="s">
        <v>173</v>
      </c>
      <c r="E713" s="180" t="s">
        <v>3301</v>
      </c>
      <c r="F713" s="181" t="s">
        <v>3302</v>
      </c>
      <c r="G713" s="182" t="s">
        <v>231</v>
      </c>
      <c r="H713" s="183">
        <v>27.51</v>
      </c>
      <c r="I713" s="184"/>
      <c r="J713" s="185">
        <f>ROUND(I713*H713,2)</f>
        <v>0</v>
      </c>
      <c r="K713" s="181" t="s">
        <v>177</v>
      </c>
      <c r="L713" s="40"/>
      <c r="M713" s="186" t="s">
        <v>19</v>
      </c>
      <c r="N713" s="187" t="s">
        <v>45</v>
      </c>
      <c r="O713" s="65"/>
      <c r="P713" s="188">
        <f>O713*H713</f>
        <v>0</v>
      </c>
      <c r="Q713" s="188">
        <v>1.259E-2</v>
      </c>
      <c r="R713" s="188">
        <f>Q713*H713</f>
        <v>0.34635090000000002</v>
      </c>
      <c r="S713" s="188">
        <v>0</v>
      </c>
      <c r="T713" s="189">
        <f>S713*H713</f>
        <v>0</v>
      </c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R713" s="190" t="s">
        <v>254</v>
      </c>
      <c r="AT713" s="190" t="s">
        <v>173</v>
      </c>
      <c r="AU713" s="190" t="s">
        <v>85</v>
      </c>
      <c r="AY713" s="18" t="s">
        <v>171</v>
      </c>
      <c r="BE713" s="191">
        <f>IF(N713="základní",J713,0)</f>
        <v>0</v>
      </c>
      <c r="BF713" s="191">
        <f>IF(N713="snížená",J713,0)</f>
        <v>0</v>
      </c>
      <c r="BG713" s="191">
        <f>IF(N713="zákl. přenesená",J713,0)</f>
        <v>0</v>
      </c>
      <c r="BH713" s="191">
        <f>IF(N713="sníž. přenesená",J713,0)</f>
        <v>0</v>
      </c>
      <c r="BI713" s="191">
        <f>IF(N713="nulová",J713,0)</f>
        <v>0</v>
      </c>
      <c r="BJ713" s="18" t="s">
        <v>85</v>
      </c>
      <c r="BK713" s="191">
        <f>ROUND(I713*H713,2)</f>
        <v>0</v>
      </c>
      <c r="BL713" s="18" t="s">
        <v>254</v>
      </c>
      <c r="BM713" s="190" t="s">
        <v>3303</v>
      </c>
    </row>
    <row r="714" spans="1:65" s="13" customFormat="1" ht="11.25">
      <c r="B714" s="192"/>
      <c r="C714" s="193"/>
      <c r="D714" s="194" t="s">
        <v>180</v>
      </c>
      <c r="E714" s="195" t="s">
        <v>19</v>
      </c>
      <c r="F714" s="196" t="s">
        <v>3304</v>
      </c>
      <c r="G714" s="193"/>
      <c r="H714" s="197">
        <v>27.51</v>
      </c>
      <c r="I714" s="198"/>
      <c r="J714" s="193"/>
      <c r="K714" s="193"/>
      <c r="L714" s="199"/>
      <c r="M714" s="200"/>
      <c r="N714" s="201"/>
      <c r="O714" s="201"/>
      <c r="P714" s="201"/>
      <c r="Q714" s="201"/>
      <c r="R714" s="201"/>
      <c r="S714" s="201"/>
      <c r="T714" s="202"/>
      <c r="AT714" s="203" t="s">
        <v>180</v>
      </c>
      <c r="AU714" s="203" t="s">
        <v>85</v>
      </c>
      <c r="AV714" s="13" t="s">
        <v>85</v>
      </c>
      <c r="AW714" s="13" t="s">
        <v>34</v>
      </c>
      <c r="AX714" s="13" t="s">
        <v>79</v>
      </c>
      <c r="AY714" s="203" t="s">
        <v>171</v>
      </c>
    </row>
    <row r="715" spans="1:65" s="2" customFormat="1" ht="36">
      <c r="A715" s="35"/>
      <c r="B715" s="36"/>
      <c r="C715" s="179" t="s">
        <v>1178</v>
      </c>
      <c r="D715" s="179" t="s">
        <v>173</v>
      </c>
      <c r="E715" s="180" t="s">
        <v>1104</v>
      </c>
      <c r="F715" s="181" t="s">
        <v>1105</v>
      </c>
      <c r="G715" s="182" t="s">
        <v>231</v>
      </c>
      <c r="H715" s="183">
        <v>217.52</v>
      </c>
      <c r="I715" s="184"/>
      <c r="J715" s="185">
        <f>ROUND(I715*H715,2)</f>
        <v>0</v>
      </c>
      <c r="K715" s="181" t="s">
        <v>177</v>
      </c>
      <c r="L715" s="40"/>
      <c r="M715" s="186" t="s">
        <v>19</v>
      </c>
      <c r="N715" s="187" t="s">
        <v>45</v>
      </c>
      <c r="O715" s="65"/>
      <c r="P715" s="188">
        <f>O715*H715</f>
        <v>0</v>
      </c>
      <c r="Q715" s="188">
        <v>1E-4</v>
      </c>
      <c r="R715" s="188">
        <f>Q715*H715</f>
        <v>2.1752000000000001E-2</v>
      </c>
      <c r="S715" s="188">
        <v>0</v>
      </c>
      <c r="T715" s="189">
        <f>S715*H715</f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190" t="s">
        <v>254</v>
      </c>
      <c r="AT715" s="190" t="s">
        <v>173</v>
      </c>
      <c r="AU715" s="190" t="s">
        <v>85</v>
      </c>
      <c r="AY715" s="18" t="s">
        <v>171</v>
      </c>
      <c r="BE715" s="191">
        <f>IF(N715="základní",J715,0)</f>
        <v>0</v>
      </c>
      <c r="BF715" s="191">
        <f>IF(N715="snížená",J715,0)</f>
        <v>0</v>
      </c>
      <c r="BG715" s="191">
        <f>IF(N715="zákl. přenesená",J715,0)</f>
        <v>0</v>
      </c>
      <c r="BH715" s="191">
        <f>IF(N715="sníž. přenesená",J715,0)</f>
        <v>0</v>
      </c>
      <c r="BI715" s="191">
        <f>IF(N715="nulová",J715,0)</f>
        <v>0</v>
      </c>
      <c r="BJ715" s="18" t="s">
        <v>85</v>
      </c>
      <c r="BK715" s="191">
        <f>ROUND(I715*H715,2)</f>
        <v>0</v>
      </c>
      <c r="BL715" s="18" t="s">
        <v>254</v>
      </c>
      <c r="BM715" s="190" t="s">
        <v>1106</v>
      </c>
    </row>
    <row r="716" spans="1:65" s="13" customFormat="1" ht="11.25">
      <c r="B716" s="192"/>
      <c r="C716" s="193"/>
      <c r="D716" s="194" t="s">
        <v>180</v>
      </c>
      <c r="E716" s="195" t="s">
        <v>19</v>
      </c>
      <c r="F716" s="196" t="s">
        <v>3305</v>
      </c>
      <c r="G716" s="193"/>
      <c r="H716" s="197">
        <v>217.52</v>
      </c>
      <c r="I716" s="198"/>
      <c r="J716" s="193"/>
      <c r="K716" s="193"/>
      <c r="L716" s="199"/>
      <c r="M716" s="200"/>
      <c r="N716" s="201"/>
      <c r="O716" s="201"/>
      <c r="P716" s="201"/>
      <c r="Q716" s="201"/>
      <c r="R716" s="201"/>
      <c r="S716" s="201"/>
      <c r="T716" s="202"/>
      <c r="AT716" s="203" t="s">
        <v>180</v>
      </c>
      <c r="AU716" s="203" t="s">
        <v>85</v>
      </c>
      <c r="AV716" s="13" t="s">
        <v>85</v>
      </c>
      <c r="AW716" s="13" t="s">
        <v>34</v>
      </c>
      <c r="AX716" s="13" t="s">
        <v>79</v>
      </c>
      <c r="AY716" s="203" t="s">
        <v>171</v>
      </c>
    </row>
    <row r="717" spans="1:65" s="2" customFormat="1" ht="55.5" customHeight="1">
      <c r="A717" s="35"/>
      <c r="B717" s="36"/>
      <c r="C717" s="179" t="s">
        <v>1183</v>
      </c>
      <c r="D717" s="179" t="s">
        <v>173</v>
      </c>
      <c r="E717" s="180" t="s">
        <v>1114</v>
      </c>
      <c r="F717" s="181" t="s">
        <v>1115</v>
      </c>
      <c r="G717" s="182" t="s">
        <v>231</v>
      </c>
      <c r="H717" s="183">
        <v>169.94</v>
      </c>
      <c r="I717" s="184"/>
      <c r="J717" s="185">
        <f>ROUND(I717*H717,2)</f>
        <v>0</v>
      </c>
      <c r="K717" s="181" t="s">
        <v>19</v>
      </c>
      <c r="L717" s="40"/>
      <c r="M717" s="186" t="s">
        <v>19</v>
      </c>
      <c r="N717" s="187" t="s">
        <v>45</v>
      </c>
      <c r="O717" s="65"/>
      <c r="P717" s="188">
        <f>O717*H717</f>
        <v>0</v>
      </c>
      <c r="Q717" s="188">
        <v>2.0889999999999999E-2</v>
      </c>
      <c r="R717" s="188">
        <f>Q717*H717</f>
        <v>3.5500465999999999</v>
      </c>
      <c r="S717" s="188">
        <v>0</v>
      </c>
      <c r="T717" s="189">
        <f>S717*H717</f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90" t="s">
        <v>254</v>
      </c>
      <c r="AT717" s="190" t="s">
        <v>173</v>
      </c>
      <c r="AU717" s="190" t="s">
        <v>85</v>
      </c>
      <c r="AY717" s="18" t="s">
        <v>171</v>
      </c>
      <c r="BE717" s="191">
        <f>IF(N717="základní",J717,0)</f>
        <v>0</v>
      </c>
      <c r="BF717" s="191">
        <f>IF(N717="snížená",J717,0)</f>
        <v>0</v>
      </c>
      <c r="BG717" s="191">
        <f>IF(N717="zákl. přenesená",J717,0)</f>
        <v>0</v>
      </c>
      <c r="BH717" s="191">
        <f>IF(N717="sníž. přenesená",J717,0)</f>
        <v>0</v>
      </c>
      <c r="BI717" s="191">
        <f>IF(N717="nulová",J717,0)</f>
        <v>0</v>
      </c>
      <c r="BJ717" s="18" t="s">
        <v>85</v>
      </c>
      <c r="BK717" s="191">
        <f>ROUND(I717*H717,2)</f>
        <v>0</v>
      </c>
      <c r="BL717" s="18" t="s">
        <v>254</v>
      </c>
      <c r="BM717" s="190" t="s">
        <v>1116</v>
      </c>
    </row>
    <row r="718" spans="1:65" s="13" customFormat="1" ht="11.25">
      <c r="B718" s="192"/>
      <c r="C718" s="193"/>
      <c r="D718" s="194" t="s">
        <v>180</v>
      </c>
      <c r="E718" s="195" t="s">
        <v>19</v>
      </c>
      <c r="F718" s="196" t="s">
        <v>3306</v>
      </c>
      <c r="G718" s="193"/>
      <c r="H718" s="197">
        <v>109.8</v>
      </c>
      <c r="I718" s="198"/>
      <c r="J718" s="193"/>
      <c r="K718" s="193"/>
      <c r="L718" s="199"/>
      <c r="M718" s="200"/>
      <c r="N718" s="201"/>
      <c r="O718" s="201"/>
      <c r="P718" s="201"/>
      <c r="Q718" s="201"/>
      <c r="R718" s="201"/>
      <c r="S718" s="201"/>
      <c r="T718" s="202"/>
      <c r="AT718" s="203" t="s">
        <v>180</v>
      </c>
      <c r="AU718" s="203" t="s">
        <v>85</v>
      </c>
      <c r="AV718" s="13" t="s">
        <v>85</v>
      </c>
      <c r="AW718" s="13" t="s">
        <v>34</v>
      </c>
      <c r="AX718" s="13" t="s">
        <v>73</v>
      </c>
      <c r="AY718" s="203" t="s">
        <v>171</v>
      </c>
    </row>
    <row r="719" spans="1:65" s="13" customFormat="1" ht="11.25">
      <c r="B719" s="192"/>
      <c r="C719" s="193"/>
      <c r="D719" s="194" t="s">
        <v>180</v>
      </c>
      <c r="E719" s="195" t="s">
        <v>19</v>
      </c>
      <c r="F719" s="196" t="s">
        <v>3307</v>
      </c>
      <c r="G719" s="193"/>
      <c r="H719" s="197">
        <v>60.14</v>
      </c>
      <c r="I719" s="198"/>
      <c r="J719" s="193"/>
      <c r="K719" s="193"/>
      <c r="L719" s="199"/>
      <c r="M719" s="200"/>
      <c r="N719" s="201"/>
      <c r="O719" s="201"/>
      <c r="P719" s="201"/>
      <c r="Q719" s="201"/>
      <c r="R719" s="201"/>
      <c r="S719" s="201"/>
      <c r="T719" s="202"/>
      <c r="AT719" s="203" t="s">
        <v>180</v>
      </c>
      <c r="AU719" s="203" t="s">
        <v>85</v>
      </c>
      <c r="AV719" s="13" t="s">
        <v>85</v>
      </c>
      <c r="AW719" s="13" t="s">
        <v>34</v>
      </c>
      <c r="AX719" s="13" t="s">
        <v>73</v>
      </c>
      <c r="AY719" s="203" t="s">
        <v>171</v>
      </c>
    </row>
    <row r="720" spans="1:65" s="14" customFormat="1" ht="11.25">
      <c r="B720" s="204"/>
      <c r="C720" s="205"/>
      <c r="D720" s="194" t="s">
        <v>180</v>
      </c>
      <c r="E720" s="206" t="s">
        <v>19</v>
      </c>
      <c r="F720" s="207" t="s">
        <v>183</v>
      </c>
      <c r="G720" s="205"/>
      <c r="H720" s="208">
        <v>169.94</v>
      </c>
      <c r="I720" s="209"/>
      <c r="J720" s="205"/>
      <c r="K720" s="205"/>
      <c r="L720" s="210"/>
      <c r="M720" s="211"/>
      <c r="N720" s="212"/>
      <c r="O720" s="212"/>
      <c r="P720" s="212"/>
      <c r="Q720" s="212"/>
      <c r="R720" s="212"/>
      <c r="S720" s="212"/>
      <c r="T720" s="213"/>
      <c r="AT720" s="214" t="s">
        <v>180</v>
      </c>
      <c r="AU720" s="214" t="s">
        <v>85</v>
      </c>
      <c r="AV720" s="14" t="s">
        <v>178</v>
      </c>
      <c r="AW720" s="14" t="s">
        <v>34</v>
      </c>
      <c r="AX720" s="14" t="s">
        <v>79</v>
      </c>
      <c r="AY720" s="214" t="s">
        <v>171</v>
      </c>
    </row>
    <row r="721" spans="1:65" s="2" customFormat="1" ht="66.75" customHeight="1">
      <c r="A721" s="35"/>
      <c r="B721" s="36"/>
      <c r="C721" s="179" t="s">
        <v>1188</v>
      </c>
      <c r="D721" s="179" t="s">
        <v>173</v>
      </c>
      <c r="E721" s="180" t="s">
        <v>3308</v>
      </c>
      <c r="F721" s="181" t="s">
        <v>3309</v>
      </c>
      <c r="G721" s="182" t="s">
        <v>231</v>
      </c>
      <c r="H721" s="183">
        <v>13.06</v>
      </c>
      <c r="I721" s="184"/>
      <c r="J721" s="185">
        <f>ROUND(I721*H721,2)</f>
        <v>0</v>
      </c>
      <c r="K721" s="181" t="s">
        <v>177</v>
      </c>
      <c r="L721" s="40"/>
      <c r="M721" s="186" t="s">
        <v>19</v>
      </c>
      <c r="N721" s="187" t="s">
        <v>45</v>
      </c>
      <c r="O721" s="65"/>
      <c r="P721" s="188">
        <f>O721*H721</f>
        <v>0</v>
      </c>
      <c r="Q721" s="188">
        <v>2.0889999999999999E-2</v>
      </c>
      <c r="R721" s="188">
        <f>Q721*H721</f>
        <v>0.27282339999999999</v>
      </c>
      <c r="S721" s="188">
        <v>0</v>
      </c>
      <c r="T721" s="189">
        <f>S721*H721</f>
        <v>0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190" t="s">
        <v>254</v>
      </c>
      <c r="AT721" s="190" t="s">
        <v>173</v>
      </c>
      <c r="AU721" s="190" t="s">
        <v>85</v>
      </c>
      <c r="AY721" s="18" t="s">
        <v>171</v>
      </c>
      <c r="BE721" s="191">
        <f>IF(N721="základní",J721,0)</f>
        <v>0</v>
      </c>
      <c r="BF721" s="191">
        <f>IF(N721="snížená",J721,0)</f>
        <v>0</v>
      </c>
      <c r="BG721" s="191">
        <f>IF(N721="zákl. přenesená",J721,0)</f>
        <v>0</v>
      </c>
      <c r="BH721" s="191">
        <f>IF(N721="sníž. přenesená",J721,0)</f>
        <v>0</v>
      </c>
      <c r="BI721" s="191">
        <f>IF(N721="nulová",J721,0)</f>
        <v>0</v>
      </c>
      <c r="BJ721" s="18" t="s">
        <v>85</v>
      </c>
      <c r="BK721" s="191">
        <f>ROUND(I721*H721,2)</f>
        <v>0</v>
      </c>
      <c r="BL721" s="18" t="s">
        <v>254</v>
      </c>
      <c r="BM721" s="190" t="s">
        <v>3310</v>
      </c>
    </row>
    <row r="722" spans="1:65" s="13" customFormat="1" ht="11.25">
      <c r="B722" s="192"/>
      <c r="C722" s="193"/>
      <c r="D722" s="194" t="s">
        <v>180</v>
      </c>
      <c r="E722" s="195" t="s">
        <v>19</v>
      </c>
      <c r="F722" s="196" t="s">
        <v>3311</v>
      </c>
      <c r="G722" s="193"/>
      <c r="H722" s="197">
        <v>13.06</v>
      </c>
      <c r="I722" s="198"/>
      <c r="J722" s="193"/>
      <c r="K722" s="193"/>
      <c r="L722" s="199"/>
      <c r="M722" s="200"/>
      <c r="N722" s="201"/>
      <c r="O722" s="201"/>
      <c r="P722" s="201"/>
      <c r="Q722" s="201"/>
      <c r="R722" s="201"/>
      <c r="S722" s="201"/>
      <c r="T722" s="202"/>
      <c r="AT722" s="203" t="s">
        <v>180</v>
      </c>
      <c r="AU722" s="203" t="s">
        <v>85</v>
      </c>
      <c r="AV722" s="13" t="s">
        <v>85</v>
      </c>
      <c r="AW722" s="13" t="s">
        <v>34</v>
      </c>
      <c r="AX722" s="13" t="s">
        <v>79</v>
      </c>
      <c r="AY722" s="203" t="s">
        <v>171</v>
      </c>
    </row>
    <row r="723" spans="1:65" s="2" customFormat="1" ht="44.25" customHeight="1">
      <c r="A723" s="35"/>
      <c r="B723" s="36"/>
      <c r="C723" s="179" t="s">
        <v>1193</v>
      </c>
      <c r="D723" s="179" t="s">
        <v>173</v>
      </c>
      <c r="E723" s="180" t="s">
        <v>3312</v>
      </c>
      <c r="F723" s="181" t="s">
        <v>3313</v>
      </c>
      <c r="G723" s="182" t="s">
        <v>231</v>
      </c>
      <c r="H723" s="183">
        <v>54.9</v>
      </c>
      <c r="I723" s="184"/>
      <c r="J723" s="185">
        <f>ROUND(I723*H723,2)</f>
        <v>0</v>
      </c>
      <c r="K723" s="181" t="s">
        <v>177</v>
      </c>
      <c r="L723" s="40"/>
      <c r="M723" s="186" t="s">
        <v>19</v>
      </c>
      <c r="N723" s="187" t="s">
        <v>45</v>
      </c>
      <c r="O723" s="65"/>
      <c r="P723" s="188">
        <f>O723*H723</f>
        <v>0</v>
      </c>
      <c r="Q723" s="188">
        <v>1.729E-2</v>
      </c>
      <c r="R723" s="188">
        <f>Q723*H723</f>
        <v>0.94922099999999998</v>
      </c>
      <c r="S723" s="188">
        <v>0</v>
      </c>
      <c r="T723" s="189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190" t="s">
        <v>254</v>
      </c>
      <c r="AT723" s="190" t="s">
        <v>173</v>
      </c>
      <c r="AU723" s="190" t="s">
        <v>85</v>
      </c>
      <c r="AY723" s="18" t="s">
        <v>171</v>
      </c>
      <c r="BE723" s="191">
        <f>IF(N723="základní",J723,0)</f>
        <v>0</v>
      </c>
      <c r="BF723" s="191">
        <f>IF(N723="snížená",J723,0)</f>
        <v>0</v>
      </c>
      <c r="BG723" s="191">
        <f>IF(N723="zákl. přenesená",J723,0)</f>
        <v>0</v>
      </c>
      <c r="BH723" s="191">
        <f>IF(N723="sníž. přenesená",J723,0)</f>
        <v>0</v>
      </c>
      <c r="BI723" s="191">
        <f>IF(N723="nulová",J723,0)</f>
        <v>0</v>
      </c>
      <c r="BJ723" s="18" t="s">
        <v>85</v>
      </c>
      <c r="BK723" s="191">
        <f>ROUND(I723*H723,2)</f>
        <v>0</v>
      </c>
      <c r="BL723" s="18" t="s">
        <v>254</v>
      </c>
      <c r="BM723" s="190" t="s">
        <v>3314</v>
      </c>
    </row>
    <row r="724" spans="1:65" s="13" customFormat="1" ht="11.25">
      <c r="B724" s="192"/>
      <c r="C724" s="193"/>
      <c r="D724" s="194" t="s">
        <v>180</v>
      </c>
      <c r="E724" s="195" t="s">
        <v>19</v>
      </c>
      <c r="F724" s="196" t="s">
        <v>3315</v>
      </c>
      <c r="G724" s="193"/>
      <c r="H724" s="197">
        <v>54.9</v>
      </c>
      <c r="I724" s="198"/>
      <c r="J724" s="193"/>
      <c r="K724" s="193"/>
      <c r="L724" s="199"/>
      <c r="M724" s="200"/>
      <c r="N724" s="201"/>
      <c r="O724" s="201"/>
      <c r="P724" s="201"/>
      <c r="Q724" s="201"/>
      <c r="R724" s="201"/>
      <c r="S724" s="201"/>
      <c r="T724" s="202"/>
      <c r="AT724" s="203" t="s">
        <v>180</v>
      </c>
      <c r="AU724" s="203" t="s">
        <v>85</v>
      </c>
      <c r="AV724" s="13" t="s">
        <v>85</v>
      </c>
      <c r="AW724" s="13" t="s">
        <v>34</v>
      </c>
      <c r="AX724" s="13" t="s">
        <v>79</v>
      </c>
      <c r="AY724" s="203" t="s">
        <v>171</v>
      </c>
    </row>
    <row r="725" spans="1:65" s="2" customFormat="1" ht="44.25" customHeight="1">
      <c r="A725" s="35"/>
      <c r="B725" s="36"/>
      <c r="C725" s="179" t="s">
        <v>1197</v>
      </c>
      <c r="D725" s="179" t="s">
        <v>173</v>
      </c>
      <c r="E725" s="180" t="s">
        <v>1124</v>
      </c>
      <c r="F725" s="181" t="s">
        <v>1125</v>
      </c>
      <c r="G725" s="182" t="s">
        <v>318</v>
      </c>
      <c r="H725" s="183">
        <v>19.2</v>
      </c>
      <c r="I725" s="184"/>
      <c r="J725" s="185">
        <f>ROUND(I725*H725,2)</f>
        <v>0</v>
      </c>
      <c r="K725" s="181" t="s">
        <v>177</v>
      </c>
      <c r="L725" s="40"/>
      <c r="M725" s="186" t="s">
        <v>19</v>
      </c>
      <c r="N725" s="187" t="s">
        <v>45</v>
      </c>
      <c r="O725" s="65"/>
      <c r="P725" s="188">
        <f>O725*H725</f>
        <v>0</v>
      </c>
      <c r="Q725" s="188">
        <v>1.055E-2</v>
      </c>
      <c r="R725" s="188">
        <f>Q725*H725</f>
        <v>0.20255999999999999</v>
      </c>
      <c r="S725" s="188">
        <v>0</v>
      </c>
      <c r="T725" s="189">
        <f>S725*H725</f>
        <v>0</v>
      </c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R725" s="190" t="s">
        <v>254</v>
      </c>
      <c r="AT725" s="190" t="s">
        <v>173</v>
      </c>
      <c r="AU725" s="190" t="s">
        <v>85</v>
      </c>
      <c r="AY725" s="18" t="s">
        <v>171</v>
      </c>
      <c r="BE725" s="191">
        <f>IF(N725="základní",J725,0)</f>
        <v>0</v>
      </c>
      <c r="BF725" s="191">
        <f>IF(N725="snížená",J725,0)</f>
        <v>0</v>
      </c>
      <c r="BG725" s="191">
        <f>IF(N725="zákl. přenesená",J725,0)</f>
        <v>0</v>
      </c>
      <c r="BH725" s="191">
        <f>IF(N725="sníž. přenesená",J725,0)</f>
        <v>0</v>
      </c>
      <c r="BI725" s="191">
        <f>IF(N725="nulová",J725,0)</f>
        <v>0</v>
      </c>
      <c r="BJ725" s="18" t="s">
        <v>85</v>
      </c>
      <c r="BK725" s="191">
        <f>ROUND(I725*H725,2)</f>
        <v>0</v>
      </c>
      <c r="BL725" s="18" t="s">
        <v>254</v>
      </c>
      <c r="BM725" s="190" t="s">
        <v>1126</v>
      </c>
    </row>
    <row r="726" spans="1:65" s="13" customFormat="1" ht="11.25">
      <c r="B726" s="192"/>
      <c r="C726" s="193"/>
      <c r="D726" s="194" t="s">
        <v>180</v>
      </c>
      <c r="E726" s="195" t="s">
        <v>19</v>
      </c>
      <c r="F726" s="196" t="s">
        <v>3316</v>
      </c>
      <c r="G726" s="193"/>
      <c r="H726" s="197">
        <v>19.2</v>
      </c>
      <c r="I726" s="198"/>
      <c r="J726" s="193"/>
      <c r="K726" s="193"/>
      <c r="L726" s="199"/>
      <c r="M726" s="200"/>
      <c r="N726" s="201"/>
      <c r="O726" s="201"/>
      <c r="P726" s="201"/>
      <c r="Q726" s="201"/>
      <c r="R726" s="201"/>
      <c r="S726" s="201"/>
      <c r="T726" s="202"/>
      <c r="AT726" s="203" t="s">
        <v>180</v>
      </c>
      <c r="AU726" s="203" t="s">
        <v>85</v>
      </c>
      <c r="AV726" s="13" t="s">
        <v>85</v>
      </c>
      <c r="AW726" s="13" t="s">
        <v>34</v>
      </c>
      <c r="AX726" s="13" t="s">
        <v>79</v>
      </c>
      <c r="AY726" s="203" t="s">
        <v>171</v>
      </c>
    </row>
    <row r="727" spans="1:65" s="2" customFormat="1" ht="33" customHeight="1">
      <c r="A727" s="35"/>
      <c r="B727" s="36"/>
      <c r="C727" s="179" t="s">
        <v>576</v>
      </c>
      <c r="D727" s="179" t="s">
        <v>173</v>
      </c>
      <c r="E727" s="180" t="s">
        <v>1129</v>
      </c>
      <c r="F727" s="181" t="s">
        <v>1130</v>
      </c>
      <c r="G727" s="182" t="s">
        <v>266</v>
      </c>
      <c r="H727" s="183">
        <v>6</v>
      </c>
      <c r="I727" s="184"/>
      <c r="J727" s="185">
        <f>ROUND(I727*H727,2)</f>
        <v>0</v>
      </c>
      <c r="K727" s="181" t="s">
        <v>177</v>
      </c>
      <c r="L727" s="40"/>
      <c r="M727" s="186" t="s">
        <v>19</v>
      </c>
      <c r="N727" s="187" t="s">
        <v>45</v>
      </c>
      <c r="O727" s="65"/>
      <c r="P727" s="188">
        <f>O727*H727</f>
        <v>0</v>
      </c>
      <c r="Q727" s="188">
        <v>3.8000000000000002E-5</v>
      </c>
      <c r="R727" s="188">
        <f>Q727*H727</f>
        <v>2.2800000000000001E-4</v>
      </c>
      <c r="S727" s="188">
        <v>0</v>
      </c>
      <c r="T727" s="189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90" t="s">
        <v>254</v>
      </c>
      <c r="AT727" s="190" t="s">
        <v>173</v>
      </c>
      <c r="AU727" s="190" t="s">
        <v>85</v>
      </c>
      <c r="AY727" s="18" t="s">
        <v>171</v>
      </c>
      <c r="BE727" s="191">
        <f>IF(N727="základní",J727,0)</f>
        <v>0</v>
      </c>
      <c r="BF727" s="191">
        <f>IF(N727="snížená",J727,0)</f>
        <v>0</v>
      </c>
      <c r="BG727" s="191">
        <f>IF(N727="zákl. přenesená",J727,0)</f>
        <v>0</v>
      </c>
      <c r="BH727" s="191">
        <f>IF(N727="sníž. přenesená",J727,0)</f>
        <v>0</v>
      </c>
      <c r="BI727" s="191">
        <f>IF(N727="nulová",J727,0)</f>
        <v>0</v>
      </c>
      <c r="BJ727" s="18" t="s">
        <v>85</v>
      </c>
      <c r="BK727" s="191">
        <f>ROUND(I727*H727,2)</f>
        <v>0</v>
      </c>
      <c r="BL727" s="18" t="s">
        <v>254</v>
      </c>
      <c r="BM727" s="190" t="s">
        <v>1131</v>
      </c>
    </row>
    <row r="728" spans="1:65" s="13" customFormat="1" ht="11.25">
      <c r="B728" s="192"/>
      <c r="C728" s="193"/>
      <c r="D728" s="194" t="s">
        <v>180</v>
      </c>
      <c r="E728" s="195" t="s">
        <v>19</v>
      </c>
      <c r="F728" s="196" t="s">
        <v>3317</v>
      </c>
      <c r="G728" s="193"/>
      <c r="H728" s="197">
        <v>6</v>
      </c>
      <c r="I728" s="198"/>
      <c r="J728" s="193"/>
      <c r="K728" s="193"/>
      <c r="L728" s="199"/>
      <c r="M728" s="200"/>
      <c r="N728" s="201"/>
      <c r="O728" s="201"/>
      <c r="P728" s="201"/>
      <c r="Q728" s="201"/>
      <c r="R728" s="201"/>
      <c r="S728" s="201"/>
      <c r="T728" s="202"/>
      <c r="AT728" s="203" t="s">
        <v>180</v>
      </c>
      <c r="AU728" s="203" t="s">
        <v>85</v>
      </c>
      <c r="AV728" s="13" t="s">
        <v>85</v>
      </c>
      <c r="AW728" s="13" t="s">
        <v>34</v>
      </c>
      <c r="AX728" s="13" t="s">
        <v>73</v>
      </c>
      <c r="AY728" s="203" t="s">
        <v>171</v>
      </c>
    </row>
    <row r="729" spans="1:65" s="14" customFormat="1" ht="11.25">
      <c r="B729" s="204"/>
      <c r="C729" s="205"/>
      <c r="D729" s="194" t="s">
        <v>180</v>
      </c>
      <c r="E729" s="206" t="s">
        <v>19</v>
      </c>
      <c r="F729" s="207" t="s">
        <v>183</v>
      </c>
      <c r="G729" s="205"/>
      <c r="H729" s="208">
        <v>6</v>
      </c>
      <c r="I729" s="209"/>
      <c r="J729" s="205"/>
      <c r="K729" s="205"/>
      <c r="L729" s="210"/>
      <c r="M729" s="211"/>
      <c r="N729" s="212"/>
      <c r="O729" s="212"/>
      <c r="P729" s="212"/>
      <c r="Q729" s="212"/>
      <c r="R729" s="212"/>
      <c r="S729" s="212"/>
      <c r="T729" s="213"/>
      <c r="AT729" s="214" t="s">
        <v>180</v>
      </c>
      <c r="AU729" s="214" t="s">
        <v>85</v>
      </c>
      <c r="AV729" s="14" t="s">
        <v>178</v>
      </c>
      <c r="AW729" s="14" t="s">
        <v>34</v>
      </c>
      <c r="AX729" s="14" t="s">
        <v>79</v>
      </c>
      <c r="AY729" s="214" t="s">
        <v>171</v>
      </c>
    </row>
    <row r="730" spans="1:65" s="2" customFormat="1" ht="24">
      <c r="A730" s="35"/>
      <c r="B730" s="36"/>
      <c r="C730" s="215" t="s">
        <v>1205</v>
      </c>
      <c r="D730" s="215" t="s">
        <v>285</v>
      </c>
      <c r="E730" s="216" t="s">
        <v>1133</v>
      </c>
      <c r="F730" s="217" t="s">
        <v>1134</v>
      </c>
      <c r="G730" s="218" t="s">
        <v>266</v>
      </c>
      <c r="H730" s="219">
        <v>6</v>
      </c>
      <c r="I730" s="220"/>
      <c r="J730" s="221">
        <f>ROUND(I730*H730,2)</f>
        <v>0</v>
      </c>
      <c r="K730" s="217" t="s">
        <v>177</v>
      </c>
      <c r="L730" s="222"/>
      <c r="M730" s="223" t="s">
        <v>19</v>
      </c>
      <c r="N730" s="224" t="s">
        <v>45</v>
      </c>
      <c r="O730" s="65"/>
      <c r="P730" s="188">
        <f>O730*H730</f>
        <v>0</v>
      </c>
      <c r="Q730" s="188">
        <v>6.0000000000000001E-3</v>
      </c>
      <c r="R730" s="188">
        <f>Q730*H730</f>
        <v>3.6000000000000004E-2</v>
      </c>
      <c r="S730" s="188">
        <v>0</v>
      </c>
      <c r="T730" s="189">
        <f>S730*H730</f>
        <v>0</v>
      </c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R730" s="190" t="s">
        <v>341</v>
      </c>
      <c r="AT730" s="190" t="s">
        <v>285</v>
      </c>
      <c r="AU730" s="190" t="s">
        <v>85</v>
      </c>
      <c r="AY730" s="18" t="s">
        <v>171</v>
      </c>
      <c r="BE730" s="191">
        <f>IF(N730="základní",J730,0)</f>
        <v>0</v>
      </c>
      <c r="BF730" s="191">
        <f>IF(N730="snížená",J730,0)</f>
        <v>0</v>
      </c>
      <c r="BG730" s="191">
        <f>IF(N730="zákl. přenesená",J730,0)</f>
        <v>0</v>
      </c>
      <c r="BH730" s="191">
        <f>IF(N730="sníž. přenesená",J730,0)</f>
        <v>0</v>
      </c>
      <c r="BI730" s="191">
        <f>IF(N730="nulová",J730,0)</f>
        <v>0</v>
      </c>
      <c r="BJ730" s="18" t="s">
        <v>85</v>
      </c>
      <c r="BK730" s="191">
        <f>ROUND(I730*H730,2)</f>
        <v>0</v>
      </c>
      <c r="BL730" s="18" t="s">
        <v>254</v>
      </c>
      <c r="BM730" s="190" t="s">
        <v>1135</v>
      </c>
    </row>
    <row r="731" spans="1:65" s="13" customFormat="1" ht="11.25">
      <c r="B731" s="192"/>
      <c r="C731" s="193"/>
      <c r="D731" s="194" t="s">
        <v>180</v>
      </c>
      <c r="E731" s="195" t="s">
        <v>19</v>
      </c>
      <c r="F731" s="196" t="s">
        <v>3317</v>
      </c>
      <c r="G731" s="193"/>
      <c r="H731" s="197">
        <v>6</v>
      </c>
      <c r="I731" s="198"/>
      <c r="J731" s="193"/>
      <c r="K731" s="193"/>
      <c r="L731" s="199"/>
      <c r="M731" s="200"/>
      <c r="N731" s="201"/>
      <c r="O731" s="201"/>
      <c r="P731" s="201"/>
      <c r="Q731" s="201"/>
      <c r="R731" s="201"/>
      <c r="S731" s="201"/>
      <c r="T731" s="202"/>
      <c r="AT731" s="203" t="s">
        <v>180</v>
      </c>
      <c r="AU731" s="203" t="s">
        <v>85</v>
      </c>
      <c r="AV731" s="13" t="s">
        <v>85</v>
      </c>
      <c r="AW731" s="13" t="s">
        <v>34</v>
      </c>
      <c r="AX731" s="13" t="s">
        <v>73</v>
      </c>
      <c r="AY731" s="203" t="s">
        <v>171</v>
      </c>
    </row>
    <row r="732" spans="1:65" s="14" customFormat="1" ht="11.25">
      <c r="B732" s="204"/>
      <c r="C732" s="205"/>
      <c r="D732" s="194" t="s">
        <v>180</v>
      </c>
      <c r="E732" s="206" t="s">
        <v>19</v>
      </c>
      <c r="F732" s="207" t="s">
        <v>183</v>
      </c>
      <c r="G732" s="205"/>
      <c r="H732" s="208">
        <v>6</v>
      </c>
      <c r="I732" s="209"/>
      <c r="J732" s="205"/>
      <c r="K732" s="205"/>
      <c r="L732" s="210"/>
      <c r="M732" s="211"/>
      <c r="N732" s="212"/>
      <c r="O732" s="212"/>
      <c r="P732" s="212"/>
      <c r="Q732" s="212"/>
      <c r="R732" s="212"/>
      <c r="S732" s="212"/>
      <c r="T732" s="213"/>
      <c r="AT732" s="214" t="s">
        <v>180</v>
      </c>
      <c r="AU732" s="214" t="s">
        <v>85</v>
      </c>
      <c r="AV732" s="14" t="s">
        <v>178</v>
      </c>
      <c r="AW732" s="14" t="s">
        <v>34</v>
      </c>
      <c r="AX732" s="14" t="s">
        <v>79</v>
      </c>
      <c r="AY732" s="214" t="s">
        <v>171</v>
      </c>
    </row>
    <row r="733" spans="1:65" s="2" customFormat="1" ht="33" customHeight="1">
      <c r="A733" s="35"/>
      <c r="B733" s="36"/>
      <c r="C733" s="179" t="s">
        <v>580</v>
      </c>
      <c r="D733" s="179" t="s">
        <v>173</v>
      </c>
      <c r="E733" s="180" t="s">
        <v>1137</v>
      </c>
      <c r="F733" s="181" t="s">
        <v>1138</v>
      </c>
      <c r="G733" s="182" t="s">
        <v>266</v>
      </c>
      <c r="H733" s="183">
        <v>3</v>
      </c>
      <c r="I733" s="184"/>
      <c r="J733" s="185">
        <f>ROUND(I733*H733,2)</f>
        <v>0</v>
      </c>
      <c r="K733" s="181" t="s">
        <v>177</v>
      </c>
      <c r="L733" s="40"/>
      <c r="M733" s="186" t="s">
        <v>19</v>
      </c>
      <c r="N733" s="187" t="s">
        <v>45</v>
      </c>
      <c r="O733" s="65"/>
      <c r="P733" s="188">
        <f>O733*H733</f>
        <v>0</v>
      </c>
      <c r="Q733" s="188">
        <v>1.0000000000000001E-5</v>
      </c>
      <c r="R733" s="188">
        <f>Q733*H733</f>
        <v>3.0000000000000004E-5</v>
      </c>
      <c r="S733" s="188">
        <v>0</v>
      </c>
      <c r="T733" s="189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190" t="s">
        <v>254</v>
      </c>
      <c r="AT733" s="190" t="s">
        <v>173</v>
      </c>
      <c r="AU733" s="190" t="s">
        <v>85</v>
      </c>
      <c r="AY733" s="18" t="s">
        <v>171</v>
      </c>
      <c r="BE733" s="191">
        <f>IF(N733="základní",J733,0)</f>
        <v>0</v>
      </c>
      <c r="BF733" s="191">
        <f>IF(N733="snížená",J733,0)</f>
        <v>0</v>
      </c>
      <c r="BG733" s="191">
        <f>IF(N733="zákl. přenesená",J733,0)</f>
        <v>0</v>
      </c>
      <c r="BH733" s="191">
        <f>IF(N733="sníž. přenesená",J733,0)</f>
        <v>0</v>
      </c>
      <c r="BI733" s="191">
        <f>IF(N733="nulová",J733,0)</f>
        <v>0</v>
      </c>
      <c r="BJ733" s="18" t="s">
        <v>85</v>
      </c>
      <c r="BK733" s="191">
        <f>ROUND(I733*H733,2)</f>
        <v>0</v>
      </c>
      <c r="BL733" s="18" t="s">
        <v>254</v>
      </c>
      <c r="BM733" s="190" t="s">
        <v>1139</v>
      </c>
    </row>
    <row r="734" spans="1:65" s="13" customFormat="1" ht="11.25">
      <c r="B734" s="192"/>
      <c r="C734" s="193"/>
      <c r="D734" s="194" t="s">
        <v>180</v>
      </c>
      <c r="E734" s="195" t="s">
        <v>19</v>
      </c>
      <c r="F734" s="196" t="s">
        <v>188</v>
      </c>
      <c r="G734" s="193"/>
      <c r="H734" s="197">
        <v>3</v>
      </c>
      <c r="I734" s="198"/>
      <c r="J734" s="193"/>
      <c r="K734" s="193"/>
      <c r="L734" s="199"/>
      <c r="M734" s="200"/>
      <c r="N734" s="201"/>
      <c r="O734" s="201"/>
      <c r="P734" s="201"/>
      <c r="Q734" s="201"/>
      <c r="R734" s="201"/>
      <c r="S734" s="201"/>
      <c r="T734" s="202"/>
      <c r="AT734" s="203" t="s">
        <v>180</v>
      </c>
      <c r="AU734" s="203" t="s">
        <v>85</v>
      </c>
      <c r="AV734" s="13" t="s">
        <v>85</v>
      </c>
      <c r="AW734" s="13" t="s">
        <v>34</v>
      </c>
      <c r="AX734" s="13" t="s">
        <v>79</v>
      </c>
      <c r="AY734" s="203" t="s">
        <v>171</v>
      </c>
    </row>
    <row r="735" spans="1:65" s="2" customFormat="1" ht="24">
      <c r="A735" s="35"/>
      <c r="B735" s="36"/>
      <c r="C735" s="215" t="s">
        <v>1212</v>
      </c>
      <c r="D735" s="215" t="s">
        <v>285</v>
      </c>
      <c r="E735" s="216" t="s">
        <v>1141</v>
      </c>
      <c r="F735" s="217" t="s">
        <v>1142</v>
      </c>
      <c r="G735" s="218" t="s">
        <v>266</v>
      </c>
      <c r="H735" s="219">
        <v>3</v>
      </c>
      <c r="I735" s="220"/>
      <c r="J735" s="221">
        <f>ROUND(I735*H735,2)</f>
        <v>0</v>
      </c>
      <c r="K735" s="217" t="s">
        <v>177</v>
      </c>
      <c r="L735" s="222"/>
      <c r="M735" s="223" t="s">
        <v>19</v>
      </c>
      <c r="N735" s="224" t="s">
        <v>45</v>
      </c>
      <c r="O735" s="65"/>
      <c r="P735" s="188">
        <f>O735*H735</f>
        <v>0</v>
      </c>
      <c r="Q735" s="188">
        <v>2.5000000000000001E-3</v>
      </c>
      <c r="R735" s="188">
        <f>Q735*H735</f>
        <v>7.4999999999999997E-3</v>
      </c>
      <c r="S735" s="188">
        <v>0</v>
      </c>
      <c r="T735" s="189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90" t="s">
        <v>341</v>
      </c>
      <c r="AT735" s="190" t="s">
        <v>285</v>
      </c>
      <c r="AU735" s="190" t="s">
        <v>85</v>
      </c>
      <c r="AY735" s="18" t="s">
        <v>171</v>
      </c>
      <c r="BE735" s="191">
        <f>IF(N735="základní",J735,0)</f>
        <v>0</v>
      </c>
      <c r="BF735" s="191">
        <f>IF(N735="snížená",J735,0)</f>
        <v>0</v>
      </c>
      <c r="BG735" s="191">
        <f>IF(N735="zákl. přenesená",J735,0)</f>
        <v>0</v>
      </c>
      <c r="BH735" s="191">
        <f>IF(N735="sníž. přenesená",J735,0)</f>
        <v>0</v>
      </c>
      <c r="BI735" s="191">
        <f>IF(N735="nulová",J735,0)</f>
        <v>0</v>
      </c>
      <c r="BJ735" s="18" t="s">
        <v>85</v>
      </c>
      <c r="BK735" s="191">
        <f>ROUND(I735*H735,2)</f>
        <v>0</v>
      </c>
      <c r="BL735" s="18" t="s">
        <v>254</v>
      </c>
      <c r="BM735" s="190" t="s">
        <v>1143</v>
      </c>
    </row>
    <row r="736" spans="1:65" s="2" customFormat="1" ht="66.75" customHeight="1">
      <c r="A736" s="35"/>
      <c r="B736" s="36"/>
      <c r="C736" s="179" t="s">
        <v>584</v>
      </c>
      <c r="D736" s="179" t="s">
        <v>173</v>
      </c>
      <c r="E736" s="180" t="s">
        <v>1145</v>
      </c>
      <c r="F736" s="181" t="s">
        <v>1146</v>
      </c>
      <c r="G736" s="182" t="s">
        <v>215</v>
      </c>
      <c r="H736" s="183">
        <v>16.724</v>
      </c>
      <c r="I736" s="184"/>
      <c r="J736" s="185">
        <f>ROUND(I736*H736,2)</f>
        <v>0</v>
      </c>
      <c r="K736" s="181" t="s">
        <v>177</v>
      </c>
      <c r="L736" s="40"/>
      <c r="M736" s="186" t="s">
        <v>19</v>
      </c>
      <c r="N736" s="187" t="s">
        <v>45</v>
      </c>
      <c r="O736" s="65"/>
      <c r="P736" s="188">
        <f>O736*H736</f>
        <v>0</v>
      </c>
      <c r="Q736" s="188">
        <v>0</v>
      </c>
      <c r="R736" s="188">
        <f>Q736*H736</f>
        <v>0</v>
      </c>
      <c r="S736" s="188">
        <v>0</v>
      </c>
      <c r="T736" s="189">
        <f>S736*H736</f>
        <v>0</v>
      </c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R736" s="190" t="s">
        <v>254</v>
      </c>
      <c r="AT736" s="190" t="s">
        <v>173</v>
      </c>
      <c r="AU736" s="190" t="s">
        <v>85</v>
      </c>
      <c r="AY736" s="18" t="s">
        <v>171</v>
      </c>
      <c r="BE736" s="191">
        <f>IF(N736="základní",J736,0)</f>
        <v>0</v>
      </c>
      <c r="BF736" s="191">
        <f>IF(N736="snížená",J736,0)</f>
        <v>0</v>
      </c>
      <c r="BG736" s="191">
        <f>IF(N736="zákl. přenesená",J736,0)</f>
        <v>0</v>
      </c>
      <c r="BH736" s="191">
        <f>IF(N736="sníž. přenesená",J736,0)</f>
        <v>0</v>
      </c>
      <c r="BI736" s="191">
        <f>IF(N736="nulová",J736,0)</f>
        <v>0</v>
      </c>
      <c r="BJ736" s="18" t="s">
        <v>85</v>
      </c>
      <c r="BK736" s="191">
        <f>ROUND(I736*H736,2)</f>
        <v>0</v>
      </c>
      <c r="BL736" s="18" t="s">
        <v>254</v>
      </c>
      <c r="BM736" s="190" t="s">
        <v>1147</v>
      </c>
    </row>
    <row r="737" spans="1:65" s="13" customFormat="1" ht="11.25">
      <c r="B737" s="192"/>
      <c r="C737" s="193"/>
      <c r="D737" s="194" t="s">
        <v>180</v>
      </c>
      <c r="E737" s="195" t="s">
        <v>19</v>
      </c>
      <c r="F737" s="196" t="s">
        <v>3318</v>
      </c>
      <c r="G737" s="193"/>
      <c r="H737" s="197">
        <v>16.724</v>
      </c>
      <c r="I737" s="198"/>
      <c r="J737" s="193"/>
      <c r="K737" s="193"/>
      <c r="L737" s="199"/>
      <c r="M737" s="200"/>
      <c r="N737" s="201"/>
      <c r="O737" s="201"/>
      <c r="P737" s="201"/>
      <c r="Q737" s="201"/>
      <c r="R737" s="201"/>
      <c r="S737" s="201"/>
      <c r="T737" s="202"/>
      <c r="AT737" s="203" t="s">
        <v>180</v>
      </c>
      <c r="AU737" s="203" t="s">
        <v>85</v>
      </c>
      <c r="AV737" s="13" t="s">
        <v>85</v>
      </c>
      <c r="AW737" s="13" t="s">
        <v>34</v>
      </c>
      <c r="AX737" s="13" t="s">
        <v>73</v>
      </c>
      <c r="AY737" s="203" t="s">
        <v>171</v>
      </c>
    </row>
    <row r="738" spans="1:65" s="14" customFormat="1" ht="11.25">
      <c r="B738" s="204"/>
      <c r="C738" s="205"/>
      <c r="D738" s="194" t="s">
        <v>180</v>
      </c>
      <c r="E738" s="206" t="s">
        <v>19</v>
      </c>
      <c r="F738" s="207" t="s">
        <v>183</v>
      </c>
      <c r="G738" s="205"/>
      <c r="H738" s="208">
        <v>16.724</v>
      </c>
      <c r="I738" s="209"/>
      <c r="J738" s="205"/>
      <c r="K738" s="205"/>
      <c r="L738" s="210"/>
      <c r="M738" s="211"/>
      <c r="N738" s="212"/>
      <c r="O738" s="212"/>
      <c r="P738" s="212"/>
      <c r="Q738" s="212"/>
      <c r="R738" s="212"/>
      <c r="S738" s="212"/>
      <c r="T738" s="213"/>
      <c r="AT738" s="214" t="s">
        <v>180</v>
      </c>
      <c r="AU738" s="214" t="s">
        <v>85</v>
      </c>
      <c r="AV738" s="14" t="s">
        <v>178</v>
      </c>
      <c r="AW738" s="14" t="s">
        <v>34</v>
      </c>
      <c r="AX738" s="14" t="s">
        <v>79</v>
      </c>
      <c r="AY738" s="214" t="s">
        <v>171</v>
      </c>
    </row>
    <row r="739" spans="1:65" s="12" customFormat="1" ht="22.9" customHeight="1">
      <c r="B739" s="163"/>
      <c r="C739" s="164"/>
      <c r="D739" s="165" t="s">
        <v>72</v>
      </c>
      <c r="E739" s="177" t="s">
        <v>1149</v>
      </c>
      <c r="F739" s="177" t="s">
        <v>1150</v>
      </c>
      <c r="G739" s="164"/>
      <c r="H739" s="164"/>
      <c r="I739" s="167"/>
      <c r="J739" s="178">
        <f>BK739</f>
        <v>0</v>
      </c>
      <c r="K739" s="164"/>
      <c r="L739" s="169"/>
      <c r="M739" s="170"/>
      <c r="N739" s="171"/>
      <c r="O739" s="171"/>
      <c r="P739" s="172">
        <f>SUM(P740:P789)</f>
        <v>0</v>
      </c>
      <c r="Q739" s="171"/>
      <c r="R739" s="172">
        <f>SUM(R740:R789)</f>
        <v>2.015962</v>
      </c>
      <c r="S739" s="171"/>
      <c r="T739" s="173">
        <f>SUM(T740:T789)</f>
        <v>0.21356199999999997</v>
      </c>
      <c r="AR739" s="174" t="s">
        <v>85</v>
      </c>
      <c r="AT739" s="175" t="s">
        <v>72</v>
      </c>
      <c r="AU739" s="175" t="s">
        <v>79</v>
      </c>
      <c r="AY739" s="174" t="s">
        <v>171</v>
      </c>
      <c r="BK739" s="176">
        <f>SUM(BK740:BK789)</f>
        <v>0</v>
      </c>
    </row>
    <row r="740" spans="1:65" s="2" customFormat="1" ht="24">
      <c r="A740" s="35"/>
      <c r="B740" s="36"/>
      <c r="C740" s="179" t="s">
        <v>1224</v>
      </c>
      <c r="D740" s="179" t="s">
        <v>173</v>
      </c>
      <c r="E740" s="180" t="s">
        <v>1152</v>
      </c>
      <c r="F740" s="181" t="s">
        <v>1153</v>
      </c>
      <c r="G740" s="182" t="s">
        <v>266</v>
      </c>
      <c r="H740" s="183">
        <v>1</v>
      </c>
      <c r="I740" s="184"/>
      <c r="J740" s="185">
        <f>ROUND(I740*H740,2)</f>
        <v>0</v>
      </c>
      <c r="K740" s="181" t="s">
        <v>177</v>
      </c>
      <c r="L740" s="40"/>
      <c r="M740" s="186" t="s">
        <v>19</v>
      </c>
      <c r="N740" s="187" t="s">
        <v>45</v>
      </c>
      <c r="O740" s="65"/>
      <c r="P740" s="188">
        <f>O740*H740</f>
        <v>0</v>
      </c>
      <c r="Q740" s="188">
        <v>0</v>
      </c>
      <c r="R740" s="188">
        <f>Q740*H740</f>
        <v>0</v>
      </c>
      <c r="S740" s="188">
        <v>9.0600000000000003E-3</v>
      </c>
      <c r="T740" s="189">
        <f>S740*H740</f>
        <v>9.0600000000000003E-3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90" t="s">
        <v>254</v>
      </c>
      <c r="AT740" s="190" t="s">
        <v>173</v>
      </c>
      <c r="AU740" s="190" t="s">
        <v>85</v>
      </c>
      <c r="AY740" s="18" t="s">
        <v>171</v>
      </c>
      <c r="BE740" s="191">
        <f>IF(N740="základní",J740,0)</f>
        <v>0</v>
      </c>
      <c r="BF740" s="191">
        <f>IF(N740="snížená",J740,0)</f>
        <v>0</v>
      </c>
      <c r="BG740" s="191">
        <f>IF(N740="zákl. přenesená",J740,0)</f>
        <v>0</v>
      </c>
      <c r="BH740" s="191">
        <f>IF(N740="sníž. přenesená",J740,0)</f>
        <v>0</v>
      </c>
      <c r="BI740" s="191">
        <f>IF(N740="nulová",J740,0)</f>
        <v>0</v>
      </c>
      <c r="BJ740" s="18" t="s">
        <v>85</v>
      </c>
      <c r="BK740" s="191">
        <f>ROUND(I740*H740,2)</f>
        <v>0</v>
      </c>
      <c r="BL740" s="18" t="s">
        <v>254</v>
      </c>
      <c r="BM740" s="190" t="s">
        <v>1154</v>
      </c>
    </row>
    <row r="741" spans="1:65" s="13" customFormat="1" ht="11.25">
      <c r="B741" s="192"/>
      <c r="C741" s="193"/>
      <c r="D741" s="194" t="s">
        <v>180</v>
      </c>
      <c r="E741" s="195" t="s">
        <v>19</v>
      </c>
      <c r="F741" s="196" t="s">
        <v>79</v>
      </c>
      <c r="G741" s="193"/>
      <c r="H741" s="197">
        <v>1</v>
      </c>
      <c r="I741" s="198"/>
      <c r="J741" s="193"/>
      <c r="K741" s="193"/>
      <c r="L741" s="199"/>
      <c r="M741" s="200"/>
      <c r="N741" s="201"/>
      <c r="O741" s="201"/>
      <c r="P741" s="201"/>
      <c r="Q741" s="201"/>
      <c r="R741" s="201"/>
      <c r="S741" s="201"/>
      <c r="T741" s="202"/>
      <c r="AT741" s="203" t="s">
        <v>180</v>
      </c>
      <c r="AU741" s="203" t="s">
        <v>85</v>
      </c>
      <c r="AV741" s="13" t="s">
        <v>85</v>
      </c>
      <c r="AW741" s="13" t="s">
        <v>34</v>
      </c>
      <c r="AX741" s="13" t="s">
        <v>73</v>
      </c>
      <c r="AY741" s="203" t="s">
        <v>171</v>
      </c>
    </row>
    <row r="742" spans="1:65" s="14" customFormat="1" ht="11.25">
      <c r="B742" s="204"/>
      <c r="C742" s="205"/>
      <c r="D742" s="194" t="s">
        <v>180</v>
      </c>
      <c r="E742" s="206" t="s">
        <v>19</v>
      </c>
      <c r="F742" s="207" t="s">
        <v>183</v>
      </c>
      <c r="G742" s="205"/>
      <c r="H742" s="208">
        <v>1</v>
      </c>
      <c r="I742" s="209"/>
      <c r="J742" s="205"/>
      <c r="K742" s="205"/>
      <c r="L742" s="210"/>
      <c r="M742" s="211"/>
      <c r="N742" s="212"/>
      <c r="O742" s="212"/>
      <c r="P742" s="212"/>
      <c r="Q742" s="212"/>
      <c r="R742" s="212"/>
      <c r="S742" s="212"/>
      <c r="T742" s="213"/>
      <c r="AT742" s="214" t="s">
        <v>180</v>
      </c>
      <c r="AU742" s="214" t="s">
        <v>85</v>
      </c>
      <c r="AV742" s="14" t="s">
        <v>178</v>
      </c>
      <c r="AW742" s="14" t="s">
        <v>34</v>
      </c>
      <c r="AX742" s="14" t="s">
        <v>79</v>
      </c>
      <c r="AY742" s="214" t="s">
        <v>171</v>
      </c>
    </row>
    <row r="743" spans="1:65" s="2" customFormat="1" ht="24">
      <c r="A743" s="35"/>
      <c r="B743" s="36"/>
      <c r="C743" s="179" t="s">
        <v>589</v>
      </c>
      <c r="D743" s="179" t="s">
        <v>173</v>
      </c>
      <c r="E743" s="180" t="s">
        <v>1156</v>
      </c>
      <c r="F743" s="181" t="s">
        <v>1157</v>
      </c>
      <c r="G743" s="182" t="s">
        <v>318</v>
      </c>
      <c r="H743" s="183">
        <v>14.6</v>
      </c>
      <c r="I743" s="184"/>
      <c r="J743" s="185">
        <f>ROUND(I743*H743,2)</f>
        <v>0</v>
      </c>
      <c r="K743" s="181" t="s">
        <v>177</v>
      </c>
      <c r="L743" s="40"/>
      <c r="M743" s="186" t="s">
        <v>19</v>
      </c>
      <c r="N743" s="187" t="s">
        <v>45</v>
      </c>
      <c r="O743" s="65"/>
      <c r="P743" s="188">
        <f>O743*H743</f>
        <v>0</v>
      </c>
      <c r="Q743" s="188">
        <v>0</v>
      </c>
      <c r="R743" s="188">
        <f>Q743*H743</f>
        <v>0</v>
      </c>
      <c r="S743" s="188">
        <v>1.67E-3</v>
      </c>
      <c r="T743" s="189">
        <f>S743*H743</f>
        <v>2.4382000000000001E-2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190" t="s">
        <v>254</v>
      </c>
      <c r="AT743" s="190" t="s">
        <v>173</v>
      </c>
      <c r="AU743" s="190" t="s">
        <v>85</v>
      </c>
      <c r="AY743" s="18" t="s">
        <v>171</v>
      </c>
      <c r="BE743" s="191">
        <f>IF(N743="základní",J743,0)</f>
        <v>0</v>
      </c>
      <c r="BF743" s="191">
        <f>IF(N743="snížená",J743,0)</f>
        <v>0</v>
      </c>
      <c r="BG743" s="191">
        <f>IF(N743="zákl. přenesená",J743,0)</f>
        <v>0</v>
      </c>
      <c r="BH743" s="191">
        <f>IF(N743="sníž. přenesená",J743,0)</f>
        <v>0</v>
      </c>
      <c r="BI743" s="191">
        <f>IF(N743="nulová",J743,0)</f>
        <v>0</v>
      </c>
      <c r="BJ743" s="18" t="s">
        <v>85</v>
      </c>
      <c r="BK743" s="191">
        <f>ROUND(I743*H743,2)</f>
        <v>0</v>
      </c>
      <c r="BL743" s="18" t="s">
        <v>254</v>
      </c>
      <c r="BM743" s="190" t="s">
        <v>1158</v>
      </c>
    </row>
    <row r="744" spans="1:65" s="13" customFormat="1" ht="11.25">
      <c r="B744" s="192"/>
      <c r="C744" s="193"/>
      <c r="D744" s="194" t="s">
        <v>180</v>
      </c>
      <c r="E744" s="195" t="s">
        <v>19</v>
      </c>
      <c r="F744" s="196" t="s">
        <v>3319</v>
      </c>
      <c r="G744" s="193"/>
      <c r="H744" s="197">
        <v>14.6</v>
      </c>
      <c r="I744" s="198"/>
      <c r="J744" s="193"/>
      <c r="K744" s="193"/>
      <c r="L744" s="199"/>
      <c r="M744" s="200"/>
      <c r="N744" s="201"/>
      <c r="O744" s="201"/>
      <c r="P744" s="201"/>
      <c r="Q744" s="201"/>
      <c r="R744" s="201"/>
      <c r="S744" s="201"/>
      <c r="T744" s="202"/>
      <c r="AT744" s="203" t="s">
        <v>180</v>
      </c>
      <c r="AU744" s="203" t="s">
        <v>85</v>
      </c>
      <c r="AV744" s="13" t="s">
        <v>85</v>
      </c>
      <c r="AW744" s="13" t="s">
        <v>34</v>
      </c>
      <c r="AX744" s="13" t="s">
        <v>73</v>
      </c>
      <c r="AY744" s="203" t="s">
        <v>171</v>
      </c>
    </row>
    <row r="745" spans="1:65" s="14" customFormat="1" ht="11.25">
      <c r="B745" s="204"/>
      <c r="C745" s="205"/>
      <c r="D745" s="194" t="s">
        <v>180</v>
      </c>
      <c r="E745" s="206" t="s">
        <v>19</v>
      </c>
      <c r="F745" s="207" t="s">
        <v>183</v>
      </c>
      <c r="G745" s="205"/>
      <c r="H745" s="208">
        <v>14.6</v>
      </c>
      <c r="I745" s="209"/>
      <c r="J745" s="205"/>
      <c r="K745" s="205"/>
      <c r="L745" s="210"/>
      <c r="M745" s="211"/>
      <c r="N745" s="212"/>
      <c r="O745" s="212"/>
      <c r="P745" s="212"/>
      <c r="Q745" s="212"/>
      <c r="R745" s="212"/>
      <c r="S745" s="212"/>
      <c r="T745" s="213"/>
      <c r="AT745" s="214" t="s">
        <v>180</v>
      </c>
      <c r="AU745" s="214" t="s">
        <v>85</v>
      </c>
      <c r="AV745" s="14" t="s">
        <v>178</v>
      </c>
      <c r="AW745" s="14" t="s">
        <v>34</v>
      </c>
      <c r="AX745" s="14" t="s">
        <v>79</v>
      </c>
      <c r="AY745" s="214" t="s">
        <v>171</v>
      </c>
    </row>
    <row r="746" spans="1:65" s="2" customFormat="1" ht="24">
      <c r="A746" s="35"/>
      <c r="B746" s="36"/>
      <c r="C746" s="179" t="s">
        <v>1233</v>
      </c>
      <c r="D746" s="179" t="s">
        <v>173</v>
      </c>
      <c r="E746" s="180" t="s">
        <v>1161</v>
      </c>
      <c r="F746" s="181" t="s">
        <v>1162</v>
      </c>
      <c r="G746" s="182" t="s">
        <v>318</v>
      </c>
      <c r="H746" s="183">
        <v>42</v>
      </c>
      <c r="I746" s="184"/>
      <c r="J746" s="185">
        <f>ROUND(I746*H746,2)</f>
        <v>0</v>
      </c>
      <c r="K746" s="181" t="s">
        <v>177</v>
      </c>
      <c r="L746" s="40"/>
      <c r="M746" s="186" t="s">
        <v>19</v>
      </c>
      <c r="N746" s="187" t="s">
        <v>45</v>
      </c>
      <c r="O746" s="65"/>
      <c r="P746" s="188">
        <f>O746*H746</f>
        <v>0</v>
      </c>
      <c r="Q746" s="188">
        <v>0</v>
      </c>
      <c r="R746" s="188">
        <f>Q746*H746</f>
        <v>0</v>
      </c>
      <c r="S746" s="188">
        <v>2.5999999999999999E-3</v>
      </c>
      <c r="T746" s="189">
        <f>S746*H746</f>
        <v>0.10919999999999999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190" t="s">
        <v>254</v>
      </c>
      <c r="AT746" s="190" t="s">
        <v>173</v>
      </c>
      <c r="AU746" s="190" t="s">
        <v>85</v>
      </c>
      <c r="AY746" s="18" t="s">
        <v>171</v>
      </c>
      <c r="BE746" s="191">
        <f>IF(N746="základní",J746,0)</f>
        <v>0</v>
      </c>
      <c r="BF746" s="191">
        <f>IF(N746="snížená",J746,0)</f>
        <v>0</v>
      </c>
      <c r="BG746" s="191">
        <f>IF(N746="zákl. přenesená",J746,0)</f>
        <v>0</v>
      </c>
      <c r="BH746" s="191">
        <f>IF(N746="sníž. přenesená",J746,0)</f>
        <v>0</v>
      </c>
      <c r="BI746" s="191">
        <f>IF(N746="nulová",J746,0)</f>
        <v>0</v>
      </c>
      <c r="BJ746" s="18" t="s">
        <v>85</v>
      </c>
      <c r="BK746" s="191">
        <f>ROUND(I746*H746,2)</f>
        <v>0</v>
      </c>
      <c r="BL746" s="18" t="s">
        <v>254</v>
      </c>
      <c r="BM746" s="190" t="s">
        <v>1163</v>
      </c>
    </row>
    <row r="747" spans="1:65" s="13" customFormat="1" ht="11.25">
      <c r="B747" s="192"/>
      <c r="C747" s="193"/>
      <c r="D747" s="194" t="s">
        <v>180</v>
      </c>
      <c r="E747" s="195" t="s">
        <v>19</v>
      </c>
      <c r="F747" s="196" t="s">
        <v>3320</v>
      </c>
      <c r="G747" s="193"/>
      <c r="H747" s="197">
        <v>42</v>
      </c>
      <c r="I747" s="198"/>
      <c r="J747" s="193"/>
      <c r="K747" s="193"/>
      <c r="L747" s="199"/>
      <c r="M747" s="200"/>
      <c r="N747" s="201"/>
      <c r="O747" s="201"/>
      <c r="P747" s="201"/>
      <c r="Q747" s="201"/>
      <c r="R747" s="201"/>
      <c r="S747" s="201"/>
      <c r="T747" s="202"/>
      <c r="AT747" s="203" t="s">
        <v>180</v>
      </c>
      <c r="AU747" s="203" t="s">
        <v>85</v>
      </c>
      <c r="AV747" s="13" t="s">
        <v>85</v>
      </c>
      <c r="AW747" s="13" t="s">
        <v>34</v>
      </c>
      <c r="AX747" s="13" t="s">
        <v>73</v>
      </c>
      <c r="AY747" s="203" t="s">
        <v>171</v>
      </c>
    </row>
    <row r="748" spans="1:65" s="14" customFormat="1" ht="11.25">
      <c r="B748" s="204"/>
      <c r="C748" s="205"/>
      <c r="D748" s="194" t="s">
        <v>180</v>
      </c>
      <c r="E748" s="206" t="s">
        <v>19</v>
      </c>
      <c r="F748" s="207" t="s">
        <v>183</v>
      </c>
      <c r="G748" s="205"/>
      <c r="H748" s="208">
        <v>42</v>
      </c>
      <c r="I748" s="209"/>
      <c r="J748" s="205"/>
      <c r="K748" s="205"/>
      <c r="L748" s="210"/>
      <c r="M748" s="211"/>
      <c r="N748" s="212"/>
      <c r="O748" s="212"/>
      <c r="P748" s="212"/>
      <c r="Q748" s="212"/>
      <c r="R748" s="212"/>
      <c r="S748" s="212"/>
      <c r="T748" s="213"/>
      <c r="AT748" s="214" t="s">
        <v>180</v>
      </c>
      <c r="AU748" s="214" t="s">
        <v>85</v>
      </c>
      <c r="AV748" s="14" t="s">
        <v>178</v>
      </c>
      <c r="AW748" s="14" t="s">
        <v>34</v>
      </c>
      <c r="AX748" s="14" t="s">
        <v>79</v>
      </c>
      <c r="AY748" s="214" t="s">
        <v>171</v>
      </c>
    </row>
    <row r="749" spans="1:65" s="2" customFormat="1" ht="16.5" customHeight="1">
      <c r="A749" s="35"/>
      <c r="B749" s="36"/>
      <c r="C749" s="179" t="s">
        <v>594</v>
      </c>
      <c r="D749" s="179" t="s">
        <v>173</v>
      </c>
      <c r="E749" s="180" t="s">
        <v>1166</v>
      </c>
      <c r="F749" s="181" t="s">
        <v>1167</v>
      </c>
      <c r="G749" s="182" t="s">
        <v>318</v>
      </c>
      <c r="H749" s="183">
        <v>18</v>
      </c>
      <c r="I749" s="184"/>
      <c r="J749" s="185">
        <f>ROUND(I749*H749,2)</f>
        <v>0</v>
      </c>
      <c r="K749" s="181" t="s">
        <v>177</v>
      </c>
      <c r="L749" s="40"/>
      <c r="M749" s="186" t="s">
        <v>19</v>
      </c>
      <c r="N749" s="187" t="s">
        <v>45</v>
      </c>
      <c r="O749" s="65"/>
      <c r="P749" s="188">
        <f>O749*H749</f>
        <v>0</v>
      </c>
      <c r="Q749" s="188">
        <v>0</v>
      </c>
      <c r="R749" s="188">
        <f>Q749*H749</f>
        <v>0</v>
      </c>
      <c r="S749" s="188">
        <v>3.9399999999999999E-3</v>
      </c>
      <c r="T749" s="189">
        <f>S749*H749</f>
        <v>7.0919999999999997E-2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90" t="s">
        <v>254</v>
      </c>
      <c r="AT749" s="190" t="s">
        <v>173</v>
      </c>
      <c r="AU749" s="190" t="s">
        <v>85</v>
      </c>
      <c r="AY749" s="18" t="s">
        <v>171</v>
      </c>
      <c r="BE749" s="191">
        <f>IF(N749="základní",J749,0)</f>
        <v>0</v>
      </c>
      <c r="BF749" s="191">
        <f>IF(N749="snížená",J749,0)</f>
        <v>0</v>
      </c>
      <c r="BG749" s="191">
        <f>IF(N749="zákl. přenesená",J749,0)</f>
        <v>0</v>
      </c>
      <c r="BH749" s="191">
        <f>IF(N749="sníž. přenesená",J749,0)</f>
        <v>0</v>
      </c>
      <c r="BI749" s="191">
        <f>IF(N749="nulová",J749,0)</f>
        <v>0</v>
      </c>
      <c r="BJ749" s="18" t="s">
        <v>85</v>
      </c>
      <c r="BK749" s="191">
        <f>ROUND(I749*H749,2)</f>
        <v>0</v>
      </c>
      <c r="BL749" s="18" t="s">
        <v>254</v>
      </c>
      <c r="BM749" s="190" t="s">
        <v>1168</v>
      </c>
    </row>
    <row r="750" spans="1:65" s="13" customFormat="1" ht="11.25">
      <c r="B750" s="192"/>
      <c r="C750" s="193"/>
      <c r="D750" s="194" t="s">
        <v>180</v>
      </c>
      <c r="E750" s="195" t="s">
        <v>19</v>
      </c>
      <c r="F750" s="196" t="s">
        <v>3321</v>
      </c>
      <c r="G750" s="193"/>
      <c r="H750" s="197">
        <v>18</v>
      </c>
      <c r="I750" s="198"/>
      <c r="J750" s="193"/>
      <c r="K750" s="193"/>
      <c r="L750" s="199"/>
      <c r="M750" s="200"/>
      <c r="N750" s="201"/>
      <c r="O750" s="201"/>
      <c r="P750" s="201"/>
      <c r="Q750" s="201"/>
      <c r="R750" s="201"/>
      <c r="S750" s="201"/>
      <c r="T750" s="202"/>
      <c r="AT750" s="203" t="s">
        <v>180</v>
      </c>
      <c r="AU750" s="203" t="s">
        <v>85</v>
      </c>
      <c r="AV750" s="13" t="s">
        <v>85</v>
      </c>
      <c r="AW750" s="13" t="s">
        <v>34</v>
      </c>
      <c r="AX750" s="13" t="s">
        <v>73</v>
      </c>
      <c r="AY750" s="203" t="s">
        <v>171</v>
      </c>
    </row>
    <row r="751" spans="1:65" s="14" customFormat="1" ht="11.25">
      <c r="B751" s="204"/>
      <c r="C751" s="205"/>
      <c r="D751" s="194" t="s">
        <v>180</v>
      </c>
      <c r="E751" s="206" t="s">
        <v>19</v>
      </c>
      <c r="F751" s="207" t="s">
        <v>183</v>
      </c>
      <c r="G751" s="205"/>
      <c r="H751" s="208">
        <v>18</v>
      </c>
      <c r="I751" s="209"/>
      <c r="J751" s="205"/>
      <c r="K751" s="205"/>
      <c r="L751" s="210"/>
      <c r="M751" s="211"/>
      <c r="N751" s="212"/>
      <c r="O751" s="212"/>
      <c r="P751" s="212"/>
      <c r="Q751" s="212"/>
      <c r="R751" s="212"/>
      <c r="S751" s="212"/>
      <c r="T751" s="213"/>
      <c r="AT751" s="214" t="s">
        <v>180</v>
      </c>
      <c r="AU751" s="214" t="s">
        <v>85</v>
      </c>
      <c r="AV751" s="14" t="s">
        <v>178</v>
      </c>
      <c r="AW751" s="14" t="s">
        <v>34</v>
      </c>
      <c r="AX751" s="14" t="s">
        <v>79</v>
      </c>
      <c r="AY751" s="214" t="s">
        <v>171</v>
      </c>
    </row>
    <row r="752" spans="1:65" s="2" customFormat="1" ht="36">
      <c r="A752" s="35"/>
      <c r="B752" s="36"/>
      <c r="C752" s="179" t="s">
        <v>1240</v>
      </c>
      <c r="D752" s="179" t="s">
        <v>173</v>
      </c>
      <c r="E752" s="180" t="s">
        <v>1170</v>
      </c>
      <c r="F752" s="181" t="s">
        <v>1171</v>
      </c>
      <c r="G752" s="182" t="s">
        <v>231</v>
      </c>
      <c r="H752" s="183">
        <v>81</v>
      </c>
      <c r="I752" s="184"/>
      <c r="J752" s="185">
        <f>ROUND(I752*H752,2)</f>
        <v>0</v>
      </c>
      <c r="K752" s="181" t="s">
        <v>177</v>
      </c>
      <c r="L752" s="40"/>
      <c r="M752" s="186" t="s">
        <v>19</v>
      </c>
      <c r="N752" s="187" t="s">
        <v>45</v>
      </c>
      <c r="O752" s="65"/>
      <c r="P752" s="188">
        <f>O752*H752</f>
        <v>0</v>
      </c>
      <c r="Q752" s="188">
        <v>2.63E-3</v>
      </c>
      <c r="R752" s="188">
        <f>Q752*H752</f>
        <v>0.21303</v>
      </c>
      <c r="S752" s="188">
        <v>0</v>
      </c>
      <c r="T752" s="189">
        <f>S752*H752</f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190" t="s">
        <v>254</v>
      </c>
      <c r="AT752" s="190" t="s">
        <v>173</v>
      </c>
      <c r="AU752" s="190" t="s">
        <v>85</v>
      </c>
      <c r="AY752" s="18" t="s">
        <v>171</v>
      </c>
      <c r="BE752" s="191">
        <f>IF(N752="základní",J752,0)</f>
        <v>0</v>
      </c>
      <c r="BF752" s="191">
        <f>IF(N752="snížená",J752,0)</f>
        <v>0</v>
      </c>
      <c r="BG752" s="191">
        <f>IF(N752="zákl. přenesená",J752,0)</f>
        <v>0</v>
      </c>
      <c r="BH752" s="191">
        <f>IF(N752="sníž. přenesená",J752,0)</f>
        <v>0</v>
      </c>
      <c r="BI752" s="191">
        <f>IF(N752="nulová",J752,0)</f>
        <v>0</v>
      </c>
      <c r="BJ752" s="18" t="s">
        <v>85</v>
      </c>
      <c r="BK752" s="191">
        <f>ROUND(I752*H752,2)</f>
        <v>0</v>
      </c>
      <c r="BL752" s="18" t="s">
        <v>254</v>
      </c>
      <c r="BM752" s="190" t="s">
        <v>1172</v>
      </c>
    </row>
    <row r="753" spans="1:65" s="13" customFormat="1" ht="11.25">
      <c r="B753" s="192"/>
      <c r="C753" s="193"/>
      <c r="D753" s="194" t="s">
        <v>180</v>
      </c>
      <c r="E753" s="195" t="s">
        <v>19</v>
      </c>
      <c r="F753" s="196" t="s">
        <v>3322</v>
      </c>
      <c r="G753" s="193"/>
      <c r="H753" s="197">
        <v>81</v>
      </c>
      <c r="I753" s="198"/>
      <c r="J753" s="193"/>
      <c r="K753" s="193"/>
      <c r="L753" s="199"/>
      <c r="M753" s="200"/>
      <c r="N753" s="201"/>
      <c r="O753" s="201"/>
      <c r="P753" s="201"/>
      <c r="Q753" s="201"/>
      <c r="R753" s="201"/>
      <c r="S753" s="201"/>
      <c r="T753" s="202"/>
      <c r="AT753" s="203" t="s">
        <v>180</v>
      </c>
      <c r="AU753" s="203" t="s">
        <v>85</v>
      </c>
      <c r="AV753" s="13" t="s">
        <v>85</v>
      </c>
      <c r="AW753" s="13" t="s">
        <v>34</v>
      </c>
      <c r="AX753" s="13" t="s">
        <v>79</v>
      </c>
      <c r="AY753" s="203" t="s">
        <v>171</v>
      </c>
    </row>
    <row r="754" spans="1:65" s="2" customFormat="1" ht="36">
      <c r="A754" s="35"/>
      <c r="B754" s="36"/>
      <c r="C754" s="179" t="s">
        <v>597</v>
      </c>
      <c r="D754" s="179" t="s">
        <v>173</v>
      </c>
      <c r="E754" s="180" t="s">
        <v>1175</v>
      </c>
      <c r="F754" s="181" t="s">
        <v>1176</v>
      </c>
      <c r="G754" s="182" t="s">
        <v>231</v>
      </c>
      <c r="H754" s="183">
        <v>355</v>
      </c>
      <c r="I754" s="184"/>
      <c r="J754" s="185">
        <f>ROUND(I754*H754,2)</f>
        <v>0</v>
      </c>
      <c r="K754" s="181" t="s">
        <v>177</v>
      </c>
      <c r="L754" s="40"/>
      <c r="M754" s="186" t="s">
        <v>19</v>
      </c>
      <c r="N754" s="187" t="s">
        <v>45</v>
      </c>
      <c r="O754" s="65"/>
      <c r="P754" s="188">
        <f>O754*H754</f>
        <v>0</v>
      </c>
      <c r="Q754" s="188">
        <v>2.99E-3</v>
      </c>
      <c r="R754" s="188">
        <f>Q754*H754</f>
        <v>1.06145</v>
      </c>
      <c r="S754" s="188">
        <v>0</v>
      </c>
      <c r="T754" s="189">
        <f>S754*H754</f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190" t="s">
        <v>254</v>
      </c>
      <c r="AT754" s="190" t="s">
        <v>173</v>
      </c>
      <c r="AU754" s="190" t="s">
        <v>85</v>
      </c>
      <c r="AY754" s="18" t="s">
        <v>171</v>
      </c>
      <c r="BE754" s="191">
        <f>IF(N754="základní",J754,0)</f>
        <v>0</v>
      </c>
      <c r="BF754" s="191">
        <f>IF(N754="snížená",J754,0)</f>
        <v>0</v>
      </c>
      <c r="BG754" s="191">
        <f>IF(N754="zákl. přenesená",J754,0)</f>
        <v>0</v>
      </c>
      <c r="BH754" s="191">
        <f>IF(N754="sníž. přenesená",J754,0)</f>
        <v>0</v>
      </c>
      <c r="BI754" s="191">
        <f>IF(N754="nulová",J754,0)</f>
        <v>0</v>
      </c>
      <c r="BJ754" s="18" t="s">
        <v>85</v>
      </c>
      <c r="BK754" s="191">
        <f>ROUND(I754*H754,2)</f>
        <v>0</v>
      </c>
      <c r="BL754" s="18" t="s">
        <v>254</v>
      </c>
      <c r="BM754" s="190" t="s">
        <v>1177</v>
      </c>
    </row>
    <row r="755" spans="1:65" s="13" customFormat="1" ht="11.25">
      <c r="B755" s="192"/>
      <c r="C755" s="193"/>
      <c r="D755" s="194" t="s">
        <v>180</v>
      </c>
      <c r="E755" s="195" t="s">
        <v>19</v>
      </c>
      <c r="F755" s="196" t="s">
        <v>3323</v>
      </c>
      <c r="G755" s="193"/>
      <c r="H755" s="197">
        <v>355</v>
      </c>
      <c r="I755" s="198"/>
      <c r="J755" s="193"/>
      <c r="K755" s="193"/>
      <c r="L755" s="199"/>
      <c r="M755" s="200"/>
      <c r="N755" s="201"/>
      <c r="O755" s="201"/>
      <c r="P755" s="201"/>
      <c r="Q755" s="201"/>
      <c r="R755" s="201"/>
      <c r="S755" s="201"/>
      <c r="T755" s="202"/>
      <c r="AT755" s="203" t="s">
        <v>180</v>
      </c>
      <c r="AU755" s="203" t="s">
        <v>85</v>
      </c>
      <c r="AV755" s="13" t="s">
        <v>85</v>
      </c>
      <c r="AW755" s="13" t="s">
        <v>34</v>
      </c>
      <c r="AX755" s="13" t="s">
        <v>79</v>
      </c>
      <c r="AY755" s="203" t="s">
        <v>171</v>
      </c>
    </row>
    <row r="756" spans="1:65" s="2" customFormat="1" ht="33" customHeight="1">
      <c r="A756" s="35"/>
      <c r="B756" s="36"/>
      <c r="C756" s="179" t="s">
        <v>1247</v>
      </c>
      <c r="D756" s="179" t="s">
        <v>173</v>
      </c>
      <c r="E756" s="180" t="s">
        <v>1179</v>
      </c>
      <c r="F756" s="181" t="s">
        <v>1180</v>
      </c>
      <c r="G756" s="182" t="s">
        <v>318</v>
      </c>
      <c r="H756" s="183">
        <v>18</v>
      </c>
      <c r="I756" s="184"/>
      <c r="J756" s="185">
        <f>ROUND(I756*H756,2)</f>
        <v>0</v>
      </c>
      <c r="K756" s="181" t="s">
        <v>177</v>
      </c>
      <c r="L756" s="40"/>
      <c r="M756" s="186" t="s">
        <v>19</v>
      </c>
      <c r="N756" s="187" t="s">
        <v>45</v>
      </c>
      <c r="O756" s="65"/>
      <c r="P756" s="188">
        <f>O756*H756</f>
        <v>0</v>
      </c>
      <c r="Q756" s="188">
        <v>1.8699999999999999E-3</v>
      </c>
      <c r="R756" s="188">
        <f>Q756*H756</f>
        <v>3.3659999999999995E-2</v>
      </c>
      <c r="S756" s="188">
        <v>0</v>
      </c>
      <c r="T756" s="189">
        <f>S756*H756</f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190" t="s">
        <v>254</v>
      </c>
      <c r="AT756" s="190" t="s">
        <v>173</v>
      </c>
      <c r="AU756" s="190" t="s">
        <v>85</v>
      </c>
      <c r="AY756" s="18" t="s">
        <v>171</v>
      </c>
      <c r="BE756" s="191">
        <f>IF(N756="základní",J756,0)</f>
        <v>0</v>
      </c>
      <c r="BF756" s="191">
        <f>IF(N756="snížená",J756,0)</f>
        <v>0</v>
      </c>
      <c r="BG756" s="191">
        <f>IF(N756="zákl. přenesená",J756,0)</f>
        <v>0</v>
      </c>
      <c r="BH756" s="191">
        <f>IF(N756="sníž. přenesená",J756,0)</f>
        <v>0</v>
      </c>
      <c r="BI756" s="191">
        <f>IF(N756="nulová",J756,0)</f>
        <v>0</v>
      </c>
      <c r="BJ756" s="18" t="s">
        <v>85</v>
      </c>
      <c r="BK756" s="191">
        <f>ROUND(I756*H756,2)</f>
        <v>0</v>
      </c>
      <c r="BL756" s="18" t="s">
        <v>254</v>
      </c>
      <c r="BM756" s="190" t="s">
        <v>1181</v>
      </c>
    </row>
    <row r="757" spans="1:65" s="13" customFormat="1" ht="11.25">
      <c r="B757" s="192"/>
      <c r="C757" s="193"/>
      <c r="D757" s="194" t="s">
        <v>180</v>
      </c>
      <c r="E757" s="195" t="s">
        <v>19</v>
      </c>
      <c r="F757" s="196" t="s">
        <v>216</v>
      </c>
      <c r="G757" s="193"/>
      <c r="H757" s="197">
        <v>18</v>
      </c>
      <c r="I757" s="198"/>
      <c r="J757" s="193"/>
      <c r="K757" s="193"/>
      <c r="L757" s="199"/>
      <c r="M757" s="200"/>
      <c r="N757" s="201"/>
      <c r="O757" s="201"/>
      <c r="P757" s="201"/>
      <c r="Q757" s="201"/>
      <c r="R757" s="201"/>
      <c r="S757" s="201"/>
      <c r="T757" s="202"/>
      <c r="AT757" s="203" t="s">
        <v>180</v>
      </c>
      <c r="AU757" s="203" t="s">
        <v>85</v>
      </c>
      <c r="AV757" s="13" t="s">
        <v>85</v>
      </c>
      <c r="AW757" s="13" t="s">
        <v>34</v>
      </c>
      <c r="AX757" s="13" t="s">
        <v>79</v>
      </c>
      <c r="AY757" s="203" t="s">
        <v>171</v>
      </c>
    </row>
    <row r="758" spans="1:65" s="2" customFormat="1" ht="33" customHeight="1">
      <c r="A758" s="35"/>
      <c r="B758" s="36"/>
      <c r="C758" s="179" t="s">
        <v>601</v>
      </c>
      <c r="D758" s="179" t="s">
        <v>173</v>
      </c>
      <c r="E758" s="180" t="s">
        <v>1184</v>
      </c>
      <c r="F758" s="181" t="s">
        <v>1185</v>
      </c>
      <c r="G758" s="182" t="s">
        <v>318</v>
      </c>
      <c r="H758" s="183">
        <v>12</v>
      </c>
      <c r="I758" s="184"/>
      <c r="J758" s="185">
        <f>ROUND(I758*H758,2)</f>
        <v>0</v>
      </c>
      <c r="K758" s="181" t="s">
        <v>177</v>
      </c>
      <c r="L758" s="40"/>
      <c r="M758" s="186" t="s">
        <v>19</v>
      </c>
      <c r="N758" s="187" t="s">
        <v>45</v>
      </c>
      <c r="O758" s="65"/>
      <c r="P758" s="188">
        <f>O758*H758</f>
        <v>0</v>
      </c>
      <c r="Q758" s="188">
        <v>1.8699999999999999E-3</v>
      </c>
      <c r="R758" s="188">
        <f>Q758*H758</f>
        <v>2.2439999999999998E-2</v>
      </c>
      <c r="S758" s="188">
        <v>0</v>
      </c>
      <c r="T758" s="189">
        <f>S758*H758</f>
        <v>0</v>
      </c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R758" s="190" t="s">
        <v>254</v>
      </c>
      <c r="AT758" s="190" t="s">
        <v>173</v>
      </c>
      <c r="AU758" s="190" t="s">
        <v>85</v>
      </c>
      <c r="AY758" s="18" t="s">
        <v>171</v>
      </c>
      <c r="BE758" s="191">
        <f>IF(N758="základní",J758,0)</f>
        <v>0</v>
      </c>
      <c r="BF758" s="191">
        <f>IF(N758="snížená",J758,0)</f>
        <v>0</v>
      </c>
      <c r="BG758" s="191">
        <f>IF(N758="zákl. přenesená",J758,0)</f>
        <v>0</v>
      </c>
      <c r="BH758" s="191">
        <f>IF(N758="sníž. přenesená",J758,0)</f>
        <v>0</v>
      </c>
      <c r="BI758" s="191">
        <f>IF(N758="nulová",J758,0)</f>
        <v>0</v>
      </c>
      <c r="BJ758" s="18" t="s">
        <v>85</v>
      </c>
      <c r="BK758" s="191">
        <f>ROUND(I758*H758,2)</f>
        <v>0</v>
      </c>
      <c r="BL758" s="18" t="s">
        <v>254</v>
      </c>
      <c r="BM758" s="190" t="s">
        <v>1186</v>
      </c>
    </row>
    <row r="759" spans="1:65" s="13" customFormat="1" ht="11.25">
      <c r="B759" s="192"/>
      <c r="C759" s="193"/>
      <c r="D759" s="194" t="s">
        <v>180</v>
      </c>
      <c r="E759" s="195" t="s">
        <v>19</v>
      </c>
      <c r="F759" s="196" t="s">
        <v>3324</v>
      </c>
      <c r="G759" s="193"/>
      <c r="H759" s="197">
        <v>12</v>
      </c>
      <c r="I759" s="198"/>
      <c r="J759" s="193"/>
      <c r="K759" s="193"/>
      <c r="L759" s="199"/>
      <c r="M759" s="200"/>
      <c r="N759" s="201"/>
      <c r="O759" s="201"/>
      <c r="P759" s="201"/>
      <c r="Q759" s="201"/>
      <c r="R759" s="201"/>
      <c r="S759" s="201"/>
      <c r="T759" s="202"/>
      <c r="AT759" s="203" t="s">
        <v>180</v>
      </c>
      <c r="AU759" s="203" t="s">
        <v>85</v>
      </c>
      <c r="AV759" s="13" t="s">
        <v>85</v>
      </c>
      <c r="AW759" s="13" t="s">
        <v>34</v>
      </c>
      <c r="AX759" s="13" t="s">
        <v>79</v>
      </c>
      <c r="AY759" s="203" t="s">
        <v>171</v>
      </c>
    </row>
    <row r="760" spans="1:65" s="2" customFormat="1" ht="24">
      <c r="A760" s="35"/>
      <c r="B760" s="36"/>
      <c r="C760" s="179" t="s">
        <v>1255</v>
      </c>
      <c r="D760" s="179" t="s">
        <v>173</v>
      </c>
      <c r="E760" s="180" t="s">
        <v>1198</v>
      </c>
      <c r="F760" s="181" t="s">
        <v>1199</v>
      </c>
      <c r="G760" s="182" t="s">
        <v>318</v>
      </c>
      <c r="H760" s="183">
        <v>46</v>
      </c>
      <c r="I760" s="184"/>
      <c r="J760" s="185">
        <f>ROUND(I760*H760,2)</f>
        <v>0</v>
      </c>
      <c r="K760" s="181" t="s">
        <v>177</v>
      </c>
      <c r="L760" s="40"/>
      <c r="M760" s="186" t="s">
        <v>19</v>
      </c>
      <c r="N760" s="187" t="s">
        <v>45</v>
      </c>
      <c r="O760" s="65"/>
      <c r="P760" s="188">
        <f>O760*H760</f>
        <v>0</v>
      </c>
      <c r="Q760" s="188">
        <v>7.3999999999999999E-4</v>
      </c>
      <c r="R760" s="188">
        <f>Q760*H760</f>
        <v>3.4040000000000001E-2</v>
      </c>
      <c r="S760" s="188">
        <v>0</v>
      </c>
      <c r="T760" s="189">
        <f>S760*H760</f>
        <v>0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190" t="s">
        <v>254</v>
      </c>
      <c r="AT760" s="190" t="s">
        <v>173</v>
      </c>
      <c r="AU760" s="190" t="s">
        <v>85</v>
      </c>
      <c r="AY760" s="18" t="s">
        <v>171</v>
      </c>
      <c r="BE760" s="191">
        <f>IF(N760="základní",J760,0)</f>
        <v>0</v>
      </c>
      <c r="BF760" s="191">
        <f>IF(N760="snížená",J760,0)</f>
        <v>0</v>
      </c>
      <c r="BG760" s="191">
        <f>IF(N760="zákl. přenesená",J760,0)</f>
        <v>0</v>
      </c>
      <c r="BH760" s="191">
        <f>IF(N760="sníž. přenesená",J760,0)</f>
        <v>0</v>
      </c>
      <c r="BI760" s="191">
        <f>IF(N760="nulová",J760,0)</f>
        <v>0</v>
      </c>
      <c r="BJ760" s="18" t="s">
        <v>85</v>
      </c>
      <c r="BK760" s="191">
        <f>ROUND(I760*H760,2)</f>
        <v>0</v>
      </c>
      <c r="BL760" s="18" t="s">
        <v>254</v>
      </c>
      <c r="BM760" s="190" t="s">
        <v>1200</v>
      </c>
    </row>
    <row r="761" spans="1:65" s="13" customFormat="1" ht="11.25">
      <c r="B761" s="192"/>
      <c r="C761" s="193"/>
      <c r="D761" s="194" t="s">
        <v>180</v>
      </c>
      <c r="E761" s="195" t="s">
        <v>19</v>
      </c>
      <c r="F761" s="196" t="s">
        <v>3325</v>
      </c>
      <c r="G761" s="193"/>
      <c r="H761" s="197">
        <v>46</v>
      </c>
      <c r="I761" s="198"/>
      <c r="J761" s="193"/>
      <c r="K761" s="193"/>
      <c r="L761" s="199"/>
      <c r="M761" s="200"/>
      <c r="N761" s="201"/>
      <c r="O761" s="201"/>
      <c r="P761" s="201"/>
      <c r="Q761" s="201"/>
      <c r="R761" s="201"/>
      <c r="S761" s="201"/>
      <c r="T761" s="202"/>
      <c r="AT761" s="203" t="s">
        <v>180</v>
      </c>
      <c r="AU761" s="203" t="s">
        <v>85</v>
      </c>
      <c r="AV761" s="13" t="s">
        <v>85</v>
      </c>
      <c r="AW761" s="13" t="s">
        <v>34</v>
      </c>
      <c r="AX761" s="13" t="s">
        <v>79</v>
      </c>
      <c r="AY761" s="203" t="s">
        <v>171</v>
      </c>
    </row>
    <row r="762" spans="1:65" s="2" customFormat="1" ht="33" customHeight="1">
      <c r="A762" s="35"/>
      <c r="B762" s="36"/>
      <c r="C762" s="179" t="s">
        <v>605</v>
      </c>
      <c r="D762" s="179" t="s">
        <v>173</v>
      </c>
      <c r="E762" s="180" t="s">
        <v>1202</v>
      </c>
      <c r="F762" s="181" t="s">
        <v>1203</v>
      </c>
      <c r="G762" s="182" t="s">
        <v>318</v>
      </c>
      <c r="H762" s="183">
        <v>66</v>
      </c>
      <c r="I762" s="184"/>
      <c r="J762" s="185">
        <f>ROUND(I762*H762,2)</f>
        <v>0</v>
      </c>
      <c r="K762" s="181" t="s">
        <v>177</v>
      </c>
      <c r="L762" s="40"/>
      <c r="M762" s="186" t="s">
        <v>19</v>
      </c>
      <c r="N762" s="187" t="s">
        <v>45</v>
      </c>
      <c r="O762" s="65"/>
      <c r="P762" s="188">
        <f>O762*H762</f>
        <v>0</v>
      </c>
      <c r="Q762" s="188">
        <v>7.2999999999999996E-4</v>
      </c>
      <c r="R762" s="188">
        <f>Q762*H762</f>
        <v>4.8180000000000001E-2</v>
      </c>
      <c r="S762" s="188">
        <v>0</v>
      </c>
      <c r="T762" s="189">
        <f>S762*H762</f>
        <v>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190" t="s">
        <v>254</v>
      </c>
      <c r="AT762" s="190" t="s">
        <v>173</v>
      </c>
      <c r="AU762" s="190" t="s">
        <v>85</v>
      </c>
      <c r="AY762" s="18" t="s">
        <v>171</v>
      </c>
      <c r="BE762" s="191">
        <f>IF(N762="základní",J762,0)</f>
        <v>0</v>
      </c>
      <c r="BF762" s="191">
        <f>IF(N762="snížená",J762,0)</f>
        <v>0</v>
      </c>
      <c r="BG762" s="191">
        <f>IF(N762="zákl. přenesená",J762,0)</f>
        <v>0</v>
      </c>
      <c r="BH762" s="191">
        <f>IF(N762="sníž. přenesená",J762,0)</f>
        <v>0</v>
      </c>
      <c r="BI762" s="191">
        <f>IF(N762="nulová",J762,0)</f>
        <v>0</v>
      </c>
      <c r="BJ762" s="18" t="s">
        <v>85</v>
      </c>
      <c r="BK762" s="191">
        <f>ROUND(I762*H762,2)</f>
        <v>0</v>
      </c>
      <c r="BL762" s="18" t="s">
        <v>254</v>
      </c>
      <c r="BM762" s="190" t="s">
        <v>1204</v>
      </c>
    </row>
    <row r="763" spans="1:65" s="13" customFormat="1" ht="11.25">
      <c r="B763" s="192"/>
      <c r="C763" s="193"/>
      <c r="D763" s="194" t="s">
        <v>180</v>
      </c>
      <c r="E763" s="195" t="s">
        <v>19</v>
      </c>
      <c r="F763" s="196" t="s">
        <v>3326</v>
      </c>
      <c r="G763" s="193"/>
      <c r="H763" s="197">
        <v>66</v>
      </c>
      <c r="I763" s="198"/>
      <c r="J763" s="193"/>
      <c r="K763" s="193"/>
      <c r="L763" s="199"/>
      <c r="M763" s="200"/>
      <c r="N763" s="201"/>
      <c r="O763" s="201"/>
      <c r="P763" s="201"/>
      <c r="Q763" s="201"/>
      <c r="R763" s="201"/>
      <c r="S763" s="201"/>
      <c r="T763" s="202"/>
      <c r="AT763" s="203" t="s">
        <v>180</v>
      </c>
      <c r="AU763" s="203" t="s">
        <v>85</v>
      </c>
      <c r="AV763" s="13" t="s">
        <v>85</v>
      </c>
      <c r="AW763" s="13" t="s">
        <v>34</v>
      </c>
      <c r="AX763" s="13" t="s">
        <v>79</v>
      </c>
      <c r="AY763" s="203" t="s">
        <v>171</v>
      </c>
    </row>
    <row r="764" spans="1:65" s="2" customFormat="1" ht="36">
      <c r="A764" s="35"/>
      <c r="B764" s="36"/>
      <c r="C764" s="179" t="s">
        <v>1265</v>
      </c>
      <c r="D764" s="179" t="s">
        <v>173</v>
      </c>
      <c r="E764" s="180" t="s">
        <v>1206</v>
      </c>
      <c r="F764" s="181" t="s">
        <v>1207</v>
      </c>
      <c r="G764" s="182" t="s">
        <v>266</v>
      </c>
      <c r="H764" s="183">
        <v>1</v>
      </c>
      <c r="I764" s="184"/>
      <c r="J764" s="185">
        <f>ROUND(I764*H764,2)</f>
        <v>0</v>
      </c>
      <c r="K764" s="181" t="s">
        <v>177</v>
      </c>
      <c r="L764" s="40"/>
      <c r="M764" s="186" t="s">
        <v>19</v>
      </c>
      <c r="N764" s="187" t="s">
        <v>45</v>
      </c>
      <c r="O764" s="65"/>
      <c r="P764" s="188">
        <f>O764*H764</f>
        <v>0</v>
      </c>
      <c r="Q764" s="188">
        <v>8.7100000000000007E-3</v>
      </c>
      <c r="R764" s="188">
        <f>Q764*H764</f>
        <v>8.7100000000000007E-3</v>
      </c>
      <c r="S764" s="188">
        <v>0</v>
      </c>
      <c r="T764" s="189">
        <f>S764*H764</f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90" t="s">
        <v>254</v>
      </c>
      <c r="AT764" s="190" t="s">
        <v>173</v>
      </c>
      <c r="AU764" s="190" t="s">
        <v>85</v>
      </c>
      <c r="AY764" s="18" t="s">
        <v>171</v>
      </c>
      <c r="BE764" s="191">
        <f>IF(N764="základní",J764,0)</f>
        <v>0</v>
      </c>
      <c r="BF764" s="191">
        <f>IF(N764="snížená",J764,0)</f>
        <v>0</v>
      </c>
      <c r="BG764" s="191">
        <f>IF(N764="zákl. přenesená",J764,0)</f>
        <v>0</v>
      </c>
      <c r="BH764" s="191">
        <f>IF(N764="sníž. přenesená",J764,0)</f>
        <v>0</v>
      </c>
      <c r="BI764" s="191">
        <f>IF(N764="nulová",J764,0)</f>
        <v>0</v>
      </c>
      <c r="BJ764" s="18" t="s">
        <v>85</v>
      </c>
      <c r="BK764" s="191">
        <f>ROUND(I764*H764,2)</f>
        <v>0</v>
      </c>
      <c r="BL764" s="18" t="s">
        <v>254</v>
      </c>
      <c r="BM764" s="190" t="s">
        <v>1208</v>
      </c>
    </row>
    <row r="765" spans="1:65" s="2" customFormat="1" ht="24">
      <c r="A765" s="35"/>
      <c r="B765" s="36"/>
      <c r="C765" s="179" t="s">
        <v>609</v>
      </c>
      <c r="D765" s="179" t="s">
        <v>173</v>
      </c>
      <c r="E765" s="180" t="s">
        <v>1209</v>
      </c>
      <c r="F765" s="181" t="s">
        <v>1210</v>
      </c>
      <c r="G765" s="182" t="s">
        <v>318</v>
      </c>
      <c r="H765" s="183">
        <v>56.9</v>
      </c>
      <c r="I765" s="184"/>
      <c r="J765" s="185">
        <f>ROUND(I765*H765,2)</f>
        <v>0</v>
      </c>
      <c r="K765" s="181" t="s">
        <v>177</v>
      </c>
      <c r="L765" s="40"/>
      <c r="M765" s="186" t="s">
        <v>19</v>
      </c>
      <c r="N765" s="187" t="s">
        <v>45</v>
      </c>
      <c r="O765" s="65"/>
      <c r="P765" s="188">
        <f>O765*H765</f>
        <v>0</v>
      </c>
      <c r="Q765" s="188">
        <v>2.8300000000000001E-3</v>
      </c>
      <c r="R765" s="188">
        <f>Q765*H765</f>
        <v>0.161027</v>
      </c>
      <c r="S765" s="188">
        <v>0</v>
      </c>
      <c r="T765" s="189">
        <f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190" t="s">
        <v>254</v>
      </c>
      <c r="AT765" s="190" t="s">
        <v>173</v>
      </c>
      <c r="AU765" s="190" t="s">
        <v>85</v>
      </c>
      <c r="AY765" s="18" t="s">
        <v>171</v>
      </c>
      <c r="BE765" s="191">
        <f>IF(N765="základní",J765,0)</f>
        <v>0</v>
      </c>
      <c r="BF765" s="191">
        <f>IF(N765="snížená",J765,0)</f>
        <v>0</v>
      </c>
      <c r="BG765" s="191">
        <f>IF(N765="zákl. přenesená",J765,0)</f>
        <v>0</v>
      </c>
      <c r="BH765" s="191">
        <f>IF(N765="sníž. přenesená",J765,0)</f>
        <v>0</v>
      </c>
      <c r="BI765" s="191">
        <f>IF(N765="nulová",J765,0)</f>
        <v>0</v>
      </c>
      <c r="BJ765" s="18" t="s">
        <v>85</v>
      </c>
      <c r="BK765" s="191">
        <f>ROUND(I765*H765,2)</f>
        <v>0</v>
      </c>
      <c r="BL765" s="18" t="s">
        <v>254</v>
      </c>
      <c r="BM765" s="190" t="s">
        <v>1211</v>
      </c>
    </row>
    <row r="766" spans="1:65" s="13" customFormat="1" ht="11.25">
      <c r="B766" s="192"/>
      <c r="C766" s="193"/>
      <c r="D766" s="194" t="s">
        <v>180</v>
      </c>
      <c r="E766" s="195" t="s">
        <v>19</v>
      </c>
      <c r="F766" s="196" t="s">
        <v>3327</v>
      </c>
      <c r="G766" s="193"/>
      <c r="H766" s="197">
        <v>56.9</v>
      </c>
      <c r="I766" s="198"/>
      <c r="J766" s="193"/>
      <c r="K766" s="193"/>
      <c r="L766" s="199"/>
      <c r="M766" s="200"/>
      <c r="N766" s="201"/>
      <c r="O766" s="201"/>
      <c r="P766" s="201"/>
      <c r="Q766" s="201"/>
      <c r="R766" s="201"/>
      <c r="S766" s="201"/>
      <c r="T766" s="202"/>
      <c r="AT766" s="203" t="s">
        <v>180</v>
      </c>
      <c r="AU766" s="203" t="s">
        <v>85</v>
      </c>
      <c r="AV766" s="13" t="s">
        <v>85</v>
      </c>
      <c r="AW766" s="13" t="s">
        <v>34</v>
      </c>
      <c r="AX766" s="13" t="s">
        <v>79</v>
      </c>
      <c r="AY766" s="203" t="s">
        <v>171</v>
      </c>
    </row>
    <row r="767" spans="1:65" s="2" customFormat="1" ht="33" customHeight="1">
      <c r="A767" s="35"/>
      <c r="B767" s="36"/>
      <c r="C767" s="179" t="s">
        <v>1273</v>
      </c>
      <c r="D767" s="179" t="s">
        <v>173</v>
      </c>
      <c r="E767" s="180" t="s">
        <v>1213</v>
      </c>
      <c r="F767" s="181" t="s">
        <v>1214</v>
      </c>
      <c r="G767" s="182" t="s">
        <v>318</v>
      </c>
      <c r="H767" s="183">
        <v>35</v>
      </c>
      <c r="I767" s="184"/>
      <c r="J767" s="185">
        <f>ROUND(I767*H767,2)</f>
        <v>0</v>
      </c>
      <c r="K767" s="181" t="s">
        <v>177</v>
      </c>
      <c r="L767" s="40"/>
      <c r="M767" s="186" t="s">
        <v>19</v>
      </c>
      <c r="N767" s="187" t="s">
        <v>45</v>
      </c>
      <c r="O767" s="65"/>
      <c r="P767" s="188">
        <f>O767*H767</f>
        <v>0</v>
      </c>
      <c r="Q767" s="188">
        <v>1.15E-3</v>
      </c>
      <c r="R767" s="188">
        <f>Q767*H767</f>
        <v>4.0250000000000001E-2</v>
      </c>
      <c r="S767" s="188">
        <v>0</v>
      </c>
      <c r="T767" s="189">
        <f>S767*H767</f>
        <v>0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190" t="s">
        <v>254</v>
      </c>
      <c r="AT767" s="190" t="s">
        <v>173</v>
      </c>
      <c r="AU767" s="190" t="s">
        <v>85</v>
      </c>
      <c r="AY767" s="18" t="s">
        <v>171</v>
      </c>
      <c r="BE767" s="191">
        <f>IF(N767="základní",J767,0)</f>
        <v>0</v>
      </c>
      <c r="BF767" s="191">
        <f>IF(N767="snížená",J767,0)</f>
        <v>0</v>
      </c>
      <c r="BG767" s="191">
        <f>IF(N767="zákl. přenesená",J767,0)</f>
        <v>0</v>
      </c>
      <c r="BH767" s="191">
        <f>IF(N767="sníž. přenesená",J767,0)</f>
        <v>0</v>
      </c>
      <c r="BI767" s="191">
        <f>IF(N767="nulová",J767,0)</f>
        <v>0</v>
      </c>
      <c r="BJ767" s="18" t="s">
        <v>85</v>
      </c>
      <c r="BK767" s="191">
        <f>ROUND(I767*H767,2)</f>
        <v>0</v>
      </c>
      <c r="BL767" s="18" t="s">
        <v>254</v>
      </c>
      <c r="BM767" s="190" t="s">
        <v>1215</v>
      </c>
    </row>
    <row r="768" spans="1:65" s="13" customFormat="1" ht="11.25">
      <c r="B768" s="192"/>
      <c r="C768" s="193"/>
      <c r="D768" s="194" t="s">
        <v>180</v>
      </c>
      <c r="E768" s="195" t="s">
        <v>19</v>
      </c>
      <c r="F768" s="196" t="s">
        <v>3328</v>
      </c>
      <c r="G768" s="193"/>
      <c r="H768" s="197">
        <v>35</v>
      </c>
      <c r="I768" s="198"/>
      <c r="J768" s="193"/>
      <c r="K768" s="193"/>
      <c r="L768" s="199"/>
      <c r="M768" s="200"/>
      <c r="N768" s="201"/>
      <c r="O768" s="201"/>
      <c r="P768" s="201"/>
      <c r="Q768" s="201"/>
      <c r="R768" s="201"/>
      <c r="S768" s="201"/>
      <c r="T768" s="202"/>
      <c r="AT768" s="203" t="s">
        <v>180</v>
      </c>
      <c r="AU768" s="203" t="s">
        <v>85</v>
      </c>
      <c r="AV768" s="13" t="s">
        <v>85</v>
      </c>
      <c r="AW768" s="13" t="s">
        <v>34</v>
      </c>
      <c r="AX768" s="13" t="s">
        <v>79</v>
      </c>
      <c r="AY768" s="203" t="s">
        <v>171</v>
      </c>
    </row>
    <row r="769" spans="1:65" s="2" customFormat="1" ht="33" customHeight="1">
      <c r="A769" s="35"/>
      <c r="B769" s="36"/>
      <c r="C769" s="179" t="s">
        <v>614</v>
      </c>
      <c r="D769" s="179" t="s">
        <v>173</v>
      </c>
      <c r="E769" s="180" t="s">
        <v>1217</v>
      </c>
      <c r="F769" s="181" t="s">
        <v>1218</v>
      </c>
      <c r="G769" s="182" t="s">
        <v>318</v>
      </c>
      <c r="H769" s="183">
        <v>29.5</v>
      </c>
      <c r="I769" s="184"/>
      <c r="J769" s="185">
        <f>ROUND(I769*H769,2)</f>
        <v>0</v>
      </c>
      <c r="K769" s="181" t="s">
        <v>177</v>
      </c>
      <c r="L769" s="40"/>
      <c r="M769" s="186" t="s">
        <v>19</v>
      </c>
      <c r="N769" s="187" t="s">
        <v>45</v>
      </c>
      <c r="O769" s="65"/>
      <c r="P769" s="188">
        <f>O769*H769</f>
        <v>0</v>
      </c>
      <c r="Q769" s="188">
        <v>2.5899999999999999E-3</v>
      </c>
      <c r="R769" s="188">
        <f>Q769*H769</f>
        <v>7.6405000000000001E-2</v>
      </c>
      <c r="S769" s="188">
        <v>0</v>
      </c>
      <c r="T769" s="189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90" t="s">
        <v>254</v>
      </c>
      <c r="AT769" s="190" t="s">
        <v>173</v>
      </c>
      <c r="AU769" s="190" t="s">
        <v>85</v>
      </c>
      <c r="AY769" s="18" t="s">
        <v>171</v>
      </c>
      <c r="BE769" s="191">
        <f>IF(N769="základní",J769,0)</f>
        <v>0</v>
      </c>
      <c r="BF769" s="191">
        <f>IF(N769="snížená",J769,0)</f>
        <v>0</v>
      </c>
      <c r="BG769" s="191">
        <f>IF(N769="zákl. přenesená",J769,0)</f>
        <v>0</v>
      </c>
      <c r="BH769" s="191">
        <f>IF(N769="sníž. přenesená",J769,0)</f>
        <v>0</v>
      </c>
      <c r="BI769" s="191">
        <f>IF(N769="nulová",J769,0)</f>
        <v>0</v>
      </c>
      <c r="BJ769" s="18" t="s">
        <v>85</v>
      </c>
      <c r="BK769" s="191">
        <f>ROUND(I769*H769,2)</f>
        <v>0</v>
      </c>
      <c r="BL769" s="18" t="s">
        <v>254</v>
      </c>
      <c r="BM769" s="190" t="s">
        <v>1219</v>
      </c>
    </row>
    <row r="770" spans="1:65" s="13" customFormat="1" ht="11.25">
      <c r="B770" s="192"/>
      <c r="C770" s="193"/>
      <c r="D770" s="194" t="s">
        <v>180</v>
      </c>
      <c r="E770" s="195" t="s">
        <v>19</v>
      </c>
      <c r="F770" s="196" t="s">
        <v>3329</v>
      </c>
      <c r="G770" s="193"/>
      <c r="H770" s="197">
        <v>12</v>
      </c>
      <c r="I770" s="198"/>
      <c r="J770" s="193"/>
      <c r="K770" s="193"/>
      <c r="L770" s="199"/>
      <c r="M770" s="200"/>
      <c r="N770" s="201"/>
      <c r="O770" s="201"/>
      <c r="P770" s="201"/>
      <c r="Q770" s="201"/>
      <c r="R770" s="201"/>
      <c r="S770" s="201"/>
      <c r="T770" s="202"/>
      <c r="AT770" s="203" t="s">
        <v>180</v>
      </c>
      <c r="AU770" s="203" t="s">
        <v>85</v>
      </c>
      <c r="AV770" s="13" t="s">
        <v>85</v>
      </c>
      <c r="AW770" s="13" t="s">
        <v>34</v>
      </c>
      <c r="AX770" s="13" t="s">
        <v>73</v>
      </c>
      <c r="AY770" s="203" t="s">
        <v>171</v>
      </c>
    </row>
    <row r="771" spans="1:65" s="13" customFormat="1" ht="11.25">
      <c r="B771" s="192"/>
      <c r="C771" s="193"/>
      <c r="D771" s="194" t="s">
        <v>180</v>
      </c>
      <c r="E771" s="195" t="s">
        <v>19</v>
      </c>
      <c r="F771" s="196" t="s">
        <v>3330</v>
      </c>
      <c r="G771" s="193"/>
      <c r="H771" s="197">
        <v>5.5</v>
      </c>
      <c r="I771" s="198"/>
      <c r="J771" s="193"/>
      <c r="K771" s="193"/>
      <c r="L771" s="199"/>
      <c r="M771" s="200"/>
      <c r="N771" s="201"/>
      <c r="O771" s="201"/>
      <c r="P771" s="201"/>
      <c r="Q771" s="201"/>
      <c r="R771" s="201"/>
      <c r="S771" s="201"/>
      <c r="T771" s="202"/>
      <c r="AT771" s="203" t="s">
        <v>180</v>
      </c>
      <c r="AU771" s="203" t="s">
        <v>85</v>
      </c>
      <c r="AV771" s="13" t="s">
        <v>85</v>
      </c>
      <c r="AW771" s="13" t="s">
        <v>34</v>
      </c>
      <c r="AX771" s="13" t="s">
        <v>73</v>
      </c>
      <c r="AY771" s="203" t="s">
        <v>171</v>
      </c>
    </row>
    <row r="772" spans="1:65" s="13" customFormat="1" ht="11.25">
      <c r="B772" s="192"/>
      <c r="C772" s="193"/>
      <c r="D772" s="194" t="s">
        <v>180</v>
      </c>
      <c r="E772" s="195" t="s">
        <v>19</v>
      </c>
      <c r="F772" s="196" t="s">
        <v>3331</v>
      </c>
      <c r="G772" s="193"/>
      <c r="H772" s="197">
        <v>12</v>
      </c>
      <c r="I772" s="198"/>
      <c r="J772" s="193"/>
      <c r="K772" s="193"/>
      <c r="L772" s="199"/>
      <c r="M772" s="200"/>
      <c r="N772" s="201"/>
      <c r="O772" s="201"/>
      <c r="P772" s="201"/>
      <c r="Q772" s="201"/>
      <c r="R772" s="201"/>
      <c r="S772" s="201"/>
      <c r="T772" s="202"/>
      <c r="AT772" s="203" t="s">
        <v>180</v>
      </c>
      <c r="AU772" s="203" t="s">
        <v>85</v>
      </c>
      <c r="AV772" s="13" t="s">
        <v>85</v>
      </c>
      <c r="AW772" s="13" t="s">
        <v>34</v>
      </c>
      <c r="AX772" s="13" t="s">
        <v>73</v>
      </c>
      <c r="AY772" s="203" t="s">
        <v>171</v>
      </c>
    </row>
    <row r="773" spans="1:65" s="14" customFormat="1" ht="11.25">
      <c r="B773" s="204"/>
      <c r="C773" s="205"/>
      <c r="D773" s="194" t="s">
        <v>180</v>
      </c>
      <c r="E773" s="206" t="s">
        <v>19</v>
      </c>
      <c r="F773" s="207" t="s">
        <v>183</v>
      </c>
      <c r="G773" s="205"/>
      <c r="H773" s="208">
        <v>29.5</v>
      </c>
      <c r="I773" s="209"/>
      <c r="J773" s="205"/>
      <c r="K773" s="205"/>
      <c r="L773" s="210"/>
      <c r="M773" s="211"/>
      <c r="N773" s="212"/>
      <c r="O773" s="212"/>
      <c r="P773" s="212"/>
      <c r="Q773" s="212"/>
      <c r="R773" s="212"/>
      <c r="S773" s="212"/>
      <c r="T773" s="213"/>
      <c r="AT773" s="214" t="s">
        <v>180</v>
      </c>
      <c r="AU773" s="214" t="s">
        <v>85</v>
      </c>
      <c r="AV773" s="14" t="s">
        <v>178</v>
      </c>
      <c r="AW773" s="14" t="s">
        <v>34</v>
      </c>
      <c r="AX773" s="14" t="s">
        <v>79</v>
      </c>
      <c r="AY773" s="214" t="s">
        <v>171</v>
      </c>
    </row>
    <row r="774" spans="1:65" s="2" customFormat="1" ht="48">
      <c r="A774" s="35"/>
      <c r="B774" s="36"/>
      <c r="C774" s="179" t="s">
        <v>1280</v>
      </c>
      <c r="D774" s="179" t="s">
        <v>173</v>
      </c>
      <c r="E774" s="180" t="s">
        <v>1225</v>
      </c>
      <c r="F774" s="181" t="s">
        <v>1226</v>
      </c>
      <c r="G774" s="182" t="s">
        <v>266</v>
      </c>
      <c r="H774" s="183">
        <v>27</v>
      </c>
      <c r="I774" s="184"/>
      <c r="J774" s="185">
        <f>ROUND(I774*H774,2)</f>
        <v>0</v>
      </c>
      <c r="K774" s="181" t="s">
        <v>177</v>
      </c>
      <c r="L774" s="40"/>
      <c r="M774" s="186" t="s">
        <v>19</v>
      </c>
      <c r="N774" s="187" t="s">
        <v>45</v>
      </c>
      <c r="O774" s="65"/>
      <c r="P774" s="188">
        <f>O774*H774</f>
        <v>0</v>
      </c>
      <c r="Q774" s="188">
        <v>0</v>
      </c>
      <c r="R774" s="188">
        <f>Q774*H774</f>
        <v>0</v>
      </c>
      <c r="S774" s="188">
        <v>0</v>
      </c>
      <c r="T774" s="189">
        <f>S774*H774</f>
        <v>0</v>
      </c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R774" s="190" t="s">
        <v>254</v>
      </c>
      <c r="AT774" s="190" t="s">
        <v>173</v>
      </c>
      <c r="AU774" s="190" t="s">
        <v>85</v>
      </c>
      <c r="AY774" s="18" t="s">
        <v>171</v>
      </c>
      <c r="BE774" s="191">
        <f>IF(N774="základní",J774,0)</f>
        <v>0</v>
      </c>
      <c r="BF774" s="191">
        <f>IF(N774="snížená",J774,0)</f>
        <v>0</v>
      </c>
      <c r="BG774" s="191">
        <f>IF(N774="zákl. přenesená",J774,0)</f>
        <v>0</v>
      </c>
      <c r="BH774" s="191">
        <f>IF(N774="sníž. přenesená",J774,0)</f>
        <v>0</v>
      </c>
      <c r="BI774" s="191">
        <f>IF(N774="nulová",J774,0)</f>
        <v>0</v>
      </c>
      <c r="BJ774" s="18" t="s">
        <v>85</v>
      </c>
      <c r="BK774" s="191">
        <f>ROUND(I774*H774,2)</f>
        <v>0</v>
      </c>
      <c r="BL774" s="18" t="s">
        <v>254</v>
      </c>
      <c r="BM774" s="190" t="s">
        <v>1227</v>
      </c>
    </row>
    <row r="775" spans="1:65" s="13" customFormat="1" ht="11.25">
      <c r="B775" s="192"/>
      <c r="C775" s="193"/>
      <c r="D775" s="194" t="s">
        <v>180</v>
      </c>
      <c r="E775" s="195" t="s">
        <v>19</v>
      </c>
      <c r="F775" s="196" t="s">
        <v>3332</v>
      </c>
      <c r="G775" s="193"/>
      <c r="H775" s="197">
        <v>27</v>
      </c>
      <c r="I775" s="198"/>
      <c r="J775" s="193"/>
      <c r="K775" s="193"/>
      <c r="L775" s="199"/>
      <c r="M775" s="200"/>
      <c r="N775" s="201"/>
      <c r="O775" s="201"/>
      <c r="P775" s="201"/>
      <c r="Q775" s="201"/>
      <c r="R775" s="201"/>
      <c r="S775" s="201"/>
      <c r="T775" s="202"/>
      <c r="AT775" s="203" t="s">
        <v>180</v>
      </c>
      <c r="AU775" s="203" t="s">
        <v>85</v>
      </c>
      <c r="AV775" s="13" t="s">
        <v>85</v>
      </c>
      <c r="AW775" s="13" t="s">
        <v>34</v>
      </c>
      <c r="AX775" s="13" t="s">
        <v>79</v>
      </c>
      <c r="AY775" s="203" t="s">
        <v>171</v>
      </c>
    </row>
    <row r="776" spans="1:65" s="2" customFormat="1" ht="24">
      <c r="A776" s="35"/>
      <c r="B776" s="36"/>
      <c r="C776" s="179" t="s">
        <v>619</v>
      </c>
      <c r="D776" s="179" t="s">
        <v>173</v>
      </c>
      <c r="E776" s="180" t="s">
        <v>1229</v>
      </c>
      <c r="F776" s="181" t="s">
        <v>1230</v>
      </c>
      <c r="G776" s="182" t="s">
        <v>231</v>
      </c>
      <c r="H776" s="183">
        <v>6</v>
      </c>
      <c r="I776" s="184"/>
      <c r="J776" s="185">
        <f>ROUND(I776*H776,2)</f>
        <v>0</v>
      </c>
      <c r="K776" s="181" t="s">
        <v>177</v>
      </c>
      <c r="L776" s="40"/>
      <c r="M776" s="186" t="s">
        <v>19</v>
      </c>
      <c r="N776" s="187" t="s">
        <v>45</v>
      </c>
      <c r="O776" s="65"/>
      <c r="P776" s="188">
        <f>O776*H776</f>
        <v>0</v>
      </c>
      <c r="Q776" s="188">
        <v>2.2899999999999999E-3</v>
      </c>
      <c r="R776" s="188">
        <f>Q776*H776</f>
        <v>1.3739999999999999E-2</v>
      </c>
      <c r="S776" s="188">
        <v>0</v>
      </c>
      <c r="T776" s="189">
        <f>S776*H776</f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90" t="s">
        <v>254</v>
      </c>
      <c r="AT776" s="190" t="s">
        <v>173</v>
      </c>
      <c r="AU776" s="190" t="s">
        <v>85</v>
      </c>
      <c r="AY776" s="18" t="s">
        <v>171</v>
      </c>
      <c r="BE776" s="191">
        <f>IF(N776="základní",J776,0)</f>
        <v>0</v>
      </c>
      <c r="BF776" s="191">
        <f>IF(N776="snížená",J776,0)</f>
        <v>0</v>
      </c>
      <c r="BG776" s="191">
        <f>IF(N776="zákl. přenesená",J776,0)</f>
        <v>0</v>
      </c>
      <c r="BH776" s="191">
        <f>IF(N776="sníž. přenesená",J776,0)</f>
        <v>0</v>
      </c>
      <c r="BI776" s="191">
        <f>IF(N776="nulová",J776,0)</f>
        <v>0</v>
      </c>
      <c r="BJ776" s="18" t="s">
        <v>85</v>
      </c>
      <c r="BK776" s="191">
        <f>ROUND(I776*H776,2)</f>
        <v>0</v>
      </c>
      <c r="BL776" s="18" t="s">
        <v>254</v>
      </c>
      <c r="BM776" s="190" t="s">
        <v>1231</v>
      </c>
    </row>
    <row r="777" spans="1:65" s="13" customFormat="1" ht="11.25">
      <c r="B777" s="192"/>
      <c r="C777" s="193"/>
      <c r="D777" s="194" t="s">
        <v>180</v>
      </c>
      <c r="E777" s="195" t="s">
        <v>19</v>
      </c>
      <c r="F777" s="196" t="s">
        <v>3333</v>
      </c>
      <c r="G777" s="193"/>
      <c r="H777" s="197">
        <v>6</v>
      </c>
      <c r="I777" s="198"/>
      <c r="J777" s="193"/>
      <c r="K777" s="193"/>
      <c r="L777" s="199"/>
      <c r="M777" s="200"/>
      <c r="N777" s="201"/>
      <c r="O777" s="201"/>
      <c r="P777" s="201"/>
      <c r="Q777" s="201"/>
      <c r="R777" s="201"/>
      <c r="S777" s="201"/>
      <c r="T777" s="202"/>
      <c r="AT777" s="203" t="s">
        <v>180</v>
      </c>
      <c r="AU777" s="203" t="s">
        <v>85</v>
      </c>
      <c r="AV777" s="13" t="s">
        <v>85</v>
      </c>
      <c r="AW777" s="13" t="s">
        <v>34</v>
      </c>
      <c r="AX777" s="13" t="s">
        <v>79</v>
      </c>
      <c r="AY777" s="203" t="s">
        <v>171</v>
      </c>
    </row>
    <row r="778" spans="1:65" s="2" customFormat="1" ht="48">
      <c r="A778" s="35"/>
      <c r="B778" s="36"/>
      <c r="C778" s="179" t="s">
        <v>1290</v>
      </c>
      <c r="D778" s="179" t="s">
        <v>173</v>
      </c>
      <c r="E778" s="180" t="s">
        <v>1234</v>
      </c>
      <c r="F778" s="181" t="s">
        <v>1235</v>
      </c>
      <c r="G778" s="182" t="s">
        <v>266</v>
      </c>
      <c r="H778" s="183">
        <v>9</v>
      </c>
      <c r="I778" s="184"/>
      <c r="J778" s="185">
        <f>ROUND(I778*H778,2)</f>
        <v>0</v>
      </c>
      <c r="K778" s="181" t="s">
        <v>177</v>
      </c>
      <c r="L778" s="40"/>
      <c r="M778" s="186" t="s">
        <v>19</v>
      </c>
      <c r="N778" s="187" t="s">
        <v>45</v>
      </c>
      <c r="O778" s="65"/>
      <c r="P778" s="188">
        <f>O778*H778</f>
        <v>0</v>
      </c>
      <c r="Q778" s="188">
        <v>2.2899999999999999E-3</v>
      </c>
      <c r="R778" s="188">
        <f>Q778*H778</f>
        <v>2.061E-2</v>
      </c>
      <c r="S778" s="188">
        <v>0</v>
      </c>
      <c r="T778" s="189">
        <f>S778*H778</f>
        <v>0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90" t="s">
        <v>254</v>
      </c>
      <c r="AT778" s="190" t="s">
        <v>173</v>
      </c>
      <c r="AU778" s="190" t="s">
        <v>85</v>
      </c>
      <c r="AY778" s="18" t="s">
        <v>171</v>
      </c>
      <c r="BE778" s="191">
        <f>IF(N778="základní",J778,0)</f>
        <v>0</v>
      </c>
      <c r="BF778" s="191">
        <f>IF(N778="snížená",J778,0)</f>
        <v>0</v>
      </c>
      <c r="BG778" s="191">
        <f>IF(N778="zákl. přenesená",J778,0)</f>
        <v>0</v>
      </c>
      <c r="BH778" s="191">
        <f>IF(N778="sníž. přenesená",J778,0)</f>
        <v>0</v>
      </c>
      <c r="BI778" s="191">
        <f>IF(N778="nulová",J778,0)</f>
        <v>0</v>
      </c>
      <c r="BJ778" s="18" t="s">
        <v>85</v>
      </c>
      <c r="BK778" s="191">
        <f>ROUND(I778*H778,2)</f>
        <v>0</v>
      </c>
      <c r="BL778" s="18" t="s">
        <v>254</v>
      </c>
      <c r="BM778" s="190" t="s">
        <v>1236</v>
      </c>
    </row>
    <row r="779" spans="1:65" s="13" customFormat="1" ht="11.25">
      <c r="B779" s="192"/>
      <c r="C779" s="193"/>
      <c r="D779" s="194" t="s">
        <v>180</v>
      </c>
      <c r="E779" s="195" t="s">
        <v>19</v>
      </c>
      <c r="F779" s="196" t="s">
        <v>218</v>
      </c>
      <c r="G779" s="193"/>
      <c r="H779" s="197">
        <v>9</v>
      </c>
      <c r="I779" s="198"/>
      <c r="J779" s="193"/>
      <c r="K779" s="193"/>
      <c r="L779" s="199"/>
      <c r="M779" s="200"/>
      <c r="N779" s="201"/>
      <c r="O779" s="201"/>
      <c r="P779" s="201"/>
      <c r="Q779" s="201"/>
      <c r="R779" s="201"/>
      <c r="S779" s="201"/>
      <c r="T779" s="202"/>
      <c r="AT779" s="203" t="s">
        <v>180</v>
      </c>
      <c r="AU779" s="203" t="s">
        <v>85</v>
      </c>
      <c r="AV779" s="13" t="s">
        <v>85</v>
      </c>
      <c r="AW779" s="13" t="s">
        <v>34</v>
      </c>
      <c r="AX779" s="13" t="s">
        <v>79</v>
      </c>
      <c r="AY779" s="203" t="s">
        <v>171</v>
      </c>
    </row>
    <row r="780" spans="1:65" s="2" customFormat="1" ht="24">
      <c r="A780" s="35"/>
      <c r="B780" s="36"/>
      <c r="C780" s="179" t="s">
        <v>623</v>
      </c>
      <c r="D780" s="179" t="s">
        <v>173</v>
      </c>
      <c r="E780" s="180" t="s">
        <v>1237</v>
      </c>
      <c r="F780" s="181" t="s">
        <v>1238</v>
      </c>
      <c r="G780" s="182" t="s">
        <v>318</v>
      </c>
      <c r="H780" s="183">
        <v>66</v>
      </c>
      <c r="I780" s="184"/>
      <c r="J780" s="185">
        <f>ROUND(I780*H780,2)</f>
        <v>0</v>
      </c>
      <c r="K780" s="181" t="s">
        <v>177</v>
      </c>
      <c r="L780" s="40"/>
      <c r="M780" s="186" t="s">
        <v>19</v>
      </c>
      <c r="N780" s="187" t="s">
        <v>45</v>
      </c>
      <c r="O780" s="65"/>
      <c r="P780" s="188">
        <f>O780*H780</f>
        <v>0</v>
      </c>
      <c r="Q780" s="188">
        <v>2.5899999999999999E-3</v>
      </c>
      <c r="R780" s="188">
        <f>Q780*H780</f>
        <v>0.17093999999999998</v>
      </c>
      <c r="S780" s="188">
        <v>0</v>
      </c>
      <c r="T780" s="189">
        <f>S780*H780</f>
        <v>0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190" t="s">
        <v>254</v>
      </c>
      <c r="AT780" s="190" t="s">
        <v>173</v>
      </c>
      <c r="AU780" s="190" t="s">
        <v>85</v>
      </c>
      <c r="AY780" s="18" t="s">
        <v>171</v>
      </c>
      <c r="BE780" s="191">
        <f>IF(N780="základní",J780,0)</f>
        <v>0</v>
      </c>
      <c r="BF780" s="191">
        <f>IF(N780="snížená",J780,0)</f>
        <v>0</v>
      </c>
      <c r="BG780" s="191">
        <f>IF(N780="zákl. přenesená",J780,0)</f>
        <v>0</v>
      </c>
      <c r="BH780" s="191">
        <f>IF(N780="sníž. přenesená",J780,0)</f>
        <v>0</v>
      </c>
      <c r="BI780" s="191">
        <f>IF(N780="nulová",J780,0)</f>
        <v>0</v>
      </c>
      <c r="BJ780" s="18" t="s">
        <v>85</v>
      </c>
      <c r="BK780" s="191">
        <f>ROUND(I780*H780,2)</f>
        <v>0</v>
      </c>
      <c r="BL780" s="18" t="s">
        <v>254</v>
      </c>
      <c r="BM780" s="190" t="s">
        <v>1239</v>
      </c>
    </row>
    <row r="781" spans="1:65" s="13" customFormat="1" ht="11.25">
      <c r="B781" s="192"/>
      <c r="C781" s="193"/>
      <c r="D781" s="194" t="s">
        <v>180</v>
      </c>
      <c r="E781" s="195" t="s">
        <v>19</v>
      </c>
      <c r="F781" s="196" t="s">
        <v>3326</v>
      </c>
      <c r="G781" s="193"/>
      <c r="H781" s="197">
        <v>66</v>
      </c>
      <c r="I781" s="198"/>
      <c r="J781" s="193"/>
      <c r="K781" s="193"/>
      <c r="L781" s="199"/>
      <c r="M781" s="200"/>
      <c r="N781" s="201"/>
      <c r="O781" s="201"/>
      <c r="P781" s="201"/>
      <c r="Q781" s="201"/>
      <c r="R781" s="201"/>
      <c r="S781" s="201"/>
      <c r="T781" s="202"/>
      <c r="AT781" s="203" t="s">
        <v>180</v>
      </c>
      <c r="AU781" s="203" t="s">
        <v>85</v>
      </c>
      <c r="AV781" s="13" t="s">
        <v>85</v>
      </c>
      <c r="AW781" s="13" t="s">
        <v>34</v>
      </c>
      <c r="AX781" s="13" t="s">
        <v>79</v>
      </c>
      <c r="AY781" s="203" t="s">
        <v>171</v>
      </c>
    </row>
    <row r="782" spans="1:65" s="2" customFormat="1" ht="36">
      <c r="A782" s="35"/>
      <c r="B782" s="36"/>
      <c r="C782" s="179" t="s">
        <v>1297</v>
      </c>
      <c r="D782" s="179" t="s">
        <v>173</v>
      </c>
      <c r="E782" s="180" t="s">
        <v>1244</v>
      </c>
      <c r="F782" s="181" t="s">
        <v>1245</v>
      </c>
      <c r="G782" s="182" t="s">
        <v>266</v>
      </c>
      <c r="H782" s="183">
        <v>3</v>
      </c>
      <c r="I782" s="184"/>
      <c r="J782" s="185">
        <f>ROUND(I782*H782,2)</f>
        <v>0</v>
      </c>
      <c r="K782" s="181" t="s">
        <v>177</v>
      </c>
      <c r="L782" s="40"/>
      <c r="M782" s="186" t="s">
        <v>19</v>
      </c>
      <c r="N782" s="187" t="s">
        <v>45</v>
      </c>
      <c r="O782" s="65"/>
      <c r="P782" s="188">
        <f>O782*H782</f>
        <v>0</v>
      </c>
      <c r="Q782" s="188">
        <v>3.3899999999999998E-3</v>
      </c>
      <c r="R782" s="188">
        <f>Q782*H782</f>
        <v>1.0169999999999998E-2</v>
      </c>
      <c r="S782" s="188">
        <v>0</v>
      </c>
      <c r="T782" s="189">
        <f>S782*H782</f>
        <v>0</v>
      </c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R782" s="190" t="s">
        <v>254</v>
      </c>
      <c r="AT782" s="190" t="s">
        <v>173</v>
      </c>
      <c r="AU782" s="190" t="s">
        <v>85</v>
      </c>
      <c r="AY782" s="18" t="s">
        <v>171</v>
      </c>
      <c r="BE782" s="191">
        <f>IF(N782="základní",J782,0)</f>
        <v>0</v>
      </c>
      <c r="BF782" s="191">
        <f>IF(N782="snížená",J782,0)</f>
        <v>0</v>
      </c>
      <c r="BG782" s="191">
        <f>IF(N782="zákl. přenesená",J782,0)</f>
        <v>0</v>
      </c>
      <c r="BH782" s="191">
        <f>IF(N782="sníž. přenesená",J782,0)</f>
        <v>0</v>
      </c>
      <c r="BI782" s="191">
        <f>IF(N782="nulová",J782,0)</f>
        <v>0</v>
      </c>
      <c r="BJ782" s="18" t="s">
        <v>85</v>
      </c>
      <c r="BK782" s="191">
        <f>ROUND(I782*H782,2)</f>
        <v>0</v>
      </c>
      <c r="BL782" s="18" t="s">
        <v>254</v>
      </c>
      <c r="BM782" s="190" t="s">
        <v>1246</v>
      </c>
    </row>
    <row r="783" spans="1:65" s="13" customFormat="1" ht="11.25">
      <c r="B783" s="192"/>
      <c r="C783" s="193"/>
      <c r="D783" s="194" t="s">
        <v>180</v>
      </c>
      <c r="E783" s="195" t="s">
        <v>19</v>
      </c>
      <c r="F783" s="196" t="s">
        <v>188</v>
      </c>
      <c r="G783" s="193"/>
      <c r="H783" s="197">
        <v>3</v>
      </c>
      <c r="I783" s="198"/>
      <c r="J783" s="193"/>
      <c r="K783" s="193"/>
      <c r="L783" s="199"/>
      <c r="M783" s="200"/>
      <c r="N783" s="201"/>
      <c r="O783" s="201"/>
      <c r="P783" s="201"/>
      <c r="Q783" s="201"/>
      <c r="R783" s="201"/>
      <c r="S783" s="201"/>
      <c r="T783" s="202"/>
      <c r="AT783" s="203" t="s">
        <v>180</v>
      </c>
      <c r="AU783" s="203" t="s">
        <v>85</v>
      </c>
      <c r="AV783" s="13" t="s">
        <v>85</v>
      </c>
      <c r="AW783" s="13" t="s">
        <v>34</v>
      </c>
      <c r="AX783" s="13" t="s">
        <v>79</v>
      </c>
      <c r="AY783" s="203" t="s">
        <v>171</v>
      </c>
    </row>
    <row r="784" spans="1:65" s="2" customFormat="1" ht="24">
      <c r="A784" s="35"/>
      <c r="B784" s="36"/>
      <c r="C784" s="179" t="s">
        <v>642</v>
      </c>
      <c r="D784" s="179" t="s">
        <v>173</v>
      </c>
      <c r="E784" s="180" t="s">
        <v>1248</v>
      </c>
      <c r="F784" s="181" t="s">
        <v>1249</v>
      </c>
      <c r="G784" s="182" t="s">
        <v>318</v>
      </c>
      <c r="H784" s="183">
        <v>33</v>
      </c>
      <c r="I784" s="184"/>
      <c r="J784" s="185">
        <f>ROUND(I784*H784,2)</f>
        <v>0</v>
      </c>
      <c r="K784" s="181" t="s">
        <v>177</v>
      </c>
      <c r="L784" s="40"/>
      <c r="M784" s="186" t="s">
        <v>19</v>
      </c>
      <c r="N784" s="187" t="s">
        <v>45</v>
      </c>
      <c r="O784" s="65"/>
      <c r="P784" s="188">
        <f>O784*H784</f>
        <v>0</v>
      </c>
      <c r="Q784" s="188">
        <v>3.0699999999999998E-3</v>
      </c>
      <c r="R784" s="188">
        <f>Q784*H784</f>
        <v>0.10131</v>
      </c>
      <c r="S784" s="188">
        <v>0</v>
      </c>
      <c r="T784" s="189">
        <f>S784*H784</f>
        <v>0</v>
      </c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R784" s="190" t="s">
        <v>254</v>
      </c>
      <c r="AT784" s="190" t="s">
        <v>173</v>
      </c>
      <c r="AU784" s="190" t="s">
        <v>85</v>
      </c>
      <c r="AY784" s="18" t="s">
        <v>171</v>
      </c>
      <c r="BE784" s="191">
        <f>IF(N784="základní",J784,0)</f>
        <v>0</v>
      </c>
      <c r="BF784" s="191">
        <f>IF(N784="snížená",J784,0)</f>
        <v>0</v>
      </c>
      <c r="BG784" s="191">
        <f>IF(N784="zákl. přenesená",J784,0)</f>
        <v>0</v>
      </c>
      <c r="BH784" s="191">
        <f>IF(N784="sníž. přenesená",J784,0)</f>
        <v>0</v>
      </c>
      <c r="BI784" s="191">
        <f>IF(N784="nulová",J784,0)</f>
        <v>0</v>
      </c>
      <c r="BJ784" s="18" t="s">
        <v>85</v>
      </c>
      <c r="BK784" s="191">
        <f>ROUND(I784*H784,2)</f>
        <v>0</v>
      </c>
      <c r="BL784" s="18" t="s">
        <v>254</v>
      </c>
      <c r="BM784" s="190" t="s">
        <v>1250</v>
      </c>
    </row>
    <row r="785" spans="1:65" s="13" customFormat="1" ht="11.25">
      <c r="B785" s="192"/>
      <c r="C785" s="193"/>
      <c r="D785" s="194" t="s">
        <v>180</v>
      </c>
      <c r="E785" s="195" t="s">
        <v>19</v>
      </c>
      <c r="F785" s="196" t="s">
        <v>3334</v>
      </c>
      <c r="G785" s="193"/>
      <c r="H785" s="197">
        <v>33</v>
      </c>
      <c r="I785" s="198"/>
      <c r="J785" s="193"/>
      <c r="K785" s="193"/>
      <c r="L785" s="199"/>
      <c r="M785" s="200"/>
      <c r="N785" s="201"/>
      <c r="O785" s="201"/>
      <c r="P785" s="201"/>
      <c r="Q785" s="201"/>
      <c r="R785" s="201"/>
      <c r="S785" s="201"/>
      <c r="T785" s="202"/>
      <c r="AT785" s="203" t="s">
        <v>180</v>
      </c>
      <c r="AU785" s="203" t="s">
        <v>85</v>
      </c>
      <c r="AV785" s="13" t="s">
        <v>85</v>
      </c>
      <c r="AW785" s="13" t="s">
        <v>34</v>
      </c>
      <c r="AX785" s="13" t="s">
        <v>79</v>
      </c>
      <c r="AY785" s="203" t="s">
        <v>171</v>
      </c>
    </row>
    <row r="786" spans="1:65" s="2" customFormat="1" ht="48">
      <c r="A786" s="35"/>
      <c r="B786" s="36"/>
      <c r="C786" s="179" t="s">
        <v>1306</v>
      </c>
      <c r="D786" s="179" t="s">
        <v>173</v>
      </c>
      <c r="E786" s="180" t="s">
        <v>1251</v>
      </c>
      <c r="F786" s="181" t="s">
        <v>1252</v>
      </c>
      <c r="G786" s="182" t="s">
        <v>215</v>
      </c>
      <c r="H786" s="183">
        <v>2.016</v>
      </c>
      <c r="I786" s="184"/>
      <c r="J786" s="185">
        <f>ROUND(I786*H786,2)</f>
        <v>0</v>
      </c>
      <c r="K786" s="181" t="s">
        <v>177</v>
      </c>
      <c r="L786" s="40"/>
      <c r="M786" s="186" t="s">
        <v>19</v>
      </c>
      <c r="N786" s="187" t="s">
        <v>45</v>
      </c>
      <c r="O786" s="65"/>
      <c r="P786" s="188">
        <f>O786*H786</f>
        <v>0</v>
      </c>
      <c r="Q786" s="188">
        <v>0</v>
      </c>
      <c r="R786" s="188">
        <f>Q786*H786</f>
        <v>0</v>
      </c>
      <c r="S786" s="188">
        <v>0</v>
      </c>
      <c r="T786" s="189">
        <f>S786*H786</f>
        <v>0</v>
      </c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R786" s="190" t="s">
        <v>254</v>
      </c>
      <c r="AT786" s="190" t="s">
        <v>173</v>
      </c>
      <c r="AU786" s="190" t="s">
        <v>85</v>
      </c>
      <c r="AY786" s="18" t="s">
        <v>171</v>
      </c>
      <c r="BE786" s="191">
        <f>IF(N786="základní",J786,0)</f>
        <v>0</v>
      </c>
      <c r="BF786" s="191">
        <f>IF(N786="snížená",J786,0)</f>
        <v>0</v>
      </c>
      <c r="BG786" s="191">
        <f>IF(N786="zákl. přenesená",J786,0)</f>
        <v>0</v>
      </c>
      <c r="BH786" s="191">
        <f>IF(N786="sníž. přenesená",J786,0)</f>
        <v>0</v>
      </c>
      <c r="BI786" s="191">
        <f>IF(N786="nulová",J786,0)</f>
        <v>0</v>
      </c>
      <c r="BJ786" s="18" t="s">
        <v>85</v>
      </c>
      <c r="BK786" s="191">
        <f>ROUND(I786*H786,2)</f>
        <v>0</v>
      </c>
      <c r="BL786" s="18" t="s">
        <v>254</v>
      </c>
      <c r="BM786" s="190" t="s">
        <v>1253</v>
      </c>
    </row>
    <row r="787" spans="1:65" s="13" customFormat="1" ht="11.25">
      <c r="B787" s="192"/>
      <c r="C787" s="193"/>
      <c r="D787" s="194" t="s">
        <v>180</v>
      </c>
      <c r="E787" s="195" t="s">
        <v>19</v>
      </c>
      <c r="F787" s="196" t="s">
        <v>3335</v>
      </c>
      <c r="G787" s="193"/>
      <c r="H787" s="197">
        <v>2.016</v>
      </c>
      <c r="I787" s="198"/>
      <c r="J787" s="193"/>
      <c r="K787" s="193"/>
      <c r="L787" s="199"/>
      <c r="M787" s="200"/>
      <c r="N787" s="201"/>
      <c r="O787" s="201"/>
      <c r="P787" s="201"/>
      <c r="Q787" s="201"/>
      <c r="R787" s="201"/>
      <c r="S787" s="201"/>
      <c r="T787" s="202"/>
      <c r="AT787" s="203" t="s">
        <v>180</v>
      </c>
      <c r="AU787" s="203" t="s">
        <v>85</v>
      </c>
      <c r="AV787" s="13" t="s">
        <v>85</v>
      </c>
      <c r="AW787" s="13" t="s">
        <v>34</v>
      </c>
      <c r="AX787" s="13" t="s">
        <v>73</v>
      </c>
      <c r="AY787" s="203" t="s">
        <v>171</v>
      </c>
    </row>
    <row r="788" spans="1:65" s="14" customFormat="1" ht="11.25">
      <c r="B788" s="204"/>
      <c r="C788" s="205"/>
      <c r="D788" s="194" t="s">
        <v>180</v>
      </c>
      <c r="E788" s="206" t="s">
        <v>19</v>
      </c>
      <c r="F788" s="207" t="s">
        <v>183</v>
      </c>
      <c r="G788" s="205"/>
      <c r="H788" s="208">
        <v>2.016</v>
      </c>
      <c r="I788" s="209"/>
      <c r="J788" s="205"/>
      <c r="K788" s="205"/>
      <c r="L788" s="210"/>
      <c r="M788" s="211"/>
      <c r="N788" s="212"/>
      <c r="O788" s="212"/>
      <c r="P788" s="212"/>
      <c r="Q788" s="212"/>
      <c r="R788" s="212"/>
      <c r="S788" s="212"/>
      <c r="T788" s="213"/>
      <c r="AT788" s="214" t="s">
        <v>180</v>
      </c>
      <c r="AU788" s="214" t="s">
        <v>85</v>
      </c>
      <c r="AV788" s="14" t="s">
        <v>178</v>
      </c>
      <c r="AW788" s="14" t="s">
        <v>34</v>
      </c>
      <c r="AX788" s="14" t="s">
        <v>79</v>
      </c>
      <c r="AY788" s="214" t="s">
        <v>171</v>
      </c>
    </row>
    <row r="789" spans="1:65" s="2" customFormat="1" ht="48">
      <c r="A789" s="35"/>
      <c r="B789" s="36"/>
      <c r="C789" s="179" t="s">
        <v>1312</v>
      </c>
      <c r="D789" s="179" t="s">
        <v>173</v>
      </c>
      <c r="E789" s="180" t="s">
        <v>1256</v>
      </c>
      <c r="F789" s="181" t="s">
        <v>1257</v>
      </c>
      <c r="G789" s="182" t="s">
        <v>215</v>
      </c>
      <c r="H789" s="183">
        <v>2.016</v>
      </c>
      <c r="I789" s="184"/>
      <c r="J789" s="185">
        <f>ROUND(I789*H789,2)</f>
        <v>0</v>
      </c>
      <c r="K789" s="181" t="s">
        <v>177</v>
      </c>
      <c r="L789" s="40"/>
      <c r="M789" s="186" t="s">
        <v>19</v>
      </c>
      <c r="N789" s="187" t="s">
        <v>45</v>
      </c>
      <c r="O789" s="65"/>
      <c r="P789" s="188">
        <f>O789*H789</f>
        <v>0</v>
      </c>
      <c r="Q789" s="188">
        <v>0</v>
      </c>
      <c r="R789" s="188">
        <f>Q789*H789</f>
        <v>0</v>
      </c>
      <c r="S789" s="188">
        <v>0</v>
      </c>
      <c r="T789" s="189">
        <f>S789*H789</f>
        <v>0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90" t="s">
        <v>254</v>
      </c>
      <c r="AT789" s="190" t="s">
        <v>173</v>
      </c>
      <c r="AU789" s="190" t="s">
        <v>85</v>
      </c>
      <c r="AY789" s="18" t="s">
        <v>171</v>
      </c>
      <c r="BE789" s="191">
        <f>IF(N789="základní",J789,0)</f>
        <v>0</v>
      </c>
      <c r="BF789" s="191">
        <f>IF(N789="snížená",J789,0)</f>
        <v>0</v>
      </c>
      <c r="BG789" s="191">
        <f>IF(N789="zákl. přenesená",J789,0)</f>
        <v>0</v>
      </c>
      <c r="BH789" s="191">
        <f>IF(N789="sníž. přenesená",J789,0)</f>
        <v>0</v>
      </c>
      <c r="BI789" s="191">
        <f>IF(N789="nulová",J789,0)</f>
        <v>0</v>
      </c>
      <c r="BJ789" s="18" t="s">
        <v>85</v>
      </c>
      <c r="BK789" s="191">
        <f>ROUND(I789*H789,2)</f>
        <v>0</v>
      </c>
      <c r="BL789" s="18" t="s">
        <v>254</v>
      </c>
      <c r="BM789" s="190" t="s">
        <v>1258</v>
      </c>
    </row>
    <row r="790" spans="1:65" s="12" customFormat="1" ht="22.9" customHeight="1">
      <c r="B790" s="163"/>
      <c r="C790" s="164"/>
      <c r="D790" s="165" t="s">
        <v>72</v>
      </c>
      <c r="E790" s="177" t="s">
        <v>1259</v>
      </c>
      <c r="F790" s="177" t="s">
        <v>1260</v>
      </c>
      <c r="G790" s="164"/>
      <c r="H790" s="164"/>
      <c r="I790" s="167"/>
      <c r="J790" s="178">
        <f>BK790</f>
        <v>0</v>
      </c>
      <c r="K790" s="164"/>
      <c r="L790" s="169"/>
      <c r="M790" s="170"/>
      <c r="N790" s="171"/>
      <c r="O790" s="171"/>
      <c r="P790" s="172">
        <f>SUM(P791:P819)</f>
        <v>0</v>
      </c>
      <c r="Q790" s="171"/>
      <c r="R790" s="172">
        <f>SUM(R791:R819)</f>
        <v>0.202623</v>
      </c>
      <c r="S790" s="171"/>
      <c r="T790" s="173">
        <f>SUM(T791:T819)</f>
        <v>22.313559999999999</v>
      </c>
      <c r="AR790" s="174" t="s">
        <v>85</v>
      </c>
      <c r="AT790" s="175" t="s">
        <v>72</v>
      </c>
      <c r="AU790" s="175" t="s">
        <v>79</v>
      </c>
      <c r="AY790" s="174" t="s">
        <v>171</v>
      </c>
      <c r="BK790" s="176">
        <f>SUM(BK791:BK819)</f>
        <v>0</v>
      </c>
    </row>
    <row r="791" spans="1:65" s="2" customFormat="1" ht="24">
      <c r="A791" s="35"/>
      <c r="B791" s="36"/>
      <c r="C791" s="179" t="s">
        <v>1316</v>
      </c>
      <c r="D791" s="179" t="s">
        <v>173</v>
      </c>
      <c r="E791" s="180" t="s">
        <v>1261</v>
      </c>
      <c r="F791" s="181" t="s">
        <v>1262</v>
      </c>
      <c r="G791" s="182" t="s">
        <v>231</v>
      </c>
      <c r="H791" s="183">
        <v>345</v>
      </c>
      <c r="I791" s="184"/>
      <c r="J791" s="185">
        <f>ROUND(I791*H791,2)</f>
        <v>0</v>
      </c>
      <c r="K791" s="181" t="s">
        <v>177</v>
      </c>
      <c r="L791" s="40"/>
      <c r="M791" s="186" t="s">
        <v>19</v>
      </c>
      <c r="N791" s="187" t="s">
        <v>45</v>
      </c>
      <c r="O791" s="65"/>
      <c r="P791" s="188">
        <f>O791*H791</f>
        <v>0</v>
      </c>
      <c r="Q791" s="188">
        <v>0</v>
      </c>
      <c r="R791" s="188">
        <f>Q791*H791</f>
        <v>0</v>
      </c>
      <c r="S791" s="188">
        <v>6.3E-2</v>
      </c>
      <c r="T791" s="189">
        <f>S791*H791</f>
        <v>21.734999999999999</v>
      </c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R791" s="190" t="s">
        <v>254</v>
      </c>
      <c r="AT791" s="190" t="s">
        <v>173</v>
      </c>
      <c r="AU791" s="190" t="s">
        <v>85</v>
      </c>
      <c r="AY791" s="18" t="s">
        <v>171</v>
      </c>
      <c r="BE791" s="191">
        <f>IF(N791="základní",J791,0)</f>
        <v>0</v>
      </c>
      <c r="BF791" s="191">
        <f>IF(N791="snížená",J791,0)</f>
        <v>0</v>
      </c>
      <c r="BG791" s="191">
        <f>IF(N791="zákl. přenesená",J791,0)</f>
        <v>0</v>
      </c>
      <c r="BH791" s="191">
        <f>IF(N791="sníž. přenesená",J791,0)</f>
        <v>0</v>
      </c>
      <c r="BI791" s="191">
        <f>IF(N791="nulová",J791,0)</f>
        <v>0</v>
      </c>
      <c r="BJ791" s="18" t="s">
        <v>85</v>
      </c>
      <c r="BK791" s="191">
        <f>ROUND(I791*H791,2)</f>
        <v>0</v>
      </c>
      <c r="BL791" s="18" t="s">
        <v>254</v>
      </c>
      <c r="BM791" s="190" t="s">
        <v>1263</v>
      </c>
    </row>
    <row r="792" spans="1:65" s="13" customFormat="1" ht="11.25">
      <c r="B792" s="192"/>
      <c r="C792" s="193"/>
      <c r="D792" s="194" t="s">
        <v>180</v>
      </c>
      <c r="E792" s="195" t="s">
        <v>19</v>
      </c>
      <c r="F792" s="196" t="s">
        <v>3336</v>
      </c>
      <c r="G792" s="193"/>
      <c r="H792" s="197">
        <v>345</v>
      </c>
      <c r="I792" s="198"/>
      <c r="J792" s="193"/>
      <c r="K792" s="193"/>
      <c r="L792" s="199"/>
      <c r="M792" s="200"/>
      <c r="N792" s="201"/>
      <c r="O792" s="201"/>
      <c r="P792" s="201"/>
      <c r="Q792" s="201"/>
      <c r="R792" s="201"/>
      <c r="S792" s="201"/>
      <c r="T792" s="202"/>
      <c r="AT792" s="203" t="s">
        <v>180</v>
      </c>
      <c r="AU792" s="203" t="s">
        <v>85</v>
      </c>
      <c r="AV792" s="13" t="s">
        <v>85</v>
      </c>
      <c r="AW792" s="13" t="s">
        <v>34</v>
      </c>
      <c r="AX792" s="13" t="s">
        <v>79</v>
      </c>
      <c r="AY792" s="203" t="s">
        <v>171</v>
      </c>
    </row>
    <row r="793" spans="1:65" s="2" customFormat="1" ht="24">
      <c r="A793" s="35"/>
      <c r="B793" s="36"/>
      <c r="C793" s="179" t="s">
        <v>1320</v>
      </c>
      <c r="D793" s="179" t="s">
        <v>173</v>
      </c>
      <c r="E793" s="180" t="s">
        <v>1266</v>
      </c>
      <c r="F793" s="181" t="s">
        <v>1267</v>
      </c>
      <c r="G793" s="182" t="s">
        <v>231</v>
      </c>
      <c r="H793" s="183">
        <v>345</v>
      </c>
      <c r="I793" s="184"/>
      <c r="J793" s="185">
        <f>ROUND(I793*H793,2)</f>
        <v>0</v>
      </c>
      <c r="K793" s="181" t="s">
        <v>177</v>
      </c>
      <c r="L793" s="40"/>
      <c r="M793" s="186" t="s">
        <v>19</v>
      </c>
      <c r="N793" s="187" t="s">
        <v>45</v>
      </c>
      <c r="O793" s="65"/>
      <c r="P793" s="188">
        <f>O793*H793</f>
        <v>0</v>
      </c>
      <c r="Q793" s="188">
        <v>0</v>
      </c>
      <c r="R793" s="188">
        <f>Q793*H793</f>
        <v>0</v>
      </c>
      <c r="S793" s="188">
        <v>0</v>
      </c>
      <c r="T793" s="189">
        <f>S793*H793</f>
        <v>0</v>
      </c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R793" s="190" t="s">
        <v>254</v>
      </c>
      <c r="AT793" s="190" t="s">
        <v>173</v>
      </c>
      <c r="AU793" s="190" t="s">
        <v>85</v>
      </c>
      <c r="AY793" s="18" t="s">
        <v>171</v>
      </c>
      <c r="BE793" s="191">
        <f>IF(N793="základní",J793,0)</f>
        <v>0</v>
      </c>
      <c r="BF793" s="191">
        <f>IF(N793="snížená",J793,0)</f>
        <v>0</v>
      </c>
      <c r="BG793" s="191">
        <f>IF(N793="zákl. přenesená",J793,0)</f>
        <v>0</v>
      </c>
      <c r="BH793" s="191">
        <f>IF(N793="sníž. přenesená",J793,0)</f>
        <v>0</v>
      </c>
      <c r="BI793" s="191">
        <f>IF(N793="nulová",J793,0)</f>
        <v>0</v>
      </c>
      <c r="BJ793" s="18" t="s">
        <v>85</v>
      </c>
      <c r="BK793" s="191">
        <f>ROUND(I793*H793,2)</f>
        <v>0</v>
      </c>
      <c r="BL793" s="18" t="s">
        <v>254</v>
      </c>
      <c r="BM793" s="190" t="s">
        <v>1268</v>
      </c>
    </row>
    <row r="794" spans="1:65" s="13" customFormat="1" ht="11.25">
      <c r="B794" s="192"/>
      <c r="C794" s="193"/>
      <c r="D794" s="194" t="s">
        <v>180</v>
      </c>
      <c r="E794" s="195" t="s">
        <v>19</v>
      </c>
      <c r="F794" s="196" t="s">
        <v>3336</v>
      </c>
      <c r="G794" s="193"/>
      <c r="H794" s="197">
        <v>345</v>
      </c>
      <c r="I794" s="198"/>
      <c r="J794" s="193"/>
      <c r="K794" s="193"/>
      <c r="L794" s="199"/>
      <c r="M794" s="200"/>
      <c r="N794" s="201"/>
      <c r="O794" s="201"/>
      <c r="P794" s="201"/>
      <c r="Q794" s="201"/>
      <c r="R794" s="201"/>
      <c r="S794" s="201"/>
      <c r="T794" s="202"/>
      <c r="AT794" s="203" t="s">
        <v>180</v>
      </c>
      <c r="AU794" s="203" t="s">
        <v>85</v>
      </c>
      <c r="AV794" s="13" t="s">
        <v>85</v>
      </c>
      <c r="AW794" s="13" t="s">
        <v>34</v>
      </c>
      <c r="AX794" s="13" t="s">
        <v>79</v>
      </c>
      <c r="AY794" s="203" t="s">
        <v>171</v>
      </c>
    </row>
    <row r="795" spans="1:65" s="2" customFormat="1" ht="33" customHeight="1">
      <c r="A795" s="35"/>
      <c r="B795" s="36"/>
      <c r="C795" s="179" t="s">
        <v>1324</v>
      </c>
      <c r="D795" s="179" t="s">
        <v>173</v>
      </c>
      <c r="E795" s="180" t="s">
        <v>1269</v>
      </c>
      <c r="F795" s="181" t="s">
        <v>1270</v>
      </c>
      <c r="G795" s="182" t="s">
        <v>318</v>
      </c>
      <c r="H795" s="183">
        <v>32</v>
      </c>
      <c r="I795" s="184"/>
      <c r="J795" s="185">
        <f>ROUND(I795*H795,2)</f>
        <v>0</v>
      </c>
      <c r="K795" s="181" t="s">
        <v>177</v>
      </c>
      <c r="L795" s="40"/>
      <c r="M795" s="186" t="s">
        <v>19</v>
      </c>
      <c r="N795" s="187" t="s">
        <v>45</v>
      </c>
      <c r="O795" s="65"/>
      <c r="P795" s="188">
        <f>O795*H795</f>
        <v>0</v>
      </c>
      <c r="Q795" s="188">
        <v>0</v>
      </c>
      <c r="R795" s="188">
        <f>Q795*H795</f>
        <v>0</v>
      </c>
      <c r="S795" s="188">
        <v>1.8079999999999999E-2</v>
      </c>
      <c r="T795" s="189">
        <f>S795*H795</f>
        <v>0.57855999999999996</v>
      </c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R795" s="190" t="s">
        <v>254</v>
      </c>
      <c r="AT795" s="190" t="s">
        <v>173</v>
      </c>
      <c r="AU795" s="190" t="s">
        <v>85</v>
      </c>
      <c r="AY795" s="18" t="s">
        <v>171</v>
      </c>
      <c r="BE795" s="191">
        <f>IF(N795="základní",J795,0)</f>
        <v>0</v>
      </c>
      <c r="BF795" s="191">
        <f>IF(N795="snížená",J795,0)</f>
        <v>0</v>
      </c>
      <c r="BG795" s="191">
        <f>IF(N795="zákl. přenesená",J795,0)</f>
        <v>0</v>
      </c>
      <c r="BH795" s="191">
        <f>IF(N795="sníž. přenesená",J795,0)</f>
        <v>0</v>
      </c>
      <c r="BI795" s="191">
        <f>IF(N795="nulová",J795,0)</f>
        <v>0</v>
      </c>
      <c r="BJ795" s="18" t="s">
        <v>85</v>
      </c>
      <c r="BK795" s="191">
        <f>ROUND(I795*H795,2)</f>
        <v>0</v>
      </c>
      <c r="BL795" s="18" t="s">
        <v>254</v>
      </c>
      <c r="BM795" s="190" t="s">
        <v>1271</v>
      </c>
    </row>
    <row r="796" spans="1:65" s="13" customFormat="1" ht="11.25">
      <c r="B796" s="192"/>
      <c r="C796" s="193"/>
      <c r="D796" s="194" t="s">
        <v>180</v>
      </c>
      <c r="E796" s="195" t="s">
        <v>19</v>
      </c>
      <c r="F796" s="196" t="s">
        <v>3337</v>
      </c>
      <c r="G796" s="193"/>
      <c r="H796" s="197">
        <v>32</v>
      </c>
      <c r="I796" s="198"/>
      <c r="J796" s="193"/>
      <c r="K796" s="193"/>
      <c r="L796" s="199"/>
      <c r="M796" s="200"/>
      <c r="N796" s="201"/>
      <c r="O796" s="201"/>
      <c r="P796" s="201"/>
      <c r="Q796" s="201"/>
      <c r="R796" s="201"/>
      <c r="S796" s="201"/>
      <c r="T796" s="202"/>
      <c r="AT796" s="203" t="s">
        <v>180</v>
      </c>
      <c r="AU796" s="203" t="s">
        <v>85</v>
      </c>
      <c r="AV796" s="13" t="s">
        <v>85</v>
      </c>
      <c r="AW796" s="13" t="s">
        <v>34</v>
      </c>
      <c r="AX796" s="13" t="s">
        <v>79</v>
      </c>
      <c r="AY796" s="203" t="s">
        <v>171</v>
      </c>
    </row>
    <row r="797" spans="1:65" s="2" customFormat="1" ht="24">
      <c r="A797" s="35"/>
      <c r="B797" s="36"/>
      <c r="C797" s="179" t="s">
        <v>1329</v>
      </c>
      <c r="D797" s="179" t="s">
        <v>173</v>
      </c>
      <c r="E797" s="180" t="s">
        <v>1274</v>
      </c>
      <c r="F797" s="181" t="s">
        <v>1267</v>
      </c>
      <c r="G797" s="182" t="s">
        <v>318</v>
      </c>
      <c r="H797" s="183">
        <v>32</v>
      </c>
      <c r="I797" s="184"/>
      <c r="J797" s="185">
        <f>ROUND(I797*H797,2)</f>
        <v>0</v>
      </c>
      <c r="K797" s="181" t="s">
        <v>177</v>
      </c>
      <c r="L797" s="40"/>
      <c r="M797" s="186" t="s">
        <v>19</v>
      </c>
      <c r="N797" s="187" t="s">
        <v>45</v>
      </c>
      <c r="O797" s="65"/>
      <c r="P797" s="188">
        <f>O797*H797</f>
        <v>0</v>
      </c>
      <c r="Q797" s="188">
        <v>0</v>
      </c>
      <c r="R797" s="188">
        <f>Q797*H797</f>
        <v>0</v>
      </c>
      <c r="S797" s="188">
        <v>0</v>
      </c>
      <c r="T797" s="189">
        <f>S797*H797</f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190" t="s">
        <v>254</v>
      </c>
      <c r="AT797" s="190" t="s">
        <v>173</v>
      </c>
      <c r="AU797" s="190" t="s">
        <v>85</v>
      </c>
      <c r="AY797" s="18" t="s">
        <v>171</v>
      </c>
      <c r="BE797" s="191">
        <f>IF(N797="základní",J797,0)</f>
        <v>0</v>
      </c>
      <c r="BF797" s="191">
        <f>IF(N797="snížená",J797,0)</f>
        <v>0</v>
      </c>
      <c r="BG797" s="191">
        <f>IF(N797="zákl. přenesená",J797,0)</f>
        <v>0</v>
      </c>
      <c r="BH797" s="191">
        <f>IF(N797="sníž. přenesená",J797,0)</f>
        <v>0</v>
      </c>
      <c r="BI797" s="191">
        <f>IF(N797="nulová",J797,0)</f>
        <v>0</v>
      </c>
      <c r="BJ797" s="18" t="s">
        <v>85</v>
      </c>
      <c r="BK797" s="191">
        <f>ROUND(I797*H797,2)</f>
        <v>0</v>
      </c>
      <c r="BL797" s="18" t="s">
        <v>254</v>
      </c>
      <c r="BM797" s="190" t="s">
        <v>1275</v>
      </c>
    </row>
    <row r="798" spans="1:65" s="13" customFormat="1" ht="11.25">
      <c r="B798" s="192"/>
      <c r="C798" s="193"/>
      <c r="D798" s="194" t="s">
        <v>180</v>
      </c>
      <c r="E798" s="195" t="s">
        <v>19</v>
      </c>
      <c r="F798" s="196" t="s">
        <v>341</v>
      </c>
      <c r="G798" s="193"/>
      <c r="H798" s="197">
        <v>32</v>
      </c>
      <c r="I798" s="198"/>
      <c r="J798" s="193"/>
      <c r="K798" s="193"/>
      <c r="L798" s="199"/>
      <c r="M798" s="200"/>
      <c r="N798" s="201"/>
      <c r="O798" s="201"/>
      <c r="P798" s="201"/>
      <c r="Q798" s="201"/>
      <c r="R798" s="201"/>
      <c r="S798" s="201"/>
      <c r="T798" s="202"/>
      <c r="AT798" s="203" t="s">
        <v>180</v>
      </c>
      <c r="AU798" s="203" t="s">
        <v>85</v>
      </c>
      <c r="AV798" s="13" t="s">
        <v>85</v>
      </c>
      <c r="AW798" s="13" t="s">
        <v>34</v>
      </c>
      <c r="AX798" s="13" t="s">
        <v>79</v>
      </c>
      <c r="AY798" s="203" t="s">
        <v>171</v>
      </c>
    </row>
    <row r="799" spans="1:65" s="2" customFormat="1" ht="44.25" customHeight="1">
      <c r="A799" s="35"/>
      <c r="B799" s="36"/>
      <c r="C799" s="179" t="s">
        <v>1333</v>
      </c>
      <c r="D799" s="179" t="s">
        <v>173</v>
      </c>
      <c r="E799" s="180" t="s">
        <v>1276</v>
      </c>
      <c r="F799" s="181" t="s">
        <v>1277</v>
      </c>
      <c r="G799" s="182" t="s">
        <v>231</v>
      </c>
      <c r="H799" s="183">
        <v>415</v>
      </c>
      <c r="I799" s="184"/>
      <c r="J799" s="185">
        <f>ROUND(I799*H799,2)</f>
        <v>0</v>
      </c>
      <c r="K799" s="181" t="s">
        <v>177</v>
      </c>
      <c r="L799" s="40"/>
      <c r="M799" s="186" t="s">
        <v>19</v>
      </c>
      <c r="N799" s="187" t="s">
        <v>45</v>
      </c>
      <c r="O799" s="65"/>
      <c r="P799" s="188">
        <f>O799*H799</f>
        <v>0</v>
      </c>
      <c r="Q799" s="188">
        <v>1.0000000000000001E-5</v>
      </c>
      <c r="R799" s="188">
        <f>Q799*H799</f>
        <v>4.15E-3</v>
      </c>
      <c r="S799" s="188">
        <v>0</v>
      </c>
      <c r="T799" s="189">
        <f>S799*H799</f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190" t="s">
        <v>254</v>
      </c>
      <c r="AT799" s="190" t="s">
        <v>173</v>
      </c>
      <c r="AU799" s="190" t="s">
        <v>85</v>
      </c>
      <c r="AY799" s="18" t="s">
        <v>171</v>
      </c>
      <c r="BE799" s="191">
        <f>IF(N799="základní",J799,0)</f>
        <v>0</v>
      </c>
      <c r="BF799" s="191">
        <f>IF(N799="snížená",J799,0)</f>
        <v>0</v>
      </c>
      <c r="BG799" s="191">
        <f>IF(N799="zákl. přenesená",J799,0)</f>
        <v>0</v>
      </c>
      <c r="BH799" s="191">
        <f>IF(N799="sníž. přenesená",J799,0)</f>
        <v>0</v>
      </c>
      <c r="BI799" s="191">
        <f>IF(N799="nulová",J799,0)</f>
        <v>0</v>
      </c>
      <c r="BJ799" s="18" t="s">
        <v>85</v>
      </c>
      <c r="BK799" s="191">
        <f>ROUND(I799*H799,2)</f>
        <v>0</v>
      </c>
      <c r="BL799" s="18" t="s">
        <v>254</v>
      </c>
      <c r="BM799" s="190" t="s">
        <v>1278</v>
      </c>
    </row>
    <row r="800" spans="1:65" s="13" customFormat="1" ht="11.25">
      <c r="B800" s="192"/>
      <c r="C800" s="193"/>
      <c r="D800" s="194" t="s">
        <v>180</v>
      </c>
      <c r="E800" s="195" t="s">
        <v>19</v>
      </c>
      <c r="F800" s="196" t="s">
        <v>3338</v>
      </c>
      <c r="G800" s="193"/>
      <c r="H800" s="197">
        <v>415</v>
      </c>
      <c r="I800" s="198"/>
      <c r="J800" s="193"/>
      <c r="K800" s="193"/>
      <c r="L800" s="199"/>
      <c r="M800" s="200"/>
      <c r="N800" s="201"/>
      <c r="O800" s="201"/>
      <c r="P800" s="201"/>
      <c r="Q800" s="201"/>
      <c r="R800" s="201"/>
      <c r="S800" s="201"/>
      <c r="T800" s="202"/>
      <c r="AT800" s="203" t="s">
        <v>180</v>
      </c>
      <c r="AU800" s="203" t="s">
        <v>85</v>
      </c>
      <c r="AV800" s="13" t="s">
        <v>85</v>
      </c>
      <c r="AW800" s="13" t="s">
        <v>34</v>
      </c>
      <c r="AX800" s="13" t="s">
        <v>79</v>
      </c>
      <c r="AY800" s="203" t="s">
        <v>171</v>
      </c>
    </row>
    <row r="801" spans="1:65" s="2" customFormat="1" ht="44.25" customHeight="1">
      <c r="A801" s="35"/>
      <c r="B801" s="36"/>
      <c r="C801" s="215" t="s">
        <v>1338</v>
      </c>
      <c r="D801" s="215" t="s">
        <v>285</v>
      </c>
      <c r="E801" s="216" t="s">
        <v>1281</v>
      </c>
      <c r="F801" s="217" t="s">
        <v>1282</v>
      </c>
      <c r="G801" s="218" t="s">
        <v>231</v>
      </c>
      <c r="H801" s="219">
        <v>456.5</v>
      </c>
      <c r="I801" s="220"/>
      <c r="J801" s="221">
        <f>ROUND(I801*H801,2)</f>
        <v>0</v>
      </c>
      <c r="K801" s="217" t="s">
        <v>177</v>
      </c>
      <c r="L801" s="222"/>
      <c r="M801" s="223" t="s">
        <v>19</v>
      </c>
      <c r="N801" s="224" t="s">
        <v>45</v>
      </c>
      <c r="O801" s="65"/>
      <c r="P801" s="188">
        <f>O801*H801</f>
        <v>0</v>
      </c>
      <c r="Q801" s="188">
        <v>4.0000000000000002E-4</v>
      </c>
      <c r="R801" s="188">
        <f>Q801*H801</f>
        <v>0.18260000000000001</v>
      </c>
      <c r="S801" s="188">
        <v>0</v>
      </c>
      <c r="T801" s="189">
        <f>S801*H801</f>
        <v>0</v>
      </c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R801" s="190" t="s">
        <v>341</v>
      </c>
      <c r="AT801" s="190" t="s">
        <v>285</v>
      </c>
      <c r="AU801" s="190" t="s">
        <v>85</v>
      </c>
      <c r="AY801" s="18" t="s">
        <v>171</v>
      </c>
      <c r="BE801" s="191">
        <f>IF(N801="základní",J801,0)</f>
        <v>0</v>
      </c>
      <c r="BF801" s="191">
        <f>IF(N801="snížená",J801,0)</f>
        <v>0</v>
      </c>
      <c r="BG801" s="191">
        <f>IF(N801="zákl. přenesená",J801,0)</f>
        <v>0</v>
      </c>
      <c r="BH801" s="191">
        <f>IF(N801="sníž. přenesená",J801,0)</f>
        <v>0</v>
      </c>
      <c r="BI801" s="191">
        <f>IF(N801="nulová",J801,0)</f>
        <v>0</v>
      </c>
      <c r="BJ801" s="18" t="s">
        <v>85</v>
      </c>
      <c r="BK801" s="191">
        <f>ROUND(I801*H801,2)</f>
        <v>0</v>
      </c>
      <c r="BL801" s="18" t="s">
        <v>254</v>
      </c>
      <c r="BM801" s="190" t="s">
        <v>1283</v>
      </c>
    </row>
    <row r="802" spans="1:65" s="13" customFormat="1" ht="11.25">
      <c r="B802" s="192"/>
      <c r="C802" s="193"/>
      <c r="D802" s="194" t="s">
        <v>180</v>
      </c>
      <c r="E802" s="195" t="s">
        <v>19</v>
      </c>
      <c r="F802" s="196" t="s">
        <v>3339</v>
      </c>
      <c r="G802" s="193"/>
      <c r="H802" s="197">
        <v>415</v>
      </c>
      <c r="I802" s="198"/>
      <c r="J802" s="193"/>
      <c r="K802" s="193"/>
      <c r="L802" s="199"/>
      <c r="M802" s="200"/>
      <c r="N802" s="201"/>
      <c r="O802" s="201"/>
      <c r="P802" s="201"/>
      <c r="Q802" s="201"/>
      <c r="R802" s="201"/>
      <c r="S802" s="201"/>
      <c r="T802" s="202"/>
      <c r="AT802" s="203" t="s">
        <v>180</v>
      </c>
      <c r="AU802" s="203" t="s">
        <v>85</v>
      </c>
      <c r="AV802" s="13" t="s">
        <v>85</v>
      </c>
      <c r="AW802" s="13" t="s">
        <v>34</v>
      </c>
      <c r="AX802" s="13" t="s">
        <v>79</v>
      </c>
      <c r="AY802" s="203" t="s">
        <v>171</v>
      </c>
    </row>
    <row r="803" spans="1:65" s="13" customFormat="1" ht="11.25">
      <c r="B803" s="192"/>
      <c r="C803" s="193"/>
      <c r="D803" s="194" t="s">
        <v>180</v>
      </c>
      <c r="E803" s="193"/>
      <c r="F803" s="196" t="s">
        <v>3340</v>
      </c>
      <c r="G803" s="193"/>
      <c r="H803" s="197">
        <v>456.5</v>
      </c>
      <c r="I803" s="198"/>
      <c r="J803" s="193"/>
      <c r="K803" s="193"/>
      <c r="L803" s="199"/>
      <c r="M803" s="200"/>
      <c r="N803" s="201"/>
      <c r="O803" s="201"/>
      <c r="P803" s="201"/>
      <c r="Q803" s="201"/>
      <c r="R803" s="201"/>
      <c r="S803" s="201"/>
      <c r="T803" s="202"/>
      <c r="AT803" s="203" t="s">
        <v>180</v>
      </c>
      <c r="AU803" s="203" t="s">
        <v>85</v>
      </c>
      <c r="AV803" s="13" t="s">
        <v>85</v>
      </c>
      <c r="AW803" s="13" t="s">
        <v>4</v>
      </c>
      <c r="AX803" s="13" t="s">
        <v>79</v>
      </c>
      <c r="AY803" s="203" t="s">
        <v>171</v>
      </c>
    </row>
    <row r="804" spans="1:65" s="2" customFormat="1" ht="36">
      <c r="A804" s="35"/>
      <c r="B804" s="36"/>
      <c r="C804" s="179" t="s">
        <v>1344</v>
      </c>
      <c r="D804" s="179" t="s">
        <v>173</v>
      </c>
      <c r="E804" s="180" t="s">
        <v>1286</v>
      </c>
      <c r="F804" s="181" t="s">
        <v>1287</v>
      </c>
      <c r="G804" s="182" t="s">
        <v>231</v>
      </c>
      <c r="H804" s="183">
        <v>60</v>
      </c>
      <c r="I804" s="184"/>
      <c r="J804" s="185">
        <f>ROUND(I804*H804,2)</f>
        <v>0</v>
      </c>
      <c r="K804" s="181" t="s">
        <v>177</v>
      </c>
      <c r="L804" s="40"/>
      <c r="M804" s="186" t="s">
        <v>19</v>
      </c>
      <c r="N804" s="187" t="s">
        <v>45</v>
      </c>
      <c r="O804" s="65"/>
      <c r="P804" s="188">
        <f>O804*H804</f>
        <v>0</v>
      </c>
      <c r="Q804" s="188">
        <v>0</v>
      </c>
      <c r="R804" s="188">
        <f>Q804*H804</f>
        <v>0</v>
      </c>
      <c r="S804" s="188">
        <v>0</v>
      </c>
      <c r="T804" s="189">
        <f>S804*H804</f>
        <v>0</v>
      </c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R804" s="190" t="s">
        <v>254</v>
      </c>
      <c r="AT804" s="190" t="s">
        <v>173</v>
      </c>
      <c r="AU804" s="190" t="s">
        <v>85</v>
      </c>
      <c r="AY804" s="18" t="s">
        <v>171</v>
      </c>
      <c r="BE804" s="191">
        <f>IF(N804="základní",J804,0)</f>
        <v>0</v>
      </c>
      <c r="BF804" s="191">
        <f>IF(N804="snížená",J804,0)</f>
        <v>0</v>
      </c>
      <c r="BG804" s="191">
        <f>IF(N804="zákl. přenesená",J804,0)</f>
        <v>0</v>
      </c>
      <c r="BH804" s="191">
        <f>IF(N804="sníž. přenesená",J804,0)</f>
        <v>0</v>
      </c>
      <c r="BI804" s="191">
        <f>IF(N804="nulová",J804,0)</f>
        <v>0</v>
      </c>
      <c r="BJ804" s="18" t="s">
        <v>85</v>
      </c>
      <c r="BK804" s="191">
        <f>ROUND(I804*H804,2)</f>
        <v>0</v>
      </c>
      <c r="BL804" s="18" t="s">
        <v>254</v>
      </c>
      <c r="BM804" s="190" t="s">
        <v>1288</v>
      </c>
    </row>
    <row r="805" spans="1:65" s="13" customFormat="1" ht="11.25">
      <c r="B805" s="192"/>
      <c r="C805" s="193"/>
      <c r="D805" s="194" t="s">
        <v>180</v>
      </c>
      <c r="E805" s="195" t="s">
        <v>19</v>
      </c>
      <c r="F805" s="196" t="s">
        <v>3341</v>
      </c>
      <c r="G805" s="193"/>
      <c r="H805" s="197">
        <v>60</v>
      </c>
      <c r="I805" s="198"/>
      <c r="J805" s="193"/>
      <c r="K805" s="193"/>
      <c r="L805" s="199"/>
      <c r="M805" s="200"/>
      <c r="N805" s="201"/>
      <c r="O805" s="201"/>
      <c r="P805" s="201"/>
      <c r="Q805" s="201"/>
      <c r="R805" s="201"/>
      <c r="S805" s="201"/>
      <c r="T805" s="202"/>
      <c r="AT805" s="203" t="s">
        <v>180</v>
      </c>
      <c r="AU805" s="203" t="s">
        <v>85</v>
      </c>
      <c r="AV805" s="13" t="s">
        <v>85</v>
      </c>
      <c r="AW805" s="13" t="s">
        <v>34</v>
      </c>
      <c r="AX805" s="13" t="s">
        <v>73</v>
      </c>
      <c r="AY805" s="203" t="s">
        <v>171</v>
      </c>
    </row>
    <row r="806" spans="1:65" s="14" customFormat="1" ht="11.25">
      <c r="B806" s="204"/>
      <c r="C806" s="205"/>
      <c r="D806" s="194" t="s">
        <v>180</v>
      </c>
      <c r="E806" s="206" t="s">
        <v>19</v>
      </c>
      <c r="F806" s="207" t="s">
        <v>183</v>
      </c>
      <c r="G806" s="205"/>
      <c r="H806" s="208">
        <v>60</v>
      </c>
      <c r="I806" s="209"/>
      <c r="J806" s="205"/>
      <c r="K806" s="205"/>
      <c r="L806" s="210"/>
      <c r="M806" s="211"/>
      <c r="N806" s="212"/>
      <c r="O806" s="212"/>
      <c r="P806" s="212"/>
      <c r="Q806" s="212"/>
      <c r="R806" s="212"/>
      <c r="S806" s="212"/>
      <c r="T806" s="213"/>
      <c r="AT806" s="214" t="s">
        <v>180</v>
      </c>
      <c r="AU806" s="214" t="s">
        <v>85</v>
      </c>
      <c r="AV806" s="14" t="s">
        <v>178</v>
      </c>
      <c r="AW806" s="14" t="s">
        <v>34</v>
      </c>
      <c r="AX806" s="14" t="s">
        <v>79</v>
      </c>
      <c r="AY806" s="214" t="s">
        <v>171</v>
      </c>
    </row>
    <row r="807" spans="1:65" s="2" customFormat="1" ht="36">
      <c r="A807" s="35"/>
      <c r="B807" s="36"/>
      <c r="C807" s="215" t="s">
        <v>1348</v>
      </c>
      <c r="D807" s="215" t="s">
        <v>285</v>
      </c>
      <c r="E807" s="216" t="s">
        <v>1291</v>
      </c>
      <c r="F807" s="217" t="s">
        <v>1292</v>
      </c>
      <c r="G807" s="218" t="s">
        <v>231</v>
      </c>
      <c r="H807" s="219">
        <v>66</v>
      </c>
      <c r="I807" s="220"/>
      <c r="J807" s="221">
        <f>ROUND(I807*H807,2)</f>
        <v>0</v>
      </c>
      <c r="K807" s="217" t="s">
        <v>177</v>
      </c>
      <c r="L807" s="222"/>
      <c r="M807" s="223" t="s">
        <v>19</v>
      </c>
      <c r="N807" s="224" t="s">
        <v>45</v>
      </c>
      <c r="O807" s="65"/>
      <c r="P807" s="188">
        <f>O807*H807</f>
        <v>0</v>
      </c>
      <c r="Q807" s="188">
        <v>1.2999999999999999E-4</v>
      </c>
      <c r="R807" s="188">
        <f>Q807*H807</f>
        <v>8.5799999999999991E-3</v>
      </c>
      <c r="S807" s="188">
        <v>0</v>
      </c>
      <c r="T807" s="189">
        <f>S807*H807</f>
        <v>0</v>
      </c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R807" s="190" t="s">
        <v>341</v>
      </c>
      <c r="AT807" s="190" t="s">
        <v>285</v>
      </c>
      <c r="AU807" s="190" t="s">
        <v>85</v>
      </c>
      <c r="AY807" s="18" t="s">
        <v>171</v>
      </c>
      <c r="BE807" s="191">
        <f>IF(N807="základní",J807,0)</f>
        <v>0</v>
      </c>
      <c r="BF807" s="191">
        <f>IF(N807="snížená",J807,0)</f>
        <v>0</v>
      </c>
      <c r="BG807" s="191">
        <f>IF(N807="zákl. přenesená",J807,0)</f>
        <v>0</v>
      </c>
      <c r="BH807" s="191">
        <f>IF(N807="sníž. přenesená",J807,0)</f>
        <v>0</v>
      </c>
      <c r="BI807" s="191">
        <f>IF(N807="nulová",J807,0)</f>
        <v>0</v>
      </c>
      <c r="BJ807" s="18" t="s">
        <v>85</v>
      </c>
      <c r="BK807" s="191">
        <f>ROUND(I807*H807,2)</f>
        <v>0</v>
      </c>
      <c r="BL807" s="18" t="s">
        <v>254</v>
      </c>
      <c r="BM807" s="190" t="s">
        <v>1293</v>
      </c>
    </row>
    <row r="808" spans="1:65" s="13" customFormat="1" ht="11.25">
      <c r="B808" s="192"/>
      <c r="C808" s="193"/>
      <c r="D808" s="194" t="s">
        <v>180</v>
      </c>
      <c r="E808" s="195" t="s">
        <v>19</v>
      </c>
      <c r="F808" s="196" t="s">
        <v>3342</v>
      </c>
      <c r="G808" s="193"/>
      <c r="H808" s="197">
        <v>66</v>
      </c>
      <c r="I808" s="198"/>
      <c r="J808" s="193"/>
      <c r="K808" s="193"/>
      <c r="L808" s="199"/>
      <c r="M808" s="200"/>
      <c r="N808" s="201"/>
      <c r="O808" s="201"/>
      <c r="P808" s="201"/>
      <c r="Q808" s="201"/>
      <c r="R808" s="201"/>
      <c r="S808" s="201"/>
      <c r="T808" s="202"/>
      <c r="AT808" s="203" t="s">
        <v>180</v>
      </c>
      <c r="AU808" s="203" t="s">
        <v>85</v>
      </c>
      <c r="AV808" s="13" t="s">
        <v>85</v>
      </c>
      <c r="AW808" s="13" t="s">
        <v>34</v>
      </c>
      <c r="AX808" s="13" t="s">
        <v>73</v>
      </c>
      <c r="AY808" s="203" t="s">
        <v>171</v>
      </c>
    </row>
    <row r="809" spans="1:65" s="14" customFormat="1" ht="11.25">
      <c r="B809" s="204"/>
      <c r="C809" s="205"/>
      <c r="D809" s="194" t="s">
        <v>180</v>
      </c>
      <c r="E809" s="206" t="s">
        <v>19</v>
      </c>
      <c r="F809" s="207" t="s">
        <v>183</v>
      </c>
      <c r="G809" s="205"/>
      <c r="H809" s="208">
        <v>66</v>
      </c>
      <c r="I809" s="209"/>
      <c r="J809" s="205"/>
      <c r="K809" s="205"/>
      <c r="L809" s="210"/>
      <c r="M809" s="211"/>
      <c r="N809" s="212"/>
      <c r="O809" s="212"/>
      <c r="P809" s="212"/>
      <c r="Q809" s="212"/>
      <c r="R809" s="212"/>
      <c r="S809" s="212"/>
      <c r="T809" s="213"/>
      <c r="AT809" s="214" t="s">
        <v>180</v>
      </c>
      <c r="AU809" s="214" t="s">
        <v>85</v>
      </c>
      <c r="AV809" s="14" t="s">
        <v>178</v>
      </c>
      <c r="AW809" s="14" t="s">
        <v>34</v>
      </c>
      <c r="AX809" s="14" t="s">
        <v>79</v>
      </c>
      <c r="AY809" s="214" t="s">
        <v>171</v>
      </c>
    </row>
    <row r="810" spans="1:65" s="2" customFormat="1" ht="36">
      <c r="A810" s="35"/>
      <c r="B810" s="36"/>
      <c r="C810" s="179" t="s">
        <v>1353</v>
      </c>
      <c r="D810" s="179" t="s">
        <v>173</v>
      </c>
      <c r="E810" s="180" t="s">
        <v>1286</v>
      </c>
      <c r="F810" s="181" t="s">
        <v>1287</v>
      </c>
      <c r="G810" s="182" t="s">
        <v>231</v>
      </c>
      <c r="H810" s="183">
        <v>51</v>
      </c>
      <c r="I810" s="184"/>
      <c r="J810" s="185">
        <f>ROUND(I810*H810,2)</f>
        <v>0</v>
      </c>
      <c r="K810" s="181" t="s">
        <v>177</v>
      </c>
      <c r="L810" s="40"/>
      <c r="M810" s="186" t="s">
        <v>19</v>
      </c>
      <c r="N810" s="187" t="s">
        <v>45</v>
      </c>
      <c r="O810" s="65"/>
      <c r="P810" s="188">
        <f>O810*H810</f>
        <v>0</v>
      </c>
      <c r="Q810" s="188">
        <v>0</v>
      </c>
      <c r="R810" s="188">
        <f>Q810*H810</f>
        <v>0</v>
      </c>
      <c r="S810" s="188">
        <v>0</v>
      </c>
      <c r="T810" s="189">
        <f>S810*H810</f>
        <v>0</v>
      </c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R810" s="190" t="s">
        <v>254</v>
      </c>
      <c r="AT810" s="190" t="s">
        <v>173</v>
      </c>
      <c r="AU810" s="190" t="s">
        <v>85</v>
      </c>
      <c r="AY810" s="18" t="s">
        <v>171</v>
      </c>
      <c r="BE810" s="191">
        <f>IF(N810="základní",J810,0)</f>
        <v>0</v>
      </c>
      <c r="BF810" s="191">
        <f>IF(N810="snížená",J810,0)</f>
        <v>0</v>
      </c>
      <c r="BG810" s="191">
        <f>IF(N810="zákl. přenesená",J810,0)</f>
        <v>0</v>
      </c>
      <c r="BH810" s="191">
        <f>IF(N810="sníž. přenesená",J810,0)</f>
        <v>0</v>
      </c>
      <c r="BI810" s="191">
        <f>IF(N810="nulová",J810,0)</f>
        <v>0</v>
      </c>
      <c r="BJ810" s="18" t="s">
        <v>85</v>
      </c>
      <c r="BK810" s="191">
        <f>ROUND(I810*H810,2)</f>
        <v>0</v>
      </c>
      <c r="BL810" s="18" t="s">
        <v>254</v>
      </c>
      <c r="BM810" s="190" t="s">
        <v>1295</v>
      </c>
    </row>
    <row r="811" spans="1:65" s="13" customFormat="1" ht="11.25">
      <c r="B811" s="192"/>
      <c r="C811" s="193"/>
      <c r="D811" s="194" t="s">
        <v>180</v>
      </c>
      <c r="E811" s="195" t="s">
        <v>19</v>
      </c>
      <c r="F811" s="196" t="s">
        <v>3343</v>
      </c>
      <c r="G811" s="193"/>
      <c r="H811" s="197">
        <v>51</v>
      </c>
      <c r="I811" s="198"/>
      <c r="J811" s="193"/>
      <c r="K811" s="193"/>
      <c r="L811" s="199"/>
      <c r="M811" s="200"/>
      <c r="N811" s="201"/>
      <c r="O811" s="201"/>
      <c r="P811" s="201"/>
      <c r="Q811" s="201"/>
      <c r="R811" s="201"/>
      <c r="S811" s="201"/>
      <c r="T811" s="202"/>
      <c r="AT811" s="203" t="s">
        <v>180</v>
      </c>
      <c r="AU811" s="203" t="s">
        <v>85</v>
      </c>
      <c r="AV811" s="13" t="s">
        <v>85</v>
      </c>
      <c r="AW811" s="13" t="s">
        <v>34</v>
      </c>
      <c r="AX811" s="13" t="s">
        <v>79</v>
      </c>
      <c r="AY811" s="203" t="s">
        <v>171</v>
      </c>
    </row>
    <row r="812" spans="1:65" s="2" customFormat="1" ht="48">
      <c r="A812" s="35"/>
      <c r="B812" s="36"/>
      <c r="C812" s="215" t="s">
        <v>1358</v>
      </c>
      <c r="D812" s="215" t="s">
        <v>285</v>
      </c>
      <c r="E812" s="216" t="s">
        <v>1298</v>
      </c>
      <c r="F812" s="217" t="s">
        <v>1299</v>
      </c>
      <c r="G812" s="218" t="s">
        <v>231</v>
      </c>
      <c r="H812" s="219">
        <v>56.1</v>
      </c>
      <c r="I812" s="220"/>
      <c r="J812" s="221">
        <f>ROUND(I812*H812,2)</f>
        <v>0</v>
      </c>
      <c r="K812" s="217" t="s">
        <v>177</v>
      </c>
      <c r="L812" s="222"/>
      <c r="M812" s="223" t="s">
        <v>19</v>
      </c>
      <c r="N812" s="224" t="s">
        <v>45</v>
      </c>
      <c r="O812" s="65"/>
      <c r="P812" s="188">
        <f>O812*H812</f>
        <v>0</v>
      </c>
      <c r="Q812" s="188">
        <v>1.2999999999999999E-4</v>
      </c>
      <c r="R812" s="188">
        <f>Q812*H812</f>
        <v>7.2929999999999991E-3</v>
      </c>
      <c r="S812" s="188">
        <v>0</v>
      </c>
      <c r="T812" s="189">
        <f>S812*H812</f>
        <v>0</v>
      </c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R812" s="190" t="s">
        <v>341</v>
      </c>
      <c r="AT812" s="190" t="s">
        <v>285</v>
      </c>
      <c r="AU812" s="190" t="s">
        <v>85</v>
      </c>
      <c r="AY812" s="18" t="s">
        <v>171</v>
      </c>
      <c r="BE812" s="191">
        <f>IF(N812="základní",J812,0)</f>
        <v>0</v>
      </c>
      <c r="BF812" s="191">
        <f>IF(N812="snížená",J812,0)</f>
        <v>0</v>
      </c>
      <c r="BG812" s="191">
        <f>IF(N812="zákl. přenesená",J812,0)</f>
        <v>0</v>
      </c>
      <c r="BH812" s="191">
        <f>IF(N812="sníž. přenesená",J812,0)</f>
        <v>0</v>
      </c>
      <c r="BI812" s="191">
        <f>IF(N812="nulová",J812,0)</f>
        <v>0</v>
      </c>
      <c r="BJ812" s="18" t="s">
        <v>85</v>
      </c>
      <c r="BK812" s="191">
        <f>ROUND(I812*H812,2)</f>
        <v>0</v>
      </c>
      <c r="BL812" s="18" t="s">
        <v>254</v>
      </c>
      <c r="BM812" s="190" t="s">
        <v>1300</v>
      </c>
    </row>
    <row r="813" spans="1:65" s="13" customFormat="1" ht="11.25">
      <c r="B813" s="192"/>
      <c r="C813" s="193"/>
      <c r="D813" s="194" t="s">
        <v>180</v>
      </c>
      <c r="E813" s="195" t="s">
        <v>19</v>
      </c>
      <c r="F813" s="196" t="s">
        <v>3344</v>
      </c>
      <c r="G813" s="193"/>
      <c r="H813" s="197">
        <v>56.1</v>
      </c>
      <c r="I813" s="198"/>
      <c r="J813" s="193"/>
      <c r="K813" s="193"/>
      <c r="L813" s="199"/>
      <c r="M813" s="200"/>
      <c r="N813" s="201"/>
      <c r="O813" s="201"/>
      <c r="P813" s="201"/>
      <c r="Q813" s="201"/>
      <c r="R813" s="201"/>
      <c r="S813" s="201"/>
      <c r="T813" s="202"/>
      <c r="AT813" s="203" t="s">
        <v>180</v>
      </c>
      <c r="AU813" s="203" t="s">
        <v>85</v>
      </c>
      <c r="AV813" s="13" t="s">
        <v>85</v>
      </c>
      <c r="AW813" s="13" t="s">
        <v>34</v>
      </c>
      <c r="AX813" s="13" t="s">
        <v>79</v>
      </c>
      <c r="AY813" s="203" t="s">
        <v>171</v>
      </c>
    </row>
    <row r="814" spans="1:65" s="2" customFormat="1" ht="48">
      <c r="A814" s="35"/>
      <c r="B814" s="36"/>
      <c r="C814" s="179" t="s">
        <v>1363</v>
      </c>
      <c r="D814" s="179" t="s">
        <v>173</v>
      </c>
      <c r="E814" s="180" t="s">
        <v>1302</v>
      </c>
      <c r="F814" s="181" t="s">
        <v>1303</v>
      </c>
      <c r="G814" s="182" t="s">
        <v>215</v>
      </c>
      <c r="H814" s="183">
        <v>0.20300000000000001</v>
      </c>
      <c r="I814" s="184"/>
      <c r="J814" s="185">
        <f>ROUND(I814*H814,2)</f>
        <v>0</v>
      </c>
      <c r="K814" s="181" t="s">
        <v>177</v>
      </c>
      <c r="L814" s="40"/>
      <c r="M814" s="186" t="s">
        <v>19</v>
      </c>
      <c r="N814" s="187" t="s">
        <v>45</v>
      </c>
      <c r="O814" s="65"/>
      <c r="P814" s="188">
        <f>O814*H814</f>
        <v>0</v>
      </c>
      <c r="Q814" s="188">
        <v>0</v>
      </c>
      <c r="R814" s="188">
        <f>Q814*H814</f>
        <v>0</v>
      </c>
      <c r="S814" s="188">
        <v>0</v>
      </c>
      <c r="T814" s="189">
        <f>S814*H814</f>
        <v>0</v>
      </c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R814" s="190" t="s">
        <v>254</v>
      </c>
      <c r="AT814" s="190" t="s">
        <v>173</v>
      </c>
      <c r="AU814" s="190" t="s">
        <v>85</v>
      </c>
      <c r="AY814" s="18" t="s">
        <v>171</v>
      </c>
      <c r="BE814" s="191">
        <f>IF(N814="základní",J814,0)</f>
        <v>0</v>
      </c>
      <c r="BF814" s="191">
        <f>IF(N814="snížená",J814,0)</f>
        <v>0</v>
      </c>
      <c r="BG814" s="191">
        <f>IF(N814="zákl. přenesená",J814,0)</f>
        <v>0</v>
      </c>
      <c r="BH814" s="191">
        <f>IF(N814="sníž. přenesená",J814,0)</f>
        <v>0</v>
      </c>
      <c r="BI814" s="191">
        <f>IF(N814="nulová",J814,0)</f>
        <v>0</v>
      </c>
      <c r="BJ814" s="18" t="s">
        <v>85</v>
      </c>
      <c r="BK814" s="191">
        <f>ROUND(I814*H814,2)</f>
        <v>0</v>
      </c>
      <c r="BL814" s="18" t="s">
        <v>254</v>
      </c>
      <c r="BM814" s="190" t="s">
        <v>1304</v>
      </c>
    </row>
    <row r="815" spans="1:65" s="13" customFormat="1" ht="11.25">
      <c r="B815" s="192"/>
      <c r="C815" s="193"/>
      <c r="D815" s="194" t="s">
        <v>180</v>
      </c>
      <c r="E815" s="195" t="s">
        <v>19</v>
      </c>
      <c r="F815" s="196" t="s">
        <v>3345</v>
      </c>
      <c r="G815" s="193"/>
      <c r="H815" s="197">
        <v>0.20300000000000001</v>
      </c>
      <c r="I815" s="198"/>
      <c r="J815" s="193"/>
      <c r="K815" s="193"/>
      <c r="L815" s="199"/>
      <c r="M815" s="200"/>
      <c r="N815" s="201"/>
      <c r="O815" s="201"/>
      <c r="P815" s="201"/>
      <c r="Q815" s="201"/>
      <c r="R815" s="201"/>
      <c r="S815" s="201"/>
      <c r="T815" s="202"/>
      <c r="AT815" s="203" t="s">
        <v>180</v>
      </c>
      <c r="AU815" s="203" t="s">
        <v>85</v>
      </c>
      <c r="AV815" s="13" t="s">
        <v>85</v>
      </c>
      <c r="AW815" s="13" t="s">
        <v>34</v>
      </c>
      <c r="AX815" s="13" t="s">
        <v>73</v>
      </c>
      <c r="AY815" s="203" t="s">
        <v>171</v>
      </c>
    </row>
    <row r="816" spans="1:65" s="14" customFormat="1" ht="11.25">
      <c r="B816" s="204"/>
      <c r="C816" s="205"/>
      <c r="D816" s="194" t="s">
        <v>180</v>
      </c>
      <c r="E816" s="206" t="s">
        <v>19</v>
      </c>
      <c r="F816" s="207" t="s">
        <v>183</v>
      </c>
      <c r="G816" s="205"/>
      <c r="H816" s="208">
        <v>0.20300000000000001</v>
      </c>
      <c r="I816" s="209"/>
      <c r="J816" s="205"/>
      <c r="K816" s="205"/>
      <c r="L816" s="210"/>
      <c r="M816" s="211"/>
      <c r="N816" s="212"/>
      <c r="O816" s="212"/>
      <c r="P816" s="212"/>
      <c r="Q816" s="212"/>
      <c r="R816" s="212"/>
      <c r="S816" s="212"/>
      <c r="T816" s="213"/>
      <c r="AT816" s="214" t="s">
        <v>180</v>
      </c>
      <c r="AU816" s="214" t="s">
        <v>85</v>
      </c>
      <c r="AV816" s="14" t="s">
        <v>178</v>
      </c>
      <c r="AW816" s="14" t="s">
        <v>34</v>
      </c>
      <c r="AX816" s="14" t="s">
        <v>79</v>
      </c>
      <c r="AY816" s="214" t="s">
        <v>171</v>
      </c>
    </row>
    <row r="817" spans="1:65" s="2" customFormat="1" ht="48">
      <c r="A817" s="35"/>
      <c r="B817" s="36"/>
      <c r="C817" s="179" t="s">
        <v>652</v>
      </c>
      <c r="D817" s="179" t="s">
        <v>173</v>
      </c>
      <c r="E817" s="180" t="s">
        <v>1307</v>
      </c>
      <c r="F817" s="181" t="s">
        <v>1308</v>
      </c>
      <c r="G817" s="182" t="s">
        <v>215</v>
      </c>
      <c r="H817" s="183">
        <v>0.20300000000000001</v>
      </c>
      <c r="I817" s="184"/>
      <c r="J817" s="185">
        <f>ROUND(I817*H817,2)</f>
        <v>0</v>
      </c>
      <c r="K817" s="181" t="s">
        <v>177</v>
      </c>
      <c r="L817" s="40"/>
      <c r="M817" s="186" t="s">
        <v>19</v>
      </c>
      <c r="N817" s="187" t="s">
        <v>45</v>
      </c>
      <c r="O817" s="65"/>
      <c r="P817" s="188">
        <f>O817*H817</f>
        <v>0</v>
      </c>
      <c r="Q817" s="188">
        <v>0</v>
      </c>
      <c r="R817" s="188">
        <f>Q817*H817</f>
        <v>0</v>
      </c>
      <c r="S817" s="188">
        <v>0</v>
      </c>
      <c r="T817" s="189">
        <f>S817*H817</f>
        <v>0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190" t="s">
        <v>254</v>
      </c>
      <c r="AT817" s="190" t="s">
        <v>173</v>
      </c>
      <c r="AU817" s="190" t="s">
        <v>85</v>
      </c>
      <c r="AY817" s="18" t="s">
        <v>171</v>
      </c>
      <c r="BE817" s="191">
        <f>IF(N817="základní",J817,0)</f>
        <v>0</v>
      </c>
      <c r="BF817" s="191">
        <f>IF(N817="snížená",J817,0)</f>
        <v>0</v>
      </c>
      <c r="BG817" s="191">
        <f>IF(N817="zákl. přenesená",J817,0)</f>
        <v>0</v>
      </c>
      <c r="BH817" s="191">
        <f>IF(N817="sníž. přenesená",J817,0)</f>
        <v>0</v>
      </c>
      <c r="BI817" s="191">
        <f>IF(N817="nulová",J817,0)</f>
        <v>0</v>
      </c>
      <c r="BJ817" s="18" t="s">
        <v>85</v>
      </c>
      <c r="BK817" s="191">
        <f>ROUND(I817*H817,2)</f>
        <v>0</v>
      </c>
      <c r="BL817" s="18" t="s">
        <v>254</v>
      </c>
      <c r="BM817" s="190" t="s">
        <v>1309</v>
      </c>
    </row>
    <row r="818" spans="1:65" s="13" customFormat="1" ht="11.25">
      <c r="B818" s="192"/>
      <c r="C818" s="193"/>
      <c r="D818" s="194" t="s">
        <v>180</v>
      </c>
      <c r="E818" s="195" t="s">
        <v>19</v>
      </c>
      <c r="F818" s="196" t="s">
        <v>3345</v>
      </c>
      <c r="G818" s="193"/>
      <c r="H818" s="197">
        <v>0.20300000000000001</v>
      </c>
      <c r="I818" s="198"/>
      <c r="J818" s="193"/>
      <c r="K818" s="193"/>
      <c r="L818" s="199"/>
      <c r="M818" s="200"/>
      <c r="N818" s="201"/>
      <c r="O818" s="201"/>
      <c r="P818" s="201"/>
      <c r="Q818" s="201"/>
      <c r="R818" s="201"/>
      <c r="S818" s="201"/>
      <c r="T818" s="202"/>
      <c r="AT818" s="203" t="s">
        <v>180</v>
      </c>
      <c r="AU818" s="203" t="s">
        <v>85</v>
      </c>
      <c r="AV818" s="13" t="s">
        <v>85</v>
      </c>
      <c r="AW818" s="13" t="s">
        <v>34</v>
      </c>
      <c r="AX818" s="13" t="s">
        <v>73</v>
      </c>
      <c r="AY818" s="203" t="s">
        <v>171</v>
      </c>
    </row>
    <row r="819" spans="1:65" s="14" customFormat="1" ht="11.25">
      <c r="B819" s="204"/>
      <c r="C819" s="205"/>
      <c r="D819" s="194" t="s">
        <v>180</v>
      </c>
      <c r="E819" s="206" t="s">
        <v>19</v>
      </c>
      <c r="F819" s="207" t="s">
        <v>183</v>
      </c>
      <c r="G819" s="205"/>
      <c r="H819" s="208">
        <v>0.20300000000000001</v>
      </c>
      <c r="I819" s="209"/>
      <c r="J819" s="205"/>
      <c r="K819" s="205"/>
      <c r="L819" s="210"/>
      <c r="M819" s="211"/>
      <c r="N819" s="212"/>
      <c r="O819" s="212"/>
      <c r="P819" s="212"/>
      <c r="Q819" s="212"/>
      <c r="R819" s="212"/>
      <c r="S819" s="212"/>
      <c r="T819" s="213"/>
      <c r="AT819" s="214" t="s">
        <v>180</v>
      </c>
      <c r="AU819" s="214" t="s">
        <v>85</v>
      </c>
      <c r="AV819" s="14" t="s">
        <v>178</v>
      </c>
      <c r="AW819" s="14" t="s">
        <v>34</v>
      </c>
      <c r="AX819" s="14" t="s">
        <v>79</v>
      </c>
      <c r="AY819" s="214" t="s">
        <v>171</v>
      </c>
    </row>
    <row r="820" spans="1:65" s="12" customFormat="1" ht="22.9" customHeight="1">
      <c r="B820" s="163"/>
      <c r="C820" s="164"/>
      <c r="D820" s="165" t="s">
        <v>72</v>
      </c>
      <c r="E820" s="177" t="s">
        <v>1310</v>
      </c>
      <c r="F820" s="177" t="s">
        <v>1311</v>
      </c>
      <c r="G820" s="164"/>
      <c r="H820" s="164"/>
      <c r="I820" s="167"/>
      <c r="J820" s="178">
        <f>BK820</f>
        <v>0</v>
      </c>
      <c r="K820" s="164"/>
      <c r="L820" s="169"/>
      <c r="M820" s="170"/>
      <c r="N820" s="171"/>
      <c r="O820" s="171"/>
      <c r="P820" s="172">
        <f>SUM(P821:P907)</f>
        <v>0</v>
      </c>
      <c r="Q820" s="171"/>
      <c r="R820" s="172">
        <f>SUM(R821:R907)</f>
        <v>3.8194733986699996</v>
      </c>
      <c r="S820" s="171"/>
      <c r="T820" s="173">
        <f>SUM(T821:T907)</f>
        <v>5.5E-2</v>
      </c>
      <c r="AR820" s="174" t="s">
        <v>85</v>
      </c>
      <c r="AT820" s="175" t="s">
        <v>72</v>
      </c>
      <c r="AU820" s="175" t="s">
        <v>79</v>
      </c>
      <c r="AY820" s="174" t="s">
        <v>171</v>
      </c>
      <c r="BK820" s="176">
        <f>SUM(BK821:BK907)</f>
        <v>0</v>
      </c>
    </row>
    <row r="821" spans="1:65" s="2" customFormat="1" ht="36">
      <c r="A821" s="35"/>
      <c r="B821" s="36"/>
      <c r="C821" s="179" t="s">
        <v>1371</v>
      </c>
      <c r="D821" s="179" t="s">
        <v>173</v>
      </c>
      <c r="E821" s="180" t="s">
        <v>3346</v>
      </c>
      <c r="F821" s="181" t="s">
        <v>3347</v>
      </c>
      <c r="G821" s="182" t="s">
        <v>318</v>
      </c>
      <c r="H821" s="183">
        <v>14.58</v>
      </c>
      <c r="I821" s="184"/>
      <c r="J821" s="185">
        <f>ROUND(I821*H821,2)</f>
        <v>0</v>
      </c>
      <c r="K821" s="181" t="s">
        <v>177</v>
      </c>
      <c r="L821" s="40"/>
      <c r="M821" s="186" t="s">
        <v>19</v>
      </c>
      <c r="N821" s="187" t="s">
        <v>45</v>
      </c>
      <c r="O821" s="65"/>
      <c r="P821" s="188">
        <f>O821*H821</f>
        <v>0</v>
      </c>
      <c r="Q821" s="188">
        <v>7.9000000000000001E-4</v>
      </c>
      <c r="R821" s="188">
        <f>Q821*H821</f>
        <v>1.1518200000000001E-2</v>
      </c>
      <c r="S821" s="188">
        <v>0</v>
      </c>
      <c r="T821" s="189">
        <f>S821*H821</f>
        <v>0</v>
      </c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R821" s="190" t="s">
        <v>254</v>
      </c>
      <c r="AT821" s="190" t="s">
        <v>173</v>
      </c>
      <c r="AU821" s="190" t="s">
        <v>85</v>
      </c>
      <c r="AY821" s="18" t="s">
        <v>171</v>
      </c>
      <c r="BE821" s="191">
        <f>IF(N821="základní",J821,0)</f>
        <v>0</v>
      </c>
      <c r="BF821" s="191">
        <f>IF(N821="snížená",J821,0)</f>
        <v>0</v>
      </c>
      <c r="BG821" s="191">
        <f>IF(N821="zákl. přenesená",J821,0)</f>
        <v>0</v>
      </c>
      <c r="BH821" s="191">
        <f>IF(N821="sníž. přenesená",J821,0)</f>
        <v>0</v>
      </c>
      <c r="BI821" s="191">
        <f>IF(N821="nulová",J821,0)</f>
        <v>0</v>
      </c>
      <c r="BJ821" s="18" t="s">
        <v>85</v>
      </c>
      <c r="BK821" s="191">
        <f>ROUND(I821*H821,2)</f>
        <v>0</v>
      </c>
      <c r="BL821" s="18" t="s">
        <v>254</v>
      </c>
      <c r="BM821" s="190" t="s">
        <v>3348</v>
      </c>
    </row>
    <row r="822" spans="1:65" s="13" customFormat="1" ht="11.25">
      <c r="B822" s="192"/>
      <c r="C822" s="193"/>
      <c r="D822" s="194" t="s">
        <v>180</v>
      </c>
      <c r="E822" s="195" t="s">
        <v>19</v>
      </c>
      <c r="F822" s="196" t="s">
        <v>3349</v>
      </c>
      <c r="G822" s="193"/>
      <c r="H822" s="197">
        <v>14.58</v>
      </c>
      <c r="I822" s="198"/>
      <c r="J822" s="193"/>
      <c r="K822" s="193"/>
      <c r="L822" s="199"/>
      <c r="M822" s="200"/>
      <c r="N822" s="201"/>
      <c r="O822" s="201"/>
      <c r="P822" s="201"/>
      <c r="Q822" s="201"/>
      <c r="R822" s="201"/>
      <c r="S822" s="201"/>
      <c r="T822" s="202"/>
      <c r="AT822" s="203" t="s">
        <v>180</v>
      </c>
      <c r="AU822" s="203" t="s">
        <v>85</v>
      </c>
      <c r="AV822" s="13" t="s">
        <v>85</v>
      </c>
      <c r="AW822" s="13" t="s">
        <v>34</v>
      </c>
      <c r="AX822" s="13" t="s">
        <v>79</v>
      </c>
      <c r="AY822" s="203" t="s">
        <v>171</v>
      </c>
    </row>
    <row r="823" spans="1:65" s="2" customFormat="1" ht="24">
      <c r="A823" s="35"/>
      <c r="B823" s="36"/>
      <c r="C823" s="215" t="s">
        <v>657</v>
      </c>
      <c r="D823" s="215" t="s">
        <v>285</v>
      </c>
      <c r="E823" s="216" t="s">
        <v>3350</v>
      </c>
      <c r="F823" s="217" t="s">
        <v>3351</v>
      </c>
      <c r="G823" s="218" t="s">
        <v>266</v>
      </c>
      <c r="H823" s="219">
        <v>3</v>
      </c>
      <c r="I823" s="220"/>
      <c r="J823" s="221">
        <f>ROUND(I823*H823,2)</f>
        <v>0</v>
      </c>
      <c r="K823" s="217" t="s">
        <v>19</v>
      </c>
      <c r="L823" s="222"/>
      <c r="M823" s="223" t="s">
        <v>19</v>
      </c>
      <c r="N823" s="224" t="s">
        <v>45</v>
      </c>
      <c r="O823" s="65"/>
      <c r="P823" s="188">
        <f>O823*H823</f>
        <v>0</v>
      </c>
      <c r="Q823" s="188">
        <v>0.29499999999999998</v>
      </c>
      <c r="R823" s="188">
        <f>Q823*H823</f>
        <v>0.88500000000000001</v>
      </c>
      <c r="S823" s="188">
        <v>0</v>
      </c>
      <c r="T823" s="189">
        <f>S823*H823</f>
        <v>0</v>
      </c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R823" s="190" t="s">
        <v>341</v>
      </c>
      <c r="AT823" s="190" t="s">
        <v>285</v>
      </c>
      <c r="AU823" s="190" t="s">
        <v>85</v>
      </c>
      <c r="AY823" s="18" t="s">
        <v>171</v>
      </c>
      <c r="BE823" s="191">
        <f>IF(N823="základní",J823,0)</f>
        <v>0</v>
      </c>
      <c r="BF823" s="191">
        <f>IF(N823="snížená",J823,0)</f>
        <v>0</v>
      </c>
      <c r="BG823" s="191">
        <f>IF(N823="zákl. přenesená",J823,0)</f>
        <v>0</v>
      </c>
      <c r="BH823" s="191">
        <f>IF(N823="sníž. přenesená",J823,0)</f>
        <v>0</v>
      </c>
      <c r="BI823" s="191">
        <f>IF(N823="nulová",J823,0)</f>
        <v>0</v>
      </c>
      <c r="BJ823" s="18" t="s">
        <v>85</v>
      </c>
      <c r="BK823" s="191">
        <f>ROUND(I823*H823,2)</f>
        <v>0</v>
      </c>
      <c r="BL823" s="18" t="s">
        <v>254</v>
      </c>
      <c r="BM823" s="190" t="s">
        <v>3352</v>
      </c>
    </row>
    <row r="824" spans="1:65" s="13" customFormat="1" ht="11.25">
      <c r="B824" s="192"/>
      <c r="C824" s="193"/>
      <c r="D824" s="194" t="s">
        <v>180</v>
      </c>
      <c r="E824" s="195" t="s">
        <v>19</v>
      </c>
      <c r="F824" s="196" t="s">
        <v>188</v>
      </c>
      <c r="G824" s="193"/>
      <c r="H824" s="197">
        <v>3</v>
      </c>
      <c r="I824" s="198"/>
      <c r="J824" s="193"/>
      <c r="K824" s="193"/>
      <c r="L824" s="199"/>
      <c r="M824" s="200"/>
      <c r="N824" s="201"/>
      <c r="O824" s="201"/>
      <c r="P824" s="201"/>
      <c r="Q824" s="201"/>
      <c r="R824" s="201"/>
      <c r="S824" s="201"/>
      <c r="T824" s="202"/>
      <c r="AT824" s="203" t="s">
        <v>180</v>
      </c>
      <c r="AU824" s="203" t="s">
        <v>85</v>
      </c>
      <c r="AV824" s="13" t="s">
        <v>85</v>
      </c>
      <c r="AW824" s="13" t="s">
        <v>34</v>
      </c>
      <c r="AX824" s="13" t="s">
        <v>79</v>
      </c>
      <c r="AY824" s="203" t="s">
        <v>171</v>
      </c>
    </row>
    <row r="825" spans="1:65" s="2" customFormat="1" ht="24">
      <c r="A825" s="35"/>
      <c r="B825" s="36"/>
      <c r="C825" s="179" t="s">
        <v>1380</v>
      </c>
      <c r="D825" s="179" t="s">
        <v>173</v>
      </c>
      <c r="E825" s="180" t="s">
        <v>1313</v>
      </c>
      <c r="F825" s="181" t="s">
        <v>1314</v>
      </c>
      <c r="G825" s="182" t="s">
        <v>266</v>
      </c>
      <c r="H825" s="183">
        <v>1</v>
      </c>
      <c r="I825" s="184"/>
      <c r="J825" s="185">
        <f>ROUND(I825*H825,2)</f>
        <v>0</v>
      </c>
      <c r="K825" s="181" t="s">
        <v>177</v>
      </c>
      <c r="L825" s="40"/>
      <c r="M825" s="186" t="s">
        <v>19</v>
      </c>
      <c r="N825" s="187" t="s">
        <v>45</v>
      </c>
      <c r="O825" s="65"/>
      <c r="P825" s="188">
        <f>O825*H825</f>
        <v>0</v>
      </c>
      <c r="Q825" s="188">
        <v>4.4000000000000002E-4</v>
      </c>
      <c r="R825" s="188">
        <f>Q825*H825</f>
        <v>4.4000000000000002E-4</v>
      </c>
      <c r="S825" s="188">
        <v>0</v>
      </c>
      <c r="T825" s="189">
        <f>S825*H825</f>
        <v>0</v>
      </c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R825" s="190" t="s">
        <v>254</v>
      </c>
      <c r="AT825" s="190" t="s">
        <v>173</v>
      </c>
      <c r="AU825" s="190" t="s">
        <v>85</v>
      </c>
      <c r="AY825" s="18" t="s">
        <v>171</v>
      </c>
      <c r="BE825" s="191">
        <f>IF(N825="základní",J825,0)</f>
        <v>0</v>
      </c>
      <c r="BF825" s="191">
        <f>IF(N825="snížená",J825,0)</f>
        <v>0</v>
      </c>
      <c r="BG825" s="191">
        <f>IF(N825="zákl. přenesená",J825,0)</f>
        <v>0</v>
      </c>
      <c r="BH825" s="191">
        <f>IF(N825="sníž. přenesená",J825,0)</f>
        <v>0</v>
      </c>
      <c r="BI825" s="191">
        <f>IF(N825="nulová",J825,0)</f>
        <v>0</v>
      </c>
      <c r="BJ825" s="18" t="s">
        <v>85</v>
      </c>
      <c r="BK825" s="191">
        <f>ROUND(I825*H825,2)</f>
        <v>0</v>
      </c>
      <c r="BL825" s="18" t="s">
        <v>254</v>
      </c>
      <c r="BM825" s="190" t="s">
        <v>1315</v>
      </c>
    </row>
    <row r="826" spans="1:65" s="2" customFormat="1" ht="24">
      <c r="A826" s="35"/>
      <c r="B826" s="36"/>
      <c r="C826" s="215" t="s">
        <v>672</v>
      </c>
      <c r="D826" s="215" t="s">
        <v>285</v>
      </c>
      <c r="E826" s="216" t="s">
        <v>1317</v>
      </c>
      <c r="F826" s="217" t="s">
        <v>1318</v>
      </c>
      <c r="G826" s="218" t="s">
        <v>266</v>
      </c>
      <c r="H826" s="219">
        <v>1</v>
      </c>
      <c r="I826" s="220"/>
      <c r="J826" s="221">
        <f>ROUND(I826*H826,2)</f>
        <v>0</v>
      </c>
      <c r="K826" s="217" t="s">
        <v>177</v>
      </c>
      <c r="L826" s="222"/>
      <c r="M826" s="223" t="s">
        <v>19</v>
      </c>
      <c r="N826" s="224" t="s">
        <v>45</v>
      </c>
      <c r="O826" s="65"/>
      <c r="P826" s="188">
        <f>O826*H826</f>
        <v>0</v>
      </c>
      <c r="Q826" s="188">
        <v>8.0000000000000002E-3</v>
      </c>
      <c r="R826" s="188">
        <f>Q826*H826</f>
        <v>8.0000000000000002E-3</v>
      </c>
      <c r="S826" s="188">
        <v>0</v>
      </c>
      <c r="T826" s="189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190" t="s">
        <v>341</v>
      </c>
      <c r="AT826" s="190" t="s">
        <v>285</v>
      </c>
      <c r="AU826" s="190" t="s">
        <v>85</v>
      </c>
      <c r="AY826" s="18" t="s">
        <v>171</v>
      </c>
      <c r="BE826" s="191">
        <f>IF(N826="základní",J826,0)</f>
        <v>0</v>
      </c>
      <c r="BF826" s="191">
        <f>IF(N826="snížená",J826,0)</f>
        <v>0</v>
      </c>
      <c r="BG826" s="191">
        <f>IF(N826="zákl. přenesená",J826,0)</f>
        <v>0</v>
      </c>
      <c r="BH826" s="191">
        <f>IF(N826="sníž. přenesená",J826,0)</f>
        <v>0</v>
      </c>
      <c r="BI826" s="191">
        <f>IF(N826="nulová",J826,0)</f>
        <v>0</v>
      </c>
      <c r="BJ826" s="18" t="s">
        <v>85</v>
      </c>
      <c r="BK826" s="191">
        <f>ROUND(I826*H826,2)</f>
        <v>0</v>
      </c>
      <c r="BL826" s="18" t="s">
        <v>254</v>
      </c>
      <c r="BM826" s="190" t="s">
        <v>1319</v>
      </c>
    </row>
    <row r="827" spans="1:65" s="2" customFormat="1" ht="33" customHeight="1">
      <c r="A827" s="35"/>
      <c r="B827" s="36"/>
      <c r="C827" s="215" t="s">
        <v>1389</v>
      </c>
      <c r="D827" s="215" t="s">
        <v>285</v>
      </c>
      <c r="E827" s="216" t="s">
        <v>1321</v>
      </c>
      <c r="F827" s="217" t="s">
        <v>1322</v>
      </c>
      <c r="G827" s="218" t="s">
        <v>266</v>
      </c>
      <c r="H827" s="219">
        <v>1</v>
      </c>
      <c r="I827" s="220"/>
      <c r="J827" s="221">
        <f>ROUND(I827*H827,2)</f>
        <v>0</v>
      </c>
      <c r="K827" s="217" t="s">
        <v>177</v>
      </c>
      <c r="L827" s="222"/>
      <c r="M827" s="223" t="s">
        <v>19</v>
      </c>
      <c r="N827" s="224" t="s">
        <v>45</v>
      </c>
      <c r="O827" s="65"/>
      <c r="P827" s="188">
        <f>O827*H827</f>
        <v>0</v>
      </c>
      <c r="Q827" s="188">
        <v>4.7E-2</v>
      </c>
      <c r="R827" s="188">
        <f>Q827*H827</f>
        <v>4.7E-2</v>
      </c>
      <c r="S827" s="188">
        <v>0</v>
      </c>
      <c r="T827" s="189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190" t="s">
        <v>341</v>
      </c>
      <c r="AT827" s="190" t="s">
        <v>285</v>
      </c>
      <c r="AU827" s="190" t="s">
        <v>85</v>
      </c>
      <c r="AY827" s="18" t="s">
        <v>171</v>
      </c>
      <c r="BE827" s="191">
        <f>IF(N827="základní",J827,0)</f>
        <v>0</v>
      </c>
      <c r="BF827" s="191">
        <f>IF(N827="snížená",J827,0)</f>
        <v>0</v>
      </c>
      <c r="BG827" s="191">
        <f>IF(N827="zákl. přenesená",J827,0)</f>
        <v>0</v>
      </c>
      <c r="BH827" s="191">
        <f>IF(N827="sníž. přenesená",J827,0)</f>
        <v>0</v>
      </c>
      <c r="BI827" s="191">
        <f>IF(N827="nulová",J827,0)</f>
        <v>0</v>
      </c>
      <c r="BJ827" s="18" t="s">
        <v>85</v>
      </c>
      <c r="BK827" s="191">
        <f>ROUND(I827*H827,2)</f>
        <v>0</v>
      </c>
      <c r="BL827" s="18" t="s">
        <v>254</v>
      </c>
      <c r="BM827" s="190" t="s">
        <v>1323</v>
      </c>
    </row>
    <row r="828" spans="1:65" s="2" customFormat="1" ht="24">
      <c r="A828" s="35"/>
      <c r="B828" s="36"/>
      <c r="C828" s="179" t="s">
        <v>1393</v>
      </c>
      <c r="D828" s="179" t="s">
        <v>173</v>
      </c>
      <c r="E828" s="180" t="s">
        <v>1345</v>
      </c>
      <c r="F828" s="181" t="s">
        <v>1346</v>
      </c>
      <c r="G828" s="182" t="s">
        <v>266</v>
      </c>
      <c r="H828" s="183">
        <v>5</v>
      </c>
      <c r="I828" s="184"/>
      <c r="J828" s="185">
        <f>ROUND(I828*H828,2)</f>
        <v>0</v>
      </c>
      <c r="K828" s="181" t="s">
        <v>177</v>
      </c>
      <c r="L828" s="40"/>
      <c r="M828" s="186" t="s">
        <v>19</v>
      </c>
      <c r="N828" s="187" t="s">
        <v>45</v>
      </c>
      <c r="O828" s="65"/>
      <c r="P828" s="188">
        <f>O828*H828</f>
        <v>0</v>
      </c>
      <c r="Q828" s="188">
        <v>0</v>
      </c>
      <c r="R828" s="188">
        <f>Q828*H828</f>
        <v>0</v>
      </c>
      <c r="S828" s="188">
        <v>3.0000000000000001E-3</v>
      </c>
      <c r="T828" s="189">
        <f>S828*H828</f>
        <v>1.4999999999999999E-2</v>
      </c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R828" s="190" t="s">
        <v>254</v>
      </c>
      <c r="AT828" s="190" t="s">
        <v>173</v>
      </c>
      <c r="AU828" s="190" t="s">
        <v>85</v>
      </c>
      <c r="AY828" s="18" t="s">
        <v>171</v>
      </c>
      <c r="BE828" s="191">
        <f>IF(N828="základní",J828,0)</f>
        <v>0</v>
      </c>
      <c r="BF828" s="191">
        <f>IF(N828="snížená",J828,0)</f>
        <v>0</v>
      </c>
      <c r="BG828" s="191">
        <f>IF(N828="zákl. přenesená",J828,0)</f>
        <v>0</v>
      </c>
      <c r="BH828" s="191">
        <f>IF(N828="sníž. přenesená",J828,0)</f>
        <v>0</v>
      </c>
      <c r="BI828" s="191">
        <f>IF(N828="nulová",J828,0)</f>
        <v>0</v>
      </c>
      <c r="BJ828" s="18" t="s">
        <v>85</v>
      </c>
      <c r="BK828" s="191">
        <f>ROUND(I828*H828,2)</f>
        <v>0</v>
      </c>
      <c r="BL828" s="18" t="s">
        <v>254</v>
      </c>
      <c r="BM828" s="190" t="s">
        <v>1347</v>
      </c>
    </row>
    <row r="829" spans="1:65" s="13" customFormat="1" ht="11.25">
      <c r="B829" s="192"/>
      <c r="C829" s="193"/>
      <c r="D829" s="194" t="s">
        <v>180</v>
      </c>
      <c r="E829" s="195" t="s">
        <v>19</v>
      </c>
      <c r="F829" s="196" t="s">
        <v>197</v>
      </c>
      <c r="G829" s="193"/>
      <c r="H829" s="197">
        <v>5</v>
      </c>
      <c r="I829" s="198"/>
      <c r="J829" s="193"/>
      <c r="K829" s="193"/>
      <c r="L829" s="199"/>
      <c r="M829" s="200"/>
      <c r="N829" s="201"/>
      <c r="O829" s="201"/>
      <c r="P829" s="201"/>
      <c r="Q829" s="201"/>
      <c r="R829" s="201"/>
      <c r="S829" s="201"/>
      <c r="T829" s="202"/>
      <c r="AT829" s="203" t="s">
        <v>180</v>
      </c>
      <c r="AU829" s="203" t="s">
        <v>85</v>
      </c>
      <c r="AV829" s="13" t="s">
        <v>85</v>
      </c>
      <c r="AW829" s="13" t="s">
        <v>34</v>
      </c>
      <c r="AX829" s="13" t="s">
        <v>73</v>
      </c>
      <c r="AY829" s="203" t="s">
        <v>171</v>
      </c>
    </row>
    <row r="830" spans="1:65" s="14" customFormat="1" ht="11.25">
      <c r="B830" s="204"/>
      <c r="C830" s="205"/>
      <c r="D830" s="194" t="s">
        <v>180</v>
      </c>
      <c r="E830" s="206" t="s">
        <v>19</v>
      </c>
      <c r="F830" s="207" t="s">
        <v>183</v>
      </c>
      <c r="G830" s="205"/>
      <c r="H830" s="208">
        <v>5</v>
      </c>
      <c r="I830" s="209"/>
      <c r="J830" s="205"/>
      <c r="K830" s="205"/>
      <c r="L830" s="210"/>
      <c r="M830" s="211"/>
      <c r="N830" s="212"/>
      <c r="O830" s="212"/>
      <c r="P830" s="212"/>
      <c r="Q830" s="212"/>
      <c r="R830" s="212"/>
      <c r="S830" s="212"/>
      <c r="T830" s="213"/>
      <c r="AT830" s="214" t="s">
        <v>180</v>
      </c>
      <c r="AU830" s="214" t="s">
        <v>85</v>
      </c>
      <c r="AV830" s="14" t="s">
        <v>178</v>
      </c>
      <c r="AW830" s="14" t="s">
        <v>34</v>
      </c>
      <c r="AX830" s="14" t="s">
        <v>79</v>
      </c>
      <c r="AY830" s="214" t="s">
        <v>171</v>
      </c>
    </row>
    <row r="831" spans="1:65" s="2" customFormat="1" ht="24">
      <c r="A831" s="35"/>
      <c r="B831" s="36"/>
      <c r="C831" s="179" t="s">
        <v>1397</v>
      </c>
      <c r="D831" s="179" t="s">
        <v>173</v>
      </c>
      <c r="E831" s="180" t="s">
        <v>1349</v>
      </c>
      <c r="F831" s="181" t="s">
        <v>1350</v>
      </c>
      <c r="G831" s="182" t="s">
        <v>266</v>
      </c>
      <c r="H831" s="183">
        <v>8</v>
      </c>
      <c r="I831" s="184"/>
      <c r="J831" s="185">
        <f>ROUND(I831*H831,2)</f>
        <v>0</v>
      </c>
      <c r="K831" s="181" t="s">
        <v>177</v>
      </c>
      <c r="L831" s="40"/>
      <c r="M831" s="186" t="s">
        <v>19</v>
      </c>
      <c r="N831" s="187" t="s">
        <v>45</v>
      </c>
      <c r="O831" s="65"/>
      <c r="P831" s="188">
        <f>O831*H831</f>
        <v>0</v>
      </c>
      <c r="Q831" s="188">
        <v>0</v>
      </c>
      <c r="R831" s="188">
        <f>Q831*H831</f>
        <v>0</v>
      </c>
      <c r="S831" s="188">
        <v>5.0000000000000001E-3</v>
      </c>
      <c r="T831" s="189">
        <f>S831*H831</f>
        <v>0.04</v>
      </c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R831" s="190" t="s">
        <v>254</v>
      </c>
      <c r="AT831" s="190" t="s">
        <v>173</v>
      </c>
      <c r="AU831" s="190" t="s">
        <v>85</v>
      </c>
      <c r="AY831" s="18" t="s">
        <v>171</v>
      </c>
      <c r="BE831" s="191">
        <f>IF(N831="základní",J831,0)</f>
        <v>0</v>
      </c>
      <c r="BF831" s="191">
        <f>IF(N831="snížená",J831,0)</f>
        <v>0</v>
      </c>
      <c r="BG831" s="191">
        <f>IF(N831="zákl. přenesená",J831,0)</f>
        <v>0</v>
      </c>
      <c r="BH831" s="191">
        <f>IF(N831="sníž. přenesená",J831,0)</f>
        <v>0</v>
      </c>
      <c r="BI831" s="191">
        <f>IF(N831="nulová",J831,0)</f>
        <v>0</v>
      </c>
      <c r="BJ831" s="18" t="s">
        <v>85</v>
      </c>
      <c r="BK831" s="191">
        <f>ROUND(I831*H831,2)</f>
        <v>0</v>
      </c>
      <c r="BL831" s="18" t="s">
        <v>254</v>
      </c>
      <c r="BM831" s="190" t="s">
        <v>1351</v>
      </c>
    </row>
    <row r="832" spans="1:65" s="13" customFormat="1" ht="11.25">
      <c r="B832" s="192"/>
      <c r="C832" s="193"/>
      <c r="D832" s="194" t="s">
        <v>180</v>
      </c>
      <c r="E832" s="195" t="s">
        <v>19</v>
      </c>
      <c r="F832" s="196" t="s">
        <v>186</v>
      </c>
      <c r="G832" s="193"/>
      <c r="H832" s="197">
        <v>8</v>
      </c>
      <c r="I832" s="198"/>
      <c r="J832" s="193"/>
      <c r="K832" s="193"/>
      <c r="L832" s="199"/>
      <c r="M832" s="200"/>
      <c r="N832" s="201"/>
      <c r="O832" s="201"/>
      <c r="P832" s="201"/>
      <c r="Q832" s="201"/>
      <c r="R832" s="201"/>
      <c r="S832" s="201"/>
      <c r="T832" s="202"/>
      <c r="AT832" s="203" t="s">
        <v>180</v>
      </c>
      <c r="AU832" s="203" t="s">
        <v>85</v>
      </c>
      <c r="AV832" s="13" t="s">
        <v>85</v>
      </c>
      <c r="AW832" s="13" t="s">
        <v>34</v>
      </c>
      <c r="AX832" s="13" t="s">
        <v>73</v>
      </c>
      <c r="AY832" s="203" t="s">
        <v>171</v>
      </c>
    </row>
    <row r="833" spans="1:65" s="14" customFormat="1" ht="11.25">
      <c r="B833" s="204"/>
      <c r="C833" s="205"/>
      <c r="D833" s="194" t="s">
        <v>180</v>
      </c>
      <c r="E833" s="206" t="s">
        <v>19</v>
      </c>
      <c r="F833" s="207" t="s">
        <v>183</v>
      </c>
      <c r="G833" s="205"/>
      <c r="H833" s="208">
        <v>8</v>
      </c>
      <c r="I833" s="209"/>
      <c r="J833" s="205"/>
      <c r="K833" s="205"/>
      <c r="L833" s="210"/>
      <c r="M833" s="211"/>
      <c r="N833" s="212"/>
      <c r="O833" s="212"/>
      <c r="P833" s="212"/>
      <c r="Q833" s="212"/>
      <c r="R833" s="212"/>
      <c r="S833" s="212"/>
      <c r="T833" s="213"/>
      <c r="AT833" s="214" t="s">
        <v>180</v>
      </c>
      <c r="AU833" s="214" t="s">
        <v>85</v>
      </c>
      <c r="AV833" s="14" t="s">
        <v>178</v>
      </c>
      <c r="AW833" s="14" t="s">
        <v>34</v>
      </c>
      <c r="AX833" s="14" t="s">
        <v>79</v>
      </c>
      <c r="AY833" s="214" t="s">
        <v>171</v>
      </c>
    </row>
    <row r="834" spans="1:65" s="2" customFormat="1" ht="36">
      <c r="A834" s="35"/>
      <c r="B834" s="36"/>
      <c r="C834" s="179" t="s">
        <v>585</v>
      </c>
      <c r="D834" s="179" t="s">
        <v>173</v>
      </c>
      <c r="E834" s="180" t="s">
        <v>1354</v>
      </c>
      <c r="F834" s="181" t="s">
        <v>1355</v>
      </c>
      <c r="G834" s="182" t="s">
        <v>231</v>
      </c>
      <c r="H834" s="183">
        <v>14.4</v>
      </c>
      <c r="I834" s="184"/>
      <c r="J834" s="185">
        <f>ROUND(I834*H834,2)</f>
        <v>0</v>
      </c>
      <c r="K834" s="181" t="s">
        <v>177</v>
      </c>
      <c r="L834" s="40"/>
      <c r="M834" s="186" t="s">
        <v>19</v>
      </c>
      <c r="N834" s="187" t="s">
        <v>45</v>
      </c>
      <c r="O834" s="65"/>
      <c r="P834" s="188">
        <f>O834*H834</f>
        <v>0</v>
      </c>
      <c r="Q834" s="188">
        <v>2.7E-4</v>
      </c>
      <c r="R834" s="188">
        <f>Q834*H834</f>
        <v>3.888E-3</v>
      </c>
      <c r="S834" s="188">
        <v>0</v>
      </c>
      <c r="T834" s="189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190" t="s">
        <v>254</v>
      </c>
      <c r="AT834" s="190" t="s">
        <v>173</v>
      </c>
      <c r="AU834" s="190" t="s">
        <v>85</v>
      </c>
      <c r="AY834" s="18" t="s">
        <v>171</v>
      </c>
      <c r="BE834" s="191">
        <f>IF(N834="základní",J834,0)</f>
        <v>0</v>
      </c>
      <c r="BF834" s="191">
        <f>IF(N834="snížená",J834,0)</f>
        <v>0</v>
      </c>
      <c r="BG834" s="191">
        <f>IF(N834="zákl. přenesená",J834,0)</f>
        <v>0</v>
      </c>
      <c r="BH834" s="191">
        <f>IF(N834="sníž. přenesená",J834,0)</f>
        <v>0</v>
      </c>
      <c r="BI834" s="191">
        <f>IF(N834="nulová",J834,0)</f>
        <v>0</v>
      </c>
      <c r="BJ834" s="18" t="s">
        <v>85</v>
      </c>
      <c r="BK834" s="191">
        <f>ROUND(I834*H834,2)</f>
        <v>0</v>
      </c>
      <c r="BL834" s="18" t="s">
        <v>254</v>
      </c>
      <c r="BM834" s="190" t="s">
        <v>1356</v>
      </c>
    </row>
    <row r="835" spans="1:65" s="13" customFormat="1" ht="11.25">
      <c r="B835" s="192"/>
      <c r="C835" s="193"/>
      <c r="D835" s="194" t="s">
        <v>180</v>
      </c>
      <c r="E835" s="195" t="s">
        <v>19</v>
      </c>
      <c r="F835" s="196" t="s">
        <v>3353</v>
      </c>
      <c r="G835" s="193"/>
      <c r="H835" s="197">
        <v>14.4</v>
      </c>
      <c r="I835" s="198"/>
      <c r="J835" s="193"/>
      <c r="K835" s="193"/>
      <c r="L835" s="199"/>
      <c r="M835" s="200"/>
      <c r="N835" s="201"/>
      <c r="O835" s="201"/>
      <c r="P835" s="201"/>
      <c r="Q835" s="201"/>
      <c r="R835" s="201"/>
      <c r="S835" s="201"/>
      <c r="T835" s="202"/>
      <c r="AT835" s="203" t="s">
        <v>180</v>
      </c>
      <c r="AU835" s="203" t="s">
        <v>85</v>
      </c>
      <c r="AV835" s="13" t="s">
        <v>85</v>
      </c>
      <c r="AW835" s="13" t="s">
        <v>34</v>
      </c>
      <c r="AX835" s="13" t="s">
        <v>79</v>
      </c>
      <c r="AY835" s="203" t="s">
        <v>171</v>
      </c>
    </row>
    <row r="836" spans="1:65" s="2" customFormat="1" ht="24">
      <c r="A836" s="35"/>
      <c r="B836" s="36"/>
      <c r="C836" s="215" t="s">
        <v>1406</v>
      </c>
      <c r="D836" s="215" t="s">
        <v>285</v>
      </c>
      <c r="E836" s="216" t="s">
        <v>1359</v>
      </c>
      <c r="F836" s="217" t="s">
        <v>1360</v>
      </c>
      <c r="G836" s="218" t="s">
        <v>231</v>
      </c>
      <c r="H836" s="219">
        <v>14.4</v>
      </c>
      <c r="I836" s="220"/>
      <c r="J836" s="221">
        <f>ROUND(I836*H836,2)</f>
        <v>0</v>
      </c>
      <c r="K836" s="217" t="s">
        <v>177</v>
      </c>
      <c r="L836" s="222"/>
      <c r="M836" s="223" t="s">
        <v>19</v>
      </c>
      <c r="N836" s="224" t="s">
        <v>45</v>
      </c>
      <c r="O836" s="65"/>
      <c r="P836" s="188">
        <f>O836*H836</f>
        <v>0</v>
      </c>
      <c r="Q836" s="188">
        <v>3.9579999999999997E-2</v>
      </c>
      <c r="R836" s="188">
        <f>Q836*H836</f>
        <v>0.56995200000000001</v>
      </c>
      <c r="S836" s="188">
        <v>0</v>
      </c>
      <c r="T836" s="189">
        <f>S836*H836</f>
        <v>0</v>
      </c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R836" s="190" t="s">
        <v>341</v>
      </c>
      <c r="AT836" s="190" t="s">
        <v>285</v>
      </c>
      <c r="AU836" s="190" t="s">
        <v>85</v>
      </c>
      <c r="AY836" s="18" t="s">
        <v>171</v>
      </c>
      <c r="BE836" s="191">
        <f>IF(N836="základní",J836,0)</f>
        <v>0</v>
      </c>
      <c r="BF836" s="191">
        <f>IF(N836="snížená",J836,0)</f>
        <v>0</v>
      </c>
      <c r="BG836" s="191">
        <f>IF(N836="zákl. přenesená",J836,0)</f>
        <v>0</v>
      </c>
      <c r="BH836" s="191">
        <f>IF(N836="sníž. přenesená",J836,0)</f>
        <v>0</v>
      </c>
      <c r="BI836" s="191">
        <f>IF(N836="nulová",J836,0)</f>
        <v>0</v>
      </c>
      <c r="BJ836" s="18" t="s">
        <v>85</v>
      </c>
      <c r="BK836" s="191">
        <f>ROUND(I836*H836,2)</f>
        <v>0</v>
      </c>
      <c r="BL836" s="18" t="s">
        <v>254</v>
      </c>
      <c r="BM836" s="190" t="s">
        <v>1361</v>
      </c>
    </row>
    <row r="837" spans="1:65" s="13" customFormat="1" ht="11.25">
      <c r="B837" s="192"/>
      <c r="C837" s="193"/>
      <c r="D837" s="194" t="s">
        <v>180</v>
      </c>
      <c r="E837" s="195" t="s">
        <v>19</v>
      </c>
      <c r="F837" s="196" t="s">
        <v>3354</v>
      </c>
      <c r="G837" s="193"/>
      <c r="H837" s="197">
        <v>14.4</v>
      </c>
      <c r="I837" s="198"/>
      <c r="J837" s="193"/>
      <c r="K837" s="193"/>
      <c r="L837" s="199"/>
      <c r="M837" s="200"/>
      <c r="N837" s="201"/>
      <c r="O837" s="201"/>
      <c r="P837" s="201"/>
      <c r="Q837" s="201"/>
      <c r="R837" s="201"/>
      <c r="S837" s="201"/>
      <c r="T837" s="202"/>
      <c r="AT837" s="203" t="s">
        <v>180</v>
      </c>
      <c r="AU837" s="203" t="s">
        <v>85</v>
      </c>
      <c r="AV837" s="13" t="s">
        <v>85</v>
      </c>
      <c r="AW837" s="13" t="s">
        <v>34</v>
      </c>
      <c r="AX837" s="13" t="s">
        <v>79</v>
      </c>
      <c r="AY837" s="203" t="s">
        <v>171</v>
      </c>
    </row>
    <row r="838" spans="1:65" s="2" customFormat="1" ht="33" customHeight="1">
      <c r="A838" s="35"/>
      <c r="B838" s="36"/>
      <c r="C838" s="179" t="s">
        <v>1411</v>
      </c>
      <c r="D838" s="179" t="s">
        <v>173</v>
      </c>
      <c r="E838" s="180" t="s">
        <v>1364</v>
      </c>
      <c r="F838" s="181" t="s">
        <v>1365</v>
      </c>
      <c r="G838" s="182" t="s">
        <v>231</v>
      </c>
      <c r="H838" s="183">
        <v>19.440000000000001</v>
      </c>
      <c r="I838" s="184"/>
      <c r="J838" s="185">
        <f>ROUND(I838*H838,2)</f>
        <v>0</v>
      </c>
      <c r="K838" s="181" t="s">
        <v>177</v>
      </c>
      <c r="L838" s="40"/>
      <c r="M838" s="186" t="s">
        <v>19</v>
      </c>
      <c r="N838" s="187" t="s">
        <v>45</v>
      </c>
      <c r="O838" s="65"/>
      <c r="P838" s="188">
        <f>O838*H838</f>
        <v>0</v>
      </c>
      <c r="Q838" s="188">
        <v>2.7E-4</v>
      </c>
      <c r="R838" s="188">
        <f>Q838*H838</f>
        <v>5.2488000000000005E-3</v>
      </c>
      <c r="S838" s="188">
        <v>0</v>
      </c>
      <c r="T838" s="189">
        <f>S838*H838</f>
        <v>0</v>
      </c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R838" s="190" t="s">
        <v>254</v>
      </c>
      <c r="AT838" s="190" t="s">
        <v>173</v>
      </c>
      <c r="AU838" s="190" t="s">
        <v>85</v>
      </c>
      <c r="AY838" s="18" t="s">
        <v>171</v>
      </c>
      <c r="BE838" s="191">
        <f>IF(N838="základní",J838,0)</f>
        <v>0</v>
      </c>
      <c r="BF838" s="191">
        <f>IF(N838="snížená",J838,0)</f>
        <v>0</v>
      </c>
      <c r="BG838" s="191">
        <f>IF(N838="zákl. přenesená",J838,0)</f>
        <v>0</v>
      </c>
      <c r="BH838" s="191">
        <f>IF(N838="sníž. přenesená",J838,0)</f>
        <v>0</v>
      </c>
      <c r="BI838" s="191">
        <f>IF(N838="nulová",J838,0)</f>
        <v>0</v>
      </c>
      <c r="BJ838" s="18" t="s">
        <v>85</v>
      </c>
      <c r="BK838" s="191">
        <f>ROUND(I838*H838,2)</f>
        <v>0</v>
      </c>
      <c r="BL838" s="18" t="s">
        <v>254</v>
      </c>
      <c r="BM838" s="190" t="s">
        <v>1366</v>
      </c>
    </row>
    <row r="839" spans="1:65" s="13" customFormat="1" ht="11.25">
      <c r="B839" s="192"/>
      <c r="C839" s="193"/>
      <c r="D839" s="194" t="s">
        <v>180</v>
      </c>
      <c r="E839" s="195" t="s">
        <v>19</v>
      </c>
      <c r="F839" s="196" t="s">
        <v>3355</v>
      </c>
      <c r="G839" s="193"/>
      <c r="H839" s="197">
        <v>19.440000000000001</v>
      </c>
      <c r="I839" s="198"/>
      <c r="J839" s="193"/>
      <c r="K839" s="193"/>
      <c r="L839" s="199"/>
      <c r="M839" s="200"/>
      <c r="N839" s="201"/>
      <c r="O839" s="201"/>
      <c r="P839" s="201"/>
      <c r="Q839" s="201"/>
      <c r="R839" s="201"/>
      <c r="S839" s="201"/>
      <c r="T839" s="202"/>
      <c r="AT839" s="203" t="s">
        <v>180</v>
      </c>
      <c r="AU839" s="203" t="s">
        <v>85</v>
      </c>
      <c r="AV839" s="13" t="s">
        <v>85</v>
      </c>
      <c r="AW839" s="13" t="s">
        <v>34</v>
      </c>
      <c r="AX839" s="13" t="s">
        <v>79</v>
      </c>
      <c r="AY839" s="203" t="s">
        <v>171</v>
      </c>
    </row>
    <row r="840" spans="1:65" s="2" customFormat="1" ht="24">
      <c r="A840" s="35"/>
      <c r="B840" s="36"/>
      <c r="C840" s="215" t="s">
        <v>1416</v>
      </c>
      <c r="D840" s="215" t="s">
        <v>285</v>
      </c>
      <c r="E840" s="216" t="s">
        <v>1359</v>
      </c>
      <c r="F840" s="217" t="s">
        <v>1360</v>
      </c>
      <c r="G840" s="218" t="s">
        <v>231</v>
      </c>
      <c r="H840" s="219">
        <v>19.440000000000001</v>
      </c>
      <c r="I840" s="220"/>
      <c r="J840" s="221">
        <f>ROUND(I840*H840,2)</f>
        <v>0</v>
      </c>
      <c r="K840" s="217" t="s">
        <v>177</v>
      </c>
      <c r="L840" s="222"/>
      <c r="M840" s="223" t="s">
        <v>19</v>
      </c>
      <c r="N840" s="224" t="s">
        <v>45</v>
      </c>
      <c r="O840" s="65"/>
      <c r="P840" s="188">
        <f>O840*H840</f>
        <v>0</v>
      </c>
      <c r="Q840" s="188">
        <v>3.9579999999999997E-2</v>
      </c>
      <c r="R840" s="188">
        <f>Q840*H840</f>
        <v>0.76943519999999999</v>
      </c>
      <c r="S840" s="188">
        <v>0</v>
      </c>
      <c r="T840" s="189">
        <f>S840*H840</f>
        <v>0</v>
      </c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R840" s="190" t="s">
        <v>341</v>
      </c>
      <c r="AT840" s="190" t="s">
        <v>285</v>
      </c>
      <c r="AU840" s="190" t="s">
        <v>85</v>
      </c>
      <c r="AY840" s="18" t="s">
        <v>171</v>
      </c>
      <c r="BE840" s="191">
        <f>IF(N840="základní",J840,0)</f>
        <v>0</v>
      </c>
      <c r="BF840" s="191">
        <f>IF(N840="snížená",J840,0)</f>
        <v>0</v>
      </c>
      <c r="BG840" s="191">
        <f>IF(N840="zákl. přenesená",J840,0)</f>
        <v>0</v>
      </c>
      <c r="BH840" s="191">
        <f>IF(N840="sníž. přenesená",J840,0)</f>
        <v>0</v>
      </c>
      <c r="BI840" s="191">
        <f>IF(N840="nulová",J840,0)</f>
        <v>0</v>
      </c>
      <c r="BJ840" s="18" t="s">
        <v>85</v>
      </c>
      <c r="BK840" s="191">
        <f>ROUND(I840*H840,2)</f>
        <v>0</v>
      </c>
      <c r="BL840" s="18" t="s">
        <v>254</v>
      </c>
      <c r="BM840" s="190" t="s">
        <v>1369</v>
      </c>
    </row>
    <row r="841" spans="1:65" s="13" customFormat="1" ht="11.25">
      <c r="B841" s="192"/>
      <c r="C841" s="193"/>
      <c r="D841" s="194" t="s">
        <v>180</v>
      </c>
      <c r="E841" s="195" t="s">
        <v>19</v>
      </c>
      <c r="F841" s="196" t="s">
        <v>3356</v>
      </c>
      <c r="G841" s="193"/>
      <c r="H841" s="197">
        <v>19.440000000000001</v>
      </c>
      <c r="I841" s="198"/>
      <c r="J841" s="193"/>
      <c r="K841" s="193"/>
      <c r="L841" s="199"/>
      <c r="M841" s="200"/>
      <c r="N841" s="201"/>
      <c r="O841" s="201"/>
      <c r="P841" s="201"/>
      <c r="Q841" s="201"/>
      <c r="R841" s="201"/>
      <c r="S841" s="201"/>
      <c r="T841" s="202"/>
      <c r="AT841" s="203" t="s">
        <v>180</v>
      </c>
      <c r="AU841" s="203" t="s">
        <v>85</v>
      </c>
      <c r="AV841" s="13" t="s">
        <v>85</v>
      </c>
      <c r="AW841" s="13" t="s">
        <v>34</v>
      </c>
      <c r="AX841" s="13" t="s">
        <v>79</v>
      </c>
      <c r="AY841" s="203" t="s">
        <v>171</v>
      </c>
    </row>
    <row r="842" spans="1:65" s="2" customFormat="1" ht="33" customHeight="1">
      <c r="A842" s="35"/>
      <c r="B842" s="36"/>
      <c r="C842" s="179" t="s">
        <v>1420</v>
      </c>
      <c r="D842" s="179" t="s">
        <v>173</v>
      </c>
      <c r="E842" s="180" t="s">
        <v>1372</v>
      </c>
      <c r="F842" s="181" t="s">
        <v>1373</v>
      </c>
      <c r="G842" s="182" t="s">
        <v>231</v>
      </c>
      <c r="H842" s="183">
        <v>7.0949999999999998</v>
      </c>
      <c r="I842" s="184"/>
      <c r="J842" s="185">
        <f>ROUND(I842*H842,2)</f>
        <v>0</v>
      </c>
      <c r="K842" s="181" t="s">
        <v>177</v>
      </c>
      <c r="L842" s="40"/>
      <c r="M842" s="186" t="s">
        <v>19</v>
      </c>
      <c r="N842" s="187" t="s">
        <v>45</v>
      </c>
      <c r="O842" s="65"/>
      <c r="P842" s="188">
        <f>O842*H842</f>
        <v>0</v>
      </c>
      <c r="Q842" s="188">
        <v>2.5999999999999998E-4</v>
      </c>
      <c r="R842" s="188">
        <f>Q842*H842</f>
        <v>1.8446999999999997E-3</v>
      </c>
      <c r="S842" s="188">
        <v>0</v>
      </c>
      <c r="T842" s="189">
        <f>S842*H842</f>
        <v>0</v>
      </c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R842" s="190" t="s">
        <v>254</v>
      </c>
      <c r="AT842" s="190" t="s">
        <v>173</v>
      </c>
      <c r="AU842" s="190" t="s">
        <v>85</v>
      </c>
      <c r="AY842" s="18" t="s">
        <v>171</v>
      </c>
      <c r="BE842" s="191">
        <f>IF(N842="základní",J842,0)</f>
        <v>0</v>
      </c>
      <c r="BF842" s="191">
        <f>IF(N842="snížená",J842,0)</f>
        <v>0</v>
      </c>
      <c r="BG842" s="191">
        <f>IF(N842="zákl. přenesená",J842,0)</f>
        <v>0</v>
      </c>
      <c r="BH842" s="191">
        <f>IF(N842="sníž. přenesená",J842,0)</f>
        <v>0</v>
      </c>
      <c r="BI842" s="191">
        <f>IF(N842="nulová",J842,0)</f>
        <v>0</v>
      </c>
      <c r="BJ842" s="18" t="s">
        <v>85</v>
      </c>
      <c r="BK842" s="191">
        <f>ROUND(I842*H842,2)</f>
        <v>0</v>
      </c>
      <c r="BL842" s="18" t="s">
        <v>254</v>
      </c>
      <c r="BM842" s="190" t="s">
        <v>1374</v>
      </c>
    </row>
    <row r="843" spans="1:65" s="13" customFormat="1" ht="11.25">
      <c r="B843" s="192"/>
      <c r="C843" s="193"/>
      <c r="D843" s="194" t="s">
        <v>180</v>
      </c>
      <c r="E843" s="195" t="s">
        <v>19</v>
      </c>
      <c r="F843" s="196" t="s">
        <v>3357</v>
      </c>
      <c r="G843" s="193"/>
      <c r="H843" s="197">
        <v>7.0949999999999998</v>
      </c>
      <c r="I843" s="198"/>
      <c r="J843" s="193"/>
      <c r="K843" s="193"/>
      <c r="L843" s="199"/>
      <c r="M843" s="200"/>
      <c r="N843" s="201"/>
      <c r="O843" s="201"/>
      <c r="P843" s="201"/>
      <c r="Q843" s="201"/>
      <c r="R843" s="201"/>
      <c r="S843" s="201"/>
      <c r="T843" s="202"/>
      <c r="AT843" s="203" t="s">
        <v>180</v>
      </c>
      <c r="AU843" s="203" t="s">
        <v>85</v>
      </c>
      <c r="AV843" s="13" t="s">
        <v>85</v>
      </c>
      <c r="AW843" s="13" t="s">
        <v>34</v>
      </c>
      <c r="AX843" s="13" t="s">
        <v>79</v>
      </c>
      <c r="AY843" s="203" t="s">
        <v>171</v>
      </c>
    </row>
    <row r="844" spans="1:65" s="2" customFormat="1" ht="24">
      <c r="A844" s="35"/>
      <c r="B844" s="36"/>
      <c r="C844" s="215" t="s">
        <v>1424</v>
      </c>
      <c r="D844" s="215" t="s">
        <v>285</v>
      </c>
      <c r="E844" s="216" t="s">
        <v>1376</v>
      </c>
      <c r="F844" s="217" t="s">
        <v>1377</v>
      </c>
      <c r="G844" s="218" t="s">
        <v>231</v>
      </c>
      <c r="H844" s="219">
        <v>7.0949999999999998</v>
      </c>
      <c r="I844" s="220"/>
      <c r="J844" s="221">
        <f>ROUND(I844*H844,2)</f>
        <v>0</v>
      </c>
      <c r="K844" s="217" t="s">
        <v>177</v>
      </c>
      <c r="L844" s="222"/>
      <c r="M844" s="223" t="s">
        <v>19</v>
      </c>
      <c r="N844" s="224" t="s">
        <v>45</v>
      </c>
      <c r="O844" s="65"/>
      <c r="P844" s="188">
        <f>O844*H844</f>
        <v>0</v>
      </c>
      <c r="Q844" s="188">
        <v>3.7960000000000001E-2</v>
      </c>
      <c r="R844" s="188">
        <f>Q844*H844</f>
        <v>0.26932620000000002</v>
      </c>
      <c r="S844" s="188">
        <v>0</v>
      </c>
      <c r="T844" s="189">
        <f>S844*H844</f>
        <v>0</v>
      </c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R844" s="190" t="s">
        <v>341</v>
      </c>
      <c r="AT844" s="190" t="s">
        <v>285</v>
      </c>
      <c r="AU844" s="190" t="s">
        <v>85</v>
      </c>
      <c r="AY844" s="18" t="s">
        <v>171</v>
      </c>
      <c r="BE844" s="191">
        <f>IF(N844="základní",J844,0)</f>
        <v>0</v>
      </c>
      <c r="BF844" s="191">
        <f>IF(N844="snížená",J844,0)</f>
        <v>0</v>
      </c>
      <c r="BG844" s="191">
        <f>IF(N844="zákl. přenesená",J844,0)</f>
        <v>0</v>
      </c>
      <c r="BH844" s="191">
        <f>IF(N844="sníž. přenesená",J844,0)</f>
        <v>0</v>
      </c>
      <c r="BI844" s="191">
        <f>IF(N844="nulová",J844,0)</f>
        <v>0</v>
      </c>
      <c r="BJ844" s="18" t="s">
        <v>85</v>
      </c>
      <c r="BK844" s="191">
        <f>ROUND(I844*H844,2)</f>
        <v>0</v>
      </c>
      <c r="BL844" s="18" t="s">
        <v>254</v>
      </c>
      <c r="BM844" s="190" t="s">
        <v>1378</v>
      </c>
    </row>
    <row r="845" spans="1:65" s="13" customFormat="1" ht="11.25">
      <c r="B845" s="192"/>
      <c r="C845" s="193"/>
      <c r="D845" s="194" t="s">
        <v>180</v>
      </c>
      <c r="E845" s="195" t="s">
        <v>19</v>
      </c>
      <c r="F845" s="196" t="s">
        <v>3358</v>
      </c>
      <c r="G845" s="193"/>
      <c r="H845" s="197">
        <v>7.0949999999999998</v>
      </c>
      <c r="I845" s="198"/>
      <c r="J845" s="193"/>
      <c r="K845" s="193"/>
      <c r="L845" s="199"/>
      <c r="M845" s="200"/>
      <c r="N845" s="201"/>
      <c r="O845" s="201"/>
      <c r="P845" s="201"/>
      <c r="Q845" s="201"/>
      <c r="R845" s="201"/>
      <c r="S845" s="201"/>
      <c r="T845" s="202"/>
      <c r="AT845" s="203" t="s">
        <v>180</v>
      </c>
      <c r="AU845" s="203" t="s">
        <v>85</v>
      </c>
      <c r="AV845" s="13" t="s">
        <v>85</v>
      </c>
      <c r="AW845" s="13" t="s">
        <v>34</v>
      </c>
      <c r="AX845" s="13" t="s">
        <v>79</v>
      </c>
      <c r="AY845" s="203" t="s">
        <v>171</v>
      </c>
    </row>
    <row r="846" spans="1:65" s="2" customFormat="1" ht="44.25" customHeight="1">
      <c r="A846" s="35"/>
      <c r="B846" s="36"/>
      <c r="C846" s="179" t="s">
        <v>1428</v>
      </c>
      <c r="D846" s="179" t="s">
        <v>173</v>
      </c>
      <c r="E846" s="180" t="s">
        <v>1381</v>
      </c>
      <c r="F846" s="181" t="s">
        <v>1382</v>
      </c>
      <c r="G846" s="182" t="s">
        <v>318</v>
      </c>
      <c r="H846" s="183">
        <v>104.1</v>
      </c>
      <c r="I846" s="184"/>
      <c r="J846" s="185">
        <f>ROUND(I846*H846,2)</f>
        <v>0</v>
      </c>
      <c r="K846" s="181" t="s">
        <v>177</v>
      </c>
      <c r="L846" s="40"/>
      <c r="M846" s="186" t="s">
        <v>19</v>
      </c>
      <c r="N846" s="187" t="s">
        <v>45</v>
      </c>
      <c r="O846" s="65"/>
      <c r="P846" s="188">
        <f>O846*H846</f>
        <v>0</v>
      </c>
      <c r="Q846" s="188">
        <v>2.7786370000000001E-4</v>
      </c>
      <c r="R846" s="188">
        <f>Q846*H846</f>
        <v>2.8925611170000001E-2</v>
      </c>
      <c r="S846" s="188">
        <v>0</v>
      </c>
      <c r="T846" s="189">
        <f>S846*H846</f>
        <v>0</v>
      </c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R846" s="190" t="s">
        <v>254</v>
      </c>
      <c r="AT846" s="190" t="s">
        <v>173</v>
      </c>
      <c r="AU846" s="190" t="s">
        <v>85</v>
      </c>
      <c r="AY846" s="18" t="s">
        <v>171</v>
      </c>
      <c r="BE846" s="191">
        <f>IF(N846="základní",J846,0)</f>
        <v>0</v>
      </c>
      <c r="BF846" s="191">
        <f>IF(N846="snížená",J846,0)</f>
        <v>0</v>
      </c>
      <c r="BG846" s="191">
        <f>IF(N846="zákl. přenesená",J846,0)</f>
        <v>0</v>
      </c>
      <c r="BH846" s="191">
        <f>IF(N846="sníž. přenesená",J846,0)</f>
        <v>0</v>
      </c>
      <c r="BI846" s="191">
        <f>IF(N846="nulová",J846,0)</f>
        <v>0</v>
      </c>
      <c r="BJ846" s="18" t="s">
        <v>85</v>
      </c>
      <c r="BK846" s="191">
        <f>ROUND(I846*H846,2)</f>
        <v>0</v>
      </c>
      <c r="BL846" s="18" t="s">
        <v>254</v>
      </c>
      <c r="BM846" s="190" t="s">
        <v>1383</v>
      </c>
    </row>
    <row r="847" spans="1:65" s="13" customFormat="1" ht="11.25">
      <c r="B847" s="192"/>
      <c r="C847" s="193"/>
      <c r="D847" s="194" t="s">
        <v>180</v>
      </c>
      <c r="E847" s="195" t="s">
        <v>19</v>
      </c>
      <c r="F847" s="196" t="s">
        <v>3359</v>
      </c>
      <c r="G847" s="193"/>
      <c r="H847" s="197">
        <v>104.1</v>
      </c>
      <c r="I847" s="198"/>
      <c r="J847" s="193"/>
      <c r="K847" s="193"/>
      <c r="L847" s="199"/>
      <c r="M847" s="200"/>
      <c r="N847" s="201"/>
      <c r="O847" s="201"/>
      <c r="P847" s="201"/>
      <c r="Q847" s="201"/>
      <c r="R847" s="201"/>
      <c r="S847" s="201"/>
      <c r="T847" s="202"/>
      <c r="AT847" s="203" t="s">
        <v>180</v>
      </c>
      <c r="AU847" s="203" t="s">
        <v>85</v>
      </c>
      <c r="AV847" s="13" t="s">
        <v>85</v>
      </c>
      <c r="AW847" s="13" t="s">
        <v>34</v>
      </c>
      <c r="AX847" s="13" t="s">
        <v>73</v>
      </c>
      <c r="AY847" s="203" t="s">
        <v>171</v>
      </c>
    </row>
    <row r="848" spans="1:65" s="14" customFormat="1" ht="11.25">
      <c r="B848" s="204"/>
      <c r="C848" s="205"/>
      <c r="D848" s="194" t="s">
        <v>180</v>
      </c>
      <c r="E848" s="206" t="s">
        <v>19</v>
      </c>
      <c r="F848" s="207" t="s">
        <v>183</v>
      </c>
      <c r="G848" s="205"/>
      <c r="H848" s="208">
        <v>104.1</v>
      </c>
      <c r="I848" s="209"/>
      <c r="J848" s="205"/>
      <c r="K848" s="205"/>
      <c r="L848" s="210"/>
      <c r="M848" s="211"/>
      <c r="N848" s="212"/>
      <c r="O848" s="212"/>
      <c r="P848" s="212"/>
      <c r="Q848" s="212"/>
      <c r="R848" s="212"/>
      <c r="S848" s="212"/>
      <c r="T848" s="213"/>
      <c r="AT848" s="214" t="s">
        <v>180</v>
      </c>
      <c r="AU848" s="214" t="s">
        <v>85</v>
      </c>
      <c r="AV848" s="14" t="s">
        <v>178</v>
      </c>
      <c r="AW848" s="14" t="s">
        <v>34</v>
      </c>
      <c r="AX848" s="14" t="s">
        <v>79</v>
      </c>
      <c r="AY848" s="214" t="s">
        <v>171</v>
      </c>
    </row>
    <row r="849" spans="1:65" s="2" customFormat="1" ht="36">
      <c r="A849" s="35"/>
      <c r="B849" s="36"/>
      <c r="C849" s="179" t="s">
        <v>1432</v>
      </c>
      <c r="D849" s="179" t="s">
        <v>173</v>
      </c>
      <c r="E849" s="180" t="s">
        <v>1385</v>
      </c>
      <c r="F849" s="181" t="s">
        <v>1386</v>
      </c>
      <c r="G849" s="182" t="s">
        <v>266</v>
      </c>
      <c r="H849" s="183">
        <v>3</v>
      </c>
      <c r="I849" s="184"/>
      <c r="J849" s="185">
        <f>ROUND(I849*H849,2)</f>
        <v>0</v>
      </c>
      <c r="K849" s="181" t="s">
        <v>177</v>
      </c>
      <c r="L849" s="40"/>
      <c r="M849" s="186" t="s">
        <v>19</v>
      </c>
      <c r="N849" s="187" t="s">
        <v>45</v>
      </c>
      <c r="O849" s="65"/>
      <c r="P849" s="188">
        <f>O849*H849</f>
        <v>0</v>
      </c>
      <c r="Q849" s="188">
        <v>0</v>
      </c>
      <c r="R849" s="188">
        <f>Q849*H849</f>
        <v>0</v>
      </c>
      <c r="S849" s="188">
        <v>0</v>
      </c>
      <c r="T849" s="189">
        <f>S849*H849</f>
        <v>0</v>
      </c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R849" s="190" t="s">
        <v>254</v>
      </c>
      <c r="AT849" s="190" t="s">
        <v>173</v>
      </c>
      <c r="AU849" s="190" t="s">
        <v>85</v>
      </c>
      <c r="AY849" s="18" t="s">
        <v>171</v>
      </c>
      <c r="BE849" s="191">
        <f>IF(N849="základní",J849,0)</f>
        <v>0</v>
      </c>
      <c r="BF849" s="191">
        <f>IF(N849="snížená",J849,0)</f>
        <v>0</v>
      </c>
      <c r="BG849" s="191">
        <f>IF(N849="zákl. přenesená",J849,0)</f>
        <v>0</v>
      </c>
      <c r="BH849" s="191">
        <f>IF(N849="sníž. přenesená",J849,0)</f>
        <v>0</v>
      </c>
      <c r="BI849" s="191">
        <f>IF(N849="nulová",J849,0)</f>
        <v>0</v>
      </c>
      <c r="BJ849" s="18" t="s">
        <v>85</v>
      </c>
      <c r="BK849" s="191">
        <f>ROUND(I849*H849,2)</f>
        <v>0</v>
      </c>
      <c r="BL849" s="18" t="s">
        <v>254</v>
      </c>
      <c r="BM849" s="190" t="s">
        <v>1387</v>
      </c>
    </row>
    <row r="850" spans="1:65" s="13" customFormat="1" ht="11.25">
      <c r="B850" s="192"/>
      <c r="C850" s="193"/>
      <c r="D850" s="194" t="s">
        <v>180</v>
      </c>
      <c r="E850" s="195" t="s">
        <v>19</v>
      </c>
      <c r="F850" s="196" t="s">
        <v>188</v>
      </c>
      <c r="G850" s="193"/>
      <c r="H850" s="197">
        <v>3</v>
      </c>
      <c r="I850" s="198"/>
      <c r="J850" s="193"/>
      <c r="K850" s="193"/>
      <c r="L850" s="199"/>
      <c r="M850" s="200"/>
      <c r="N850" s="201"/>
      <c r="O850" s="201"/>
      <c r="P850" s="201"/>
      <c r="Q850" s="201"/>
      <c r="R850" s="201"/>
      <c r="S850" s="201"/>
      <c r="T850" s="202"/>
      <c r="AT850" s="203" t="s">
        <v>180</v>
      </c>
      <c r="AU850" s="203" t="s">
        <v>85</v>
      </c>
      <c r="AV850" s="13" t="s">
        <v>85</v>
      </c>
      <c r="AW850" s="13" t="s">
        <v>34</v>
      </c>
      <c r="AX850" s="13" t="s">
        <v>79</v>
      </c>
      <c r="AY850" s="203" t="s">
        <v>171</v>
      </c>
    </row>
    <row r="851" spans="1:65" s="2" customFormat="1" ht="33" customHeight="1">
      <c r="A851" s="35"/>
      <c r="B851" s="36"/>
      <c r="C851" s="215" t="s">
        <v>1436</v>
      </c>
      <c r="D851" s="215" t="s">
        <v>285</v>
      </c>
      <c r="E851" s="216" t="s">
        <v>1390</v>
      </c>
      <c r="F851" s="217" t="s">
        <v>1391</v>
      </c>
      <c r="G851" s="218" t="s">
        <v>266</v>
      </c>
      <c r="H851" s="219">
        <v>3</v>
      </c>
      <c r="I851" s="220"/>
      <c r="J851" s="221">
        <f>ROUND(I851*H851,2)</f>
        <v>0</v>
      </c>
      <c r="K851" s="217" t="s">
        <v>177</v>
      </c>
      <c r="L851" s="222"/>
      <c r="M851" s="223" t="s">
        <v>19</v>
      </c>
      <c r="N851" s="224" t="s">
        <v>45</v>
      </c>
      <c r="O851" s="65"/>
      <c r="P851" s="188">
        <f>O851*H851</f>
        <v>0</v>
      </c>
      <c r="Q851" s="188">
        <v>1.95E-2</v>
      </c>
      <c r="R851" s="188">
        <f>Q851*H851</f>
        <v>5.8499999999999996E-2</v>
      </c>
      <c r="S851" s="188">
        <v>0</v>
      </c>
      <c r="T851" s="189">
        <f>S851*H851</f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190" t="s">
        <v>341</v>
      </c>
      <c r="AT851" s="190" t="s">
        <v>285</v>
      </c>
      <c r="AU851" s="190" t="s">
        <v>85</v>
      </c>
      <c r="AY851" s="18" t="s">
        <v>171</v>
      </c>
      <c r="BE851" s="191">
        <f>IF(N851="základní",J851,0)</f>
        <v>0</v>
      </c>
      <c r="BF851" s="191">
        <f>IF(N851="snížená",J851,0)</f>
        <v>0</v>
      </c>
      <c r="BG851" s="191">
        <f>IF(N851="zákl. přenesená",J851,0)</f>
        <v>0</v>
      </c>
      <c r="BH851" s="191">
        <f>IF(N851="sníž. přenesená",J851,0)</f>
        <v>0</v>
      </c>
      <c r="BI851" s="191">
        <f>IF(N851="nulová",J851,0)</f>
        <v>0</v>
      </c>
      <c r="BJ851" s="18" t="s">
        <v>85</v>
      </c>
      <c r="BK851" s="191">
        <f>ROUND(I851*H851,2)</f>
        <v>0</v>
      </c>
      <c r="BL851" s="18" t="s">
        <v>254</v>
      </c>
      <c r="BM851" s="190" t="s">
        <v>1392</v>
      </c>
    </row>
    <row r="852" spans="1:65" s="13" customFormat="1" ht="11.25">
      <c r="B852" s="192"/>
      <c r="C852" s="193"/>
      <c r="D852" s="194" t="s">
        <v>180</v>
      </c>
      <c r="E852" s="195" t="s">
        <v>19</v>
      </c>
      <c r="F852" s="196" t="s">
        <v>188</v>
      </c>
      <c r="G852" s="193"/>
      <c r="H852" s="197">
        <v>3</v>
      </c>
      <c r="I852" s="198"/>
      <c r="J852" s="193"/>
      <c r="K852" s="193"/>
      <c r="L852" s="199"/>
      <c r="M852" s="200"/>
      <c r="N852" s="201"/>
      <c r="O852" s="201"/>
      <c r="P852" s="201"/>
      <c r="Q852" s="201"/>
      <c r="R852" s="201"/>
      <c r="S852" s="201"/>
      <c r="T852" s="202"/>
      <c r="AT852" s="203" t="s">
        <v>180</v>
      </c>
      <c r="AU852" s="203" t="s">
        <v>85</v>
      </c>
      <c r="AV852" s="13" t="s">
        <v>85</v>
      </c>
      <c r="AW852" s="13" t="s">
        <v>34</v>
      </c>
      <c r="AX852" s="13" t="s">
        <v>79</v>
      </c>
      <c r="AY852" s="203" t="s">
        <v>171</v>
      </c>
    </row>
    <row r="853" spans="1:65" s="2" customFormat="1" ht="36">
      <c r="A853" s="35"/>
      <c r="B853" s="36"/>
      <c r="C853" s="179" t="s">
        <v>1264</v>
      </c>
      <c r="D853" s="179" t="s">
        <v>173</v>
      </c>
      <c r="E853" s="180" t="s">
        <v>1398</v>
      </c>
      <c r="F853" s="181" t="s">
        <v>1399</v>
      </c>
      <c r="G853" s="182" t="s">
        <v>266</v>
      </c>
      <c r="H853" s="183">
        <v>23</v>
      </c>
      <c r="I853" s="184"/>
      <c r="J853" s="185">
        <f>ROUND(I853*H853,2)</f>
        <v>0</v>
      </c>
      <c r="K853" s="181" t="s">
        <v>177</v>
      </c>
      <c r="L853" s="40"/>
      <c r="M853" s="186" t="s">
        <v>19</v>
      </c>
      <c r="N853" s="187" t="s">
        <v>45</v>
      </c>
      <c r="O853" s="65"/>
      <c r="P853" s="188">
        <f>O853*H853</f>
        <v>0</v>
      </c>
      <c r="Q853" s="188">
        <v>0</v>
      </c>
      <c r="R853" s="188">
        <f>Q853*H853</f>
        <v>0</v>
      </c>
      <c r="S853" s="188">
        <v>0</v>
      </c>
      <c r="T853" s="189">
        <f>S853*H853</f>
        <v>0</v>
      </c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R853" s="190" t="s">
        <v>254</v>
      </c>
      <c r="AT853" s="190" t="s">
        <v>173</v>
      </c>
      <c r="AU853" s="190" t="s">
        <v>85</v>
      </c>
      <c r="AY853" s="18" t="s">
        <v>171</v>
      </c>
      <c r="BE853" s="191">
        <f>IF(N853="základní",J853,0)</f>
        <v>0</v>
      </c>
      <c r="BF853" s="191">
        <f>IF(N853="snížená",J853,0)</f>
        <v>0</v>
      </c>
      <c r="BG853" s="191">
        <f>IF(N853="zákl. přenesená",J853,0)</f>
        <v>0</v>
      </c>
      <c r="BH853" s="191">
        <f>IF(N853="sníž. přenesená",J853,0)</f>
        <v>0</v>
      </c>
      <c r="BI853" s="191">
        <f>IF(N853="nulová",J853,0)</f>
        <v>0</v>
      </c>
      <c r="BJ853" s="18" t="s">
        <v>85</v>
      </c>
      <c r="BK853" s="191">
        <f>ROUND(I853*H853,2)</f>
        <v>0</v>
      </c>
      <c r="BL853" s="18" t="s">
        <v>254</v>
      </c>
      <c r="BM853" s="190" t="s">
        <v>1400</v>
      </c>
    </row>
    <row r="854" spans="1:65" s="13" customFormat="1" ht="11.25">
      <c r="B854" s="192"/>
      <c r="C854" s="193"/>
      <c r="D854" s="194" t="s">
        <v>180</v>
      </c>
      <c r="E854" s="195" t="s">
        <v>19</v>
      </c>
      <c r="F854" s="196" t="s">
        <v>3360</v>
      </c>
      <c r="G854" s="193"/>
      <c r="H854" s="197">
        <v>23</v>
      </c>
      <c r="I854" s="198"/>
      <c r="J854" s="193"/>
      <c r="K854" s="193"/>
      <c r="L854" s="199"/>
      <c r="M854" s="200"/>
      <c r="N854" s="201"/>
      <c r="O854" s="201"/>
      <c r="P854" s="201"/>
      <c r="Q854" s="201"/>
      <c r="R854" s="201"/>
      <c r="S854" s="201"/>
      <c r="T854" s="202"/>
      <c r="AT854" s="203" t="s">
        <v>180</v>
      </c>
      <c r="AU854" s="203" t="s">
        <v>85</v>
      </c>
      <c r="AV854" s="13" t="s">
        <v>85</v>
      </c>
      <c r="AW854" s="13" t="s">
        <v>34</v>
      </c>
      <c r="AX854" s="13" t="s">
        <v>79</v>
      </c>
      <c r="AY854" s="203" t="s">
        <v>171</v>
      </c>
    </row>
    <row r="855" spans="1:65" s="2" customFormat="1" ht="24">
      <c r="A855" s="35"/>
      <c r="B855" s="36"/>
      <c r="C855" s="215" t="s">
        <v>1445</v>
      </c>
      <c r="D855" s="215" t="s">
        <v>285</v>
      </c>
      <c r="E855" s="216" t="s">
        <v>1407</v>
      </c>
      <c r="F855" s="217" t="s">
        <v>1408</v>
      </c>
      <c r="G855" s="218" t="s">
        <v>266</v>
      </c>
      <c r="H855" s="219">
        <v>8</v>
      </c>
      <c r="I855" s="220"/>
      <c r="J855" s="221">
        <f>ROUND(I855*H855,2)</f>
        <v>0</v>
      </c>
      <c r="K855" s="217" t="s">
        <v>177</v>
      </c>
      <c r="L855" s="222"/>
      <c r="M855" s="223" t="s">
        <v>19</v>
      </c>
      <c r="N855" s="224" t="s">
        <v>45</v>
      </c>
      <c r="O855" s="65"/>
      <c r="P855" s="188">
        <f>O855*H855</f>
        <v>0</v>
      </c>
      <c r="Q855" s="188">
        <v>1.4500000000000001E-2</v>
      </c>
      <c r="R855" s="188">
        <f>Q855*H855</f>
        <v>0.11600000000000001</v>
      </c>
      <c r="S855" s="188">
        <v>0</v>
      </c>
      <c r="T855" s="189">
        <f>S855*H855</f>
        <v>0</v>
      </c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R855" s="190" t="s">
        <v>341</v>
      </c>
      <c r="AT855" s="190" t="s">
        <v>285</v>
      </c>
      <c r="AU855" s="190" t="s">
        <v>85</v>
      </c>
      <c r="AY855" s="18" t="s">
        <v>171</v>
      </c>
      <c r="BE855" s="191">
        <f>IF(N855="základní",J855,0)</f>
        <v>0</v>
      </c>
      <c r="BF855" s="191">
        <f>IF(N855="snížená",J855,0)</f>
        <v>0</v>
      </c>
      <c r="BG855" s="191">
        <f>IF(N855="zákl. přenesená",J855,0)</f>
        <v>0</v>
      </c>
      <c r="BH855" s="191">
        <f>IF(N855="sníž. přenesená",J855,0)</f>
        <v>0</v>
      </c>
      <c r="BI855" s="191">
        <f>IF(N855="nulová",J855,0)</f>
        <v>0</v>
      </c>
      <c r="BJ855" s="18" t="s">
        <v>85</v>
      </c>
      <c r="BK855" s="191">
        <f>ROUND(I855*H855,2)</f>
        <v>0</v>
      </c>
      <c r="BL855" s="18" t="s">
        <v>254</v>
      </c>
      <c r="BM855" s="190" t="s">
        <v>1409</v>
      </c>
    </row>
    <row r="856" spans="1:65" s="13" customFormat="1" ht="11.25">
      <c r="B856" s="192"/>
      <c r="C856" s="193"/>
      <c r="D856" s="194" t="s">
        <v>180</v>
      </c>
      <c r="E856" s="195" t="s">
        <v>19</v>
      </c>
      <c r="F856" s="196" t="s">
        <v>186</v>
      </c>
      <c r="G856" s="193"/>
      <c r="H856" s="197">
        <v>8</v>
      </c>
      <c r="I856" s="198"/>
      <c r="J856" s="193"/>
      <c r="K856" s="193"/>
      <c r="L856" s="199"/>
      <c r="M856" s="200"/>
      <c r="N856" s="201"/>
      <c r="O856" s="201"/>
      <c r="P856" s="201"/>
      <c r="Q856" s="201"/>
      <c r="R856" s="201"/>
      <c r="S856" s="201"/>
      <c r="T856" s="202"/>
      <c r="AT856" s="203" t="s">
        <v>180</v>
      </c>
      <c r="AU856" s="203" t="s">
        <v>85</v>
      </c>
      <c r="AV856" s="13" t="s">
        <v>85</v>
      </c>
      <c r="AW856" s="13" t="s">
        <v>34</v>
      </c>
      <c r="AX856" s="13" t="s">
        <v>79</v>
      </c>
      <c r="AY856" s="203" t="s">
        <v>171</v>
      </c>
    </row>
    <row r="857" spans="1:65" s="2" customFormat="1" ht="24">
      <c r="A857" s="35"/>
      <c r="B857" s="36"/>
      <c r="C857" s="215" t="s">
        <v>897</v>
      </c>
      <c r="D857" s="215" t="s">
        <v>285</v>
      </c>
      <c r="E857" s="216" t="s">
        <v>1412</v>
      </c>
      <c r="F857" s="217" t="s">
        <v>1413</v>
      </c>
      <c r="G857" s="218" t="s">
        <v>266</v>
      </c>
      <c r="H857" s="219">
        <v>15</v>
      </c>
      <c r="I857" s="220"/>
      <c r="J857" s="221">
        <f>ROUND(I857*H857,2)</f>
        <v>0</v>
      </c>
      <c r="K857" s="217" t="s">
        <v>177</v>
      </c>
      <c r="L857" s="222"/>
      <c r="M857" s="223" t="s">
        <v>19</v>
      </c>
      <c r="N857" s="224" t="s">
        <v>45</v>
      </c>
      <c r="O857" s="65"/>
      <c r="P857" s="188">
        <f>O857*H857</f>
        <v>0</v>
      </c>
      <c r="Q857" s="188">
        <v>1.6E-2</v>
      </c>
      <c r="R857" s="188">
        <f>Q857*H857</f>
        <v>0.24</v>
      </c>
      <c r="S857" s="188">
        <v>0</v>
      </c>
      <c r="T857" s="189">
        <f>S857*H857</f>
        <v>0</v>
      </c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R857" s="190" t="s">
        <v>341</v>
      </c>
      <c r="AT857" s="190" t="s">
        <v>285</v>
      </c>
      <c r="AU857" s="190" t="s">
        <v>85</v>
      </c>
      <c r="AY857" s="18" t="s">
        <v>171</v>
      </c>
      <c r="BE857" s="191">
        <f>IF(N857="základní",J857,0)</f>
        <v>0</v>
      </c>
      <c r="BF857" s="191">
        <f>IF(N857="snížená",J857,0)</f>
        <v>0</v>
      </c>
      <c r="BG857" s="191">
        <f>IF(N857="zákl. přenesená",J857,0)</f>
        <v>0</v>
      </c>
      <c r="BH857" s="191">
        <f>IF(N857="sníž. přenesená",J857,0)</f>
        <v>0</v>
      </c>
      <c r="BI857" s="191">
        <f>IF(N857="nulová",J857,0)</f>
        <v>0</v>
      </c>
      <c r="BJ857" s="18" t="s">
        <v>85</v>
      </c>
      <c r="BK857" s="191">
        <f>ROUND(I857*H857,2)</f>
        <v>0</v>
      </c>
      <c r="BL857" s="18" t="s">
        <v>254</v>
      </c>
      <c r="BM857" s="190" t="s">
        <v>1414</v>
      </c>
    </row>
    <row r="858" spans="1:65" s="13" customFormat="1" ht="11.25">
      <c r="B858" s="192"/>
      <c r="C858" s="193"/>
      <c r="D858" s="194" t="s">
        <v>180</v>
      </c>
      <c r="E858" s="195" t="s">
        <v>19</v>
      </c>
      <c r="F858" s="196" t="s">
        <v>8</v>
      </c>
      <c r="G858" s="193"/>
      <c r="H858" s="197">
        <v>15</v>
      </c>
      <c r="I858" s="198"/>
      <c r="J858" s="193"/>
      <c r="K858" s="193"/>
      <c r="L858" s="199"/>
      <c r="M858" s="200"/>
      <c r="N858" s="201"/>
      <c r="O858" s="201"/>
      <c r="P858" s="201"/>
      <c r="Q858" s="201"/>
      <c r="R858" s="201"/>
      <c r="S858" s="201"/>
      <c r="T858" s="202"/>
      <c r="AT858" s="203" t="s">
        <v>180</v>
      </c>
      <c r="AU858" s="203" t="s">
        <v>85</v>
      </c>
      <c r="AV858" s="13" t="s">
        <v>85</v>
      </c>
      <c r="AW858" s="13" t="s">
        <v>34</v>
      </c>
      <c r="AX858" s="13" t="s">
        <v>79</v>
      </c>
      <c r="AY858" s="203" t="s">
        <v>171</v>
      </c>
    </row>
    <row r="859" spans="1:65" s="2" customFormat="1" ht="36">
      <c r="A859" s="35"/>
      <c r="B859" s="36"/>
      <c r="C859" s="179" t="s">
        <v>1454</v>
      </c>
      <c r="D859" s="179" t="s">
        <v>173</v>
      </c>
      <c r="E859" s="180" t="s">
        <v>1417</v>
      </c>
      <c r="F859" s="181" t="s">
        <v>1418</v>
      </c>
      <c r="G859" s="182" t="s">
        <v>266</v>
      </c>
      <c r="H859" s="183">
        <v>23</v>
      </c>
      <c r="I859" s="184"/>
      <c r="J859" s="185">
        <f>ROUND(I859*H859,2)</f>
        <v>0</v>
      </c>
      <c r="K859" s="181" t="s">
        <v>177</v>
      </c>
      <c r="L859" s="40"/>
      <c r="M859" s="186" t="s">
        <v>19</v>
      </c>
      <c r="N859" s="187" t="s">
        <v>45</v>
      </c>
      <c r="O859" s="65"/>
      <c r="P859" s="188">
        <f>O859*H859</f>
        <v>0</v>
      </c>
      <c r="Q859" s="188">
        <v>4.7281249999999998E-4</v>
      </c>
      <c r="R859" s="188">
        <f>Q859*H859</f>
        <v>1.0874687499999999E-2</v>
      </c>
      <c r="S859" s="188">
        <v>0</v>
      </c>
      <c r="T859" s="189">
        <f>S859*H859</f>
        <v>0</v>
      </c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R859" s="190" t="s">
        <v>254</v>
      </c>
      <c r="AT859" s="190" t="s">
        <v>173</v>
      </c>
      <c r="AU859" s="190" t="s">
        <v>85</v>
      </c>
      <c r="AY859" s="18" t="s">
        <v>171</v>
      </c>
      <c r="BE859" s="191">
        <f>IF(N859="základní",J859,0)</f>
        <v>0</v>
      </c>
      <c r="BF859" s="191">
        <f>IF(N859="snížená",J859,0)</f>
        <v>0</v>
      </c>
      <c r="BG859" s="191">
        <f>IF(N859="zákl. přenesená",J859,0)</f>
        <v>0</v>
      </c>
      <c r="BH859" s="191">
        <f>IF(N859="sníž. přenesená",J859,0)</f>
        <v>0</v>
      </c>
      <c r="BI859" s="191">
        <f>IF(N859="nulová",J859,0)</f>
        <v>0</v>
      </c>
      <c r="BJ859" s="18" t="s">
        <v>85</v>
      </c>
      <c r="BK859" s="191">
        <f>ROUND(I859*H859,2)</f>
        <v>0</v>
      </c>
      <c r="BL859" s="18" t="s">
        <v>254</v>
      </c>
      <c r="BM859" s="190" t="s">
        <v>1419</v>
      </c>
    </row>
    <row r="860" spans="1:65" s="13" customFormat="1" ht="11.25">
      <c r="B860" s="192"/>
      <c r="C860" s="193"/>
      <c r="D860" s="194" t="s">
        <v>180</v>
      </c>
      <c r="E860" s="195" t="s">
        <v>19</v>
      </c>
      <c r="F860" s="196" t="s">
        <v>291</v>
      </c>
      <c r="G860" s="193"/>
      <c r="H860" s="197">
        <v>23</v>
      </c>
      <c r="I860" s="198"/>
      <c r="J860" s="193"/>
      <c r="K860" s="193"/>
      <c r="L860" s="199"/>
      <c r="M860" s="200"/>
      <c r="N860" s="201"/>
      <c r="O860" s="201"/>
      <c r="P860" s="201"/>
      <c r="Q860" s="201"/>
      <c r="R860" s="201"/>
      <c r="S860" s="201"/>
      <c r="T860" s="202"/>
      <c r="AT860" s="203" t="s">
        <v>180</v>
      </c>
      <c r="AU860" s="203" t="s">
        <v>85</v>
      </c>
      <c r="AV860" s="13" t="s">
        <v>85</v>
      </c>
      <c r="AW860" s="13" t="s">
        <v>34</v>
      </c>
      <c r="AX860" s="13" t="s">
        <v>79</v>
      </c>
      <c r="AY860" s="203" t="s">
        <v>171</v>
      </c>
    </row>
    <row r="861" spans="1:65" s="2" customFormat="1" ht="36">
      <c r="A861" s="35"/>
      <c r="B861" s="36"/>
      <c r="C861" s="215" t="s">
        <v>1458</v>
      </c>
      <c r="D861" s="215" t="s">
        <v>285</v>
      </c>
      <c r="E861" s="216" t="s">
        <v>1421</v>
      </c>
      <c r="F861" s="217" t="s">
        <v>1422</v>
      </c>
      <c r="G861" s="218" t="s">
        <v>266</v>
      </c>
      <c r="H861" s="219">
        <v>23</v>
      </c>
      <c r="I861" s="220"/>
      <c r="J861" s="221">
        <f>ROUND(I861*H861,2)</f>
        <v>0</v>
      </c>
      <c r="K861" s="217" t="s">
        <v>177</v>
      </c>
      <c r="L861" s="222"/>
      <c r="M861" s="223" t="s">
        <v>19</v>
      </c>
      <c r="N861" s="224" t="s">
        <v>45</v>
      </c>
      <c r="O861" s="65"/>
      <c r="P861" s="188">
        <f>O861*H861</f>
        <v>0</v>
      </c>
      <c r="Q861" s="188">
        <v>1.6E-2</v>
      </c>
      <c r="R861" s="188">
        <f>Q861*H861</f>
        <v>0.36799999999999999</v>
      </c>
      <c r="S861" s="188">
        <v>0</v>
      </c>
      <c r="T861" s="189">
        <f>S861*H861</f>
        <v>0</v>
      </c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R861" s="190" t="s">
        <v>341</v>
      </c>
      <c r="AT861" s="190" t="s">
        <v>285</v>
      </c>
      <c r="AU861" s="190" t="s">
        <v>85</v>
      </c>
      <c r="AY861" s="18" t="s">
        <v>171</v>
      </c>
      <c r="BE861" s="191">
        <f>IF(N861="základní",J861,0)</f>
        <v>0</v>
      </c>
      <c r="BF861" s="191">
        <f>IF(N861="snížená",J861,0)</f>
        <v>0</v>
      </c>
      <c r="BG861" s="191">
        <f>IF(N861="zákl. přenesená",J861,0)</f>
        <v>0</v>
      </c>
      <c r="BH861" s="191">
        <f>IF(N861="sníž. přenesená",J861,0)</f>
        <v>0</v>
      </c>
      <c r="BI861" s="191">
        <f>IF(N861="nulová",J861,0)</f>
        <v>0</v>
      </c>
      <c r="BJ861" s="18" t="s">
        <v>85</v>
      </c>
      <c r="BK861" s="191">
        <f>ROUND(I861*H861,2)</f>
        <v>0</v>
      </c>
      <c r="BL861" s="18" t="s">
        <v>254</v>
      </c>
      <c r="BM861" s="190" t="s">
        <v>1423</v>
      </c>
    </row>
    <row r="862" spans="1:65" s="13" customFormat="1" ht="11.25">
      <c r="B862" s="192"/>
      <c r="C862" s="193"/>
      <c r="D862" s="194" t="s">
        <v>180</v>
      </c>
      <c r="E862" s="195" t="s">
        <v>19</v>
      </c>
      <c r="F862" s="196" t="s">
        <v>291</v>
      </c>
      <c r="G862" s="193"/>
      <c r="H862" s="197">
        <v>23</v>
      </c>
      <c r="I862" s="198"/>
      <c r="J862" s="193"/>
      <c r="K862" s="193"/>
      <c r="L862" s="199"/>
      <c r="M862" s="200"/>
      <c r="N862" s="201"/>
      <c r="O862" s="201"/>
      <c r="P862" s="201"/>
      <c r="Q862" s="201"/>
      <c r="R862" s="201"/>
      <c r="S862" s="201"/>
      <c r="T862" s="202"/>
      <c r="AT862" s="203" t="s">
        <v>180</v>
      </c>
      <c r="AU862" s="203" t="s">
        <v>85</v>
      </c>
      <c r="AV862" s="13" t="s">
        <v>85</v>
      </c>
      <c r="AW862" s="13" t="s">
        <v>34</v>
      </c>
      <c r="AX862" s="13" t="s">
        <v>79</v>
      </c>
      <c r="AY862" s="203" t="s">
        <v>171</v>
      </c>
    </row>
    <row r="863" spans="1:65" s="2" customFormat="1" ht="36">
      <c r="A863" s="35"/>
      <c r="B863" s="36"/>
      <c r="C863" s="179" t="s">
        <v>1462</v>
      </c>
      <c r="D863" s="179" t="s">
        <v>173</v>
      </c>
      <c r="E863" s="180" t="s">
        <v>1425</v>
      </c>
      <c r="F863" s="181" t="s">
        <v>1426</v>
      </c>
      <c r="G863" s="182" t="s">
        <v>266</v>
      </c>
      <c r="H863" s="183">
        <v>3</v>
      </c>
      <c r="I863" s="184"/>
      <c r="J863" s="185">
        <f>ROUND(I863*H863,2)</f>
        <v>0</v>
      </c>
      <c r="K863" s="181" t="s">
        <v>177</v>
      </c>
      <c r="L863" s="40"/>
      <c r="M863" s="186" t="s">
        <v>19</v>
      </c>
      <c r="N863" s="187" t="s">
        <v>45</v>
      </c>
      <c r="O863" s="65"/>
      <c r="P863" s="188">
        <f>O863*H863</f>
        <v>0</v>
      </c>
      <c r="Q863" s="188">
        <v>4.0000000000000002E-4</v>
      </c>
      <c r="R863" s="188">
        <f>Q863*H863</f>
        <v>1.2000000000000001E-3</v>
      </c>
      <c r="S863" s="188">
        <v>0</v>
      </c>
      <c r="T863" s="189">
        <f>S863*H863</f>
        <v>0</v>
      </c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R863" s="190" t="s">
        <v>254</v>
      </c>
      <c r="AT863" s="190" t="s">
        <v>173</v>
      </c>
      <c r="AU863" s="190" t="s">
        <v>85</v>
      </c>
      <c r="AY863" s="18" t="s">
        <v>171</v>
      </c>
      <c r="BE863" s="191">
        <f>IF(N863="základní",J863,0)</f>
        <v>0</v>
      </c>
      <c r="BF863" s="191">
        <f>IF(N863="snížená",J863,0)</f>
        <v>0</v>
      </c>
      <c r="BG863" s="191">
        <f>IF(N863="zákl. přenesená",J863,0)</f>
        <v>0</v>
      </c>
      <c r="BH863" s="191">
        <f>IF(N863="sníž. přenesená",J863,0)</f>
        <v>0</v>
      </c>
      <c r="BI863" s="191">
        <f>IF(N863="nulová",J863,0)</f>
        <v>0</v>
      </c>
      <c r="BJ863" s="18" t="s">
        <v>85</v>
      </c>
      <c r="BK863" s="191">
        <f>ROUND(I863*H863,2)</f>
        <v>0</v>
      </c>
      <c r="BL863" s="18" t="s">
        <v>254</v>
      </c>
      <c r="BM863" s="190" t="s">
        <v>1427</v>
      </c>
    </row>
    <row r="864" spans="1:65" s="13" customFormat="1" ht="11.25">
      <c r="B864" s="192"/>
      <c r="C864" s="193"/>
      <c r="D864" s="194" t="s">
        <v>180</v>
      </c>
      <c r="E864" s="195" t="s">
        <v>19</v>
      </c>
      <c r="F864" s="196" t="s">
        <v>188</v>
      </c>
      <c r="G864" s="193"/>
      <c r="H864" s="197">
        <v>3</v>
      </c>
      <c r="I864" s="198"/>
      <c r="J864" s="193"/>
      <c r="K864" s="193"/>
      <c r="L864" s="199"/>
      <c r="M864" s="200"/>
      <c r="N864" s="201"/>
      <c r="O864" s="201"/>
      <c r="P864" s="201"/>
      <c r="Q864" s="201"/>
      <c r="R864" s="201"/>
      <c r="S864" s="201"/>
      <c r="T864" s="202"/>
      <c r="AT864" s="203" t="s">
        <v>180</v>
      </c>
      <c r="AU864" s="203" t="s">
        <v>85</v>
      </c>
      <c r="AV864" s="13" t="s">
        <v>85</v>
      </c>
      <c r="AW864" s="13" t="s">
        <v>34</v>
      </c>
      <c r="AX864" s="13" t="s">
        <v>79</v>
      </c>
      <c r="AY864" s="203" t="s">
        <v>171</v>
      </c>
    </row>
    <row r="865" spans="1:65" s="2" customFormat="1" ht="36">
      <c r="A865" s="35"/>
      <c r="B865" s="36"/>
      <c r="C865" s="215" t="s">
        <v>1466</v>
      </c>
      <c r="D865" s="215" t="s">
        <v>285</v>
      </c>
      <c r="E865" s="216" t="s">
        <v>1429</v>
      </c>
      <c r="F865" s="217" t="s">
        <v>1430</v>
      </c>
      <c r="G865" s="218" t="s">
        <v>266</v>
      </c>
      <c r="H865" s="219">
        <v>3</v>
      </c>
      <c r="I865" s="220"/>
      <c r="J865" s="221">
        <f>ROUND(I865*H865,2)</f>
        <v>0</v>
      </c>
      <c r="K865" s="217" t="s">
        <v>177</v>
      </c>
      <c r="L865" s="222"/>
      <c r="M865" s="223" t="s">
        <v>19</v>
      </c>
      <c r="N865" s="224" t="s">
        <v>45</v>
      </c>
      <c r="O865" s="65"/>
      <c r="P865" s="188">
        <f>O865*H865</f>
        <v>0</v>
      </c>
      <c r="Q865" s="188">
        <v>1.6E-2</v>
      </c>
      <c r="R865" s="188">
        <f>Q865*H865</f>
        <v>4.8000000000000001E-2</v>
      </c>
      <c r="S865" s="188">
        <v>0</v>
      </c>
      <c r="T865" s="189">
        <f>S865*H865</f>
        <v>0</v>
      </c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R865" s="190" t="s">
        <v>341</v>
      </c>
      <c r="AT865" s="190" t="s">
        <v>285</v>
      </c>
      <c r="AU865" s="190" t="s">
        <v>85</v>
      </c>
      <c r="AY865" s="18" t="s">
        <v>171</v>
      </c>
      <c r="BE865" s="191">
        <f>IF(N865="základní",J865,0)</f>
        <v>0</v>
      </c>
      <c r="BF865" s="191">
        <f>IF(N865="snížená",J865,0)</f>
        <v>0</v>
      </c>
      <c r="BG865" s="191">
        <f>IF(N865="zákl. přenesená",J865,0)</f>
        <v>0</v>
      </c>
      <c r="BH865" s="191">
        <f>IF(N865="sníž. přenesená",J865,0)</f>
        <v>0</v>
      </c>
      <c r="BI865" s="191">
        <f>IF(N865="nulová",J865,0)</f>
        <v>0</v>
      </c>
      <c r="BJ865" s="18" t="s">
        <v>85</v>
      </c>
      <c r="BK865" s="191">
        <f>ROUND(I865*H865,2)</f>
        <v>0</v>
      </c>
      <c r="BL865" s="18" t="s">
        <v>254</v>
      </c>
      <c r="BM865" s="190" t="s">
        <v>1431</v>
      </c>
    </row>
    <row r="866" spans="1:65" s="13" customFormat="1" ht="11.25">
      <c r="B866" s="192"/>
      <c r="C866" s="193"/>
      <c r="D866" s="194" t="s">
        <v>180</v>
      </c>
      <c r="E866" s="195" t="s">
        <v>19</v>
      </c>
      <c r="F866" s="196" t="s">
        <v>188</v>
      </c>
      <c r="G866" s="193"/>
      <c r="H866" s="197">
        <v>3</v>
      </c>
      <c r="I866" s="198"/>
      <c r="J866" s="193"/>
      <c r="K866" s="193"/>
      <c r="L866" s="199"/>
      <c r="M866" s="200"/>
      <c r="N866" s="201"/>
      <c r="O866" s="201"/>
      <c r="P866" s="201"/>
      <c r="Q866" s="201"/>
      <c r="R866" s="201"/>
      <c r="S866" s="201"/>
      <c r="T866" s="202"/>
      <c r="AT866" s="203" t="s">
        <v>180</v>
      </c>
      <c r="AU866" s="203" t="s">
        <v>85</v>
      </c>
      <c r="AV866" s="13" t="s">
        <v>85</v>
      </c>
      <c r="AW866" s="13" t="s">
        <v>34</v>
      </c>
      <c r="AX866" s="13" t="s">
        <v>79</v>
      </c>
      <c r="AY866" s="203" t="s">
        <v>171</v>
      </c>
    </row>
    <row r="867" spans="1:65" s="2" customFormat="1" ht="36">
      <c r="A867" s="35"/>
      <c r="B867" s="36"/>
      <c r="C867" s="179" t="s">
        <v>688</v>
      </c>
      <c r="D867" s="179" t="s">
        <v>173</v>
      </c>
      <c r="E867" s="180" t="s">
        <v>1433</v>
      </c>
      <c r="F867" s="181" t="s">
        <v>1434</v>
      </c>
      <c r="G867" s="182" t="s">
        <v>266</v>
      </c>
      <c r="H867" s="183">
        <v>3</v>
      </c>
      <c r="I867" s="184"/>
      <c r="J867" s="185">
        <f>ROUND(I867*H867,2)</f>
        <v>0</v>
      </c>
      <c r="K867" s="181" t="s">
        <v>177</v>
      </c>
      <c r="L867" s="40"/>
      <c r="M867" s="186" t="s">
        <v>19</v>
      </c>
      <c r="N867" s="187" t="s">
        <v>45</v>
      </c>
      <c r="O867" s="65"/>
      <c r="P867" s="188">
        <f>O867*H867</f>
        <v>0</v>
      </c>
      <c r="Q867" s="188">
        <v>9.2000000000000003E-4</v>
      </c>
      <c r="R867" s="188">
        <f>Q867*H867</f>
        <v>2.7600000000000003E-3</v>
      </c>
      <c r="S867" s="188">
        <v>0</v>
      </c>
      <c r="T867" s="189">
        <f>S867*H867</f>
        <v>0</v>
      </c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R867" s="190" t="s">
        <v>254</v>
      </c>
      <c r="AT867" s="190" t="s">
        <v>173</v>
      </c>
      <c r="AU867" s="190" t="s">
        <v>85</v>
      </c>
      <c r="AY867" s="18" t="s">
        <v>171</v>
      </c>
      <c r="BE867" s="191">
        <f>IF(N867="základní",J867,0)</f>
        <v>0</v>
      </c>
      <c r="BF867" s="191">
        <f>IF(N867="snížená",J867,0)</f>
        <v>0</v>
      </c>
      <c r="BG867" s="191">
        <f>IF(N867="zákl. přenesená",J867,0)</f>
        <v>0</v>
      </c>
      <c r="BH867" s="191">
        <f>IF(N867="sníž. přenesená",J867,0)</f>
        <v>0</v>
      </c>
      <c r="BI867" s="191">
        <f>IF(N867="nulová",J867,0)</f>
        <v>0</v>
      </c>
      <c r="BJ867" s="18" t="s">
        <v>85</v>
      </c>
      <c r="BK867" s="191">
        <f>ROUND(I867*H867,2)</f>
        <v>0</v>
      </c>
      <c r="BL867" s="18" t="s">
        <v>254</v>
      </c>
      <c r="BM867" s="190" t="s">
        <v>1435</v>
      </c>
    </row>
    <row r="868" spans="1:65" s="13" customFormat="1" ht="11.25">
      <c r="B868" s="192"/>
      <c r="C868" s="193"/>
      <c r="D868" s="194" t="s">
        <v>180</v>
      </c>
      <c r="E868" s="195" t="s">
        <v>19</v>
      </c>
      <c r="F868" s="196" t="s">
        <v>188</v>
      </c>
      <c r="G868" s="193"/>
      <c r="H868" s="197">
        <v>3</v>
      </c>
      <c r="I868" s="198"/>
      <c r="J868" s="193"/>
      <c r="K868" s="193"/>
      <c r="L868" s="199"/>
      <c r="M868" s="200"/>
      <c r="N868" s="201"/>
      <c r="O868" s="201"/>
      <c r="P868" s="201"/>
      <c r="Q868" s="201"/>
      <c r="R868" s="201"/>
      <c r="S868" s="201"/>
      <c r="T868" s="202"/>
      <c r="AT868" s="203" t="s">
        <v>180</v>
      </c>
      <c r="AU868" s="203" t="s">
        <v>85</v>
      </c>
      <c r="AV868" s="13" t="s">
        <v>85</v>
      </c>
      <c r="AW868" s="13" t="s">
        <v>34</v>
      </c>
      <c r="AX868" s="13" t="s">
        <v>79</v>
      </c>
      <c r="AY868" s="203" t="s">
        <v>171</v>
      </c>
    </row>
    <row r="869" spans="1:65" s="2" customFormat="1" ht="24">
      <c r="A869" s="35"/>
      <c r="B869" s="36"/>
      <c r="C869" s="215" t="s">
        <v>1473</v>
      </c>
      <c r="D869" s="215" t="s">
        <v>285</v>
      </c>
      <c r="E869" s="216" t="s">
        <v>1440</v>
      </c>
      <c r="F869" s="217" t="s">
        <v>1441</v>
      </c>
      <c r="G869" s="218" t="s">
        <v>231</v>
      </c>
      <c r="H869" s="219">
        <v>3</v>
      </c>
      <c r="I869" s="220"/>
      <c r="J869" s="221">
        <f>ROUND(I869*H869,2)</f>
        <v>0</v>
      </c>
      <c r="K869" s="217" t="s">
        <v>177</v>
      </c>
      <c r="L869" s="222"/>
      <c r="M869" s="223" t="s">
        <v>19</v>
      </c>
      <c r="N869" s="224" t="s">
        <v>45</v>
      </c>
      <c r="O869" s="65"/>
      <c r="P869" s="188">
        <f>O869*H869</f>
        <v>0</v>
      </c>
      <c r="Q869" s="188">
        <v>3.8289999999999998E-2</v>
      </c>
      <c r="R869" s="188">
        <f>Q869*H869</f>
        <v>0.11487</v>
      </c>
      <c r="S869" s="188">
        <v>0</v>
      </c>
      <c r="T869" s="189">
        <f>S869*H869</f>
        <v>0</v>
      </c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R869" s="190" t="s">
        <v>341</v>
      </c>
      <c r="AT869" s="190" t="s">
        <v>285</v>
      </c>
      <c r="AU869" s="190" t="s">
        <v>85</v>
      </c>
      <c r="AY869" s="18" t="s">
        <v>171</v>
      </c>
      <c r="BE869" s="191">
        <f>IF(N869="základní",J869,0)</f>
        <v>0</v>
      </c>
      <c r="BF869" s="191">
        <f>IF(N869="snížená",J869,0)</f>
        <v>0</v>
      </c>
      <c r="BG869" s="191">
        <f>IF(N869="zákl. přenesená",J869,0)</f>
        <v>0</v>
      </c>
      <c r="BH869" s="191">
        <f>IF(N869="sníž. přenesená",J869,0)</f>
        <v>0</v>
      </c>
      <c r="BI869" s="191">
        <f>IF(N869="nulová",J869,0)</f>
        <v>0</v>
      </c>
      <c r="BJ869" s="18" t="s">
        <v>85</v>
      </c>
      <c r="BK869" s="191">
        <f>ROUND(I869*H869,2)</f>
        <v>0</v>
      </c>
      <c r="BL869" s="18" t="s">
        <v>254</v>
      </c>
      <c r="BM869" s="190" t="s">
        <v>1442</v>
      </c>
    </row>
    <row r="870" spans="1:65" s="13" customFormat="1" ht="11.25">
      <c r="B870" s="192"/>
      <c r="C870" s="193"/>
      <c r="D870" s="194" t="s">
        <v>180</v>
      </c>
      <c r="E870" s="195" t="s">
        <v>19</v>
      </c>
      <c r="F870" s="196" t="s">
        <v>1443</v>
      </c>
      <c r="G870" s="193"/>
      <c r="H870" s="197">
        <v>1</v>
      </c>
      <c r="I870" s="198"/>
      <c r="J870" s="193"/>
      <c r="K870" s="193"/>
      <c r="L870" s="199"/>
      <c r="M870" s="200"/>
      <c r="N870" s="201"/>
      <c r="O870" s="201"/>
      <c r="P870" s="201"/>
      <c r="Q870" s="201"/>
      <c r="R870" s="201"/>
      <c r="S870" s="201"/>
      <c r="T870" s="202"/>
      <c r="AT870" s="203" t="s">
        <v>180</v>
      </c>
      <c r="AU870" s="203" t="s">
        <v>85</v>
      </c>
      <c r="AV870" s="13" t="s">
        <v>85</v>
      </c>
      <c r="AW870" s="13" t="s">
        <v>34</v>
      </c>
      <c r="AX870" s="13" t="s">
        <v>73</v>
      </c>
      <c r="AY870" s="203" t="s">
        <v>171</v>
      </c>
    </row>
    <row r="871" spans="1:65" s="13" customFormat="1" ht="11.25">
      <c r="B871" s="192"/>
      <c r="C871" s="193"/>
      <c r="D871" s="194" t="s">
        <v>180</v>
      </c>
      <c r="E871" s="195" t="s">
        <v>19</v>
      </c>
      <c r="F871" s="196" t="s">
        <v>1444</v>
      </c>
      <c r="G871" s="193"/>
      <c r="H871" s="197">
        <v>2</v>
      </c>
      <c r="I871" s="198"/>
      <c r="J871" s="193"/>
      <c r="K871" s="193"/>
      <c r="L871" s="199"/>
      <c r="M871" s="200"/>
      <c r="N871" s="201"/>
      <c r="O871" s="201"/>
      <c r="P871" s="201"/>
      <c r="Q871" s="201"/>
      <c r="R871" s="201"/>
      <c r="S871" s="201"/>
      <c r="T871" s="202"/>
      <c r="AT871" s="203" t="s">
        <v>180</v>
      </c>
      <c r="AU871" s="203" t="s">
        <v>85</v>
      </c>
      <c r="AV871" s="13" t="s">
        <v>85</v>
      </c>
      <c r="AW871" s="13" t="s">
        <v>34</v>
      </c>
      <c r="AX871" s="13" t="s">
        <v>73</v>
      </c>
      <c r="AY871" s="203" t="s">
        <v>171</v>
      </c>
    </row>
    <row r="872" spans="1:65" s="14" customFormat="1" ht="11.25">
      <c r="B872" s="204"/>
      <c r="C872" s="205"/>
      <c r="D872" s="194" t="s">
        <v>180</v>
      </c>
      <c r="E872" s="206" t="s">
        <v>19</v>
      </c>
      <c r="F872" s="207" t="s">
        <v>183</v>
      </c>
      <c r="G872" s="205"/>
      <c r="H872" s="208">
        <v>3</v>
      </c>
      <c r="I872" s="209"/>
      <c r="J872" s="205"/>
      <c r="K872" s="205"/>
      <c r="L872" s="210"/>
      <c r="M872" s="211"/>
      <c r="N872" s="212"/>
      <c r="O872" s="212"/>
      <c r="P872" s="212"/>
      <c r="Q872" s="212"/>
      <c r="R872" s="212"/>
      <c r="S872" s="212"/>
      <c r="T872" s="213"/>
      <c r="AT872" s="214" t="s">
        <v>180</v>
      </c>
      <c r="AU872" s="214" t="s">
        <v>85</v>
      </c>
      <c r="AV872" s="14" t="s">
        <v>178</v>
      </c>
      <c r="AW872" s="14" t="s">
        <v>34</v>
      </c>
      <c r="AX872" s="14" t="s">
        <v>79</v>
      </c>
      <c r="AY872" s="214" t="s">
        <v>171</v>
      </c>
    </row>
    <row r="873" spans="1:65" s="2" customFormat="1" ht="24">
      <c r="A873" s="35"/>
      <c r="B873" s="36"/>
      <c r="C873" s="179" t="s">
        <v>695</v>
      </c>
      <c r="D873" s="179" t="s">
        <v>173</v>
      </c>
      <c r="E873" s="180" t="s">
        <v>1446</v>
      </c>
      <c r="F873" s="181" t="s">
        <v>1447</v>
      </c>
      <c r="G873" s="182" t="s">
        <v>266</v>
      </c>
      <c r="H873" s="183">
        <v>26</v>
      </c>
      <c r="I873" s="184"/>
      <c r="J873" s="185">
        <f>ROUND(I873*H873,2)</f>
        <v>0</v>
      </c>
      <c r="K873" s="181" t="s">
        <v>177</v>
      </c>
      <c r="L873" s="40"/>
      <c r="M873" s="186" t="s">
        <v>19</v>
      </c>
      <c r="N873" s="187" t="s">
        <v>45</v>
      </c>
      <c r="O873" s="65"/>
      <c r="P873" s="188">
        <f>O873*H873</f>
        <v>0</v>
      </c>
      <c r="Q873" s="188">
        <v>0</v>
      </c>
      <c r="R873" s="188">
        <f>Q873*H873</f>
        <v>0</v>
      </c>
      <c r="S873" s="188">
        <v>0</v>
      </c>
      <c r="T873" s="189">
        <f>S873*H873</f>
        <v>0</v>
      </c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R873" s="190" t="s">
        <v>254</v>
      </c>
      <c r="AT873" s="190" t="s">
        <v>173</v>
      </c>
      <c r="AU873" s="190" t="s">
        <v>85</v>
      </c>
      <c r="AY873" s="18" t="s">
        <v>171</v>
      </c>
      <c r="BE873" s="191">
        <f>IF(N873="základní",J873,0)</f>
        <v>0</v>
      </c>
      <c r="BF873" s="191">
        <f>IF(N873="snížená",J873,0)</f>
        <v>0</v>
      </c>
      <c r="BG873" s="191">
        <f>IF(N873="zákl. přenesená",J873,0)</f>
        <v>0</v>
      </c>
      <c r="BH873" s="191">
        <f>IF(N873="sníž. přenesená",J873,0)</f>
        <v>0</v>
      </c>
      <c r="BI873" s="191">
        <f>IF(N873="nulová",J873,0)</f>
        <v>0</v>
      </c>
      <c r="BJ873" s="18" t="s">
        <v>85</v>
      </c>
      <c r="BK873" s="191">
        <f>ROUND(I873*H873,2)</f>
        <v>0</v>
      </c>
      <c r="BL873" s="18" t="s">
        <v>254</v>
      </c>
      <c r="BM873" s="190" t="s">
        <v>1448</v>
      </c>
    </row>
    <row r="874" spans="1:65" s="13" customFormat="1" ht="11.25">
      <c r="B874" s="192"/>
      <c r="C874" s="193"/>
      <c r="D874" s="194" t="s">
        <v>180</v>
      </c>
      <c r="E874" s="195" t="s">
        <v>19</v>
      </c>
      <c r="F874" s="196" t="s">
        <v>3361</v>
      </c>
      <c r="G874" s="193"/>
      <c r="H874" s="197">
        <v>26</v>
      </c>
      <c r="I874" s="198"/>
      <c r="J874" s="193"/>
      <c r="K874" s="193"/>
      <c r="L874" s="199"/>
      <c r="M874" s="200"/>
      <c r="N874" s="201"/>
      <c r="O874" s="201"/>
      <c r="P874" s="201"/>
      <c r="Q874" s="201"/>
      <c r="R874" s="201"/>
      <c r="S874" s="201"/>
      <c r="T874" s="202"/>
      <c r="AT874" s="203" t="s">
        <v>180</v>
      </c>
      <c r="AU874" s="203" t="s">
        <v>85</v>
      </c>
      <c r="AV874" s="13" t="s">
        <v>85</v>
      </c>
      <c r="AW874" s="13" t="s">
        <v>34</v>
      </c>
      <c r="AX874" s="13" t="s">
        <v>73</v>
      </c>
      <c r="AY874" s="203" t="s">
        <v>171</v>
      </c>
    </row>
    <row r="875" spans="1:65" s="14" customFormat="1" ht="11.25">
      <c r="B875" s="204"/>
      <c r="C875" s="205"/>
      <c r="D875" s="194" t="s">
        <v>180</v>
      </c>
      <c r="E875" s="206" t="s">
        <v>19</v>
      </c>
      <c r="F875" s="207" t="s">
        <v>183</v>
      </c>
      <c r="G875" s="205"/>
      <c r="H875" s="208">
        <v>26</v>
      </c>
      <c r="I875" s="209"/>
      <c r="J875" s="205"/>
      <c r="K875" s="205"/>
      <c r="L875" s="210"/>
      <c r="M875" s="211"/>
      <c r="N875" s="212"/>
      <c r="O875" s="212"/>
      <c r="P875" s="212"/>
      <c r="Q875" s="212"/>
      <c r="R875" s="212"/>
      <c r="S875" s="212"/>
      <c r="T875" s="213"/>
      <c r="AT875" s="214" t="s">
        <v>180</v>
      </c>
      <c r="AU875" s="214" t="s">
        <v>85</v>
      </c>
      <c r="AV875" s="14" t="s">
        <v>178</v>
      </c>
      <c r="AW875" s="14" t="s">
        <v>34</v>
      </c>
      <c r="AX875" s="14" t="s">
        <v>79</v>
      </c>
      <c r="AY875" s="214" t="s">
        <v>171</v>
      </c>
    </row>
    <row r="876" spans="1:65" s="2" customFormat="1" ht="24">
      <c r="A876" s="35"/>
      <c r="B876" s="36"/>
      <c r="C876" s="215" t="s">
        <v>1481</v>
      </c>
      <c r="D876" s="215" t="s">
        <v>285</v>
      </c>
      <c r="E876" s="216" t="s">
        <v>1449</v>
      </c>
      <c r="F876" s="217" t="s">
        <v>1450</v>
      </c>
      <c r="G876" s="218" t="s">
        <v>266</v>
      </c>
      <c r="H876" s="219">
        <v>26</v>
      </c>
      <c r="I876" s="220"/>
      <c r="J876" s="221">
        <f>ROUND(I876*H876,2)</f>
        <v>0</v>
      </c>
      <c r="K876" s="217" t="s">
        <v>177</v>
      </c>
      <c r="L876" s="222"/>
      <c r="M876" s="223" t="s">
        <v>19</v>
      </c>
      <c r="N876" s="224" t="s">
        <v>45</v>
      </c>
      <c r="O876" s="65"/>
      <c r="P876" s="188">
        <f>O876*H876</f>
        <v>0</v>
      </c>
      <c r="Q876" s="188">
        <v>1.1999999999999999E-3</v>
      </c>
      <c r="R876" s="188">
        <f>Q876*H876</f>
        <v>3.1199999999999999E-2</v>
      </c>
      <c r="S876" s="188">
        <v>0</v>
      </c>
      <c r="T876" s="189">
        <f>S876*H876</f>
        <v>0</v>
      </c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R876" s="190" t="s">
        <v>341</v>
      </c>
      <c r="AT876" s="190" t="s">
        <v>285</v>
      </c>
      <c r="AU876" s="190" t="s">
        <v>85</v>
      </c>
      <c r="AY876" s="18" t="s">
        <v>171</v>
      </c>
      <c r="BE876" s="191">
        <f>IF(N876="základní",J876,0)</f>
        <v>0</v>
      </c>
      <c r="BF876" s="191">
        <f>IF(N876="snížená",J876,0)</f>
        <v>0</v>
      </c>
      <c r="BG876" s="191">
        <f>IF(N876="zákl. přenesená",J876,0)</f>
        <v>0</v>
      </c>
      <c r="BH876" s="191">
        <f>IF(N876="sníž. přenesená",J876,0)</f>
        <v>0</v>
      </c>
      <c r="BI876" s="191">
        <f>IF(N876="nulová",J876,0)</f>
        <v>0</v>
      </c>
      <c r="BJ876" s="18" t="s">
        <v>85</v>
      </c>
      <c r="BK876" s="191">
        <f>ROUND(I876*H876,2)</f>
        <v>0</v>
      </c>
      <c r="BL876" s="18" t="s">
        <v>254</v>
      </c>
      <c r="BM876" s="190" t="s">
        <v>1451</v>
      </c>
    </row>
    <row r="877" spans="1:65" s="2" customFormat="1" ht="29.25">
      <c r="A877" s="35"/>
      <c r="B877" s="36"/>
      <c r="C877" s="37"/>
      <c r="D877" s="194" t="s">
        <v>702</v>
      </c>
      <c r="E877" s="37"/>
      <c r="F877" s="235" t="s">
        <v>1452</v>
      </c>
      <c r="G877" s="37"/>
      <c r="H877" s="37"/>
      <c r="I877" s="236"/>
      <c r="J877" s="37"/>
      <c r="K877" s="37"/>
      <c r="L877" s="40"/>
      <c r="M877" s="237"/>
      <c r="N877" s="238"/>
      <c r="O877" s="65"/>
      <c r="P877" s="65"/>
      <c r="Q877" s="65"/>
      <c r="R877" s="65"/>
      <c r="S877" s="65"/>
      <c r="T877" s="66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T877" s="18" t="s">
        <v>702</v>
      </c>
      <c r="AU877" s="18" t="s">
        <v>85</v>
      </c>
    </row>
    <row r="878" spans="1:65" s="13" customFormat="1" ht="11.25">
      <c r="B878" s="192"/>
      <c r="C878" s="193"/>
      <c r="D878" s="194" t="s">
        <v>180</v>
      </c>
      <c r="E878" s="195" t="s">
        <v>19</v>
      </c>
      <c r="F878" s="196" t="s">
        <v>3361</v>
      </c>
      <c r="G878" s="193"/>
      <c r="H878" s="197">
        <v>26</v>
      </c>
      <c r="I878" s="198"/>
      <c r="J878" s="193"/>
      <c r="K878" s="193"/>
      <c r="L878" s="199"/>
      <c r="M878" s="200"/>
      <c r="N878" s="201"/>
      <c r="O878" s="201"/>
      <c r="P878" s="201"/>
      <c r="Q878" s="201"/>
      <c r="R878" s="201"/>
      <c r="S878" s="201"/>
      <c r="T878" s="202"/>
      <c r="AT878" s="203" t="s">
        <v>180</v>
      </c>
      <c r="AU878" s="203" t="s">
        <v>85</v>
      </c>
      <c r="AV878" s="13" t="s">
        <v>85</v>
      </c>
      <c r="AW878" s="13" t="s">
        <v>34</v>
      </c>
      <c r="AX878" s="13" t="s">
        <v>73</v>
      </c>
      <c r="AY878" s="203" t="s">
        <v>171</v>
      </c>
    </row>
    <row r="879" spans="1:65" s="14" customFormat="1" ht="11.25">
      <c r="B879" s="204"/>
      <c r="C879" s="205"/>
      <c r="D879" s="194" t="s">
        <v>180</v>
      </c>
      <c r="E879" s="206" t="s">
        <v>19</v>
      </c>
      <c r="F879" s="207" t="s">
        <v>183</v>
      </c>
      <c r="G879" s="205"/>
      <c r="H879" s="208">
        <v>26</v>
      </c>
      <c r="I879" s="209"/>
      <c r="J879" s="205"/>
      <c r="K879" s="205"/>
      <c r="L879" s="210"/>
      <c r="M879" s="211"/>
      <c r="N879" s="212"/>
      <c r="O879" s="212"/>
      <c r="P879" s="212"/>
      <c r="Q879" s="212"/>
      <c r="R879" s="212"/>
      <c r="S879" s="212"/>
      <c r="T879" s="213"/>
      <c r="AT879" s="214" t="s">
        <v>180</v>
      </c>
      <c r="AU879" s="214" t="s">
        <v>85</v>
      </c>
      <c r="AV879" s="14" t="s">
        <v>178</v>
      </c>
      <c r="AW879" s="14" t="s">
        <v>34</v>
      </c>
      <c r="AX879" s="14" t="s">
        <v>79</v>
      </c>
      <c r="AY879" s="214" t="s">
        <v>171</v>
      </c>
    </row>
    <row r="880" spans="1:65" s="2" customFormat="1" ht="24">
      <c r="A880" s="35"/>
      <c r="B880" s="36"/>
      <c r="C880" s="179" t="s">
        <v>1485</v>
      </c>
      <c r="D880" s="179" t="s">
        <v>173</v>
      </c>
      <c r="E880" s="180" t="s">
        <v>1455</v>
      </c>
      <c r="F880" s="181" t="s">
        <v>1456</v>
      </c>
      <c r="G880" s="182" t="s">
        <v>266</v>
      </c>
      <c r="H880" s="183">
        <v>3</v>
      </c>
      <c r="I880" s="184"/>
      <c r="J880" s="185">
        <f>ROUND(I880*H880,2)</f>
        <v>0</v>
      </c>
      <c r="K880" s="181" t="s">
        <v>177</v>
      </c>
      <c r="L880" s="40"/>
      <c r="M880" s="186" t="s">
        <v>19</v>
      </c>
      <c r="N880" s="187" t="s">
        <v>45</v>
      </c>
      <c r="O880" s="65"/>
      <c r="P880" s="188">
        <f>O880*H880</f>
        <v>0</v>
      </c>
      <c r="Q880" s="188">
        <v>0</v>
      </c>
      <c r="R880" s="188">
        <f>Q880*H880</f>
        <v>0</v>
      </c>
      <c r="S880" s="188">
        <v>0</v>
      </c>
      <c r="T880" s="189">
        <f>S880*H880</f>
        <v>0</v>
      </c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R880" s="190" t="s">
        <v>254</v>
      </c>
      <c r="AT880" s="190" t="s">
        <v>173</v>
      </c>
      <c r="AU880" s="190" t="s">
        <v>85</v>
      </c>
      <c r="AY880" s="18" t="s">
        <v>171</v>
      </c>
      <c r="BE880" s="191">
        <f>IF(N880="základní",J880,0)</f>
        <v>0</v>
      </c>
      <c r="BF880" s="191">
        <f>IF(N880="snížená",J880,0)</f>
        <v>0</v>
      </c>
      <c r="BG880" s="191">
        <f>IF(N880="zákl. přenesená",J880,0)</f>
        <v>0</v>
      </c>
      <c r="BH880" s="191">
        <f>IF(N880="sníž. přenesená",J880,0)</f>
        <v>0</v>
      </c>
      <c r="BI880" s="191">
        <f>IF(N880="nulová",J880,0)</f>
        <v>0</v>
      </c>
      <c r="BJ880" s="18" t="s">
        <v>85</v>
      </c>
      <c r="BK880" s="191">
        <f>ROUND(I880*H880,2)</f>
        <v>0</v>
      </c>
      <c r="BL880" s="18" t="s">
        <v>254</v>
      </c>
      <c r="BM880" s="190" t="s">
        <v>1457</v>
      </c>
    </row>
    <row r="881" spans="1:65" s="13" customFormat="1" ht="11.25">
      <c r="B881" s="192"/>
      <c r="C881" s="193"/>
      <c r="D881" s="194" t="s">
        <v>180</v>
      </c>
      <c r="E881" s="195" t="s">
        <v>19</v>
      </c>
      <c r="F881" s="196" t="s">
        <v>188</v>
      </c>
      <c r="G881" s="193"/>
      <c r="H881" s="197">
        <v>3</v>
      </c>
      <c r="I881" s="198"/>
      <c r="J881" s="193"/>
      <c r="K881" s="193"/>
      <c r="L881" s="199"/>
      <c r="M881" s="200"/>
      <c r="N881" s="201"/>
      <c r="O881" s="201"/>
      <c r="P881" s="201"/>
      <c r="Q881" s="201"/>
      <c r="R881" s="201"/>
      <c r="S881" s="201"/>
      <c r="T881" s="202"/>
      <c r="AT881" s="203" t="s">
        <v>180</v>
      </c>
      <c r="AU881" s="203" t="s">
        <v>85</v>
      </c>
      <c r="AV881" s="13" t="s">
        <v>85</v>
      </c>
      <c r="AW881" s="13" t="s">
        <v>34</v>
      </c>
      <c r="AX881" s="13" t="s">
        <v>79</v>
      </c>
      <c r="AY881" s="203" t="s">
        <v>171</v>
      </c>
    </row>
    <row r="882" spans="1:65" s="2" customFormat="1" ht="16.5" customHeight="1">
      <c r="A882" s="35"/>
      <c r="B882" s="36"/>
      <c r="C882" s="215" t="s">
        <v>1490</v>
      </c>
      <c r="D882" s="215" t="s">
        <v>285</v>
      </c>
      <c r="E882" s="216" t="s">
        <v>1459</v>
      </c>
      <c r="F882" s="217" t="s">
        <v>1460</v>
      </c>
      <c r="G882" s="218" t="s">
        <v>266</v>
      </c>
      <c r="H882" s="219">
        <v>3</v>
      </c>
      <c r="I882" s="220"/>
      <c r="J882" s="221">
        <f>ROUND(I882*H882,2)</f>
        <v>0</v>
      </c>
      <c r="K882" s="217" t="s">
        <v>177</v>
      </c>
      <c r="L882" s="222"/>
      <c r="M882" s="223" t="s">
        <v>19</v>
      </c>
      <c r="N882" s="224" t="s">
        <v>45</v>
      </c>
      <c r="O882" s="65"/>
      <c r="P882" s="188">
        <f>O882*H882</f>
        <v>0</v>
      </c>
      <c r="Q882" s="188">
        <v>2.2000000000000001E-3</v>
      </c>
      <c r="R882" s="188">
        <f>Q882*H882</f>
        <v>6.6E-3</v>
      </c>
      <c r="S882" s="188">
        <v>0</v>
      </c>
      <c r="T882" s="189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190" t="s">
        <v>341</v>
      </c>
      <c r="AT882" s="190" t="s">
        <v>285</v>
      </c>
      <c r="AU882" s="190" t="s">
        <v>85</v>
      </c>
      <c r="AY882" s="18" t="s">
        <v>171</v>
      </c>
      <c r="BE882" s="191">
        <f>IF(N882="základní",J882,0)</f>
        <v>0</v>
      </c>
      <c r="BF882" s="191">
        <f>IF(N882="snížená",J882,0)</f>
        <v>0</v>
      </c>
      <c r="BG882" s="191">
        <f>IF(N882="zákl. přenesená",J882,0)</f>
        <v>0</v>
      </c>
      <c r="BH882" s="191">
        <f>IF(N882="sníž. přenesená",J882,0)</f>
        <v>0</v>
      </c>
      <c r="BI882" s="191">
        <f>IF(N882="nulová",J882,0)</f>
        <v>0</v>
      </c>
      <c r="BJ882" s="18" t="s">
        <v>85</v>
      </c>
      <c r="BK882" s="191">
        <f>ROUND(I882*H882,2)</f>
        <v>0</v>
      </c>
      <c r="BL882" s="18" t="s">
        <v>254</v>
      </c>
      <c r="BM882" s="190" t="s">
        <v>1461</v>
      </c>
    </row>
    <row r="883" spans="1:65" s="13" customFormat="1" ht="11.25">
      <c r="B883" s="192"/>
      <c r="C883" s="193"/>
      <c r="D883" s="194" t="s">
        <v>180</v>
      </c>
      <c r="E883" s="195" t="s">
        <v>19</v>
      </c>
      <c r="F883" s="196" t="s">
        <v>188</v>
      </c>
      <c r="G883" s="193"/>
      <c r="H883" s="197">
        <v>3</v>
      </c>
      <c r="I883" s="198"/>
      <c r="J883" s="193"/>
      <c r="K883" s="193"/>
      <c r="L883" s="199"/>
      <c r="M883" s="200"/>
      <c r="N883" s="201"/>
      <c r="O883" s="201"/>
      <c r="P883" s="201"/>
      <c r="Q883" s="201"/>
      <c r="R883" s="201"/>
      <c r="S883" s="201"/>
      <c r="T883" s="202"/>
      <c r="AT883" s="203" t="s">
        <v>180</v>
      </c>
      <c r="AU883" s="203" t="s">
        <v>85</v>
      </c>
      <c r="AV883" s="13" t="s">
        <v>85</v>
      </c>
      <c r="AW883" s="13" t="s">
        <v>34</v>
      </c>
      <c r="AX883" s="13" t="s">
        <v>73</v>
      </c>
      <c r="AY883" s="203" t="s">
        <v>171</v>
      </c>
    </row>
    <row r="884" spans="1:65" s="14" customFormat="1" ht="11.25">
      <c r="B884" s="204"/>
      <c r="C884" s="205"/>
      <c r="D884" s="194" t="s">
        <v>180</v>
      </c>
      <c r="E884" s="206" t="s">
        <v>19</v>
      </c>
      <c r="F884" s="207" t="s">
        <v>183</v>
      </c>
      <c r="G884" s="205"/>
      <c r="H884" s="208">
        <v>3</v>
      </c>
      <c r="I884" s="209"/>
      <c r="J884" s="205"/>
      <c r="K884" s="205"/>
      <c r="L884" s="210"/>
      <c r="M884" s="211"/>
      <c r="N884" s="212"/>
      <c r="O884" s="212"/>
      <c r="P884" s="212"/>
      <c r="Q884" s="212"/>
      <c r="R884" s="212"/>
      <c r="S884" s="212"/>
      <c r="T884" s="213"/>
      <c r="AT884" s="214" t="s">
        <v>180</v>
      </c>
      <c r="AU884" s="214" t="s">
        <v>85</v>
      </c>
      <c r="AV884" s="14" t="s">
        <v>178</v>
      </c>
      <c r="AW884" s="14" t="s">
        <v>34</v>
      </c>
      <c r="AX884" s="14" t="s">
        <v>79</v>
      </c>
      <c r="AY884" s="214" t="s">
        <v>171</v>
      </c>
    </row>
    <row r="885" spans="1:65" s="2" customFormat="1" ht="33" customHeight="1">
      <c r="A885" s="35"/>
      <c r="B885" s="36"/>
      <c r="C885" s="179" t="s">
        <v>1495</v>
      </c>
      <c r="D885" s="179" t="s">
        <v>173</v>
      </c>
      <c r="E885" s="180" t="s">
        <v>1463</v>
      </c>
      <c r="F885" s="181" t="s">
        <v>1464</v>
      </c>
      <c r="G885" s="182" t="s">
        <v>266</v>
      </c>
      <c r="H885" s="183">
        <v>3</v>
      </c>
      <c r="I885" s="184"/>
      <c r="J885" s="185">
        <f>ROUND(I885*H885,2)</f>
        <v>0</v>
      </c>
      <c r="K885" s="181" t="s">
        <v>177</v>
      </c>
      <c r="L885" s="40"/>
      <c r="M885" s="186" t="s">
        <v>19</v>
      </c>
      <c r="N885" s="187" t="s">
        <v>45</v>
      </c>
      <c r="O885" s="65"/>
      <c r="P885" s="188">
        <f>O885*H885</f>
        <v>0</v>
      </c>
      <c r="Q885" s="188">
        <v>4.6999999999999999E-4</v>
      </c>
      <c r="R885" s="188">
        <f>Q885*H885</f>
        <v>1.41E-3</v>
      </c>
      <c r="S885" s="188">
        <v>0</v>
      </c>
      <c r="T885" s="189">
        <f>S885*H885</f>
        <v>0</v>
      </c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R885" s="190" t="s">
        <v>254</v>
      </c>
      <c r="AT885" s="190" t="s">
        <v>173</v>
      </c>
      <c r="AU885" s="190" t="s">
        <v>85</v>
      </c>
      <c r="AY885" s="18" t="s">
        <v>171</v>
      </c>
      <c r="BE885" s="191">
        <f>IF(N885="základní",J885,0)</f>
        <v>0</v>
      </c>
      <c r="BF885" s="191">
        <f>IF(N885="snížená",J885,0)</f>
        <v>0</v>
      </c>
      <c r="BG885" s="191">
        <f>IF(N885="zákl. přenesená",J885,0)</f>
        <v>0</v>
      </c>
      <c r="BH885" s="191">
        <f>IF(N885="sníž. přenesená",J885,0)</f>
        <v>0</v>
      </c>
      <c r="BI885" s="191">
        <f>IF(N885="nulová",J885,0)</f>
        <v>0</v>
      </c>
      <c r="BJ885" s="18" t="s">
        <v>85</v>
      </c>
      <c r="BK885" s="191">
        <f>ROUND(I885*H885,2)</f>
        <v>0</v>
      </c>
      <c r="BL885" s="18" t="s">
        <v>254</v>
      </c>
      <c r="BM885" s="190" t="s">
        <v>1465</v>
      </c>
    </row>
    <row r="886" spans="1:65" s="13" customFormat="1" ht="11.25">
      <c r="B886" s="192"/>
      <c r="C886" s="193"/>
      <c r="D886" s="194" t="s">
        <v>180</v>
      </c>
      <c r="E886" s="195" t="s">
        <v>19</v>
      </c>
      <c r="F886" s="196" t="s">
        <v>188</v>
      </c>
      <c r="G886" s="193"/>
      <c r="H886" s="197">
        <v>3</v>
      </c>
      <c r="I886" s="198"/>
      <c r="J886" s="193"/>
      <c r="K886" s="193"/>
      <c r="L886" s="199"/>
      <c r="M886" s="200"/>
      <c r="N886" s="201"/>
      <c r="O886" s="201"/>
      <c r="P886" s="201"/>
      <c r="Q886" s="201"/>
      <c r="R886" s="201"/>
      <c r="S886" s="201"/>
      <c r="T886" s="202"/>
      <c r="AT886" s="203" t="s">
        <v>180</v>
      </c>
      <c r="AU886" s="203" t="s">
        <v>85</v>
      </c>
      <c r="AV886" s="13" t="s">
        <v>85</v>
      </c>
      <c r="AW886" s="13" t="s">
        <v>34</v>
      </c>
      <c r="AX886" s="13" t="s">
        <v>79</v>
      </c>
      <c r="AY886" s="203" t="s">
        <v>171</v>
      </c>
    </row>
    <row r="887" spans="1:65" s="2" customFormat="1" ht="24">
      <c r="A887" s="35"/>
      <c r="B887" s="36"/>
      <c r="C887" s="215" t="s">
        <v>1500</v>
      </c>
      <c r="D887" s="215" t="s">
        <v>285</v>
      </c>
      <c r="E887" s="216" t="s">
        <v>1470</v>
      </c>
      <c r="F887" s="217" t="s">
        <v>1471</v>
      </c>
      <c r="G887" s="218" t="s">
        <v>266</v>
      </c>
      <c r="H887" s="219">
        <v>3</v>
      </c>
      <c r="I887" s="220"/>
      <c r="J887" s="221">
        <f>ROUND(I887*H887,2)</f>
        <v>0</v>
      </c>
      <c r="K887" s="217" t="s">
        <v>177</v>
      </c>
      <c r="L887" s="222"/>
      <c r="M887" s="223" t="s">
        <v>19</v>
      </c>
      <c r="N887" s="224" t="s">
        <v>45</v>
      </c>
      <c r="O887" s="65"/>
      <c r="P887" s="188">
        <f>O887*H887</f>
        <v>0</v>
      </c>
      <c r="Q887" s="188">
        <v>1.0999999999999999E-2</v>
      </c>
      <c r="R887" s="188">
        <f>Q887*H887</f>
        <v>3.3000000000000002E-2</v>
      </c>
      <c r="S887" s="188">
        <v>0</v>
      </c>
      <c r="T887" s="189">
        <f>S887*H887</f>
        <v>0</v>
      </c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R887" s="190" t="s">
        <v>341</v>
      </c>
      <c r="AT887" s="190" t="s">
        <v>285</v>
      </c>
      <c r="AU887" s="190" t="s">
        <v>85</v>
      </c>
      <c r="AY887" s="18" t="s">
        <v>171</v>
      </c>
      <c r="BE887" s="191">
        <f>IF(N887="základní",J887,0)</f>
        <v>0</v>
      </c>
      <c r="BF887" s="191">
        <f>IF(N887="snížená",J887,0)</f>
        <v>0</v>
      </c>
      <c r="BG887" s="191">
        <f>IF(N887="zákl. přenesená",J887,0)</f>
        <v>0</v>
      </c>
      <c r="BH887" s="191">
        <f>IF(N887="sníž. přenesená",J887,0)</f>
        <v>0</v>
      </c>
      <c r="BI887" s="191">
        <f>IF(N887="nulová",J887,0)</f>
        <v>0</v>
      </c>
      <c r="BJ887" s="18" t="s">
        <v>85</v>
      </c>
      <c r="BK887" s="191">
        <f>ROUND(I887*H887,2)</f>
        <v>0</v>
      </c>
      <c r="BL887" s="18" t="s">
        <v>254</v>
      </c>
      <c r="BM887" s="190" t="s">
        <v>1472</v>
      </c>
    </row>
    <row r="888" spans="1:65" s="13" customFormat="1" ht="11.25">
      <c r="B888" s="192"/>
      <c r="C888" s="193"/>
      <c r="D888" s="194" t="s">
        <v>180</v>
      </c>
      <c r="E888" s="195" t="s">
        <v>19</v>
      </c>
      <c r="F888" s="196" t="s">
        <v>188</v>
      </c>
      <c r="G888" s="193"/>
      <c r="H888" s="197">
        <v>3</v>
      </c>
      <c r="I888" s="198"/>
      <c r="J888" s="193"/>
      <c r="K888" s="193"/>
      <c r="L888" s="199"/>
      <c r="M888" s="200"/>
      <c r="N888" s="201"/>
      <c r="O888" s="201"/>
      <c r="P888" s="201"/>
      <c r="Q888" s="201"/>
      <c r="R888" s="201"/>
      <c r="S888" s="201"/>
      <c r="T888" s="202"/>
      <c r="AT888" s="203" t="s">
        <v>180</v>
      </c>
      <c r="AU888" s="203" t="s">
        <v>85</v>
      </c>
      <c r="AV888" s="13" t="s">
        <v>85</v>
      </c>
      <c r="AW888" s="13" t="s">
        <v>34</v>
      </c>
      <c r="AX888" s="13" t="s">
        <v>79</v>
      </c>
      <c r="AY888" s="203" t="s">
        <v>171</v>
      </c>
    </row>
    <row r="889" spans="1:65" s="2" customFormat="1" ht="36">
      <c r="A889" s="35"/>
      <c r="B889" s="36"/>
      <c r="C889" s="179" t="s">
        <v>707</v>
      </c>
      <c r="D889" s="179" t="s">
        <v>173</v>
      </c>
      <c r="E889" s="180" t="s">
        <v>1474</v>
      </c>
      <c r="F889" s="181" t="s">
        <v>1475</v>
      </c>
      <c r="G889" s="182" t="s">
        <v>266</v>
      </c>
      <c r="H889" s="183">
        <v>12</v>
      </c>
      <c r="I889" s="184"/>
      <c r="J889" s="185">
        <f>ROUND(I889*H889,2)</f>
        <v>0</v>
      </c>
      <c r="K889" s="181" t="s">
        <v>177</v>
      </c>
      <c r="L889" s="40"/>
      <c r="M889" s="186" t="s">
        <v>19</v>
      </c>
      <c r="N889" s="187" t="s">
        <v>45</v>
      </c>
      <c r="O889" s="65"/>
      <c r="P889" s="188">
        <f>O889*H889</f>
        <v>0</v>
      </c>
      <c r="Q889" s="188">
        <v>0</v>
      </c>
      <c r="R889" s="188">
        <f>Q889*H889</f>
        <v>0</v>
      </c>
      <c r="S889" s="188">
        <v>0</v>
      </c>
      <c r="T889" s="189">
        <f>S889*H889</f>
        <v>0</v>
      </c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R889" s="190" t="s">
        <v>254</v>
      </c>
      <c r="AT889" s="190" t="s">
        <v>173</v>
      </c>
      <c r="AU889" s="190" t="s">
        <v>85</v>
      </c>
      <c r="AY889" s="18" t="s">
        <v>171</v>
      </c>
      <c r="BE889" s="191">
        <f>IF(N889="základní",J889,0)</f>
        <v>0</v>
      </c>
      <c r="BF889" s="191">
        <f>IF(N889="snížená",J889,0)</f>
        <v>0</v>
      </c>
      <c r="BG889" s="191">
        <f>IF(N889="zákl. přenesená",J889,0)</f>
        <v>0</v>
      </c>
      <c r="BH889" s="191">
        <f>IF(N889="sníž. přenesená",J889,0)</f>
        <v>0</v>
      </c>
      <c r="BI889" s="191">
        <f>IF(N889="nulová",J889,0)</f>
        <v>0</v>
      </c>
      <c r="BJ889" s="18" t="s">
        <v>85</v>
      </c>
      <c r="BK889" s="191">
        <f>ROUND(I889*H889,2)</f>
        <v>0</v>
      </c>
      <c r="BL889" s="18" t="s">
        <v>254</v>
      </c>
      <c r="BM889" s="190" t="s">
        <v>1476</v>
      </c>
    </row>
    <row r="890" spans="1:65" s="13" customFormat="1" ht="11.25">
      <c r="B890" s="192"/>
      <c r="C890" s="193"/>
      <c r="D890" s="194" t="s">
        <v>180</v>
      </c>
      <c r="E890" s="195" t="s">
        <v>19</v>
      </c>
      <c r="F890" s="196" t="s">
        <v>235</v>
      </c>
      <c r="G890" s="193"/>
      <c r="H890" s="197">
        <v>12</v>
      </c>
      <c r="I890" s="198"/>
      <c r="J890" s="193"/>
      <c r="K890" s="193"/>
      <c r="L890" s="199"/>
      <c r="M890" s="200"/>
      <c r="N890" s="201"/>
      <c r="O890" s="201"/>
      <c r="P890" s="201"/>
      <c r="Q890" s="201"/>
      <c r="R890" s="201"/>
      <c r="S890" s="201"/>
      <c r="T890" s="202"/>
      <c r="AT890" s="203" t="s">
        <v>180</v>
      </c>
      <c r="AU890" s="203" t="s">
        <v>85</v>
      </c>
      <c r="AV890" s="13" t="s">
        <v>85</v>
      </c>
      <c r="AW890" s="13" t="s">
        <v>34</v>
      </c>
      <c r="AX890" s="13" t="s">
        <v>73</v>
      </c>
      <c r="AY890" s="203" t="s">
        <v>171</v>
      </c>
    </row>
    <row r="891" spans="1:65" s="14" customFormat="1" ht="11.25">
      <c r="B891" s="204"/>
      <c r="C891" s="205"/>
      <c r="D891" s="194" t="s">
        <v>180</v>
      </c>
      <c r="E891" s="206" t="s">
        <v>19</v>
      </c>
      <c r="F891" s="207" t="s">
        <v>183</v>
      </c>
      <c r="G891" s="205"/>
      <c r="H891" s="208">
        <v>12</v>
      </c>
      <c r="I891" s="209"/>
      <c r="J891" s="205"/>
      <c r="K891" s="205"/>
      <c r="L891" s="210"/>
      <c r="M891" s="211"/>
      <c r="N891" s="212"/>
      <c r="O891" s="212"/>
      <c r="P891" s="212"/>
      <c r="Q891" s="212"/>
      <c r="R891" s="212"/>
      <c r="S891" s="212"/>
      <c r="T891" s="213"/>
      <c r="AT891" s="214" t="s">
        <v>180</v>
      </c>
      <c r="AU891" s="214" t="s">
        <v>85</v>
      </c>
      <c r="AV891" s="14" t="s">
        <v>178</v>
      </c>
      <c r="AW891" s="14" t="s">
        <v>34</v>
      </c>
      <c r="AX891" s="14" t="s">
        <v>79</v>
      </c>
      <c r="AY891" s="214" t="s">
        <v>171</v>
      </c>
    </row>
    <row r="892" spans="1:65" s="2" customFormat="1" ht="44.25" customHeight="1">
      <c r="A892" s="35"/>
      <c r="B892" s="36"/>
      <c r="C892" s="179" t="s">
        <v>1507</v>
      </c>
      <c r="D892" s="179" t="s">
        <v>173</v>
      </c>
      <c r="E892" s="180" t="s">
        <v>1477</v>
      </c>
      <c r="F892" s="181" t="s">
        <v>1478</v>
      </c>
      <c r="G892" s="182" t="s">
        <v>266</v>
      </c>
      <c r="H892" s="183">
        <v>15</v>
      </c>
      <c r="I892" s="184"/>
      <c r="J892" s="185">
        <f>ROUND(I892*H892,2)</f>
        <v>0</v>
      </c>
      <c r="K892" s="181" t="s">
        <v>177</v>
      </c>
      <c r="L892" s="40"/>
      <c r="M892" s="186" t="s">
        <v>19</v>
      </c>
      <c r="N892" s="187" t="s">
        <v>45</v>
      </c>
      <c r="O892" s="65"/>
      <c r="P892" s="188">
        <f>O892*H892</f>
        <v>0</v>
      </c>
      <c r="Q892" s="188">
        <v>0</v>
      </c>
      <c r="R892" s="188">
        <f>Q892*H892</f>
        <v>0</v>
      </c>
      <c r="S892" s="188">
        <v>0</v>
      </c>
      <c r="T892" s="189">
        <f>S892*H892</f>
        <v>0</v>
      </c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R892" s="190" t="s">
        <v>254</v>
      </c>
      <c r="AT892" s="190" t="s">
        <v>173</v>
      </c>
      <c r="AU892" s="190" t="s">
        <v>85</v>
      </c>
      <c r="AY892" s="18" t="s">
        <v>171</v>
      </c>
      <c r="BE892" s="191">
        <f>IF(N892="základní",J892,0)</f>
        <v>0</v>
      </c>
      <c r="BF892" s="191">
        <f>IF(N892="snížená",J892,0)</f>
        <v>0</v>
      </c>
      <c r="BG892" s="191">
        <f>IF(N892="zákl. přenesená",J892,0)</f>
        <v>0</v>
      </c>
      <c r="BH892" s="191">
        <f>IF(N892="sníž. přenesená",J892,0)</f>
        <v>0</v>
      </c>
      <c r="BI892" s="191">
        <f>IF(N892="nulová",J892,0)</f>
        <v>0</v>
      </c>
      <c r="BJ892" s="18" t="s">
        <v>85</v>
      </c>
      <c r="BK892" s="191">
        <f>ROUND(I892*H892,2)</f>
        <v>0</v>
      </c>
      <c r="BL892" s="18" t="s">
        <v>254</v>
      </c>
      <c r="BM892" s="190" t="s">
        <v>1479</v>
      </c>
    </row>
    <row r="893" spans="1:65" s="13" customFormat="1" ht="11.25">
      <c r="B893" s="192"/>
      <c r="C893" s="193"/>
      <c r="D893" s="194" t="s">
        <v>180</v>
      </c>
      <c r="E893" s="195" t="s">
        <v>19</v>
      </c>
      <c r="F893" s="196" t="s">
        <v>3362</v>
      </c>
      <c r="G893" s="193"/>
      <c r="H893" s="197">
        <v>15</v>
      </c>
      <c r="I893" s="198"/>
      <c r="J893" s="193"/>
      <c r="K893" s="193"/>
      <c r="L893" s="199"/>
      <c r="M893" s="200"/>
      <c r="N893" s="201"/>
      <c r="O893" s="201"/>
      <c r="P893" s="201"/>
      <c r="Q893" s="201"/>
      <c r="R893" s="201"/>
      <c r="S893" s="201"/>
      <c r="T893" s="202"/>
      <c r="AT893" s="203" t="s">
        <v>180</v>
      </c>
      <c r="AU893" s="203" t="s">
        <v>85</v>
      </c>
      <c r="AV893" s="13" t="s">
        <v>85</v>
      </c>
      <c r="AW893" s="13" t="s">
        <v>34</v>
      </c>
      <c r="AX893" s="13" t="s">
        <v>73</v>
      </c>
      <c r="AY893" s="203" t="s">
        <v>171</v>
      </c>
    </row>
    <row r="894" spans="1:65" s="14" customFormat="1" ht="11.25">
      <c r="B894" s="204"/>
      <c r="C894" s="205"/>
      <c r="D894" s="194" t="s">
        <v>180</v>
      </c>
      <c r="E894" s="206" t="s">
        <v>19</v>
      </c>
      <c r="F894" s="207" t="s">
        <v>183</v>
      </c>
      <c r="G894" s="205"/>
      <c r="H894" s="208">
        <v>15</v>
      </c>
      <c r="I894" s="209"/>
      <c r="J894" s="205"/>
      <c r="K894" s="205"/>
      <c r="L894" s="210"/>
      <c r="M894" s="211"/>
      <c r="N894" s="212"/>
      <c r="O894" s="212"/>
      <c r="P894" s="212"/>
      <c r="Q894" s="212"/>
      <c r="R894" s="212"/>
      <c r="S894" s="212"/>
      <c r="T894" s="213"/>
      <c r="AT894" s="214" t="s">
        <v>180</v>
      </c>
      <c r="AU894" s="214" t="s">
        <v>85</v>
      </c>
      <c r="AV894" s="14" t="s">
        <v>178</v>
      </c>
      <c r="AW894" s="14" t="s">
        <v>34</v>
      </c>
      <c r="AX894" s="14" t="s">
        <v>79</v>
      </c>
      <c r="AY894" s="214" t="s">
        <v>171</v>
      </c>
    </row>
    <row r="895" spans="1:65" s="2" customFormat="1" ht="24">
      <c r="A895" s="35"/>
      <c r="B895" s="36"/>
      <c r="C895" s="215" t="s">
        <v>1511</v>
      </c>
      <c r="D895" s="215" t="s">
        <v>285</v>
      </c>
      <c r="E895" s="216" t="s">
        <v>1486</v>
      </c>
      <c r="F895" s="217" t="s">
        <v>1487</v>
      </c>
      <c r="G895" s="218" t="s">
        <v>318</v>
      </c>
      <c r="H895" s="219">
        <v>29.5</v>
      </c>
      <c r="I895" s="220"/>
      <c r="J895" s="221">
        <f>ROUND(I895*H895,2)</f>
        <v>0</v>
      </c>
      <c r="K895" s="217" t="s">
        <v>177</v>
      </c>
      <c r="L895" s="222"/>
      <c r="M895" s="223" t="s">
        <v>19</v>
      </c>
      <c r="N895" s="224" t="s">
        <v>45</v>
      </c>
      <c r="O895" s="65"/>
      <c r="P895" s="188">
        <f>O895*H895</f>
        <v>0</v>
      </c>
      <c r="Q895" s="188">
        <v>6.0000000000000001E-3</v>
      </c>
      <c r="R895" s="188">
        <f>Q895*H895</f>
        <v>0.17699999999999999</v>
      </c>
      <c r="S895" s="188">
        <v>0</v>
      </c>
      <c r="T895" s="189">
        <f>S895*H895</f>
        <v>0</v>
      </c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R895" s="190" t="s">
        <v>341</v>
      </c>
      <c r="AT895" s="190" t="s">
        <v>285</v>
      </c>
      <c r="AU895" s="190" t="s">
        <v>85</v>
      </c>
      <c r="AY895" s="18" t="s">
        <v>171</v>
      </c>
      <c r="BE895" s="191">
        <f>IF(N895="základní",J895,0)</f>
        <v>0</v>
      </c>
      <c r="BF895" s="191">
        <f>IF(N895="snížená",J895,0)</f>
        <v>0</v>
      </c>
      <c r="BG895" s="191">
        <f>IF(N895="zákl. přenesená",J895,0)</f>
        <v>0</v>
      </c>
      <c r="BH895" s="191">
        <f>IF(N895="sníž. přenesená",J895,0)</f>
        <v>0</v>
      </c>
      <c r="BI895" s="191">
        <f>IF(N895="nulová",J895,0)</f>
        <v>0</v>
      </c>
      <c r="BJ895" s="18" t="s">
        <v>85</v>
      </c>
      <c r="BK895" s="191">
        <f>ROUND(I895*H895,2)</f>
        <v>0</v>
      </c>
      <c r="BL895" s="18" t="s">
        <v>254</v>
      </c>
      <c r="BM895" s="190" t="s">
        <v>1488</v>
      </c>
    </row>
    <row r="896" spans="1:65" s="13" customFormat="1" ht="11.25">
      <c r="B896" s="192"/>
      <c r="C896" s="193"/>
      <c r="D896" s="194" t="s">
        <v>180</v>
      </c>
      <c r="E896" s="195" t="s">
        <v>19</v>
      </c>
      <c r="F896" s="196" t="s">
        <v>3363</v>
      </c>
      <c r="G896" s="193"/>
      <c r="H896" s="197">
        <v>29.5</v>
      </c>
      <c r="I896" s="198"/>
      <c r="J896" s="193"/>
      <c r="K896" s="193"/>
      <c r="L896" s="199"/>
      <c r="M896" s="200"/>
      <c r="N896" s="201"/>
      <c r="O896" s="201"/>
      <c r="P896" s="201"/>
      <c r="Q896" s="201"/>
      <c r="R896" s="201"/>
      <c r="S896" s="201"/>
      <c r="T896" s="202"/>
      <c r="AT896" s="203" t="s">
        <v>180</v>
      </c>
      <c r="AU896" s="203" t="s">
        <v>85</v>
      </c>
      <c r="AV896" s="13" t="s">
        <v>85</v>
      </c>
      <c r="AW896" s="13" t="s">
        <v>34</v>
      </c>
      <c r="AX896" s="13" t="s">
        <v>73</v>
      </c>
      <c r="AY896" s="203" t="s">
        <v>171</v>
      </c>
    </row>
    <row r="897" spans="1:65" s="14" customFormat="1" ht="11.25">
      <c r="B897" s="204"/>
      <c r="C897" s="205"/>
      <c r="D897" s="194" t="s">
        <v>180</v>
      </c>
      <c r="E897" s="206" t="s">
        <v>19</v>
      </c>
      <c r="F897" s="207" t="s">
        <v>183</v>
      </c>
      <c r="G897" s="205"/>
      <c r="H897" s="208">
        <v>29.5</v>
      </c>
      <c r="I897" s="209"/>
      <c r="J897" s="205"/>
      <c r="K897" s="205"/>
      <c r="L897" s="210"/>
      <c r="M897" s="211"/>
      <c r="N897" s="212"/>
      <c r="O897" s="212"/>
      <c r="P897" s="212"/>
      <c r="Q897" s="212"/>
      <c r="R897" s="212"/>
      <c r="S897" s="212"/>
      <c r="T897" s="213"/>
      <c r="AT897" s="214" t="s">
        <v>180</v>
      </c>
      <c r="AU897" s="214" t="s">
        <v>85</v>
      </c>
      <c r="AV897" s="14" t="s">
        <v>178</v>
      </c>
      <c r="AW897" s="14" t="s">
        <v>34</v>
      </c>
      <c r="AX897" s="14" t="s">
        <v>79</v>
      </c>
      <c r="AY897" s="214" t="s">
        <v>171</v>
      </c>
    </row>
    <row r="898" spans="1:65" s="2" customFormat="1" ht="24">
      <c r="A898" s="35"/>
      <c r="B898" s="36"/>
      <c r="C898" s="215" t="s">
        <v>1517</v>
      </c>
      <c r="D898" s="215" t="s">
        <v>285</v>
      </c>
      <c r="E898" s="216" t="s">
        <v>1491</v>
      </c>
      <c r="F898" s="217" t="s">
        <v>1492</v>
      </c>
      <c r="G898" s="218" t="s">
        <v>266</v>
      </c>
      <c r="H898" s="219">
        <v>54</v>
      </c>
      <c r="I898" s="220"/>
      <c r="J898" s="221">
        <f>ROUND(I898*H898,2)</f>
        <v>0</v>
      </c>
      <c r="K898" s="217" t="s">
        <v>177</v>
      </c>
      <c r="L898" s="222"/>
      <c r="M898" s="223" t="s">
        <v>19</v>
      </c>
      <c r="N898" s="224" t="s">
        <v>45</v>
      </c>
      <c r="O898" s="65"/>
      <c r="P898" s="188">
        <f>O898*H898</f>
        <v>0</v>
      </c>
      <c r="Q898" s="188">
        <v>6.0000000000000002E-5</v>
      </c>
      <c r="R898" s="188">
        <f>Q898*H898</f>
        <v>3.2400000000000003E-3</v>
      </c>
      <c r="S898" s="188">
        <v>0</v>
      </c>
      <c r="T898" s="189">
        <f>S898*H898</f>
        <v>0</v>
      </c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R898" s="190" t="s">
        <v>341</v>
      </c>
      <c r="AT898" s="190" t="s">
        <v>285</v>
      </c>
      <c r="AU898" s="190" t="s">
        <v>85</v>
      </c>
      <c r="AY898" s="18" t="s">
        <v>171</v>
      </c>
      <c r="BE898" s="191">
        <f>IF(N898="základní",J898,0)</f>
        <v>0</v>
      </c>
      <c r="BF898" s="191">
        <f>IF(N898="snížená",J898,0)</f>
        <v>0</v>
      </c>
      <c r="BG898" s="191">
        <f>IF(N898="zákl. přenesená",J898,0)</f>
        <v>0</v>
      </c>
      <c r="BH898" s="191">
        <f>IF(N898="sníž. přenesená",J898,0)</f>
        <v>0</v>
      </c>
      <c r="BI898" s="191">
        <f>IF(N898="nulová",J898,0)</f>
        <v>0</v>
      </c>
      <c r="BJ898" s="18" t="s">
        <v>85</v>
      </c>
      <c r="BK898" s="191">
        <f>ROUND(I898*H898,2)</f>
        <v>0</v>
      </c>
      <c r="BL898" s="18" t="s">
        <v>254</v>
      </c>
      <c r="BM898" s="190" t="s">
        <v>1493</v>
      </c>
    </row>
    <row r="899" spans="1:65" s="13" customFormat="1" ht="11.25">
      <c r="B899" s="192"/>
      <c r="C899" s="193"/>
      <c r="D899" s="194" t="s">
        <v>180</v>
      </c>
      <c r="E899" s="195" t="s">
        <v>19</v>
      </c>
      <c r="F899" s="196" t="s">
        <v>3364</v>
      </c>
      <c r="G899" s="193"/>
      <c r="H899" s="197">
        <v>54</v>
      </c>
      <c r="I899" s="198"/>
      <c r="J899" s="193"/>
      <c r="K899" s="193"/>
      <c r="L899" s="199"/>
      <c r="M899" s="200"/>
      <c r="N899" s="201"/>
      <c r="O899" s="201"/>
      <c r="P899" s="201"/>
      <c r="Q899" s="201"/>
      <c r="R899" s="201"/>
      <c r="S899" s="201"/>
      <c r="T899" s="202"/>
      <c r="AT899" s="203" t="s">
        <v>180</v>
      </c>
      <c r="AU899" s="203" t="s">
        <v>85</v>
      </c>
      <c r="AV899" s="13" t="s">
        <v>85</v>
      </c>
      <c r="AW899" s="13" t="s">
        <v>34</v>
      </c>
      <c r="AX899" s="13" t="s">
        <v>73</v>
      </c>
      <c r="AY899" s="203" t="s">
        <v>171</v>
      </c>
    </row>
    <row r="900" spans="1:65" s="14" customFormat="1" ht="11.25">
      <c r="B900" s="204"/>
      <c r="C900" s="205"/>
      <c r="D900" s="194" t="s">
        <v>180</v>
      </c>
      <c r="E900" s="206" t="s">
        <v>19</v>
      </c>
      <c r="F900" s="207" t="s">
        <v>183</v>
      </c>
      <c r="G900" s="205"/>
      <c r="H900" s="208">
        <v>54</v>
      </c>
      <c r="I900" s="209"/>
      <c r="J900" s="205"/>
      <c r="K900" s="205"/>
      <c r="L900" s="210"/>
      <c r="M900" s="211"/>
      <c r="N900" s="212"/>
      <c r="O900" s="212"/>
      <c r="P900" s="212"/>
      <c r="Q900" s="212"/>
      <c r="R900" s="212"/>
      <c r="S900" s="212"/>
      <c r="T900" s="213"/>
      <c r="AT900" s="214" t="s">
        <v>180</v>
      </c>
      <c r="AU900" s="214" t="s">
        <v>85</v>
      </c>
      <c r="AV900" s="14" t="s">
        <v>178</v>
      </c>
      <c r="AW900" s="14" t="s">
        <v>34</v>
      </c>
      <c r="AX900" s="14" t="s">
        <v>79</v>
      </c>
      <c r="AY900" s="214" t="s">
        <v>171</v>
      </c>
    </row>
    <row r="901" spans="1:65" s="2" customFormat="1" ht="24">
      <c r="A901" s="35"/>
      <c r="B901" s="36"/>
      <c r="C901" s="179" t="s">
        <v>1522</v>
      </c>
      <c r="D901" s="179" t="s">
        <v>173</v>
      </c>
      <c r="E901" s="180" t="s">
        <v>1496</v>
      </c>
      <c r="F901" s="181" t="s">
        <v>1497</v>
      </c>
      <c r="G901" s="182" t="s">
        <v>266</v>
      </c>
      <c r="H901" s="183">
        <v>3</v>
      </c>
      <c r="I901" s="184"/>
      <c r="J901" s="185">
        <f>ROUND(I901*H901,2)</f>
        <v>0</v>
      </c>
      <c r="K901" s="181" t="s">
        <v>177</v>
      </c>
      <c r="L901" s="40"/>
      <c r="M901" s="186" t="s">
        <v>19</v>
      </c>
      <c r="N901" s="187" t="s">
        <v>45</v>
      </c>
      <c r="O901" s="65"/>
      <c r="P901" s="188">
        <f>O901*H901</f>
        <v>0</v>
      </c>
      <c r="Q901" s="188">
        <v>0</v>
      </c>
      <c r="R901" s="188">
        <f>Q901*H901</f>
        <v>0</v>
      </c>
      <c r="S901" s="188">
        <v>0</v>
      </c>
      <c r="T901" s="189">
        <f>S901*H901</f>
        <v>0</v>
      </c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R901" s="190" t="s">
        <v>254</v>
      </c>
      <c r="AT901" s="190" t="s">
        <v>173</v>
      </c>
      <c r="AU901" s="190" t="s">
        <v>85</v>
      </c>
      <c r="AY901" s="18" t="s">
        <v>171</v>
      </c>
      <c r="BE901" s="191">
        <f>IF(N901="základní",J901,0)</f>
        <v>0</v>
      </c>
      <c r="BF901" s="191">
        <f>IF(N901="snížená",J901,0)</f>
        <v>0</v>
      </c>
      <c r="BG901" s="191">
        <f>IF(N901="zákl. přenesená",J901,0)</f>
        <v>0</v>
      </c>
      <c r="BH901" s="191">
        <f>IF(N901="sníž. přenesená",J901,0)</f>
        <v>0</v>
      </c>
      <c r="BI901" s="191">
        <f>IF(N901="nulová",J901,0)</f>
        <v>0</v>
      </c>
      <c r="BJ901" s="18" t="s">
        <v>85</v>
      </c>
      <c r="BK901" s="191">
        <f>ROUND(I901*H901,2)</f>
        <v>0</v>
      </c>
      <c r="BL901" s="18" t="s">
        <v>254</v>
      </c>
      <c r="BM901" s="190" t="s">
        <v>1498</v>
      </c>
    </row>
    <row r="902" spans="1:65" s="13" customFormat="1" ht="11.25">
      <c r="B902" s="192"/>
      <c r="C902" s="193"/>
      <c r="D902" s="194" t="s">
        <v>180</v>
      </c>
      <c r="E902" s="195" t="s">
        <v>19</v>
      </c>
      <c r="F902" s="196" t="s">
        <v>1499</v>
      </c>
      <c r="G902" s="193"/>
      <c r="H902" s="197">
        <v>3</v>
      </c>
      <c r="I902" s="198"/>
      <c r="J902" s="193"/>
      <c r="K902" s="193"/>
      <c r="L902" s="199"/>
      <c r="M902" s="200"/>
      <c r="N902" s="201"/>
      <c r="O902" s="201"/>
      <c r="P902" s="201"/>
      <c r="Q902" s="201"/>
      <c r="R902" s="201"/>
      <c r="S902" s="201"/>
      <c r="T902" s="202"/>
      <c r="AT902" s="203" t="s">
        <v>180</v>
      </c>
      <c r="AU902" s="203" t="s">
        <v>85</v>
      </c>
      <c r="AV902" s="13" t="s">
        <v>85</v>
      </c>
      <c r="AW902" s="13" t="s">
        <v>34</v>
      </c>
      <c r="AX902" s="13" t="s">
        <v>73</v>
      </c>
      <c r="AY902" s="203" t="s">
        <v>171</v>
      </c>
    </row>
    <row r="903" spans="1:65" s="14" customFormat="1" ht="11.25">
      <c r="B903" s="204"/>
      <c r="C903" s="205"/>
      <c r="D903" s="194" t="s">
        <v>180</v>
      </c>
      <c r="E903" s="206" t="s">
        <v>19</v>
      </c>
      <c r="F903" s="207" t="s">
        <v>183</v>
      </c>
      <c r="G903" s="205"/>
      <c r="H903" s="208">
        <v>3</v>
      </c>
      <c r="I903" s="209"/>
      <c r="J903" s="205"/>
      <c r="K903" s="205"/>
      <c r="L903" s="210"/>
      <c r="M903" s="211"/>
      <c r="N903" s="212"/>
      <c r="O903" s="212"/>
      <c r="P903" s="212"/>
      <c r="Q903" s="212"/>
      <c r="R903" s="212"/>
      <c r="S903" s="212"/>
      <c r="T903" s="213"/>
      <c r="AT903" s="214" t="s">
        <v>180</v>
      </c>
      <c r="AU903" s="214" t="s">
        <v>85</v>
      </c>
      <c r="AV903" s="14" t="s">
        <v>178</v>
      </c>
      <c r="AW903" s="14" t="s">
        <v>34</v>
      </c>
      <c r="AX903" s="14" t="s">
        <v>79</v>
      </c>
      <c r="AY903" s="214" t="s">
        <v>171</v>
      </c>
    </row>
    <row r="904" spans="1:65" s="2" customFormat="1" ht="24">
      <c r="A904" s="35"/>
      <c r="B904" s="36"/>
      <c r="C904" s="215" t="s">
        <v>1528</v>
      </c>
      <c r="D904" s="215" t="s">
        <v>285</v>
      </c>
      <c r="E904" s="216" t="s">
        <v>1504</v>
      </c>
      <c r="F904" s="217" t="s">
        <v>1505</v>
      </c>
      <c r="G904" s="218" t="s">
        <v>266</v>
      </c>
      <c r="H904" s="219">
        <v>3</v>
      </c>
      <c r="I904" s="220"/>
      <c r="J904" s="221">
        <f>ROUND(I904*H904,2)</f>
        <v>0</v>
      </c>
      <c r="K904" s="217" t="s">
        <v>177</v>
      </c>
      <c r="L904" s="222"/>
      <c r="M904" s="223" t="s">
        <v>19</v>
      </c>
      <c r="N904" s="224" t="s">
        <v>45</v>
      </c>
      <c r="O904" s="65"/>
      <c r="P904" s="188">
        <f>O904*H904</f>
        <v>0</v>
      </c>
      <c r="Q904" s="188">
        <v>2.0799999999999998E-3</v>
      </c>
      <c r="R904" s="188">
        <f>Q904*H904</f>
        <v>6.239999999999999E-3</v>
      </c>
      <c r="S904" s="188">
        <v>0</v>
      </c>
      <c r="T904" s="189">
        <f>S904*H904</f>
        <v>0</v>
      </c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R904" s="190" t="s">
        <v>341</v>
      </c>
      <c r="AT904" s="190" t="s">
        <v>285</v>
      </c>
      <c r="AU904" s="190" t="s">
        <v>85</v>
      </c>
      <c r="AY904" s="18" t="s">
        <v>171</v>
      </c>
      <c r="BE904" s="191">
        <f>IF(N904="základní",J904,0)</f>
        <v>0</v>
      </c>
      <c r="BF904" s="191">
        <f>IF(N904="snížená",J904,0)</f>
        <v>0</v>
      </c>
      <c r="BG904" s="191">
        <f>IF(N904="zákl. přenesená",J904,0)</f>
        <v>0</v>
      </c>
      <c r="BH904" s="191">
        <f>IF(N904="sníž. přenesená",J904,0)</f>
        <v>0</v>
      </c>
      <c r="BI904" s="191">
        <f>IF(N904="nulová",J904,0)</f>
        <v>0</v>
      </c>
      <c r="BJ904" s="18" t="s">
        <v>85</v>
      </c>
      <c r="BK904" s="191">
        <f>ROUND(I904*H904,2)</f>
        <v>0</v>
      </c>
      <c r="BL904" s="18" t="s">
        <v>254</v>
      </c>
      <c r="BM904" s="190" t="s">
        <v>1506</v>
      </c>
    </row>
    <row r="905" spans="1:65" s="13" customFormat="1" ht="11.25">
      <c r="B905" s="192"/>
      <c r="C905" s="193"/>
      <c r="D905" s="194" t="s">
        <v>180</v>
      </c>
      <c r="E905" s="195" t="s">
        <v>19</v>
      </c>
      <c r="F905" s="196" t="s">
        <v>188</v>
      </c>
      <c r="G905" s="193"/>
      <c r="H905" s="197">
        <v>3</v>
      </c>
      <c r="I905" s="198"/>
      <c r="J905" s="193"/>
      <c r="K905" s="193"/>
      <c r="L905" s="199"/>
      <c r="M905" s="200"/>
      <c r="N905" s="201"/>
      <c r="O905" s="201"/>
      <c r="P905" s="201"/>
      <c r="Q905" s="201"/>
      <c r="R905" s="201"/>
      <c r="S905" s="201"/>
      <c r="T905" s="202"/>
      <c r="AT905" s="203" t="s">
        <v>180</v>
      </c>
      <c r="AU905" s="203" t="s">
        <v>85</v>
      </c>
      <c r="AV905" s="13" t="s">
        <v>85</v>
      </c>
      <c r="AW905" s="13" t="s">
        <v>34</v>
      </c>
      <c r="AX905" s="13" t="s">
        <v>79</v>
      </c>
      <c r="AY905" s="203" t="s">
        <v>171</v>
      </c>
    </row>
    <row r="906" spans="1:65" s="2" customFormat="1" ht="48">
      <c r="A906" s="35"/>
      <c r="B906" s="36"/>
      <c r="C906" s="179" t="s">
        <v>1532</v>
      </c>
      <c r="D906" s="179" t="s">
        <v>173</v>
      </c>
      <c r="E906" s="180" t="s">
        <v>1508</v>
      </c>
      <c r="F906" s="181" t="s">
        <v>1509</v>
      </c>
      <c r="G906" s="182" t="s">
        <v>215</v>
      </c>
      <c r="H906" s="183">
        <v>3.819</v>
      </c>
      <c r="I906" s="184"/>
      <c r="J906" s="185">
        <f>ROUND(I906*H906,2)</f>
        <v>0</v>
      </c>
      <c r="K906" s="181" t="s">
        <v>177</v>
      </c>
      <c r="L906" s="40"/>
      <c r="M906" s="186" t="s">
        <v>19</v>
      </c>
      <c r="N906" s="187" t="s">
        <v>45</v>
      </c>
      <c r="O906" s="65"/>
      <c r="P906" s="188">
        <f>O906*H906</f>
        <v>0</v>
      </c>
      <c r="Q906" s="188">
        <v>0</v>
      </c>
      <c r="R906" s="188">
        <f>Q906*H906</f>
        <v>0</v>
      </c>
      <c r="S906" s="188">
        <v>0</v>
      </c>
      <c r="T906" s="189">
        <f>S906*H906</f>
        <v>0</v>
      </c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R906" s="190" t="s">
        <v>254</v>
      </c>
      <c r="AT906" s="190" t="s">
        <v>173</v>
      </c>
      <c r="AU906" s="190" t="s">
        <v>85</v>
      </c>
      <c r="AY906" s="18" t="s">
        <v>171</v>
      </c>
      <c r="BE906" s="191">
        <f>IF(N906="základní",J906,0)</f>
        <v>0</v>
      </c>
      <c r="BF906" s="191">
        <f>IF(N906="snížená",J906,0)</f>
        <v>0</v>
      </c>
      <c r="BG906" s="191">
        <f>IF(N906="zákl. přenesená",J906,0)</f>
        <v>0</v>
      </c>
      <c r="BH906" s="191">
        <f>IF(N906="sníž. přenesená",J906,0)</f>
        <v>0</v>
      </c>
      <c r="BI906" s="191">
        <f>IF(N906="nulová",J906,0)</f>
        <v>0</v>
      </c>
      <c r="BJ906" s="18" t="s">
        <v>85</v>
      </c>
      <c r="BK906" s="191">
        <f>ROUND(I906*H906,2)</f>
        <v>0</v>
      </c>
      <c r="BL906" s="18" t="s">
        <v>254</v>
      </c>
      <c r="BM906" s="190" t="s">
        <v>1510</v>
      </c>
    </row>
    <row r="907" spans="1:65" s="2" customFormat="1" ht="48">
      <c r="A907" s="35"/>
      <c r="B907" s="36"/>
      <c r="C907" s="179" t="s">
        <v>1536</v>
      </c>
      <c r="D907" s="179" t="s">
        <v>173</v>
      </c>
      <c r="E907" s="180" t="s">
        <v>1512</v>
      </c>
      <c r="F907" s="181" t="s">
        <v>1513</v>
      </c>
      <c r="G907" s="182" t="s">
        <v>215</v>
      </c>
      <c r="H907" s="183">
        <v>3.819</v>
      </c>
      <c r="I907" s="184"/>
      <c r="J907" s="185">
        <f>ROUND(I907*H907,2)</f>
        <v>0</v>
      </c>
      <c r="K907" s="181" t="s">
        <v>177</v>
      </c>
      <c r="L907" s="40"/>
      <c r="M907" s="186" t="s">
        <v>19</v>
      </c>
      <c r="N907" s="187" t="s">
        <v>45</v>
      </c>
      <c r="O907" s="65"/>
      <c r="P907" s="188">
        <f>O907*H907</f>
        <v>0</v>
      </c>
      <c r="Q907" s="188">
        <v>0</v>
      </c>
      <c r="R907" s="188">
        <f>Q907*H907</f>
        <v>0</v>
      </c>
      <c r="S907" s="188">
        <v>0</v>
      </c>
      <c r="T907" s="189">
        <f>S907*H907</f>
        <v>0</v>
      </c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R907" s="190" t="s">
        <v>254</v>
      </c>
      <c r="AT907" s="190" t="s">
        <v>173</v>
      </c>
      <c r="AU907" s="190" t="s">
        <v>85</v>
      </c>
      <c r="AY907" s="18" t="s">
        <v>171</v>
      </c>
      <c r="BE907" s="191">
        <f>IF(N907="základní",J907,0)</f>
        <v>0</v>
      </c>
      <c r="BF907" s="191">
        <f>IF(N907="snížená",J907,0)</f>
        <v>0</v>
      </c>
      <c r="BG907" s="191">
        <f>IF(N907="zákl. přenesená",J907,0)</f>
        <v>0</v>
      </c>
      <c r="BH907" s="191">
        <f>IF(N907="sníž. přenesená",J907,0)</f>
        <v>0</v>
      </c>
      <c r="BI907" s="191">
        <f>IF(N907="nulová",J907,0)</f>
        <v>0</v>
      </c>
      <c r="BJ907" s="18" t="s">
        <v>85</v>
      </c>
      <c r="BK907" s="191">
        <f>ROUND(I907*H907,2)</f>
        <v>0</v>
      </c>
      <c r="BL907" s="18" t="s">
        <v>254</v>
      </c>
      <c r="BM907" s="190" t="s">
        <v>1514</v>
      </c>
    </row>
    <row r="908" spans="1:65" s="12" customFormat="1" ht="22.9" customHeight="1">
      <c r="B908" s="163"/>
      <c r="C908" s="164"/>
      <c r="D908" s="165" t="s">
        <v>72</v>
      </c>
      <c r="E908" s="177" t="s">
        <v>1515</v>
      </c>
      <c r="F908" s="177" t="s">
        <v>1516</v>
      </c>
      <c r="G908" s="164"/>
      <c r="H908" s="164"/>
      <c r="I908" s="167"/>
      <c r="J908" s="178">
        <f>BK908</f>
        <v>0</v>
      </c>
      <c r="K908" s="164"/>
      <c r="L908" s="169"/>
      <c r="M908" s="170"/>
      <c r="N908" s="171"/>
      <c r="O908" s="171"/>
      <c r="P908" s="172">
        <f>SUM(P909:P935)</f>
        <v>0</v>
      </c>
      <c r="Q908" s="171"/>
      <c r="R908" s="172">
        <f>SUM(R909:R935)</f>
        <v>7.8539999999999999E-2</v>
      </c>
      <c r="S908" s="171"/>
      <c r="T908" s="173">
        <f>SUM(T909:T935)</f>
        <v>0</v>
      </c>
      <c r="AR908" s="174" t="s">
        <v>85</v>
      </c>
      <c r="AT908" s="175" t="s">
        <v>72</v>
      </c>
      <c r="AU908" s="175" t="s">
        <v>79</v>
      </c>
      <c r="AY908" s="174" t="s">
        <v>171</v>
      </c>
      <c r="BK908" s="176">
        <f>SUM(BK909:BK935)</f>
        <v>0</v>
      </c>
    </row>
    <row r="909" spans="1:65" s="2" customFormat="1" ht="24">
      <c r="A909" s="35"/>
      <c r="B909" s="36"/>
      <c r="C909" s="179" t="s">
        <v>1541</v>
      </c>
      <c r="D909" s="179" t="s">
        <v>173</v>
      </c>
      <c r="E909" s="180" t="s">
        <v>1518</v>
      </c>
      <c r="F909" s="181" t="s">
        <v>1519</v>
      </c>
      <c r="G909" s="182" t="s">
        <v>318</v>
      </c>
      <c r="H909" s="183">
        <v>12</v>
      </c>
      <c r="I909" s="184"/>
      <c r="J909" s="185">
        <f>ROUND(I909*H909,2)</f>
        <v>0</v>
      </c>
      <c r="K909" s="181" t="s">
        <v>177</v>
      </c>
      <c r="L909" s="40"/>
      <c r="M909" s="186" t="s">
        <v>19</v>
      </c>
      <c r="N909" s="187" t="s">
        <v>45</v>
      </c>
      <c r="O909" s="65"/>
      <c r="P909" s="188">
        <f>O909*H909</f>
        <v>0</v>
      </c>
      <c r="Q909" s="188">
        <v>3.9599999999999998E-4</v>
      </c>
      <c r="R909" s="188">
        <f>Q909*H909</f>
        <v>4.7519999999999993E-3</v>
      </c>
      <c r="S909" s="188">
        <v>0</v>
      </c>
      <c r="T909" s="189">
        <f>S909*H909</f>
        <v>0</v>
      </c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R909" s="190" t="s">
        <v>254</v>
      </c>
      <c r="AT909" s="190" t="s">
        <v>173</v>
      </c>
      <c r="AU909" s="190" t="s">
        <v>85</v>
      </c>
      <c r="AY909" s="18" t="s">
        <v>171</v>
      </c>
      <c r="BE909" s="191">
        <f>IF(N909="základní",J909,0)</f>
        <v>0</v>
      </c>
      <c r="BF909" s="191">
        <f>IF(N909="snížená",J909,0)</f>
        <v>0</v>
      </c>
      <c r="BG909" s="191">
        <f>IF(N909="zákl. přenesená",J909,0)</f>
        <v>0</v>
      </c>
      <c r="BH909" s="191">
        <f>IF(N909="sníž. přenesená",J909,0)</f>
        <v>0</v>
      </c>
      <c r="BI909" s="191">
        <f>IF(N909="nulová",J909,0)</f>
        <v>0</v>
      </c>
      <c r="BJ909" s="18" t="s">
        <v>85</v>
      </c>
      <c r="BK909" s="191">
        <f>ROUND(I909*H909,2)</f>
        <v>0</v>
      </c>
      <c r="BL909" s="18" t="s">
        <v>254</v>
      </c>
      <c r="BM909" s="190" t="s">
        <v>1520</v>
      </c>
    </row>
    <row r="910" spans="1:65" s="13" customFormat="1" ht="11.25">
      <c r="B910" s="192"/>
      <c r="C910" s="193"/>
      <c r="D910" s="194" t="s">
        <v>180</v>
      </c>
      <c r="E910" s="195" t="s">
        <v>19</v>
      </c>
      <c r="F910" s="196" t="s">
        <v>3365</v>
      </c>
      <c r="G910" s="193"/>
      <c r="H910" s="197">
        <v>12</v>
      </c>
      <c r="I910" s="198"/>
      <c r="J910" s="193"/>
      <c r="K910" s="193"/>
      <c r="L910" s="199"/>
      <c r="M910" s="200"/>
      <c r="N910" s="201"/>
      <c r="O910" s="201"/>
      <c r="P910" s="201"/>
      <c r="Q910" s="201"/>
      <c r="R910" s="201"/>
      <c r="S910" s="201"/>
      <c r="T910" s="202"/>
      <c r="AT910" s="203" t="s">
        <v>180</v>
      </c>
      <c r="AU910" s="203" t="s">
        <v>85</v>
      </c>
      <c r="AV910" s="13" t="s">
        <v>85</v>
      </c>
      <c r="AW910" s="13" t="s">
        <v>34</v>
      </c>
      <c r="AX910" s="13" t="s">
        <v>73</v>
      </c>
      <c r="AY910" s="203" t="s">
        <v>171</v>
      </c>
    </row>
    <row r="911" spans="1:65" s="14" customFormat="1" ht="11.25">
      <c r="B911" s="204"/>
      <c r="C911" s="205"/>
      <c r="D911" s="194" t="s">
        <v>180</v>
      </c>
      <c r="E911" s="206" t="s">
        <v>19</v>
      </c>
      <c r="F911" s="207" t="s">
        <v>183</v>
      </c>
      <c r="G911" s="205"/>
      <c r="H911" s="208">
        <v>12</v>
      </c>
      <c r="I911" s="209"/>
      <c r="J911" s="205"/>
      <c r="K911" s="205"/>
      <c r="L911" s="210"/>
      <c r="M911" s="211"/>
      <c r="N911" s="212"/>
      <c r="O911" s="212"/>
      <c r="P911" s="212"/>
      <c r="Q911" s="212"/>
      <c r="R911" s="212"/>
      <c r="S911" s="212"/>
      <c r="T911" s="213"/>
      <c r="AT911" s="214" t="s">
        <v>180</v>
      </c>
      <c r="AU911" s="214" t="s">
        <v>85</v>
      </c>
      <c r="AV911" s="14" t="s">
        <v>178</v>
      </c>
      <c r="AW911" s="14" t="s">
        <v>34</v>
      </c>
      <c r="AX911" s="14" t="s">
        <v>79</v>
      </c>
      <c r="AY911" s="214" t="s">
        <v>171</v>
      </c>
    </row>
    <row r="912" spans="1:65" s="2" customFormat="1" ht="24">
      <c r="A912" s="35"/>
      <c r="B912" s="36"/>
      <c r="C912" s="215" t="s">
        <v>1545</v>
      </c>
      <c r="D912" s="215" t="s">
        <v>285</v>
      </c>
      <c r="E912" s="216" t="s">
        <v>1523</v>
      </c>
      <c r="F912" s="217" t="s">
        <v>3366</v>
      </c>
      <c r="G912" s="218" t="s">
        <v>1525</v>
      </c>
      <c r="H912" s="219">
        <v>330</v>
      </c>
      <c r="I912" s="220"/>
      <c r="J912" s="221">
        <f>ROUND(I912*H912,2)</f>
        <v>0</v>
      </c>
      <c r="K912" s="217" t="s">
        <v>19</v>
      </c>
      <c r="L912" s="222"/>
      <c r="M912" s="223" t="s">
        <v>19</v>
      </c>
      <c r="N912" s="224" t="s">
        <v>45</v>
      </c>
      <c r="O912" s="65"/>
      <c r="P912" s="188">
        <f>O912*H912</f>
        <v>0</v>
      </c>
      <c r="Q912" s="188">
        <v>0</v>
      </c>
      <c r="R912" s="188">
        <f>Q912*H912</f>
        <v>0</v>
      </c>
      <c r="S912" s="188">
        <v>0</v>
      </c>
      <c r="T912" s="189">
        <f>S912*H912</f>
        <v>0</v>
      </c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R912" s="190" t="s">
        <v>341</v>
      </c>
      <c r="AT912" s="190" t="s">
        <v>285</v>
      </c>
      <c r="AU912" s="190" t="s">
        <v>85</v>
      </c>
      <c r="AY912" s="18" t="s">
        <v>171</v>
      </c>
      <c r="BE912" s="191">
        <f>IF(N912="základní",J912,0)</f>
        <v>0</v>
      </c>
      <c r="BF912" s="191">
        <f>IF(N912="snížená",J912,0)</f>
        <v>0</v>
      </c>
      <c r="BG912" s="191">
        <f>IF(N912="zákl. přenesená",J912,0)</f>
        <v>0</v>
      </c>
      <c r="BH912" s="191">
        <f>IF(N912="sníž. přenesená",J912,0)</f>
        <v>0</v>
      </c>
      <c r="BI912" s="191">
        <f>IF(N912="nulová",J912,0)</f>
        <v>0</v>
      </c>
      <c r="BJ912" s="18" t="s">
        <v>85</v>
      </c>
      <c r="BK912" s="191">
        <f>ROUND(I912*H912,2)</f>
        <v>0</v>
      </c>
      <c r="BL912" s="18" t="s">
        <v>254</v>
      </c>
      <c r="BM912" s="190" t="s">
        <v>1526</v>
      </c>
    </row>
    <row r="913" spans="1:65" s="13" customFormat="1" ht="11.25">
      <c r="B913" s="192"/>
      <c r="C913" s="193"/>
      <c r="D913" s="194" t="s">
        <v>180</v>
      </c>
      <c r="E913" s="195" t="s">
        <v>19</v>
      </c>
      <c r="F913" s="196" t="s">
        <v>3367</v>
      </c>
      <c r="G913" s="193"/>
      <c r="H913" s="197">
        <v>330</v>
      </c>
      <c r="I913" s="198"/>
      <c r="J913" s="193"/>
      <c r="K913" s="193"/>
      <c r="L913" s="199"/>
      <c r="M913" s="200"/>
      <c r="N913" s="201"/>
      <c r="O913" s="201"/>
      <c r="P913" s="201"/>
      <c r="Q913" s="201"/>
      <c r="R913" s="201"/>
      <c r="S913" s="201"/>
      <c r="T913" s="202"/>
      <c r="AT913" s="203" t="s">
        <v>180</v>
      </c>
      <c r="AU913" s="203" t="s">
        <v>85</v>
      </c>
      <c r="AV913" s="13" t="s">
        <v>85</v>
      </c>
      <c r="AW913" s="13" t="s">
        <v>34</v>
      </c>
      <c r="AX913" s="13" t="s">
        <v>73</v>
      </c>
      <c r="AY913" s="203" t="s">
        <v>171</v>
      </c>
    </row>
    <row r="914" spans="1:65" s="14" customFormat="1" ht="11.25">
      <c r="B914" s="204"/>
      <c r="C914" s="205"/>
      <c r="D914" s="194" t="s">
        <v>180</v>
      </c>
      <c r="E914" s="206" t="s">
        <v>19</v>
      </c>
      <c r="F914" s="207" t="s">
        <v>183</v>
      </c>
      <c r="G914" s="205"/>
      <c r="H914" s="208">
        <v>330</v>
      </c>
      <c r="I914" s="209"/>
      <c r="J914" s="205"/>
      <c r="K914" s="205"/>
      <c r="L914" s="210"/>
      <c r="M914" s="211"/>
      <c r="N914" s="212"/>
      <c r="O914" s="212"/>
      <c r="P914" s="212"/>
      <c r="Q914" s="212"/>
      <c r="R914" s="212"/>
      <c r="S914" s="212"/>
      <c r="T914" s="213"/>
      <c r="AT914" s="214" t="s">
        <v>180</v>
      </c>
      <c r="AU914" s="214" t="s">
        <v>85</v>
      </c>
      <c r="AV914" s="14" t="s">
        <v>178</v>
      </c>
      <c r="AW914" s="14" t="s">
        <v>34</v>
      </c>
      <c r="AX914" s="14" t="s">
        <v>79</v>
      </c>
      <c r="AY914" s="214" t="s">
        <v>171</v>
      </c>
    </row>
    <row r="915" spans="1:65" s="2" customFormat="1" ht="24">
      <c r="A915" s="35"/>
      <c r="B915" s="36"/>
      <c r="C915" s="179" t="s">
        <v>1551</v>
      </c>
      <c r="D915" s="179" t="s">
        <v>173</v>
      </c>
      <c r="E915" s="180" t="s">
        <v>1537</v>
      </c>
      <c r="F915" s="181" t="s">
        <v>1538</v>
      </c>
      <c r="G915" s="182" t="s">
        <v>266</v>
      </c>
      <c r="H915" s="183">
        <v>3</v>
      </c>
      <c r="I915" s="184"/>
      <c r="J915" s="185">
        <f>ROUND(I915*H915,2)</f>
        <v>0</v>
      </c>
      <c r="K915" s="181" t="s">
        <v>177</v>
      </c>
      <c r="L915" s="40"/>
      <c r="M915" s="186" t="s">
        <v>19</v>
      </c>
      <c r="N915" s="187" t="s">
        <v>45</v>
      </c>
      <c r="O915" s="65"/>
      <c r="P915" s="188">
        <f>O915*H915</f>
        <v>0</v>
      </c>
      <c r="Q915" s="188">
        <v>1.76E-4</v>
      </c>
      <c r="R915" s="188">
        <f>Q915*H915</f>
        <v>5.2800000000000004E-4</v>
      </c>
      <c r="S915" s="188">
        <v>0</v>
      </c>
      <c r="T915" s="189">
        <f>S915*H915</f>
        <v>0</v>
      </c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R915" s="190" t="s">
        <v>254</v>
      </c>
      <c r="AT915" s="190" t="s">
        <v>173</v>
      </c>
      <c r="AU915" s="190" t="s">
        <v>85</v>
      </c>
      <c r="AY915" s="18" t="s">
        <v>171</v>
      </c>
      <c r="BE915" s="191">
        <f>IF(N915="základní",J915,0)</f>
        <v>0</v>
      </c>
      <c r="BF915" s="191">
        <f>IF(N915="snížená",J915,0)</f>
        <v>0</v>
      </c>
      <c r="BG915" s="191">
        <f>IF(N915="zákl. přenesená",J915,0)</f>
        <v>0</v>
      </c>
      <c r="BH915" s="191">
        <f>IF(N915="sníž. přenesená",J915,0)</f>
        <v>0</v>
      </c>
      <c r="BI915" s="191">
        <f>IF(N915="nulová",J915,0)</f>
        <v>0</v>
      </c>
      <c r="BJ915" s="18" t="s">
        <v>85</v>
      </c>
      <c r="BK915" s="191">
        <f>ROUND(I915*H915,2)</f>
        <v>0</v>
      </c>
      <c r="BL915" s="18" t="s">
        <v>254</v>
      </c>
      <c r="BM915" s="190" t="s">
        <v>1539</v>
      </c>
    </row>
    <row r="916" spans="1:65" s="2" customFormat="1" ht="87.75">
      <c r="A916" s="35"/>
      <c r="B916" s="36"/>
      <c r="C916" s="37"/>
      <c r="D916" s="194" t="s">
        <v>702</v>
      </c>
      <c r="E916" s="37"/>
      <c r="F916" s="235" t="s">
        <v>1540</v>
      </c>
      <c r="G916" s="37"/>
      <c r="H916" s="37"/>
      <c r="I916" s="236"/>
      <c r="J916" s="37"/>
      <c r="K916" s="37"/>
      <c r="L916" s="40"/>
      <c r="M916" s="237"/>
      <c r="N916" s="238"/>
      <c r="O916" s="65"/>
      <c r="P916" s="65"/>
      <c r="Q916" s="65"/>
      <c r="R916" s="65"/>
      <c r="S916" s="65"/>
      <c r="T916" s="66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T916" s="18" t="s">
        <v>702</v>
      </c>
      <c r="AU916" s="18" t="s">
        <v>85</v>
      </c>
    </row>
    <row r="917" spans="1:65" s="13" customFormat="1" ht="11.25">
      <c r="B917" s="192"/>
      <c r="C917" s="193"/>
      <c r="D917" s="194" t="s">
        <v>180</v>
      </c>
      <c r="E917" s="195" t="s">
        <v>19</v>
      </c>
      <c r="F917" s="196" t="s">
        <v>188</v>
      </c>
      <c r="G917" s="193"/>
      <c r="H917" s="197">
        <v>3</v>
      </c>
      <c r="I917" s="198"/>
      <c r="J917" s="193"/>
      <c r="K917" s="193"/>
      <c r="L917" s="199"/>
      <c r="M917" s="200"/>
      <c r="N917" s="201"/>
      <c r="O917" s="201"/>
      <c r="P917" s="201"/>
      <c r="Q917" s="201"/>
      <c r="R917" s="201"/>
      <c r="S917" s="201"/>
      <c r="T917" s="202"/>
      <c r="AT917" s="203" t="s">
        <v>180</v>
      </c>
      <c r="AU917" s="203" t="s">
        <v>85</v>
      </c>
      <c r="AV917" s="13" t="s">
        <v>85</v>
      </c>
      <c r="AW917" s="13" t="s">
        <v>34</v>
      </c>
      <c r="AX917" s="13" t="s">
        <v>73</v>
      </c>
      <c r="AY917" s="203" t="s">
        <v>171</v>
      </c>
    </row>
    <row r="918" spans="1:65" s="14" customFormat="1" ht="11.25">
      <c r="B918" s="204"/>
      <c r="C918" s="205"/>
      <c r="D918" s="194" t="s">
        <v>180</v>
      </c>
      <c r="E918" s="206" t="s">
        <v>19</v>
      </c>
      <c r="F918" s="207" t="s">
        <v>183</v>
      </c>
      <c r="G918" s="205"/>
      <c r="H918" s="208">
        <v>3</v>
      </c>
      <c r="I918" s="209"/>
      <c r="J918" s="205"/>
      <c r="K918" s="205"/>
      <c r="L918" s="210"/>
      <c r="M918" s="211"/>
      <c r="N918" s="212"/>
      <c r="O918" s="212"/>
      <c r="P918" s="212"/>
      <c r="Q918" s="212"/>
      <c r="R918" s="212"/>
      <c r="S918" s="212"/>
      <c r="T918" s="213"/>
      <c r="AT918" s="214" t="s">
        <v>180</v>
      </c>
      <c r="AU918" s="214" t="s">
        <v>85</v>
      </c>
      <c r="AV918" s="14" t="s">
        <v>178</v>
      </c>
      <c r="AW918" s="14" t="s">
        <v>34</v>
      </c>
      <c r="AX918" s="14" t="s">
        <v>79</v>
      </c>
      <c r="AY918" s="214" t="s">
        <v>171</v>
      </c>
    </row>
    <row r="919" spans="1:65" s="2" customFormat="1" ht="16.5" customHeight="1">
      <c r="A919" s="35"/>
      <c r="B919" s="36"/>
      <c r="C919" s="215" t="s">
        <v>1556</v>
      </c>
      <c r="D919" s="215" t="s">
        <v>285</v>
      </c>
      <c r="E919" s="216" t="s">
        <v>1542</v>
      </c>
      <c r="F919" s="217" t="s">
        <v>1543</v>
      </c>
      <c r="G919" s="218" t="s">
        <v>266</v>
      </c>
      <c r="H919" s="219">
        <v>3</v>
      </c>
      <c r="I919" s="220"/>
      <c r="J919" s="221">
        <f>ROUND(I919*H919,2)</f>
        <v>0</v>
      </c>
      <c r="K919" s="217" t="s">
        <v>177</v>
      </c>
      <c r="L919" s="222"/>
      <c r="M919" s="223" t="s">
        <v>19</v>
      </c>
      <c r="N919" s="224" t="s">
        <v>45</v>
      </c>
      <c r="O919" s="65"/>
      <c r="P919" s="188">
        <f>O919*H919</f>
        <v>0</v>
      </c>
      <c r="Q919" s="188">
        <v>1.2E-2</v>
      </c>
      <c r="R919" s="188">
        <f>Q919*H919</f>
        <v>3.6000000000000004E-2</v>
      </c>
      <c r="S919" s="188">
        <v>0</v>
      </c>
      <c r="T919" s="189">
        <f>S919*H919</f>
        <v>0</v>
      </c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R919" s="190" t="s">
        <v>341</v>
      </c>
      <c r="AT919" s="190" t="s">
        <v>285</v>
      </c>
      <c r="AU919" s="190" t="s">
        <v>85</v>
      </c>
      <c r="AY919" s="18" t="s">
        <v>171</v>
      </c>
      <c r="BE919" s="191">
        <f>IF(N919="základní",J919,0)</f>
        <v>0</v>
      </c>
      <c r="BF919" s="191">
        <f>IF(N919="snížená",J919,0)</f>
        <v>0</v>
      </c>
      <c r="BG919" s="191">
        <f>IF(N919="zákl. přenesená",J919,0)</f>
        <v>0</v>
      </c>
      <c r="BH919" s="191">
        <f>IF(N919="sníž. přenesená",J919,0)</f>
        <v>0</v>
      </c>
      <c r="BI919" s="191">
        <f>IF(N919="nulová",J919,0)</f>
        <v>0</v>
      </c>
      <c r="BJ919" s="18" t="s">
        <v>85</v>
      </c>
      <c r="BK919" s="191">
        <f>ROUND(I919*H919,2)</f>
        <v>0</v>
      </c>
      <c r="BL919" s="18" t="s">
        <v>254</v>
      </c>
      <c r="BM919" s="190" t="s">
        <v>1544</v>
      </c>
    </row>
    <row r="920" spans="1:65" s="13" customFormat="1" ht="11.25">
      <c r="B920" s="192"/>
      <c r="C920" s="193"/>
      <c r="D920" s="194" t="s">
        <v>180</v>
      </c>
      <c r="E920" s="195" t="s">
        <v>19</v>
      </c>
      <c r="F920" s="196" t="s">
        <v>188</v>
      </c>
      <c r="G920" s="193"/>
      <c r="H920" s="197">
        <v>3</v>
      </c>
      <c r="I920" s="198"/>
      <c r="J920" s="193"/>
      <c r="K920" s="193"/>
      <c r="L920" s="199"/>
      <c r="M920" s="200"/>
      <c r="N920" s="201"/>
      <c r="O920" s="201"/>
      <c r="P920" s="201"/>
      <c r="Q920" s="201"/>
      <c r="R920" s="201"/>
      <c r="S920" s="201"/>
      <c r="T920" s="202"/>
      <c r="AT920" s="203" t="s">
        <v>180</v>
      </c>
      <c r="AU920" s="203" t="s">
        <v>85</v>
      </c>
      <c r="AV920" s="13" t="s">
        <v>85</v>
      </c>
      <c r="AW920" s="13" t="s">
        <v>34</v>
      </c>
      <c r="AX920" s="13" t="s">
        <v>73</v>
      </c>
      <c r="AY920" s="203" t="s">
        <v>171</v>
      </c>
    </row>
    <row r="921" spans="1:65" s="14" customFormat="1" ht="11.25">
      <c r="B921" s="204"/>
      <c r="C921" s="205"/>
      <c r="D921" s="194" t="s">
        <v>180</v>
      </c>
      <c r="E921" s="206" t="s">
        <v>19</v>
      </c>
      <c r="F921" s="207" t="s">
        <v>183</v>
      </c>
      <c r="G921" s="205"/>
      <c r="H921" s="208">
        <v>3</v>
      </c>
      <c r="I921" s="209"/>
      <c r="J921" s="205"/>
      <c r="K921" s="205"/>
      <c r="L921" s="210"/>
      <c r="M921" s="211"/>
      <c r="N921" s="212"/>
      <c r="O921" s="212"/>
      <c r="P921" s="212"/>
      <c r="Q921" s="212"/>
      <c r="R921" s="212"/>
      <c r="S921" s="212"/>
      <c r="T921" s="213"/>
      <c r="AT921" s="214" t="s">
        <v>180</v>
      </c>
      <c r="AU921" s="214" t="s">
        <v>85</v>
      </c>
      <c r="AV921" s="14" t="s">
        <v>178</v>
      </c>
      <c r="AW921" s="14" t="s">
        <v>34</v>
      </c>
      <c r="AX921" s="14" t="s">
        <v>79</v>
      </c>
      <c r="AY921" s="214" t="s">
        <v>171</v>
      </c>
    </row>
    <row r="922" spans="1:65" s="2" customFormat="1" ht="24">
      <c r="A922" s="35"/>
      <c r="B922" s="36"/>
      <c r="C922" s="179" t="s">
        <v>713</v>
      </c>
      <c r="D922" s="179" t="s">
        <v>173</v>
      </c>
      <c r="E922" s="180" t="s">
        <v>1546</v>
      </c>
      <c r="F922" s="181" t="s">
        <v>1547</v>
      </c>
      <c r="G922" s="182" t="s">
        <v>231</v>
      </c>
      <c r="H922" s="183">
        <v>2.4300000000000002</v>
      </c>
      <c r="I922" s="184"/>
      <c r="J922" s="185">
        <f>ROUND(I922*H922,2)</f>
        <v>0</v>
      </c>
      <c r="K922" s="181" t="s">
        <v>177</v>
      </c>
      <c r="L922" s="40"/>
      <c r="M922" s="186" t="s">
        <v>19</v>
      </c>
      <c r="N922" s="187" t="s">
        <v>45</v>
      </c>
      <c r="O922" s="65"/>
      <c r="P922" s="188">
        <f>O922*H922</f>
        <v>0</v>
      </c>
      <c r="Q922" s="188">
        <v>0</v>
      </c>
      <c r="R922" s="188">
        <f>Q922*H922</f>
        <v>0</v>
      </c>
      <c r="S922" s="188">
        <v>0</v>
      </c>
      <c r="T922" s="189">
        <f>S922*H922</f>
        <v>0</v>
      </c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R922" s="190" t="s">
        <v>254</v>
      </c>
      <c r="AT922" s="190" t="s">
        <v>173</v>
      </c>
      <c r="AU922" s="190" t="s">
        <v>85</v>
      </c>
      <c r="AY922" s="18" t="s">
        <v>171</v>
      </c>
      <c r="BE922" s="191">
        <f>IF(N922="základní",J922,0)</f>
        <v>0</v>
      </c>
      <c r="BF922" s="191">
        <f>IF(N922="snížená",J922,0)</f>
        <v>0</v>
      </c>
      <c r="BG922" s="191">
        <f>IF(N922="zákl. přenesená",J922,0)</f>
        <v>0</v>
      </c>
      <c r="BH922" s="191">
        <f>IF(N922="sníž. přenesená",J922,0)</f>
        <v>0</v>
      </c>
      <c r="BI922" s="191">
        <f>IF(N922="nulová",J922,0)</f>
        <v>0</v>
      </c>
      <c r="BJ922" s="18" t="s">
        <v>85</v>
      </c>
      <c r="BK922" s="191">
        <f>ROUND(I922*H922,2)</f>
        <v>0</v>
      </c>
      <c r="BL922" s="18" t="s">
        <v>254</v>
      </c>
      <c r="BM922" s="190" t="s">
        <v>1548</v>
      </c>
    </row>
    <row r="923" spans="1:65" s="2" customFormat="1" ht="68.25">
      <c r="A923" s="35"/>
      <c r="B923" s="36"/>
      <c r="C923" s="37"/>
      <c r="D923" s="194" t="s">
        <v>702</v>
      </c>
      <c r="E923" s="37"/>
      <c r="F923" s="235" t="s">
        <v>1549</v>
      </c>
      <c r="G923" s="37"/>
      <c r="H923" s="37"/>
      <c r="I923" s="236"/>
      <c r="J923" s="37"/>
      <c r="K923" s="37"/>
      <c r="L923" s="40"/>
      <c r="M923" s="237"/>
      <c r="N923" s="238"/>
      <c r="O923" s="65"/>
      <c r="P923" s="65"/>
      <c r="Q923" s="65"/>
      <c r="R923" s="65"/>
      <c r="S923" s="65"/>
      <c r="T923" s="66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T923" s="18" t="s">
        <v>702</v>
      </c>
      <c r="AU923" s="18" t="s">
        <v>85</v>
      </c>
    </row>
    <row r="924" spans="1:65" s="13" customFormat="1" ht="11.25">
      <c r="B924" s="192"/>
      <c r="C924" s="193"/>
      <c r="D924" s="194" t="s">
        <v>180</v>
      </c>
      <c r="E924" s="195" t="s">
        <v>19</v>
      </c>
      <c r="F924" s="196" t="s">
        <v>3368</v>
      </c>
      <c r="G924" s="193"/>
      <c r="H924" s="197">
        <v>2.4300000000000002</v>
      </c>
      <c r="I924" s="198"/>
      <c r="J924" s="193"/>
      <c r="K924" s="193"/>
      <c r="L924" s="199"/>
      <c r="M924" s="200"/>
      <c r="N924" s="201"/>
      <c r="O924" s="201"/>
      <c r="P924" s="201"/>
      <c r="Q924" s="201"/>
      <c r="R924" s="201"/>
      <c r="S924" s="201"/>
      <c r="T924" s="202"/>
      <c r="AT924" s="203" t="s">
        <v>180</v>
      </c>
      <c r="AU924" s="203" t="s">
        <v>85</v>
      </c>
      <c r="AV924" s="13" t="s">
        <v>85</v>
      </c>
      <c r="AW924" s="13" t="s">
        <v>34</v>
      </c>
      <c r="AX924" s="13" t="s">
        <v>73</v>
      </c>
      <c r="AY924" s="203" t="s">
        <v>171</v>
      </c>
    </row>
    <row r="925" spans="1:65" s="14" customFormat="1" ht="11.25">
      <c r="B925" s="204"/>
      <c r="C925" s="205"/>
      <c r="D925" s="194" t="s">
        <v>180</v>
      </c>
      <c r="E925" s="206" t="s">
        <v>19</v>
      </c>
      <c r="F925" s="207" t="s">
        <v>183</v>
      </c>
      <c r="G925" s="205"/>
      <c r="H925" s="208">
        <v>2.4300000000000002</v>
      </c>
      <c r="I925" s="209"/>
      <c r="J925" s="205"/>
      <c r="K925" s="205"/>
      <c r="L925" s="210"/>
      <c r="M925" s="211"/>
      <c r="N925" s="212"/>
      <c r="O925" s="212"/>
      <c r="P925" s="212"/>
      <c r="Q925" s="212"/>
      <c r="R925" s="212"/>
      <c r="S925" s="212"/>
      <c r="T925" s="213"/>
      <c r="AT925" s="214" t="s">
        <v>180</v>
      </c>
      <c r="AU925" s="214" t="s">
        <v>85</v>
      </c>
      <c r="AV925" s="14" t="s">
        <v>178</v>
      </c>
      <c r="AW925" s="14" t="s">
        <v>34</v>
      </c>
      <c r="AX925" s="14" t="s">
        <v>79</v>
      </c>
      <c r="AY925" s="214" t="s">
        <v>171</v>
      </c>
    </row>
    <row r="926" spans="1:65" s="2" customFormat="1" ht="16.5" customHeight="1">
      <c r="A926" s="35"/>
      <c r="B926" s="36"/>
      <c r="C926" s="215" t="s">
        <v>1565</v>
      </c>
      <c r="D926" s="215" t="s">
        <v>285</v>
      </c>
      <c r="E926" s="216" t="s">
        <v>1552</v>
      </c>
      <c r="F926" s="217" t="s">
        <v>1553</v>
      </c>
      <c r="G926" s="218" t="s">
        <v>231</v>
      </c>
      <c r="H926" s="219">
        <v>2.4300000000000002</v>
      </c>
      <c r="I926" s="220"/>
      <c r="J926" s="221">
        <f>ROUND(I926*H926,2)</f>
        <v>0</v>
      </c>
      <c r="K926" s="217" t="s">
        <v>177</v>
      </c>
      <c r="L926" s="222"/>
      <c r="M926" s="223" t="s">
        <v>19</v>
      </c>
      <c r="N926" s="224" t="s">
        <v>45</v>
      </c>
      <c r="O926" s="65"/>
      <c r="P926" s="188">
        <f>O926*H926</f>
        <v>0</v>
      </c>
      <c r="Q926" s="188">
        <v>1.4E-2</v>
      </c>
      <c r="R926" s="188">
        <f>Q926*H926</f>
        <v>3.4020000000000002E-2</v>
      </c>
      <c r="S926" s="188">
        <v>0</v>
      </c>
      <c r="T926" s="189">
        <f>S926*H926</f>
        <v>0</v>
      </c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R926" s="190" t="s">
        <v>341</v>
      </c>
      <c r="AT926" s="190" t="s">
        <v>285</v>
      </c>
      <c r="AU926" s="190" t="s">
        <v>85</v>
      </c>
      <c r="AY926" s="18" t="s">
        <v>171</v>
      </c>
      <c r="BE926" s="191">
        <f>IF(N926="základní",J926,0)</f>
        <v>0</v>
      </c>
      <c r="BF926" s="191">
        <f>IF(N926="snížená",J926,0)</f>
        <v>0</v>
      </c>
      <c r="BG926" s="191">
        <f>IF(N926="zákl. přenesená",J926,0)</f>
        <v>0</v>
      </c>
      <c r="BH926" s="191">
        <f>IF(N926="sníž. přenesená",J926,0)</f>
        <v>0</v>
      </c>
      <c r="BI926" s="191">
        <f>IF(N926="nulová",J926,0)</f>
        <v>0</v>
      </c>
      <c r="BJ926" s="18" t="s">
        <v>85</v>
      </c>
      <c r="BK926" s="191">
        <f>ROUND(I926*H926,2)</f>
        <v>0</v>
      </c>
      <c r="BL926" s="18" t="s">
        <v>254</v>
      </c>
      <c r="BM926" s="190" t="s">
        <v>3369</v>
      </c>
    </row>
    <row r="927" spans="1:65" s="13" customFormat="1" ht="11.25">
      <c r="B927" s="192"/>
      <c r="C927" s="193"/>
      <c r="D927" s="194" t="s">
        <v>180</v>
      </c>
      <c r="E927" s="195" t="s">
        <v>19</v>
      </c>
      <c r="F927" s="196" t="s">
        <v>3370</v>
      </c>
      <c r="G927" s="193"/>
      <c r="H927" s="197">
        <v>2.4300000000000002</v>
      </c>
      <c r="I927" s="198"/>
      <c r="J927" s="193"/>
      <c r="K927" s="193"/>
      <c r="L927" s="199"/>
      <c r="M927" s="200"/>
      <c r="N927" s="201"/>
      <c r="O927" s="201"/>
      <c r="P927" s="201"/>
      <c r="Q927" s="201"/>
      <c r="R927" s="201"/>
      <c r="S927" s="201"/>
      <c r="T927" s="202"/>
      <c r="AT927" s="203" t="s">
        <v>180</v>
      </c>
      <c r="AU927" s="203" t="s">
        <v>85</v>
      </c>
      <c r="AV927" s="13" t="s">
        <v>85</v>
      </c>
      <c r="AW927" s="13" t="s">
        <v>34</v>
      </c>
      <c r="AX927" s="13" t="s">
        <v>79</v>
      </c>
      <c r="AY927" s="203" t="s">
        <v>171</v>
      </c>
    </row>
    <row r="928" spans="1:65" s="2" customFormat="1" ht="33" customHeight="1">
      <c r="A928" s="35"/>
      <c r="B928" s="36"/>
      <c r="C928" s="179" t="s">
        <v>1570</v>
      </c>
      <c r="D928" s="179" t="s">
        <v>173</v>
      </c>
      <c r="E928" s="180" t="s">
        <v>1557</v>
      </c>
      <c r="F928" s="181" t="s">
        <v>1558</v>
      </c>
      <c r="G928" s="182" t="s">
        <v>318</v>
      </c>
      <c r="H928" s="183">
        <v>16.2</v>
      </c>
      <c r="I928" s="184"/>
      <c r="J928" s="185">
        <f>ROUND(I928*H928,2)</f>
        <v>0</v>
      </c>
      <c r="K928" s="181" t="s">
        <v>177</v>
      </c>
      <c r="L928" s="40"/>
      <c r="M928" s="186" t="s">
        <v>19</v>
      </c>
      <c r="N928" s="187" t="s">
        <v>45</v>
      </c>
      <c r="O928" s="65"/>
      <c r="P928" s="188">
        <f>O928*H928</f>
        <v>0</v>
      </c>
      <c r="Q928" s="188">
        <v>0</v>
      </c>
      <c r="R928" s="188">
        <f>Q928*H928</f>
        <v>0</v>
      </c>
      <c r="S928" s="188">
        <v>0</v>
      </c>
      <c r="T928" s="189">
        <f>S928*H928</f>
        <v>0</v>
      </c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R928" s="190" t="s">
        <v>254</v>
      </c>
      <c r="AT928" s="190" t="s">
        <v>173</v>
      </c>
      <c r="AU928" s="190" t="s">
        <v>85</v>
      </c>
      <c r="AY928" s="18" t="s">
        <v>171</v>
      </c>
      <c r="BE928" s="191">
        <f>IF(N928="základní",J928,0)</f>
        <v>0</v>
      </c>
      <c r="BF928" s="191">
        <f>IF(N928="snížená",J928,0)</f>
        <v>0</v>
      </c>
      <c r="BG928" s="191">
        <f>IF(N928="zákl. přenesená",J928,0)</f>
        <v>0</v>
      </c>
      <c r="BH928" s="191">
        <f>IF(N928="sníž. přenesená",J928,0)</f>
        <v>0</v>
      </c>
      <c r="BI928" s="191">
        <f>IF(N928="nulová",J928,0)</f>
        <v>0</v>
      </c>
      <c r="BJ928" s="18" t="s">
        <v>85</v>
      </c>
      <c r="BK928" s="191">
        <f>ROUND(I928*H928,2)</f>
        <v>0</v>
      </c>
      <c r="BL928" s="18" t="s">
        <v>254</v>
      </c>
      <c r="BM928" s="190" t="s">
        <v>1559</v>
      </c>
    </row>
    <row r="929" spans="1:65" s="2" customFormat="1" ht="68.25">
      <c r="A929" s="35"/>
      <c r="B929" s="36"/>
      <c r="C929" s="37"/>
      <c r="D929" s="194" t="s">
        <v>702</v>
      </c>
      <c r="E929" s="37"/>
      <c r="F929" s="235" t="s">
        <v>1549</v>
      </c>
      <c r="G929" s="37"/>
      <c r="H929" s="37"/>
      <c r="I929" s="236"/>
      <c r="J929" s="37"/>
      <c r="K929" s="37"/>
      <c r="L929" s="40"/>
      <c r="M929" s="237"/>
      <c r="N929" s="238"/>
      <c r="O929" s="65"/>
      <c r="P929" s="65"/>
      <c r="Q929" s="65"/>
      <c r="R929" s="65"/>
      <c r="S929" s="65"/>
      <c r="T929" s="66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T929" s="18" t="s">
        <v>702</v>
      </c>
      <c r="AU929" s="18" t="s">
        <v>85</v>
      </c>
    </row>
    <row r="930" spans="1:65" s="13" customFormat="1" ht="11.25">
      <c r="B930" s="192"/>
      <c r="C930" s="193"/>
      <c r="D930" s="194" t="s">
        <v>180</v>
      </c>
      <c r="E930" s="195" t="s">
        <v>19</v>
      </c>
      <c r="F930" s="196" t="s">
        <v>3371</v>
      </c>
      <c r="G930" s="193"/>
      <c r="H930" s="197">
        <v>16.2</v>
      </c>
      <c r="I930" s="198"/>
      <c r="J930" s="193"/>
      <c r="K930" s="193"/>
      <c r="L930" s="199"/>
      <c r="M930" s="200"/>
      <c r="N930" s="201"/>
      <c r="O930" s="201"/>
      <c r="P930" s="201"/>
      <c r="Q930" s="201"/>
      <c r="R930" s="201"/>
      <c r="S930" s="201"/>
      <c r="T930" s="202"/>
      <c r="AT930" s="203" t="s">
        <v>180</v>
      </c>
      <c r="AU930" s="203" t="s">
        <v>85</v>
      </c>
      <c r="AV930" s="13" t="s">
        <v>85</v>
      </c>
      <c r="AW930" s="13" t="s">
        <v>34</v>
      </c>
      <c r="AX930" s="13" t="s">
        <v>73</v>
      </c>
      <c r="AY930" s="203" t="s">
        <v>171</v>
      </c>
    </row>
    <row r="931" spans="1:65" s="14" customFormat="1" ht="11.25">
      <c r="B931" s="204"/>
      <c r="C931" s="205"/>
      <c r="D931" s="194" t="s">
        <v>180</v>
      </c>
      <c r="E931" s="206" t="s">
        <v>19</v>
      </c>
      <c r="F931" s="207" t="s">
        <v>183</v>
      </c>
      <c r="G931" s="205"/>
      <c r="H931" s="208">
        <v>16.2</v>
      </c>
      <c r="I931" s="209"/>
      <c r="J931" s="205"/>
      <c r="K931" s="205"/>
      <c r="L931" s="210"/>
      <c r="M931" s="211"/>
      <c r="N931" s="212"/>
      <c r="O931" s="212"/>
      <c r="P931" s="212"/>
      <c r="Q931" s="212"/>
      <c r="R931" s="212"/>
      <c r="S931" s="212"/>
      <c r="T931" s="213"/>
      <c r="AT931" s="214" t="s">
        <v>180</v>
      </c>
      <c r="AU931" s="214" t="s">
        <v>85</v>
      </c>
      <c r="AV931" s="14" t="s">
        <v>178</v>
      </c>
      <c r="AW931" s="14" t="s">
        <v>34</v>
      </c>
      <c r="AX931" s="14" t="s">
        <v>79</v>
      </c>
      <c r="AY931" s="214" t="s">
        <v>171</v>
      </c>
    </row>
    <row r="932" spans="1:65" s="2" customFormat="1" ht="21.75" customHeight="1">
      <c r="A932" s="35"/>
      <c r="B932" s="36"/>
      <c r="C932" s="215" t="s">
        <v>1575</v>
      </c>
      <c r="D932" s="215" t="s">
        <v>285</v>
      </c>
      <c r="E932" s="216" t="s">
        <v>1561</v>
      </c>
      <c r="F932" s="217" t="s">
        <v>1562</v>
      </c>
      <c r="G932" s="218" t="s">
        <v>318</v>
      </c>
      <c r="H932" s="219">
        <v>16.2</v>
      </c>
      <c r="I932" s="220"/>
      <c r="J932" s="221">
        <f>ROUND(I932*H932,2)</f>
        <v>0</v>
      </c>
      <c r="K932" s="217" t="s">
        <v>177</v>
      </c>
      <c r="L932" s="222"/>
      <c r="M932" s="223" t="s">
        <v>19</v>
      </c>
      <c r="N932" s="224" t="s">
        <v>45</v>
      </c>
      <c r="O932" s="65"/>
      <c r="P932" s="188">
        <f>O932*H932</f>
        <v>0</v>
      </c>
      <c r="Q932" s="188">
        <v>2.0000000000000001E-4</v>
      </c>
      <c r="R932" s="188">
        <f>Q932*H932</f>
        <v>3.2399999999999998E-3</v>
      </c>
      <c r="S932" s="188">
        <v>0</v>
      </c>
      <c r="T932" s="189">
        <f>S932*H932</f>
        <v>0</v>
      </c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R932" s="190" t="s">
        <v>341</v>
      </c>
      <c r="AT932" s="190" t="s">
        <v>285</v>
      </c>
      <c r="AU932" s="190" t="s">
        <v>85</v>
      </c>
      <c r="AY932" s="18" t="s">
        <v>171</v>
      </c>
      <c r="BE932" s="191">
        <f>IF(N932="základní",J932,0)</f>
        <v>0</v>
      </c>
      <c r="BF932" s="191">
        <f>IF(N932="snížená",J932,0)</f>
        <v>0</v>
      </c>
      <c r="BG932" s="191">
        <f>IF(N932="zákl. přenesená",J932,0)</f>
        <v>0</v>
      </c>
      <c r="BH932" s="191">
        <f>IF(N932="sníž. přenesená",J932,0)</f>
        <v>0</v>
      </c>
      <c r="BI932" s="191">
        <f>IF(N932="nulová",J932,0)</f>
        <v>0</v>
      </c>
      <c r="BJ932" s="18" t="s">
        <v>85</v>
      </c>
      <c r="BK932" s="191">
        <f>ROUND(I932*H932,2)</f>
        <v>0</v>
      </c>
      <c r="BL932" s="18" t="s">
        <v>254</v>
      </c>
      <c r="BM932" s="190" t="s">
        <v>1563</v>
      </c>
    </row>
    <row r="933" spans="1:65" s="13" customFormat="1" ht="11.25">
      <c r="B933" s="192"/>
      <c r="C933" s="193"/>
      <c r="D933" s="194" t="s">
        <v>180</v>
      </c>
      <c r="E933" s="195" t="s">
        <v>19</v>
      </c>
      <c r="F933" s="196" t="s">
        <v>3371</v>
      </c>
      <c r="G933" s="193"/>
      <c r="H933" s="197">
        <v>16.2</v>
      </c>
      <c r="I933" s="198"/>
      <c r="J933" s="193"/>
      <c r="K933" s="193"/>
      <c r="L933" s="199"/>
      <c r="M933" s="200"/>
      <c r="N933" s="201"/>
      <c r="O933" s="201"/>
      <c r="P933" s="201"/>
      <c r="Q933" s="201"/>
      <c r="R933" s="201"/>
      <c r="S933" s="201"/>
      <c r="T933" s="202"/>
      <c r="AT933" s="203" t="s">
        <v>180</v>
      </c>
      <c r="AU933" s="203" t="s">
        <v>85</v>
      </c>
      <c r="AV933" s="13" t="s">
        <v>85</v>
      </c>
      <c r="AW933" s="13" t="s">
        <v>34</v>
      </c>
      <c r="AX933" s="13" t="s">
        <v>73</v>
      </c>
      <c r="AY933" s="203" t="s">
        <v>171</v>
      </c>
    </row>
    <row r="934" spans="1:65" s="14" customFormat="1" ht="11.25">
      <c r="B934" s="204"/>
      <c r="C934" s="205"/>
      <c r="D934" s="194" t="s">
        <v>180</v>
      </c>
      <c r="E934" s="206" t="s">
        <v>19</v>
      </c>
      <c r="F934" s="207" t="s">
        <v>183</v>
      </c>
      <c r="G934" s="205"/>
      <c r="H934" s="208">
        <v>16.2</v>
      </c>
      <c r="I934" s="209"/>
      <c r="J934" s="205"/>
      <c r="K934" s="205"/>
      <c r="L934" s="210"/>
      <c r="M934" s="211"/>
      <c r="N934" s="212"/>
      <c r="O934" s="212"/>
      <c r="P934" s="212"/>
      <c r="Q934" s="212"/>
      <c r="R934" s="212"/>
      <c r="S934" s="212"/>
      <c r="T934" s="213"/>
      <c r="AT934" s="214" t="s">
        <v>180</v>
      </c>
      <c r="AU934" s="214" t="s">
        <v>85</v>
      </c>
      <c r="AV934" s="14" t="s">
        <v>178</v>
      </c>
      <c r="AW934" s="14" t="s">
        <v>34</v>
      </c>
      <c r="AX934" s="14" t="s">
        <v>79</v>
      </c>
      <c r="AY934" s="214" t="s">
        <v>171</v>
      </c>
    </row>
    <row r="935" spans="1:65" s="2" customFormat="1" ht="44.25" customHeight="1">
      <c r="A935" s="35"/>
      <c r="B935" s="36"/>
      <c r="C935" s="179" t="s">
        <v>1580</v>
      </c>
      <c r="D935" s="179" t="s">
        <v>173</v>
      </c>
      <c r="E935" s="180" t="s">
        <v>3372</v>
      </c>
      <c r="F935" s="181" t="s">
        <v>3373</v>
      </c>
      <c r="G935" s="182" t="s">
        <v>3374</v>
      </c>
      <c r="H935" s="247"/>
      <c r="I935" s="184"/>
      <c r="J935" s="185">
        <f>ROUND(I935*H935,2)</f>
        <v>0</v>
      </c>
      <c r="K935" s="181" t="s">
        <v>177</v>
      </c>
      <c r="L935" s="40"/>
      <c r="M935" s="186" t="s">
        <v>19</v>
      </c>
      <c r="N935" s="187" t="s">
        <v>45</v>
      </c>
      <c r="O935" s="65"/>
      <c r="P935" s="188">
        <f>O935*H935</f>
        <v>0</v>
      </c>
      <c r="Q935" s="188">
        <v>0</v>
      </c>
      <c r="R935" s="188">
        <f>Q935*H935</f>
        <v>0</v>
      </c>
      <c r="S935" s="188">
        <v>0</v>
      </c>
      <c r="T935" s="189">
        <f>S935*H935</f>
        <v>0</v>
      </c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R935" s="190" t="s">
        <v>254</v>
      </c>
      <c r="AT935" s="190" t="s">
        <v>173</v>
      </c>
      <c r="AU935" s="190" t="s">
        <v>85</v>
      </c>
      <c r="AY935" s="18" t="s">
        <v>171</v>
      </c>
      <c r="BE935" s="191">
        <f>IF(N935="základní",J935,0)</f>
        <v>0</v>
      </c>
      <c r="BF935" s="191">
        <f>IF(N935="snížená",J935,0)</f>
        <v>0</v>
      </c>
      <c r="BG935" s="191">
        <f>IF(N935="zákl. přenesená",J935,0)</f>
        <v>0</v>
      </c>
      <c r="BH935" s="191">
        <f>IF(N935="sníž. přenesená",J935,0)</f>
        <v>0</v>
      </c>
      <c r="BI935" s="191">
        <f>IF(N935="nulová",J935,0)</f>
        <v>0</v>
      </c>
      <c r="BJ935" s="18" t="s">
        <v>85</v>
      </c>
      <c r="BK935" s="191">
        <f>ROUND(I935*H935,2)</f>
        <v>0</v>
      </c>
      <c r="BL935" s="18" t="s">
        <v>254</v>
      </c>
      <c r="BM935" s="190" t="s">
        <v>3375</v>
      </c>
    </row>
    <row r="936" spans="1:65" s="12" customFormat="1" ht="22.9" customHeight="1">
      <c r="B936" s="163"/>
      <c r="C936" s="164"/>
      <c r="D936" s="165" t="s">
        <v>72</v>
      </c>
      <c r="E936" s="177" t="s">
        <v>1584</v>
      </c>
      <c r="F936" s="177" t="s">
        <v>1585</v>
      </c>
      <c r="G936" s="164"/>
      <c r="H936" s="164"/>
      <c r="I936" s="167"/>
      <c r="J936" s="178">
        <f>BK936</f>
        <v>0</v>
      </c>
      <c r="K936" s="164"/>
      <c r="L936" s="169"/>
      <c r="M936" s="170"/>
      <c r="N936" s="171"/>
      <c r="O936" s="171"/>
      <c r="P936" s="172">
        <f>SUM(P937:P983)</f>
        <v>0</v>
      </c>
      <c r="Q936" s="171"/>
      <c r="R936" s="172">
        <f>SUM(R937:R983)</f>
        <v>3.9481583369999993</v>
      </c>
      <c r="S936" s="171"/>
      <c r="T936" s="173">
        <f>SUM(T937:T983)</f>
        <v>0</v>
      </c>
      <c r="AR936" s="174" t="s">
        <v>85</v>
      </c>
      <c r="AT936" s="175" t="s">
        <v>72</v>
      </c>
      <c r="AU936" s="175" t="s">
        <v>79</v>
      </c>
      <c r="AY936" s="174" t="s">
        <v>171</v>
      </c>
      <c r="BK936" s="176">
        <f>SUM(BK937:BK983)</f>
        <v>0</v>
      </c>
    </row>
    <row r="937" spans="1:65" s="2" customFormat="1" ht="24">
      <c r="A937" s="35"/>
      <c r="B937" s="36"/>
      <c r="C937" s="179" t="s">
        <v>1586</v>
      </c>
      <c r="D937" s="179" t="s">
        <v>173</v>
      </c>
      <c r="E937" s="180" t="s">
        <v>1587</v>
      </c>
      <c r="F937" s="181" t="s">
        <v>1588</v>
      </c>
      <c r="G937" s="182" t="s">
        <v>231</v>
      </c>
      <c r="H937" s="183">
        <v>126.83</v>
      </c>
      <c r="I937" s="184"/>
      <c r="J937" s="185">
        <f>ROUND(I937*H937,2)</f>
        <v>0</v>
      </c>
      <c r="K937" s="181" t="s">
        <v>177</v>
      </c>
      <c r="L937" s="40"/>
      <c r="M937" s="186" t="s">
        <v>19</v>
      </c>
      <c r="N937" s="187" t="s">
        <v>45</v>
      </c>
      <c r="O937" s="65"/>
      <c r="P937" s="188">
        <f>O937*H937</f>
        <v>0</v>
      </c>
      <c r="Q937" s="188">
        <v>0</v>
      </c>
      <c r="R937" s="188">
        <f>Q937*H937</f>
        <v>0</v>
      </c>
      <c r="S937" s="188">
        <v>0</v>
      </c>
      <c r="T937" s="189">
        <f>S937*H937</f>
        <v>0</v>
      </c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R937" s="190" t="s">
        <v>254</v>
      </c>
      <c r="AT937" s="190" t="s">
        <v>173</v>
      </c>
      <c r="AU937" s="190" t="s">
        <v>85</v>
      </c>
      <c r="AY937" s="18" t="s">
        <v>171</v>
      </c>
      <c r="BE937" s="191">
        <f>IF(N937="základní",J937,0)</f>
        <v>0</v>
      </c>
      <c r="BF937" s="191">
        <f>IF(N937="snížená",J937,0)</f>
        <v>0</v>
      </c>
      <c r="BG937" s="191">
        <f>IF(N937="zákl. přenesená",J937,0)</f>
        <v>0</v>
      </c>
      <c r="BH937" s="191">
        <f>IF(N937="sníž. přenesená",J937,0)</f>
        <v>0</v>
      </c>
      <c r="BI937" s="191">
        <f>IF(N937="nulová",J937,0)</f>
        <v>0</v>
      </c>
      <c r="BJ937" s="18" t="s">
        <v>85</v>
      </c>
      <c r="BK937" s="191">
        <f>ROUND(I937*H937,2)</f>
        <v>0</v>
      </c>
      <c r="BL937" s="18" t="s">
        <v>254</v>
      </c>
      <c r="BM937" s="190" t="s">
        <v>1589</v>
      </c>
    </row>
    <row r="938" spans="1:65" s="2" customFormat="1" ht="68.25">
      <c r="A938" s="35"/>
      <c r="B938" s="36"/>
      <c r="C938" s="37"/>
      <c r="D938" s="194" t="s">
        <v>702</v>
      </c>
      <c r="E938" s="37"/>
      <c r="F938" s="235" t="s">
        <v>1590</v>
      </c>
      <c r="G938" s="37"/>
      <c r="H938" s="37"/>
      <c r="I938" s="236"/>
      <c r="J938" s="37"/>
      <c r="K938" s="37"/>
      <c r="L938" s="40"/>
      <c r="M938" s="237"/>
      <c r="N938" s="238"/>
      <c r="O938" s="65"/>
      <c r="P938" s="65"/>
      <c r="Q938" s="65"/>
      <c r="R938" s="65"/>
      <c r="S938" s="65"/>
      <c r="T938" s="66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T938" s="18" t="s">
        <v>702</v>
      </c>
      <c r="AU938" s="18" t="s">
        <v>85</v>
      </c>
    </row>
    <row r="939" spans="1:65" s="13" customFormat="1" ht="33.75">
      <c r="B939" s="192"/>
      <c r="C939" s="193"/>
      <c r="D939" s="194" t="s">
        <v>180</v>
      </c>
      <c r="E939" s="195" t="s">
        <v>19</v>
      </c>
      <c r="F939" s="196" t="s">
        <v>3376</v>
      </c>
      <c r="G939" s="193"/>
      <c r="H939" s="197">
        <v>83.67</v>
      </c>
      <c r="I939" s="198"/>
      <c r="J939" s="193"/>
      <c r="K939" s="193"/>
      <c r="L939" s="199"/>
      <c r="M939" s="200"/>
      <c r="N939" s="201"/>
      <c r="O939" s="201"/>
      <c r="P939" s="201"/>
      <c r="Q939" s="201"/>
      <c r="R939" s="201"/>
      <c r="S939" s="201"/>
      <c r="T939" s="202"/>
      <c r="AT939" s="203" t="s">
        <v>180</v>
      </c>
      <c r="AU939" s="203" t="s">
        <v>85</v>
      </c>
      <c r="AV939" s="13" t="s">
        <v>85</v>
      </c>
      <c r="AW939" s="13" t="s">
        <v>34</v>
      </c>
      <c r="AX939" s="13" t="s">
        <v>73</v>
      </c>
      <c r="AY939" s="203" t="s">
        <v>171</v>
      </c>
    </row>
    <row r="940" spans="1:65" s="13" customFormat="1" ht="11.25">
      <c r="B940" s="192"/>
      <c r="C940" s="193"/>
      <c r="D940" s="194" t="s">
        <v>180</v>
      </c>
      <c r="E940" s="195" t="s">
        <v>19</v>
      </c>
      <c r="F940" s="196" t="s">
        <v>3377</v>
      </c>
      <c r="G940" s="193"/>
      <c r="H940" s="197">
        <v>43.16</v>
      </c>
      <c r="I940" s="198"/>
      <c r="J940" s="193"/>
      <c r="K940" s="193"/>
      <c r="L940" s="199"/>
      <c r="M940" s="200"/>
      <c r="N940" s="201"/>
      <c r="O940" s="201"/>
      <c r="P940" s="201"/>
      <c r="Q940" s="201"/>
      <c r="R940" s="201"/>
      <c r="S940" s="201"/>
      <c r="T940" s="202"/>
      <c r="AT940" s="203" t="s">
        <v>180</v>
      </c>
      <c r="AU940" s="203" t="s">
        <v>85</v>
      </c>
      <c r="AV940" s="13" t="s">
        <v>85</v>
      </c>
      <c r="AW940" s="13" t="s">
        <v>34</v>
      </c>
      <c r="AX940" s="13" t="s">
        <v>73</v>
      </c>
      <c r="AY940" s="203" t="s">
        <v>171</v>
      </c>
    </row>
    <row r="941" spans="1:65" s="14" customFormat="1" ht="11.25">
      <c r="B941" s="204"/>
      <c r="C941" s="205"/>
      <c r="D941" s="194" t="s">
        <v>180</v>
      </c>
      <c r="E941" s="206" t="s">
        <v>19</v>
      </c>
      <c r="F941" s="207" t="s">
        <v>183</v>
      </c>
      <c r="G941" s="205"/>
      <c r="H941" s="208">
        <v>126.83</v>
      </c>
      <c r="I941" s="209"/>
      <c r="J941" s="205"/>
      <c r="K941" s="205"/>
      <c r="L941" s="210"/>
      <c r="M941" s="211"/>
      <c r="N941" s="212"/>
      <c r="O941" s="212"/>
      <c r="P941" s="212"/>
      <c r="Q941" s="212"/>
      <c r="R941" s="212"/>
      <c r="S941" s="212"/>
      <c r="T941" s="213"/>
      <c r="AT941" s="214" t="s">
        <v>180</v>
      </c>
      <c r="AU941" s="214" t="s">
        <v>85</v>
      </c>
      <c r="AV941" s="14" t="s">
        <v>178</v>
      </c>
      <c r="AW941" s="14" t="s">
        <v>34</v>
      </c>
      <c r="AX941" s="14" t="s">
        <v>79</v>
      </c>
      <c r="AY941" s="214" t="s">
        <v>171</v>
      </c>
    </row>
    <row r="942" spans="1:65" s="2" customFormat="1" ht="24">
      <c r="A942" s="35"/>
      <c r="B942" s="36"/>
      <c r="C942" s="179" t="s">
        <v>1592</v>
      </c>
      <c r="D942" s="179" t="s">
        <v>173</v>
      </c>
      <c r="E942" s="180" t="s">
        <v>1593</v>
      </c>
      <c r="F942" s="181" t="s">
        <v>1594</v>
      </c>
      <c r="G942" s="182" t="s">
        <v>231</v>
      </c>
      <c r="H942" s="183">
        <v>83.67</v>
      </c>
      <c r="I942" s="184"/>
      <c r="J942" s="185">
        <f>ROUND(I942*H942,2)</f>
        <v>0</v>
      </c>
      <c r="K942" s="181" t="s">
        <v>177</v>
      </c>
      <c r="L942" s="40"/>
      <c r="M942" s="186" t="s">
        <v>19</v>
      </c>
      <c r="N942" s="187" t="s">
        <v>45</v>
      </c>
      <c r="O942" s="65"/>
      <c r="P942" s="188">
        <f>O942*H942</f>
        <v>0</v>
      </c>
      <c r="Q942" s="188">
        <v>2.9999999999999997E-4</v>
      </c>
      <c r="R942" s="188">
        <f>Q942*H942</f>
        <v>2.5100999999999998E-2</v>
      </c>
      <c r="S942" s="188">
        <v>0</v>
      </c>
      <c r="T942" s="189">
        <f>S942*H942</f>
        <v>0</v>
      </c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R942" s="190" t="s">
        <v>254</v>
      </c>
      <c r="AT942" s="190" t="s">
        <v>173</v>
      </c>
      <c r="AU942" s="190" t="s">
        <v>85</v>
      </c>
      <c r="AY942" s="18" t="s">
        <v>171</v>
      </c>
      <c r="BE942" s="191">
        <f>IF(N942="základní",J942,0)</f>
        <v>0</v>
      </c>
      <c r="BF942" s="191">
        <f>IF(N942="snížená",J942,0)</f>
        <v>0</v>
      </c>
      <c r="BG942" s="191">
        <f>IF(N942="zákl. přenesená",J942,0)</f>
        <v>0</v>
      </c>
      <c r="BH942" s="191">
        <f>IF(N942="sníž. přenesená",J942,0)</f>
        <v>0</v>
      </c>
      <c r="BI942" s="191">
        <f>IF(N942="nulová",J942,0)</f>
        <v>0</v>
      </c>
      <c r="BJ942" s="18" t="s">
        <v>85</v>
      </c>
      <c r="BK942" s="191">
        <f>ROUND(I942*H942,2)</f>
        <v>0</v>
      </c>
      <c r="BL942" s="18" t="s">
        <v>254</v>
      </c>
      <c r="BM942" s="190" t="s">
        <v>1595</v>
      </c>
    </row>
    <row r="943" spans="1:65" s="2" customFormat="1" ht="68.25">
      <c r="A943" s="35"/>
      <c r="B943" s="36"/>
      <c r="C943" s="37"/>
      <c r="D943" s="194" t="s">
        <v>702</v>
      </c>
      <c r="E943" s="37"/>
      <c r="F943" s="235" t="s">
        <v>1590</v>
      </c>
      <c r="G943" s="37"/>
      <c r="H943" s="37"/>
      <c r="I943" s="236"/>
      <c r="J943" s="37"/>
      <c r="K943" s="37"/>
      <c r="L943" s="40"/>
      <c r="M943" s="237"/>
      <c r="N943" s="238"/>
      <c r="O943" s="65"/>
      <c r="P943" s="65"/>
      <c r="Q943" s="65"/>
      <c r="R943" s="65"/>
      <c r="S943" s="65"/>
      <c r="T943" s="66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T943" s="18" t="s">
        <v>702</v>
      </c>
      <c r="AU943" s="18" t="s">
        <v>85</v>
      </c>
    </row>
    <row r="944" spans="1:65" s="13" customFormat="1" ht="11.25">
      <c r="B944" s="192"/>
      <c r="C944" s="193"/>
      <c r="D944" s="194" t="s">
        <v>180</v>
      </c>
      <c r="E944" s="195" t="s">
        <v>19</v>
      </c>
      <c r="F944" s="196" t="s">
        <v>3378</v>
      </c>
      <c r="G944" s="193"/>
      <c r="H944" s="197">
        <v>83.67</v>
      </c>
      <c r="I944" s="198"/>
      <c r="J944" s="193"/>
      <c r="K944" s="193"/>
      <c r="L944" s="199"/>
      <c r="M944" s="200"/>
      <c r="N944" s="201"/>
      <c r="O944" s="201"/>
      <c r="P944" s="201"/>
      <c r="Q944" s="201"/>
      <c r="R944" s="201"/>
      <c r="S944" s="201"/>
      <c r="T944" s="202"/>
      <c r="AT944" s="203" t="s">
        <v>180</v>
      </c>
      <c r="AU944" s="203" t="s">
        <v>85</v>
      </c>
      <c r="AV944" s="13" t="s">
        <v>85</v>
      </c>
      <c r="AW944" s="13" t="s">
        <v>34</v>
      </c>
      <c r="AX944" s="13" t="s">
        <v>73</v>
      </c>
      <c r="AY944" s="203" t="s">
        <v>171</v>
      </c>
    </row>
    <row r="945" spans="1:65" s="14" customFormat="1" ht="11.25">
      <c r="B945" s="204"/>
      <c r="C945" s="205"/>
      <c r="D945" s="194" t="s">
        <v>180</v>
      </c>
      <c r="E945" s="206" t="s">
        <v>19</v>
      </c>
      <c r="F945" s="207" t="s">
        <v>183</v>
      </c>
      <c r="G945" s="205"/>
      <c r="H945" s="208">
        <v>83.67</v>
      </c>
      <c r="I945" s="209"/>
      <c r="J945" s="205"/>
      <c r="K945" s="205"/>
      <c r="L945" s="210"/>
      <c r="M945" s="211"/>
      <c r="N945" s="212"/>
      <c r="O945" s="212"/>
      <c r="P945" s="212"/>
      <c r="Q945" s="212"/>
      <c r="R945" s="212"/>
      <c r="S945" s="212"/>
      <c r="T945" s="213"/>
      <c r="AT945" s="214" t="s">
        <v>180</v>
      </c>
      <c r="AU945" s="214" t="s">
        <v>85</v>
      </c>
      <c r="AV945" s="14" t="s">
        <v>178</v>
      </c>
      <c r="AW945" s="14" t="s">
        <v>34</v>
      </c>
      <c r="AX945" s="14" t="s">
        <v>79</v>
      </c>
      <c r="AY945" s="214" t="s">
        <v>171</v>
      </c>
    </row>
    <row r="946" spans="1:65" s="2" customFormat="1" ht="36">
      <c r="A946" s="35"/>
      <c r="B946" s="36"/>
      <c r="C946" s="179" t="s">
        <v>1597</v>
      </c>
      <c r="D946" s="179" t="s">
        <v>173</v>
      </c>
      <c r="E946" s="180" t="s">
        <v>1598</v>
      </c>
      <c r="F946" s="181" t="s">
        <v>1599</v>
      </c>
      <c r="G946" s="182" t="s">
        <v>231</v>
      </c>
      <c r="H946" s="183">
        <v>83.67</v>
      </c>
      <c r="I946" s="184"/>
      <c r="J946" s="185">
        <f>ROUND(I946*H946,2)</f>
        <v>0</v>
      </c>
      <c r="K946" s="181" t="s">
        <v>177</v>
      </c>
      <c r="L946" s="40"/>
      <c r="M946" s="186" t="s">
        <v>19</v>
      </c>
      <c r="N946" s="187" t="s">
        <v>45</v>
      </c>
      <c r="O946" s="65"/>
      <c r="P946" s="188">
        <f>O946*H946</f>
        <v>0</v>
      </c>
      <c r="Q946" s="188">
        <v>4.4999999999999997E-3</v>
      </c>
      <c r="R946" s="188">
        <f>Q946*H946</f>
        <v>0.37651499999999999</v>
      </c>
      <c r="S946" s="188">
        <v>0</v>
      </c>
      <c r="T946" s="189">
        <f>S946*H946</f>
        <v>0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190" t="s">
        <v>254</v>
      </c>
      <c r="AT946" s="190" t="s">
        <v>173</v>
      </c>
      <c r="AU946" s="190" t="s">
        <v>85</v>
      </c>
      <c r="AY946" s="18" t="s">
        <v>171</v>
      </c>
      <c r="BE946" s="191">
        <f>IF(N946="základní",J946,0)</f>
        <v>0</v>
      </c>
      <c r="BF946" s="191">
        <f>IF(N946="snížená",J946,0)</f>
        <v>0</v>
      </c>
      <c r="BG946" s="191">
        <f>IF(N946="zákl. přenesená",J946,0)</f>
        <v>0</v>
      </c>
      <c r="BH946" s="191">
        <f>IF(N946="sníž. přenesená",J946,0)</f>
        <v>0</v>
      </c>
      <c r="BI946" s="191">
        <f>IF(N946="nulová",J946,0)</f>
        <v>0</v>
      </c>
      <c r="BJ946" s="18" t="s">
        <v>85</v>
      </c>
      <c r="BK946" s="191">
        <f>ROUND(I946*H946,2)</f>
        <v>0</v>
      </c>
      <c r="BL946" s="18" t="s">
        <v>254</v>
      </c>
      <c r="BM946" s="190" t="s">
        <v>1600</v>
      </c>
    </row>
    <row r="947" spans="1:65" s="13" customFormat="1" ht="33.75">
      <c r="B947" s="192"/>
      <c r="C947" s="193"/>
      <c r="D947" s="194" t="s">
        <v>180</v>
      </c>
      <c r="E947" s="195" t="s">
        <v>19</v>
      </c>
      <c r="F947" s="196" t="s">
        <v>3376</v>
      </c>
      <c r="G947" s="193"/>
      <c r="H947" s="197">
        <v>83.67</v>
      </c>
      <c r="I947" s="198"/>
      <c r="J947" s="193"/>
      <c r="K947" s="193"/>
      <c r="L947" s="199"/>
      <c r="M947" s="200"/>
      <c r="N947" s="201"/>
      <c r="O947" s="201"/>
      <c r="P947" s="201"/>
      <c r="Q947" s="201"/>
      <c r="R947" s="201"/>
      <c r="S947" s="201"/>
      <c r="T947" s="202"/>
      <c r="AT947" s="203" t="s">
        <v>180</v>
      </c>
      <c r="AU947" s="203" t="s">
        <v>85</v>
      </c>
      <c r="AV947" s="13" t="s">
        <v>85</v>
      </c>
      <c r="AW947" s="13" t="s">
        <v>34</v>
      </c>
      <c r="AX947" s="13" t="s">
        <v>79</v>
      </c>
      <c r="AY947" s="203" t="s">
        <v>171</v>
      </c>
    </row>
    <row r="948" spans="1:65" s="2" customFormat="1" ht="33" customHeight="1">
      <c r="A948" s="35"/>
      <c r="B948" s="36"/>
      <c r="C948" s="179" t="s">
        <v>724</v>
      </c>
      <c r="D948" s="179" t="s">
        <v>173</v>
      </c>
      <c r="E948" s="180" t="s">
        <v>1601</v>
      </c>
      <c r="F948" s="181" t="s">
        <v>1602</v>
      </c>
      <c r="G948" s="182" t="s">
        <v>318</v>
      </c>
      <c r="H948" s="183">
        <v>110.985</v>
      </c>
      <c r="I948" s="184"/>
      <c r="J948" s="185">
        <f>ROUND(I948*H948,2)</f>
        <v>0</v>
      </c>
      <c r="K948" s="181" t="s">
        <v>177</v>
      </c>
      <c r="L948" s="40"/>
      <c r="M948" s="186" t="s">
        <v>19</v>
      </c>
      <c r="N948" s="187" t="s">
        <v>45</v>
      </c>
      <c r="O948" s="65"/>
      <c r="P948" s="188">
        <f>O948*H948</f>
        <v>0</v>
      </c>
      <c r="Q948" s="188">
        <v>4.28E-4</v>
      </c>
      <c r="R948" s="188">
        <f>Q948*H948</f>
        <v>4.7501580000000002E-2</v>
      </c>
      <c r="S948" s="188">
        <v>0</v>
      </c>
      <c r="T948" s="189">
        <f>S948*H948</f>
        <v>0</v>
      </c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R948" s="190" t="s">
        <v>254</v>
      </c>
      <c r="AT948" s="190" t="s">
        <v>173</v>
      </c>
      <c r="AU948" s="190" t="s">
        <v>85</v>
      </c>
      <c r="AY948" s="18" t="s">
        <v>171</v>
      </c>
      <c r="BE948" s="191">
        <f>IF(N948="základní",J948,0)</f>
        <v>0</v>
      </c>
      <c r="BF948" s="191">
        <f>IF(N948="snížená",J948,0)</f>
        <v>0</v>
      </c>
      <c r="BG948" s="191">
        <f>IF(N948="zákl. přenesená",J948,0)</f>
        <v>0</v>
      </c>
      <c r="BH948" s="191">
        <f>IF(N948="sníž. přenesená",J948,0)</f>
        <v>0</v>
      </c>
      <c r="BI948" s="191">
        <f>IF(N948="nulová",J948,0)</f>
        <v>0</v>
      </c>
      <c r="BJ948" s="18" t="s">
        <v>85</v>
      </c>
      <c r="BK948" s="191">
        <f>ROUND(I948*H948,2)</f>
        <v>0</v>
      </c>
      <c r="BL948" s="18" t="s">
        <v>254</v>
      </c>
      <c r="BM948" s="190" t="s">
        <v>1603</v>
      </c>
    </row>
    <row r="949" spans="1:65" s="13" customFormat="1" ht="11.25">
      <c r="B949" s="192"/>
      <c r="C949" s="193"/>
      <c r="D949" s="194" t="s">
        <v>180</v>
      </c>
      <c r="E949" s="195" t="s">
        <v>19</v>
      </c>
      <c r="F949" s="196" t="s">
        <v>3379</v>
      </c>
      <c r="G949" s="193"/>
      <c r="H949" s="197">
        <v>27.84</v>
      </c>
      <c r="I949" s="198"/>
      <c r="J949" s="193"/>
      <c r="K949" s="193"/>
      <c r="L949" s="199"/>
      <c r="M949" s="200"/>
      <c r="N949" s="201"/>
      <c r="O949" s="201"/>
      <c r="P949" s="201"/>
      <c r="Q949" s="201"/>
      <c r="R949" s="201"/>
      <c r="S949" s="201"/>
      <c r="T949" s="202"/>
      <c r="AT949" s="203" t="s">
        <v>180</v>
      </c>
      <c r="AU949" s="203" t="s">
        <v>85</v>
      </c>
      <c r="AV949" s="13" t="s">
        <v>85</v>
      </c>
      <c r="AW949" s="13" t="s">
        <v>34</v>
      </c>
      <c r="AX949" s="13" t="s">
        <v>73</v>
      </c>
      <c r="AY949" s="203" t="s">
        <v>171</v>
      </c>
    </row>
    <row r="950" spans="1:65" s="13" customFormat="1" ht="33.75">
      <c r="B950" s="192"/>
      <c r="C950" s="193"/>
      <c r="D950" s="194" t="s">
        <v>180</v>
      </c>
      <c r="E950" s="195" t="s">
        <v>19</v>
      </c>
      <c r="F950" s="196" t="s">
        <v>3380</v>
      </c>
      <c r="G950" s="193"/>
      <c r="H950" s="197">
        <v>28.18</v>
      </c>
      <c r="I950" s="198"/>
      <c r="J950" s="193"/>
      <c r="K950" s="193"/>
      <c r="L950" s="199"/>
      <c r="M950" s="200"/>
      <c r="N950" s="201"/>
      <c r="O950" s="201"/>
      <c r="P950" s="201"/>
      <c r="Q950" s="201"/>
      <c r="R950" s="201"/>
      <c r="S950" s="201"/>
      <c r="T950" s="202"/>
      <c r="AT950" s="203" t="s">
        <v>180</v>
      </c>
      <c r="AU950" s="203" t="s">
        <v>85</v>
      </c>
      <c r="AV950" s="13" t="s">
        <v>85</v>
      </c>
      <c r="AW950" s="13" t="s">
        <v>34</v>
      </c>
      <c r="AX950" s="13" t="s">
        <v>73</v>
      </c>
      <c r="AY950" s="203" t="s">
        <v>171</v>
      </c>
    </row>
    <row r="951" spans="1:65" s="13" customFormat="1" ht="33.75">
      <c r="B951" s="192"/>
      <c r="C951" s="193"/>
      <c r="D951" s="194" t="s">
        <v>180</v>
      </c>
      <c r="E951" s="195" t="s">
        <v>19</v>
      </c>
      <c r="F951" s="196" t="s">
        <v>3381</v>
      </c>
      <c r="G951" s="193"/>
      <c r="H951" s="197">
        <v>40.17</v>
      </c>
      <c r="I951" s="198"/>
      <c r="J951" s="193"/>
      <c r="K951" s="193"/>
      <c r="L951" s="199"/>
      <c r="M951" s="200"/>
      <c r="N951" s="201"/>
      <c r="O951" s="201"/>
      <c r="P951" s="201"/>
      <c r="Q951" s="201"/>
      <c r="R951" s="201"/>
      <c r="S951" s="201"/>
      <c r="T951" s="202"/>
      <c r="AT951" s="203" t="s">
        <v>180</v>
      </c>
      <c r="AU951" s="203" t="s">
        <v>85</v>
      </c>
      <c r="AV951" s="13" t="s">
        <v>85</v>
      </c>
      <c r="AW951" s="13" t="s">
        <v>34</v>
      </c>
      <c r="AX951" s="13" t="s">
        <v>73</v>
      </c>
      <c r="AY951" s="203" t="s">
        <v>171</v>
      </c>
    </row>
    <row r="952" spans="1:65" s="13" customFormat="1" ht="11.25">
      <c r="B952" s="192"/>
      <c r="C952" s="193"/>
      <c r="D952" s="194" t="s">
        <v>180</v>
      </c>
      <c r="E952" s="195" t="s">
        <v>19</v>
      </c>
      <c r="F952" s="196" t="s">
        <v>3382</v>
      </c>
      <c r="G952" s="193"/>
      <c r="H952" s="197">
        <v>2.67</v>
      </c>
      <c r="I952" s="198"/>
      <c r="J952" s="193"/>
      <c r="K952" s="193"/>
      <c r="L952" s="199"/>
      <c r="M952" s="200"/>
      <c r="N952" s="201"/>
      <c r="O952" s="201"/>
      <c r="P952" s="201"/>
      <c r="Q952" s="201"/>
      <c r="R952" s="201"/>
      <c r="S952" s="201"/>
      <c r="T952" s="202"/>
      <c r="AT952" s="203" t="s">
        <v>180</v>
      </c>
      <c r="AU952" s="203" t="s">
        <v>85</v>
      </c>
      <c r="AV952" s="13" t="s">
        <v>85</v>
      </c>
      <c r="AW952" s="13" t="s">
        <v>34</v>
      </c>
      <c r="AX952" s="13" t="s">
        <v>73</v>
      </c>
      <c r="AY952" s="203" t="s">
        <v>171</v>
      </c>
    </row>
    <row r="953" spans="1:65" s="13" customFormat="1" ht="11.25">
      <c r="B953" s="192"/>
      <c r="C953" s="193"/>
      <c r="D953" s="194" t="s">
        <v>180</v>
      </c>
      <c r="E953" s="195" t="s">
        <v>19</v>
      </c>
      <c r="F953" s="196" t="s">
        <v>3383</v>
      </c>
      <c r="G953" s="193"/>
      <c r="H953" s="197">
        <v>1.99</v>
      </c>
      <c r="I953" s="198"/>
      <c r="J953" s="193"/>
      <c r="K953" s="193"/>
      <c r="L953" s="199"/>
      <c r="M953" s="200"/>
      <c r="N953" s="201"/>
      <c r="O953" s="201"/>
      <c r="P953" s="201"/>
      <c r="Q953" s="201"/>
      <c r="R953" s="201"/>
      <c r="S953" s="201"/>
      <c r="T953" s="202"/>
      <c r="AT953" s="203" t="s">
        <v>180</v>
      </c>
      <c r="AU953" s="203" t="s">
        <v>85</v>
      </c>
      <c r="AV953" s="13" t="s">
        <v>85</v>
      </c>
      <c r="AW953" s="13" t="s">
        <v>34</v>
      </c>
      <c r="AX953" s="13" t="s">
        <v>73</v>
      </c>
      <c r="AY953" s="203" t="s">
        <v>171</v>
      </c>
    </row>
    <row r="954" spans="1:65" s="13" customFormat="1" ht="33.75">
      <c r="B954" s="192"/>
      <c r="C954" s="193"/>
      <c r="D954" s="194" t="s">
        <v>180</v>
      </c>
      <c r="E954" s="195" t="s">
        <v>19</v>
      </c>
      <c r="F954" s="196" t="s">
        <v>3384</v>
      </c>
      <c r="G954" s="193"/>
      <c r="H954" s="197">
        <v>10.135</v>
      </c>
      <c r="I954" s="198"/>
      <c r="J954" s="193"/>
      <c r="K954" s="193"/>
      <c r="L954" s="199"/>
      <c r="M954" s="200"/>
      <c r="N954" s="201"/>
      <c r="O954" s="201"/>
      <c r="P954" s="201"/>
      <c r="Q954" s="201"/>
      <c r="R954" s="201"/>
      <c r="S954" s="201"/>
      <c r="T954" s="202"/>
      <c r="AT954" s="203" t="s">
        <v>180</v>
      </c>
      <c r="AU954" s="203" t="s">
        <v>85</v>
      </c>
      <c r="AV954" s="13" t="s">
        <v>85</v>
      </c>
      <c r="AW954" s="13" t="s">
        <v>34</v>
      </c>
      <c r="AX954" s="13" t="s">
        <v>73</v>
      </c>
      <c r="AY954" s="203" t="s">
        <v>171</v>
      </c>
    </row>
    <row r="955" spans="1:65" s="14" customFormat="1" ht="11.25">
      <c r="B955" s="204"/>
      <c r="C955" s="205"/>
      <c r="D955" s="194" t="s">
        <v>180</v>
      </c>
      <c r="E955" s="206" t="s">
        <v>19</v>
      </c>
      <c r="F955" s="207" t="s">
        <v>183</v>
      </c>
      <c r="G955" s="205"/>
      <c r="H955" s="208">
        <v>110.985</v>
      </c>
      <c r="I955" s="209"/>
      <c r="J955" s="205"/>
      <c r="K955" s="205"/>
      <c r="L955" s="210"/>
      <c r="M955" s="211"/>
      <c r="N955" s="212"/>
      <c r="O955" s="212"/>
      <c r="P955" s="212"/>
      <c r="Q955" s="212"/>
      <c r="R955" s="212"/>
      <c r="S955" s="212"/>
      <c r="T955" s="213"/>
      <c r="AT955" s="214" t="s">
        <v>180</v>
      </c>
      <c r="AU955" s="214" t="s">
        <v>85</v>
      </c>
      <c r="AV955" s="14" t="s">
        <v>178</v>
      </c>
      <c r="AW955" s="14" t="s">
        <v>34</v>
      </c>
      <c r="AX955" s="14" t="s">
        <v>79</v>
      </c>
      <c r="AY955" s="214" t="s">
        <v>171</v>
      </c>
    </row>
    <row r="956" spans="1:65" s="2" customFormat="1" ht="24">
      <c r="A956" s="35"/>
      <c r="B956" s="36"/>
      <c r="C956" s="215" t="s">
        <v>1608</v>
      </c>
      <c r="D956" s="215" t="s">
        <v>285</v>
      </c>
      <c r="E956" s="216" t="s">
        <v>1609</v>
      </c>
      <c r="F956" s="217" t="s">
        <v>1610</v>
      </c>
      <c r="G956" s="218" t="s">
        <v>266</v>
      </c>
      <c r="H956" s="219">
        <v>406.904</v>
      </c>
      <c r="I956" s="220"/>
      <c r="J956" s="221">
        <f>ROUND(I956*H956,2)</f>
        <v>0</v>
      </c>
      <c r="K956" s="217" t="s">
        <v>177</v>
      </c>
      <c r="L956" s="222"/>
      <c r="M956" s="223" t="s">
        <v>19</v>
      </c>
      <c r="N956" s="224" t="s">
        <v>45</v>
      </c>
      <c r="O956" s="65"/>
      <c r="P956" s="188">
        <f>O956*H956</f>
        <v>0</v>
      </c>
      <c r="Q956" s="188">
        <v>4.4999999999999999E-4</v>
      </c>
      <c r="R956" s="188">
        <f>Q956*H956</f>
        <v>0.18310679999999999</v>
      </c>
      <c r="S956" s="188">
        <v>0</v>
      </c>
      <c r="T956" s="189">
        <f>S956*H956</f>
        <v>0</v>
      </c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R956" s="190" t="s">
        <v>341</v>
      </c>
      <c r="AT956" s="190" t="s">
        <v>285</v>
      </c>
      <c r="AU956" s="190" t="s">
        <v>85</v>
      </c>
      <c r="AY956" s="18" t="s">
        <v>171</v>
      </c>
      <c r="BE956" s="191">
        <f>IF(N956="základní",J956,0)</f>
        <v>0</v>
      </c>
      <c r="BF956" s="191">
        <f>IF(N956="snížená",J956,0)</f>
        <v>0</v>
      </c>
      <c r="BG956" s="191">
        <f>IF(N956="zákl. přenesená",J956,0)</f>
        <v>0</v>
      </c>
      <c r="BH956" s="191">
        <f>IF(N956="sníž. přenesená",J956,0)</f>
        <v>0</v>
      </c>
      <c r="BI956" s="191">
        <f>IF(N956="nulová",J956,0)</f>
        <v>0</v>
      </c>
      <c r="BJ956" s="18" t="s">
        <v>85</v>
      </c>
      <c r="BK956" s="191">
        <f>ROUND(I956*H956,2)</f>
        <v>0</v>
      </c>
      <c r="BL956" s="18" t="s">
        <v>254</v>
      </c>
      <c r="BM956" s="190" t="s">
        <v>1611</v>
      </c>
    </row>
    <row r="957" spans="1:65" s="13" customFormat="1" ht="11.25">
      <c r="B957" s="192"/>
      <c r="C957" s="193"/>
      <c r="D957" s="194" t="s">
        <v>180</v>
      </c>
      <c r="E957" s="195" t="s">
        <v>19</v>
      </c>
      <c r="F957" s="196" t="s">
        <v>3385</v>
      </c>
      <c r="G957" s="193"/>
      <c r="H957" s="197">
        <v>406.904</v>
      </c>
      <c r="I957" s="198"/>
      <c r="J957" s="193"/>
      <c r="K957" s="193"/>
      <c r="L957" s="199"/>
      <c r="M957" s="200"/>
      <c r="N957" s="201"/>
      <c r="O957" s="201"/>
      <c r="P957" s="201"/>
      <c r="Q957" s="201"/>
      <c r="R957" s="201"/>
      <c r="S957" s="201"/>
      <c r="T957" s="202"/>
      <c r="AT957" s="203" t="s">
        <v>180</v>
      </c>
      <c r="AU957" s="203" t="s">
        <v>85</v>
      </c>
      <c r="AV957" s="13" t="s">
        <v>85</v>
      </c>
      <c r="AW957" s="13" t="s">
        <v>34</v>
      </c>
      <c r="AX957" s="13" t="s">
        <v>79</v>
      </c>
      <c r="AY957" s="203" t="s">
        <v>171</v>
      </c>
    </row>
    <row r="958" spans="1:65" s="2" customFormat="1" ht="36">
      <c r="A958" s="35"/>
      <c r="B958" s="36"/>
      <c r="C958" s="179" t="s">
        <v>729</v>
      </c>
      <c r="D958" s="179" t="s">
        <v>173</v>
      </c>
      <c r="E958" s="180" t="s">
        <v>1614</v>
      </c>
      <c r="F958" s="181" t="s">
        <v>1615</v>
      </c>
      <c r="G958" s="182" t="s">
        <v>231</v>
      </c>
      <c r="H958" s="183">
        <v>87.63</v>
      </c>
      <c r="I958" s="184"/>
      <c r="J958" s="185">
        <f>ROUND(I958*H958,2)</f>
        <v>0</v>
      </c>
      <c r="K958" s="181" t="s">
        <v>177</v>
      </c>
      <c r="L958" s="40"/>
      <c r="M958" s="186" t="s">
        <v>19</v>
      </c>
      <c r="N958" s="187" t="s">
        <v>45</v>
      </c>
      <c r="O958" s="65"/>
      <c r="P958" s="188">
        <f>O958*H958</f>
        <v>0</v>
      </c>
      <c r="Q958" s="188">
        <v>6.3E-3</v>
      </c>
      <c r="R958" s="188">
        <f>Q958*H958</f>
        <v>0.55206899999999992</v>
      </c>
      <c r="S958" s="188">
        <v>0</v>
      </c>
      <c r="T958" s="189">
        <f>S958*H958</f>
        <v>0</v>
      </c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R958" s="190" t="s">
        <v>254</v>
      </c>
      <c r="AT958" s="190" t="s">
        <v>173</v>
      </c>
      <c r="AU958" s="190" t="s">
        <v>85</v>
      </c>
      <c r="AY958" s="18" t="s">
        <v>171</v>
      </c>
      <c r="BE958" s="191">
        <f>IF(N958="základní",J958,0)</f>
        <v>0</v>
      </c>
      <c r="BF958" s="191">
        <f>IF(N958="snížená",J958,0)</f>
        <v>0</v>
      </c>
      <c r="BG958" s="191">
        <f>IF(N958="zákl. přenesená",J958,0)</f>
        <v>0</v>
      </c>
      <c r="BH958" s="191">
        <f>IF(N958="sníž. přenesená",J958,0)</f>
        <v>0</v>
      </c>
      <c r="BI958" s="191">
        <f>IF(N958="nulová",J958,0)</f>
        <v>0</v>
      </c>
      <c r="BJ958" s="18" t="s">
        <v>85</v>
      </c>
      <c r="BK958" s="191">
        <f>ROUND(I958*H958,2)</f>
        <v>0</v>
      </c>
      <c r="BL958" s="18" t="s">
        <v>254</v>
      </c>
      <c r="BM958" s="190" t="s">
        <v>1616</v>
      </c>
    </row>
    <row r="959" spans="1:65" s="2" customFormat="1" ht="29.25">
      <c r="A959" s="35"/>
      <c r="B959" s="36"/>
      <c r="C959" s="37"/>
      <c r="D959" s="194" t="s">
        <v>702</v>
      </c>
      <c r="E959" s="37"/>
      <c r="F959" s="235" t="s">
        <v>1617</v>
      </c>
      <c r="G959" s="37"/>
      <c r="H959" s="37"/>
      <c r="I959" s="236"/>
      <c r="J959" s="37"/>
      <c r="K959" s="37"/>
      <c r="L959" s="40"/>
      <c r="M959" s="237"/>
      <c r="N959" s="238"/>
      <c r="O959" s="65"/>
      <c r="P959" s="65"/>
      <c r="Q959" s="65"/>
      <c r="R959" s="65"/>
      <c r="S959" s="65"/>
      <c r="T959" s="66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T959" s="18" t="s">
        <v>702</v>
      </c>
      <c r="AU959" s="18" t="s">
        <v>85</v>
      </c>
    </row>
    <row r="960" spans="1:65" s="13" customFormat="1" ht="22.5">
      <c r="B960" s="192"/>
      <c r="C960" s="193"/>
      <c r="D960" s="194" t="s">
        <v>180</v>
      </c>
      <c r="E960" s="195" t="s">
        <v>19</v>
      </c>
      <c r="F960" s="196" t="s">
        <v>3386</v>
      </c>
      <c r="G960" s="193"/>
      <c r="H960" s="197">
        <v>87.63</v>
      </c>
      <c r="I960" s="198"/>
      <c r="J960" s="193"/>
      <c r="K960" s="193"/>
      <c r="L960" s="199"/>
      <c r="M960" s="200"/>
      <c r="N960" s="201"/>
      <c r="O960" s="201"/>
      <c r="P960" s="201"/>
      <c r="Q960" s="201"/>
      <c r="R960" s="201"/>
      <c r="S960" s="201"/>
      <c r="T960" s="202"/>
      <c r="AT960" s="203" t="s">
        <v>180</v>
      </c>
      <c r="AU960" s="203" t="s">
        <v>85</v>
      </c>
      <c r="AV960" s="13" t="s">
        <v>85</v>
      </c>
      <c r="AW960" s="13" t="s">
        <v>34</v>
      </c>
      <c r="AX960" s="13" t="s">
        <v>79</v>
      </c>
      <c r="AY960" s="203" t="s">
        <v>171</v>
      </c>
    </row>
    <row r="961" spans="1:65" s="2" customFormat="1" ht="24">
      <c r="A961" s="35"/>
      <c r="B961" s="36"/>
      <c r="C961" s="215" t="s">
        <v>1620</v>
      </c>
      <c r="D961" s="215" t="s">
        <v>285</v>
      </c>
      <c r="E961" s="216" t="s">
        <v>1621</v>
      </c>
      <c r="F961" s="217" t="s">
        <v>1622</v>
      </c>
      <c r="G961" s="218" t="s">
        <v>231</v>
      </c>
      <c r="H961" s="219">
        <v>92.012</v>
      </c>
      <c r="I961" s="220"/>
      <c r="J961" s="221">
        <f>ROUND(I961*H961,2)</f>
        <v>0</v>
      </c>
      <c r="K961" s="217" t="s">
        <v>177</v>
      </c>
      <c r="L961" s="222"/>
      <c r="M961" s="223" t="s">
        <v>19</v>
      </c>
      <c r="N961" s="224" t="s">
        <v>45</v>
      </c>
      <c r="O961" s="65"/>
      <c r="P961" s="188">
        <f>O961*H961</f>
        <v>0</v>
      </c>
      <c r="Q961" s="188">
        <v>1.7999999999999999E-2</v>
      </c>
      <c r="R961" s="188">
        <f>Q961*H961</f>
        <v>1.6562159999999999</v>
      </c>
      <c r="S961" s="188">
        <v>0</v>
      </c>
      <c r="T961" s="189">
        <f>S961*H961</f>
        <v>0</v>
      </c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R961" s="190" t="s">
        <v>341</v>
      </c>
      <c r="AT961" s="190" t="s">
        <v>285</v>
      </c>
      <c r="AU961" s="190" t="s">
        <v>85</v>
      </c>
      <c r="AY961" s="18" t="s">
        <v>171</v>
      </c>
      <c r="BE961" s="191">
        <f>IF(N961="základní",J961,0)</f>
        <v>0</v>
      </c>
      <c r="BF961" s="191">
        <f>IF(N961="snížená",J961,0)</f>
        <v>0</v>
      </c>
      <c r="BG961" s="191">
        <f>IF(N961="zákl. přenesená",J961,0)</f>
        <v>0</v>
      </c>
      <c r="BH961" s="191">
        <f>IF(N961="sníž. přenesená",J961,0)</f>
        <v>0</v>
      </c>
      <c r="BI961" s="191">
        <f>IF(N961="nulová",J961,0)</f>
        <v>0</v>
      </c>
      <c r="BJ961" s="18" t="s">
        <v>85</v>
      </c>
      <c r="BK961" s="191">
        <f>ROUND(I961*H961,2)</f>
        <v>0</v>
      </c>
      <c r="BL961" s="18" t="s">
        <v>254</v>
      </c>
      <c r="BM961" s="190" t="s">
        <v>1623</v>
      </c>
    </row>
    <row r="962" spans="1:65" s="13" customFormat="1" ht="11.25">
      <c r="B962" s="192"/>
      <c r="C962" s="193"/>
      <c r="D962" s="194" t="s">
        <v>180</v>
      </c>
      <c r="E962" s="195" t="s">
        <v>19</v>
      </c>
      <c r="F962" s="196" t="s">
        <v>3387</v>
      </c>
      <c r="G962" s="193"/>
      <c r="H962" s="197">
        <v>92.012</v>
      </c>
      <c r="I962" s="198"/>
      <c r="J962" s="193"/>
      <c r="K962" s="193"/>
      <c r="L962" s="199"/>
      <c r="M962" s="200"/>
      <c r="N962" s="201"/>
      <c r="O962" s="201"/>
      <c r="P962" s="201"/>
      <c r="Q962" s="201"/>
      <c r="R962" s="201"/>
      <c r="S962" s="201"/>
      <c r="T962" s="202"/>
      <c r="AT962" s="203" t="s">
        <v>180</v>
      </c>
      <c r="AU962" s="203" t="s">
        <v>85</v>
      </c>
      <c r="AV962" s="13" t="s">
        <v>85</v>
      </c>
      <c r="AW962" s="13" t="s">
        <v>34</v>
      </c>
      <c r="AX962" s="13" t="s">
        <v>79</v>
      </c>
      <c r="AY962" s="203" t="s">
        <v>171</v>
      </c>
    </row>
    <row r="963" spans="1:65" s="2" customFormat="1" ht="36">
      <c r="A963" s="35"/>
      <c r="B963" s="36"/>
      <c r="C963" s="179" t="s">
        <v>739</v>
      </c>
      <c r="D963" s="179" t="s">
        <v>173</v>
      </c>
      <c r="E963" s="180" t="s">
        <v>1614</v>
      </c>
      <c r="F963" s="181" t="s">
        <v>1615</v>
      </c>
      <c r="G963" s="182" t="s">
        <v>231</v>
      </c>
      <c r="H963" s="183">
        <v>39.200000000000003</v>
      </c>
      <c r="I963" s="184"/>
      <c r="J963" s="185">
        <f>ROUND(I963*H963,2)</f>
        <v>0</v>
      </c>
      <c r="K963" s="181" t="s">
        <v>177</v>
      </c>
      <c r="L963" s="40"/>
      <c r="M963" s="186" t="s">
        <v>19</v>
      </c>
      <c r="N963" s="187" t="s">
        <v>45</v>
      </c>
      <c r="O963" s="65"/>
      <c r="P963" s="188">
        <f>O963*H963</f>
        <v>0</v>
      </c>
      <c r="Q963" s="188">
        <v>6.3E-3</v>
      </c>
      <c r="R963" s="188">
        <f>Q963*H963</f>
        <v>0.24696000000000001</v>
      </c>
      <c r="S963" s="188">
        <v>0</v>
      </c>
      <c r="T963" s="189">
        <f>S963*H963</f>
        <v>0</v>
      </c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R963" s="190" t="s">
        <v>254</v>
      </c>
      <c r="AT963" s="190" t="s">
        <v>173</v>
      </c>
      <c r="AU963" s="190" t="s">
        <v>85</v>
      </c>
      <c r="AY963" s="18" t="s">
        <v>171</v>
      </c>
      <c r="BE963" s="191">
        <f>IF(N963="základní",J963,0)</f>
        <v>0</v>
      </c>
      <c r="BF963" s="191">
        <f>IF(N963="snížená",J963,0)</f>
        <v>0</v>
      </c>
      <c r="BG963" s="191">
        <f>IF(N963="zákl. přenesená",J963,0)</f>
        <v>0</v>
      </c>
      <c r="BH963" s="191">
        <f>IF(N963="sníž. přenesená",J963,0)</f>
        <v>0</v>
      </c>
      <c r="BI963" s="191">
        <f>IF(N963="nulová",J963,0)</f>
        <v>0</v>
      </c>
      <c r="BJ963" s="18" t="s">
        <v>85</v>
      </c>
      <c r="BK963" s="191">
        <f>ROUND(I963*H963,2)</f>
        <v>0</v>
      </c>
      <c r="BL963" s="18" t="s">
        <v>254</v>
      </c>
      <c r="BM963" s="190" t="s">
        <v>1625</v>
      </c>
    </row>
    <row r="964" spans="1:65" s="13" customFormat="1" ht="22.5">
      <c r="B964" s="192"/>
      <c r="C964" s="193"/>
      <c r="D964" s="194" t="s">
        <v>180</v>
      </c>
      <c r="E964" s="195" t="s">
        <v>19</v>
      </c>
      <c r="F964" s="196" t="s">
        <v>3388</v>
      </c>
      <c r="G964" s="193"/>
      <c r="H964" s="197">
        <v>39.200000000000003</v>
      </c>
      <c r="I964" s="198"/>
      <c r="J964" s="193"/>
      <c r="K964" s="193"/>
      <c r="L964" s="199"/>
      <c r="M964" s="200"/>
      <c r="N964" s="201"/>
      <c r="O964" s="201"/>
      <c r="P964" s="201"/>
      <c r="Q964" s="201"/>
      <c r="R964" s="201"/>
      <c r="S964" s="201"/>
      <c r="T964" s="202"/>
      <c r="AT964" s="203" t="s">
        <v>180</v>
      </c>
      <c r="AU964" s="203" t="s">
        <v>85</v>
      </c>
      <c r="AV964" s="13" t="s">
        <v>85</v>
      </c>
      <c r="AW964" s="13" t="s">
        <v>34</v>
      </c>
      <c r="AX964" s="13" t="s">
        <v>79</v>
      </c>
      <c r="AY964" s="203" t="s">
        <v>171</v>
      </c>
    </row>
    <row r="965" spans="1:65" s="2" customFormat="1" ht="33" customHeight="1">
      <c r="A965" s="35"/>
      <c r="B965" s="36"/>
      <c r="C965" s="215" t="s">
        <v>1629</v>
      </c>
      <c r="D965" s="215" t="s">
        <v>285</v>
      </c>
      <c r="E965" s="216" t="s">
        <v>1630</v>
      </c>
      <c r="F965" s="217" t="s">
        <v>1631</v>
      </c>
      <c r="G965" s="218" t="s">
        <v>231</v>
      </c>
      <c r="H965" s="219">
        <v>41.16</v>
      </c>
      <c r="I965" s="220"/>
      <c r="J965" s="221">
        <f>ROUND(I965*H965,2)</f>
        <v>0</v>
      </c>
      <c r="K965" s="217" t="s">
        <v>177</v>
      </c>
      <c r="L965" s="222"/>
      <c r="M965" s="223" t="s">
        <v>19</v>
      </c>
      <c r="N965" s="224" t="s">
        <v>45</v>
      </c>
      <c r="O965" s="65"/>
      <c r="P965" s="188">
        <f>O965*H965</f>
        <v>0</v>
      </c>
      <c r="Q965" s="188">
        <v>1.9199999999999998E-2</v>
      </c>
      <c r="R965" s="188">
        <f>Q965*H965</f>
        <v>0.79027199999999986</v>
      </c>
      <c r="S965" s="188">
        <v>0</v>
      </c>
      <c r="T965" s="189">
        <f>S965*H965</f>
        <v>0</v>
      </c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R965" s="190" t="s">
        <v>341</v>
      </c>
      <c r="AT965" s="190" t="s">
        <v>285</v>
      </c>
      <c r="AU965" s="190" t="s">
        <v>85</v>
      </c>
      <c r="AY965" s="18" t="s">
        <v>171</v>
      </c>
      <c r="BE965" s="191">
        <f>IF(N965="základní",J965,0)</f>
        <v>0</v>
      </c>
      <c r="BF965" s="191">
        <f>IF(N965="snížená",J965,0)</f>
        <v>0</v>
      </c>
      <c r="BG965" s="191">
        <f>IF(N965="zákl. přenesená",J965,0)</f>
        <v>0</v>
      </c>
      <c r="BH965" s="191">
        <f>IF(N965="sníž. přenesená",J965,0)</f>
        <v>0</v>
      </c>
      <c r="BI965" s="191">
        <f>IF(N965="nulová",J965,0)</f>
        <v>0</v>
      </c>
      <c r="BJ965" s="18" t="s">
        <v>85</v>
      </c>
      <c r="BK965" s="191">
        <f>ROUND(I965*H965,2)</f>
        <v>0</v>
      </c>
      <c r="BL965" s="18" t="s">
        <v>254</v>
      </c>
      <c r="BM965" s="190" t="s">
        <v>1632</v>
      </c>
    </row>
    <row r="966" spans="1:65" s="13" customFormat="1" ht="11.25">
      <c r="B966" s="192"/>
      <c r="C966" s="193"/>
      <c r="D966" s="194" t="s">
        <v>180</v>
      </c>
      <c r="E966" s="195" t="s">
        <v>19</v>
      </c>
      <c r="F966" s="196" t="s">
        <v>3389</v>
      </c>
      <c r="G966" s="193"/>
      <c r="H966" s="197">
        <v>39.200000000000003</v>
      </c>
      <c r="I966" s="198"/>
      <c r="J966" s="193"/>
      <c r="K966" s="193"/>
      <c r="L966" s="199"/>
      <c r="M966" s="200"/>
      <c r="N966" s="201"/>
      <c r="O966" s="201"/>
      <c r="P966" s="201"/>
      <c r="Q966" s="201"/>
      <c r="R966" s="201"/>
      <c r="S966" s="201"/>
      <c r="T966" s="202"/>
      <c r="AT966" s="203" t="s">
        <v>180</v>
      </c>
      <c r="AU966" s="203" t="s">
        <v>85</v>
      </c>
      <c r="AV966" s="13" t="s">
        <v>85</v>
      </c>
      <c r="AW966" s="13" t="s">
        <v>34</v>
      </c>
      <c r="AX966" s="13" t="s">
        <v>79</v>
      </c>
      <c r="AY966" s="203" t="s">
        <v>171</v>
      </c>
    </row>
    <row r="967" spans="1:65" s="13" customFormat="1" ht="11.25">
      <c r="B967" s="192"/>
      <c r="C967" s="193"/>
      <c r="D967" s="194" t="s">
        <v>180</v>
      </c>
      <c r="E967" s="193"/>
      <c r="F967" s="196" t="s">
        <v>3390</v>
      </c>
      <c r="G967" s="193"/>
      <c r="H967" s="197">
        <v>41.16</v>
      </c>
      <c r="I967" s="198"/>
      <c r="J967" s="193"/>
      <c r="K967" s="193"/>
      <c r="L967" s="199"/>
      <c r="M967" s="200"/>
      <c r="N967" s="201"/>
      <c r="O967" s="201"/>
      <c r="P967" s="201"/>
      <c r="Q967" s="201"/>
      <c r="R967" s="201"/>
      <c r="S967" s="201"/>
      <c r="T967" s="202"/>
      <c r="AT967" s="203" t="s">
        <v>180</v>
      </c>
      <c r="AU967" s="203" t="s">
        <v>85</v>
      </c>
      <c r="AV967" s="13" t="s">
        <v>85</v>
      </c>
      <c r="AW967" s="13" t="s">
        <v>4</v>
      </c>
      <c r="AX967" s="13" t="s">
        <v>79</v>
      </c>
      <c r="AY967" s="203" t="s">
        <v>171</v>
      </c>
    </row>
    <row r="968" spans="1:65" s="2" customFormat="1" ht="24">
      <c r="A968" s="35"/>
      <c r="B968" s="36"/>
      <c r="C968" s="179" t="s">
        <v>1635</v>
      </c>
      <c r="D968" s="179" t="s">
        <v>173</v>
      </c>
      <c r="E968" s="180" t="s">
        <v>1636</v>
      </c>
      <c r="F968" s="181" t="s">
        <v>1637</v>
      </c>
      <c r="G968" s="182" t="s">
        <v>231</v>
      </c>
      <c r="H968" s="183">
        <v>36.950000000000003</v>
      </c>
      <c r="I968" s="184"/>
      <c r="J968" s="185">
        <f>ROUND(I968*H968,2)</f>
        <v>0</v>
      </c>
      <c r="K968" s="181" t="s">
        <v>177</v>
      </c>
      <c r="L968" s="40"/>
      <c r="M968" s="186" t="s">
        <v>19</v>
      </c>
      <c r="N968" s="187" t="s">
        <v>45</v>
      </c>
      <c r="O968" s="65"/>
      <c r="P968" s="188">
        <f>O968*H968</f>
        <v>0</v>
      </c>
      <c r="Q968" s="188">
        <v>1.5E-3</v>
      </c>
      <c r="R968" s="188">
        <f>Q968*H968</f>
        <v>5.5425000000000002E-2</v>
      </c>
      <c r="S968" s="188">
        <v>0</v>
      </c>
      <c r="T968" s="189">
        <f>S968*H968</f>
        <v>0</v>
      </c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R968" s="190" t="s">
        <v>254</v>
      </c>
      <c r="AT968" s="190" t="s">
        <v>173</v>
      </c>
      <c r="AU968" s="190" t="s">
        <v>85</v>
      </c>
      <c r="AY968" s="18" t="s">
        <v>171</v>
      </c>
      <c r="BE968" s="191">
        <f>IF(N968="základní",J968,0)</f>
        <v>0</v>
      </c>
      <c r="BF968" s="191">
        <f>IF(N968="snížená",J968,0)</f>
        <v>0</v>
      </c>
      <c r="BG968" s="191">
        <f>IF(N968="zákl. přenesená",J968,0)</f>
        <v>0</v>
      </c>
      <c r="BH968" s="191">
        <f>IF(N968="sníž. přenesená",J968,0)</f>
        <v>0</v>
      </c>
      <c r="BI968" s="191">
        <f>IF(N968="nulová",J968,0)</f>
        <v>0</v>
      </c>
      <c r="BJ968" s="18" t="s">
        <v>85</v>
      </c>
      <c r="BK968" s="191">
        <f>ROUND(I968*H968,2)</f>
        <v>0</v>
      </c>
      <c r="BL968" s="18" t="s">
        <v>254</v>
      </c>
      <c r="BM968" s="190" t="s">
        <v>1638</v>
      </c>
    </row>
    <row r="969" spans="1:65" s="13" customFormat="1" ht="11.25">
      <c r="B969" s="192"/>
      <c r="C969" s="193"/>
      <c r="D969" s="194" t="s">
        <v>180</v>
      </c>
      <c r="E969" s="195" t="s">
        <v>19</v>
      </c>
      <c r="F969" s="196" t="s">
        <v>3391</v>
      </c>
      <c r="G969" s="193"/>
      <c r="H969" s="197">
        <v>23.89</v>
      </c>
      <c r="I969" s="198"/>
      <c r="J969" s="193"/>
      <c r="K969" s="193"/>
      <c r="L969" s="199"/>
      <c r="M969" s="200"/>
      <c r="N969" s="201"/>
      <c r="O969" s="201"/>
      <c r="P969" s="201"/>
      <c r="Q969" s="201"/>
      <c r="R969" s="201"/>
      <c r="S969" s="201"/>
      <c r="T969" s="202"/>
      <c r="AT969" s="203" t="s">
        <v>180</v>
      </c>
      <c r="AU969" s="203" t="s">
        <v>85</v>
      </c>
      <c r="AV969" s="13" t="s">
        <v>85</v>
      </c>
      <c r="AW969" s="13" t="s">
        <v>34</v>
      </c>
      <c r="AX969" s="13" t="s">
        <v>73</v>
      </c>
      <c r="AY969" s="203" t="s">
        <v>171</v>
      </c>
    </row>
    <row r="970" spans="1:65" s="13" customFormat="1" ht="11.25">
      <c r="B970" s="192"/>
      <c r="C970" s="193"/>
      <c r="D970" s="194" t="s">
        <v>180</v>
      </c>
      <c r="E970" s="195" t="s">
        <v>19</v>
      </c>
      <c r="F970" s="196" t="s">
        <v>3392</v>
      </c>
      <c r="G970" s="193"/>
      <c r="H970" s="197">
        <v>13.06</v>
      </c>
      <c r="I970" s="198"/>
      <c r="J970" s="193"/>
      <c r="K970" s="193"/>
      <c r="L970" s="199"/>
      <c r="M970" s="200"/>
      <c r="N970" s="201"/>
      <c r="O970" s="201"/>
      <c r="P970" s="201"/>
      <c r="Q970" s="201"/>
      <c r="R970" s="201"/>
      <c r="S970" s="201"/>
      <c r="T970" s="202"/>
      <c r="AT970" s="203" t="s">
        <v>180</v>
      </c>
      <c r="AU970" s="203" t="s">
        <v>85</v>
      </c>
      <c r="AV970" s="13" t="s">
        <v>85</v>
      </c>
      <c r="AW970" s="13" t="s">
        <v>34</v>
      </c>
      <c r="AX970" s="13" t="s">
        <v>73</v>
      </c>
      <c r="AY970" s="203" t="s">
        <v>171</v>
      </c>
    </row>
    <row r="971" spans="1:65" s="14" customFormat="1" ht="11.25">
      <c r="B971" s="204"/>
      <c r="C971" s="205"/>
      <c r="D971" s="194" t="s">
        <v>180</v>
      </c>
      <c r="E971" s="206" t="s">
        <v>19</v>
      </c>
      <c r="F971" s="207" t="s">
        <v>183</v>
      </c>
      <c r="G971" s="205"/>
      <c r="H971" s="208">
        <v>36.950000000000003</v>
      </c>
      <c r="I971" s="209"/>
      <c r="J971" s="205"/>
      <c r="K971" s="205"/>
      <c r="L971" s="210"/>
      <c r="M971" s="211"/>
      <c r="N971" s="212"/>
      <c r="O971" s="212"/>
      <c r="P971" s="212"/>
      <c r="Q971" s="212"/>
      <c r="R971" s="212"/>
      <c r="S971" s="212"/>
      <c r="T971" s="213"/>
      <c r="AT971" s="214" t="s">
        <v>180</v>
      </c>
      <c r="AU971" s="214" t="s">
        <v>85</v>
      </c>
      <c r="AV971" s="14" t="s">
        <v>178</v>
      </c>
      <c r="AW971" s="14" t="s">
        <v>34</v>
      </c>
      <c r="AX971" s="14" t="s">
        <v>79</v>
      </c>
      <c r="AY971" s="214" t="s">
        <v>171</v>
      </c>
    </row>
    <row r="972" spans="1:65" s="2" customFormat="1" ht="16.5" customHeight="1">
      <c r="A972" s="35"/>
      <c r="B972" s="36"/>
      <c r="C972" s="179" t="s">
        <v>1642</v>
      </c>
      <c r="D972" s="179" t="s">
        <v>173</v>
      </c>
      <c r="E972" s="180" t="s">
        <v>1643</v>
      </c>
      <c r="F972" s="181" t="s">
        <v>1644</v>
      </c>
      <c r="G972" s="182" t="s">
        <v>318</v>
      </c>
      <c r="H972" s="183">
        <v>69.849999999999994</v>
      </c>
      <c r="I972" s="184"/>
      <c r="J972" s="185">
        <f>ROUND(I972*H972,2)</f>
        <v>0</v>
      </c>
      <c r="K972" s="181" t="s">
        <v>177</v>
      </c>
      <c r="L972" s="40"/>
      <c r="M972" s="186" t="s">
        <v>19</v>
      </c>
      <c r="N972" s="187" t="s">
        <v>45</v>
      </c>
      <c r="O972" s="65"/>
      <c r="P972" s="188">
        <f>O972*H972</f>
        <v>0</v>
      </c>
      <c r="Q972" s="188">
        <v>3.0000000000000001E-5</v>
      </c>
      <c r="R972" s="188">
        <f>Q972*H972</f>
        <v>2.0954999999999997E-3</v>
      </c>
      <c r="S972" s="188">
        <v>0</v>
      </c>
      <c r="T972" s="189">
        <f>S972*H972</f>
        <v>0</v>
      </c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R972" s="190" t="s">
        <v>254</v>
      </c>
      <c r="AT972" s="190" t="s">
        <v>173</v>
      </c>
      <c r="AU972" s="190" t="s">
        <v>85</v>
      </c>
      <c r="AY972" s="18" t="s">
        <v>171</v>
      </c>
      <c r="BE972" s="191">
        <f>IF(N972="základní",J972,0)</f>
        <v>0</v>
      </c>
      <c r="BF972" s="191">
        <f>IF(N972="snížená",J972,0)</f>
        <v>0</v>
      </c>
      <c r="BG972" s="191">
        <f>IF(N972="zákl. přenesená",J972,0)</f>
        <v>0</v>
      </c>
      <c r="BH972" s="191">
        <f>IF(N972="sníž. přenesená",J972,0)</f>
        <v>0</v>
      </c>
      <c r="BI972" s="191">
        <f>IF(N972="nulová",J972,0)</f>
        <v>0</v>
      </c>
      <c r="BJ972" s="18" t="s">
        <v>85</v>
      </c>
      <c r="BK972" s="191">
        <f>ROUND(I972*H972,2)</f>
        <v>0</v>
      </c>
      <c r="BL972" s="18" t="s">
        <v>254</v>
      </c>
      <c r="BM972" s="190" t="s">
        <v>1645</v>
      </c>
    </row>
    <row r="973" spans="1:65" s="13" customFormat="1" ht="45">
      <c r="B973" s="192"/>
      <c r="C973" s="193"/>
      <c r="D973" s="194" t="s">
        <v>180</v>
      </c>
      <c r="E973" s="195" t="s">
        <v>19</v>
      </c>
      <c r="F973" s="196" t="s">
        <v>3393</v>
      </c>
      <c r="G973" s="193"/>
      <c r="H973" s="197">
        <v>46.82</v>
      </c>
      <c r="I973" s="198"/>
      <c r="J973" s="193"/>
      <c r="K973" s="193"/>
      <c r="L973" s="199"/>
      <c r="M973" s="200"/>
      <c r="N973" s="201"/>
      <c r="O973" s="201"/>
      <c r="P973" s="201"/>
      <c r="Q973" s="201"/>
      <c r="R973" s="201"/>
      <c r="S973" s="201"/>
      <c r="T973" s="202"/>
      <c r="AT973" s="203" t="s">
        <v>180</v>
      </c>
      <c r="AU973" s="203" t="s">
        <v>85</v>
      </c>
      <c r="AV973" s="13" t="s">
        <v>85</v>
      </c>
      <c r="AW973" s="13" t="s">
        <v>34</v>
      </c>
      <c r="AX973" s="13" t="s">
        <v>73</v>
      </c>
      <c r="AY973" s="203" t="s">
        <v>171</v>
      </c>
    </row>
    <row r="974" spans="1:65" s="13" customFormat="1" ht="33.75">
      <c r="B974" s="192"/>
      <c r="C974" s="193"/>
      <c r="D974" s="194" t="s">
        <v>180</v>
      </c>
      <c r="E974" s="195" t="s">
        <v>19</v>
      </c>
      <c r="F974" s="196" t="s">
        <v>3394</v>
      </c>
      <c r="G974" s="193"/>
      <c r="H974" s="197">
        <v>23.03</v>
      </c>
      <c r="I974" s="198"/>
      <c r="J974" s="193"/>
      <c r="K974" s="193"/>
      <c r="L974" s="199"/>
      <c r="M974" s="200"/>
      <c r="N974" s="201"/>
      <c r="O974" s="201"/>
      <c r="P974" s="201"/>
      <c r="Q974" s="201"/>
      <c r="R974" s="201"/>
      <c r="S974" s="201"/>
      <c r="T974" s="202"/>
      <c r="AT974" s="203" t="s">
        <v>180</v>
      </c>
      <c r="AU974" s="203" t="s">
        <v>85</v>
      </c>
      <c r="AV974" s="13" t="s">
        <v>85</v>
      </c>
      <c r="AW974" s="13" t="s">
        <v>34</v>
      </c>
      <c r="AX974" s="13" t="s">
        <v>73</v>
      </c>
      <c r="AY974" s="203" t="s">
        <v>171</v>
      </c>
    </row>
    <row r="975" spans="1:65" s="14" customFormat="1" ht="11.25">
      <c r="B975" s="204"/>
      <c r="C975" s="205"/>
      <c r="D975" s="194" t="s">
        <v>180</v>
      </c>
      <c r="E975" s="206" t="s">
        <v>19</v>
      </c>
      <c r="F975" s="207" t="s">
        <v>183</v>
      </c>
      <c r="G975" s="205"/>
      <c r="H975" s="208">
        <v>69.849999999999994</v>
      </c>
      <c r="I975" s="209"/>
      <c r="J975" s="205"/>
      <c r="K975" s="205"/>
      <c r="L975" s="210"/>
      <c r="M975" s="211"/>
      <c r="N975" s="212"/>
      <c r="O975" s="212"/>
      <c r="P975" s="212"/>
      <c r="Q975" s="212"/>
      <c r="R975" s="212"/>
      <c r="S975" s="212"/>
      <c r="T975" s="213"/>
      <c r="AT975" s="214" t="s">
        <v>180</v>
      </c>
      <c r="AU975" s="214" t="s">
        <v>85</v>
      </c>
      <c r="AV975" s="14" t="s">
        <v>178</v>
      </c>
      <c r="AW975" s="14" t="s">
        <v>34</v>
      </c>
      <c r="AX975" s="14" t="s">
        <v>79</v>
      </c>
      <c r="AY975" s="214" t="s">
        <v>171</v>
      </c>
    </row>
    <row r="976" spans="1:65" s="2" customFormat="1" ht="16.5" customHeight="1">
      <c r="A976" s="35"/>
      <c r="B976" s="36"/>
      <c r="C976" s="179" t="s">
        <v>1649</v>
      </c>
      <c r="D976" s="179" t="s">
        <v>173</v>
      </c>
      <c r="E976" s="180" t="s">
        <v>1650</v>
      </c>
      <c r="F976" s="181" t="s">
        <v>1651</v>
      </c>
      <c r="G976" s="182" t="s">
        <v>318</v>
      </c>
      <c r="H976" s="183">
        <v>110.985</v>
      </c>
      <c r="I976" s="184"/>
      <c r="J976" s="185">
        <f>ROUND(I976*H976,2)</f>
        <v>0</v>
      </c>
      <c r="K976" s="181" t="s">
        <v>177</v>
      </c>
      <c r="L976" s="40"/>
      <c r="M976" s="186" t="s">
        <v>19</v>
      </c>
      <c r="N976" s="187" t="s">
        <v>45</v>
      </c>
      <c r="O976" s="65"/>
      <c r="P976" s="188">
        <f>O976*H976</f>
        <v>0</v>
      </c>
      <c r="Q976" s="188">
        <v>1.1620000000000001E-4</v>
      </c>
      <c r="R976" s="188">
        <f>Q976*H976</f>
        <v>1.2896457E-2</v>
      </c>
      <c r="S976" s="188">
        <v>0</v>
      </c>
      <c r="T976" s="189">
        <f>S976*H976</f>
        <v>0</v>
      </c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R976" s="190" t="s">
        <v>254</v>
      </c>
      <c r="AT976" s="190" t="s">
        <v>173</v>
      </c>
      <c r="AU976" s="190" t="s">
        <v>85</v>
      </c>
      <c r="AY976" s="18" t="s">
        <v>171</v>
      </c>
      <c r="BE976" s="191">
        <f>IF(N976="základní",J976,0)</f>
        <v>0</v>
      </c>
      <c r="BF976" s="191">
        <f>IF(N976="snížená",J976,0)</f>
        <v>0</v>
      </c>
      <c r="BG976" s="191">
        <f>IF(N976="zákl. přenesená",J976,0)</f>
        <v>0</v>
      </c>
      <c r="BH976" s="191">
        <f>IF(N976="sníž. přenesená",J976,0)</f>
        <v>0</v>
      </c>
      <c r="BI976" s="191">
        <f>IF(N976="nulová",J976,0)</f>
        <v>0</v>
      </c>
      <c r="BJ976" s="18" t="s">
        <v>85</v>
      </c>
      <c r="BK976" s="191">
        <f>ROUND(I976*H976,2)</f>
        <v>0</v>
      </c>
      <c r="BL976" s="18" t="s">
        <v>254</v>
      </c>
      <c r="BM976" s="190" t="s">
        <v>1652</v>
      </c>
    </row>
    <row r="977" spans="1:65" s="2" customFormat="1" ht="58.5">
      <c r="A977" s="35"/>
      <c r="B977" s="36"/>
      <c r="C977" s="37"/>
      <c r="D977" s="194" t="s">
        <v>702</v>
      </c>
      <c r="E977" s="37"/>
      <c r="F977" s="235" t="s">
        <v>1653</v>
      </c>
      <c r="G977" s="37"/>
      <c r="H977" s="37"/>
      <c r="I977" s="236"/>
      <c r="J977" s="37"/>
      <c r="K977" s="37"/>
      <c r="L977" s="40"/>
      <c r="M977" s="237"/>
      <c r="N977" s="238"/>
      <c r="O977" s="65"/>
      <c r="P977" s="65"/>
      <c r="Q977" s="65"/>
      <c r="R977" s="65"/>
      <c r="S977" s="65"/>
      <c r="T977" s="66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T977" s="18" t="s">
        <v>702</v>
      </c>
      <c r="AU977" s="18" t="s">
        <v>85</v>
      </c>
    </row>
    <row r="978" spans="1:65" s="13" customFormat="1" ht="11.25">
      <c r="B978" s="192"/>
      <c r="C978" s="193"/>
      <c r="D978" s="194" t="s">
        <v>180</v>
      </c>
      <c r="E978" s="195" t="s">
        <v>19</v>
      </c>
      <c r="F978" s="196" t="s">
        <v>3395</v>
      </c>
      <c r="G978" s="193"/>
      <c r="H978" s="197">
        <v>110.985</v>
      </c>
      <c r="I978" s="198"/>
      <c r="J978" s="193"/>
      <c r="K978" s="193"/>
      <c r="L978" s="199"/>
      <c r="M978" s="200"/>
      <c r="N978" s="201"/>
      <c r="O978" s="201"/>
      <c r="P978" s="201"/>
      <c r="Q978" s="201"/>
      <c r="R978" s="201"/>
      <c r="S978" s="201"/>
      <c r="T978" s="202"/>
      <c r="AT978" s="203" t="s">
        <v>180</v>
      </c>
      <c r="AU978" s="203" t="s">
        <v>85</v>
      </c>
      <c r="AV978" s="13" t="s">
        <v>85</v>
      </c>
      <c r="AW978" s="13" t="s">
        <v>34</v>
      </c>
      <c r="AX978" s="13" t="s">
        <v>73</v>
      </c>
      <c r="AY978" s="203" t="s">
        <v>171</v>
      </c>
    </row>
    <row r="979" spans="1:65" s="14" customFormat="1" ht="11.25">
      <c r="B979" s="204"/>
      <c r="C979" s="205"/>
      <c r="D979" s="194" t="s">
        <v>180</v>
      </c>
      <c r="E979" s="206" t="s">
        <v>19</v>
      </c>
      <c r="F979" s="207" t="s">
        <v>183</v>
      </c>
      <c r="G979" s="205"/>
      <c r="H979" s="208">
        <v>110.985</v>
      </c>
      <c r="I979" s="209"/>
      <c r="J979" s="205"/>
      <c r="K979" s="205"/>
      <c r="L979" s="210"/>
      <c r="M979" s="211"/>
      <c r="N979" s="212"/>
      <c r="O979" s="212"/>
      <c r="P979" s="212"/>
      <c r="Q979" s="212"/>
      <c r="R979" s="212"/>
      <c r="S979" s="212"/>
      <c r="T979" s="213"/>
      <c r="AT979" s="214" t="s">
        <v>180</v>
      </c>
      <c r="AU979" s="214" t="s">
        <v>85</v>
      </c>
      <c r="AV979" s="14" t="s">
        <v>178</v>
      </c>
      <c r="AW979" s="14" t="s">
        <v>34</v>
      </c>
      <c r="AX979" s="14" t="s">
        <v>79</v>
      </c>
      <c r="AY979" s="214" t="s">
        <v>171</v>
      </c>
    </row>
    <row r="980" spans="1:65" s="2" customFormat="1" ht="48">
      <c r="A980" s="35"/>
      <c r="B980" s="36"/>
      <c r="C980" s="179" t="s">
        <v>1655</v>
      </c>
      <c r="D980" s="179" t="s">
        <v>173</v>
      </c>
      <c r="E980" s="180" t="s">
        <v>1656</v>
      </c>
      <c r="F980" s="181" t="s">
        <v>1657</v>
      </c>
      <c r="G980" s="182" t="s">
        <v>215</v>
      </c>
      <c r="H980" s="183">
        <v>3.948</v>
      </c>
      <c r="I980" s="184"/>
      <c r="J980" s="185">
        <f>ROUND(I980*H980,2)</f>
        <v>0</v>
      </c>
      <c r="K980" s="181" t="s">
        <v>177</v>
      </c>
      <c r="L980" s="40"/>
      <c r="M980" s="186" t="s">
        <v>19</v>
      </c>
      <c r="N980" s="187" t="s">
        <v>45</v>
      </c>
      <c r="O980" s="65"/>
      <c r="P980" s="188">
        <f>O980*H980</f>
        <v>0</v>
      </c>
      <c r="Q980" s="188">
        <v>0</v>
      </c>
      <c r="R980" s="188">
        <f>Q980*H980</f>
        <v>0</v>
      </c>
      <c r="S980" s="188">
        <v>0</v>
      </c>
      <c r="T980" s="189">
        <f>S980*H980</f>
        <v>0</v>
      </c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R980" s="190" t="s">
        <v>254</v>
      </c>
      <c r="AT980" s="190" t="s">
        <v>173</v>
      </c>
      <c r="AU980" s="190" t="s">
        <v>85</v>
      </c>
      <c r="AY980" s="18" t="s">
        <v>171</v>
      </c>
      <c r="BE980" s="191">
        <f>IF(N980="základní",J980,0)</f>
        <v>0</v>
      </c>
      <c r="BF980" s="191">
        <f>IF(N980="snížená",J980,0)</f>
        <v>0</v>
      </c>
      <c r="BG980" s="191">
        <f>IF(N980="zákl. přenesená",J980,0)</f>
        <v>0</v>
      </c>
      <c r="BH980" s="191">
        <f>IF(N980="sníž. přenesená",J980,0)</f>
        <v>0</v>
      </c>
      <c r="BI980" s="191">
        <f>IF(N980="nulová",J980,0)</f>
        <v>0</v>
      </c>
      <c r="BJ980" s="18" t="s">
        <v>85</v>
      </c>
      <c r="BK980" s="191">
        <f>ROUND(I980*H980,2)</f>
        <v>0</v>
      </c>
      <c r="BL980" s="18" t="s">
        <v>254</v>
      </c>
      <c r="BM980" s="190" t="s">
        <v>1658</v>
      </c>
    </row>
    <row r="981" spans="1:65" s="13" customFormat="1" ht="11.25">
      <c r="B981" s="192"/>
      <c r="C981" s="193"/>
      <c r="D981" s="194" t="s">
        <v>180</v>
      </c>
      <c r="E981" s="195" t="s">
        <v>19</v>
      </c>
      <c r="F981" s="196" t="s">
        <v>3396</v>
      </c>
      <c r="G981" s="193"/>
      <c r="H981" s="197">
        <v>3.948</v>
      </c>
      <c r="I981" s="198"/>
      <c r="J981" s="193"/>
      <c r="K981" s="193"/>
      <c r="L981" s="199"/>
      <c r="M981" s="200"/>
      <c r="N981" s="201"/>
      <c r="O981" s="201"/>
      <c r="P981" s="201"/>
      <c r="Q981" s="201"/>
      <c r="R981" s="201"/>
      <c r="S981" s="201"/>
      <c r="T981" s="202"/>
      <c r="AT981" s="203" t="s">
        <v>180</v>
      </c>
      <c r="AU981" s="203" t="s">
        <v>85</v>
      </c>
      <c r="AV981" s="13" t="s">
        <v>85</v>
      </c>
      <c r="AW981" s="13" t="s">
        <v>34</v>
      </c>
      <c r="AX981" s="13" t="s">
        <v>73</v>
      </c>
      <c r="AY981" s="203" t="s">
        <v>171</v>
      </c>
    </row>
    <row r="982" spans="1:65" s="14" customFormat="1" ht="11.25">
      <c r="B982" s="204"/>
      <c r="C982" s="205"/>
      <c r="D982" s="194" t="s">
        <v>180</v>
      </c>
      <c r="E982" s="206" t="s">
        <v>19</v>
      </c>
      <c r="F982" s="207" t="s">
        <v>183</v>
      </c>
      <c r="G982" s="205"/>
      <c r="H982" s="208">
        <v>3.948</v>
      </c>
      <c r="I982" s="209"/>
      <c r="J982" s="205"/>
      <c r="K982" s="205"/>
      <c r="L982" s="210"/>
      <c r="M982" s="211"/>
      <c r="N982" s="212"/>
      <c r="O982" s="212"/>
      <c r="P982" s="212"/>
      <c r="Q982" s="212"/>
      <c r="R982" s="212"/>
      <c r="S982" s="212"/>
      <c r="T982" s="213"/>
      <c r="AT982" s="214" t="s">
        <v>180</v>
      </c>
      <c r="AU982" s="214" t="s">
        <v>85</v>
      </c>
      <c r="AV982" s="14" t="s">
        <v>178</v>
      </c>
      <c r="AW982" s="14" t="s">
        <v>34</v>
      </c>
      <c r="AX982" s="14" t="s">
        <v>79</v>
      </c>
      <c r="AY982" s="214" t="s">
        <v>171</v>
      </c>
    </row>
    <row r="983" spans="1:65" s="2" customFormat="1" ht="48">
      <c r="A983" s="35"/>
      <c r="B983" s="36"/>
      <c r="C983" s="179" t="s">
        <v>1660</v>
      </c>
      <c r="D983" s="179" t="s">
        <v>173</v>
      </c>
      <c r="E983" s="180" t="s">
        <v>1661</v>
      </c>
      <c r="F983" s="181" t="s">
        <v>1662</v>
      </c>
      <c r="G983" s="182" t="s">
        <v>215</v>
      </c>
      <c r="H983" s="183">
        <v>3.948</v>
      </c>
      <c r="I983" s="184"/>
      <c r="J983" s="185">
        <f>ROUND(I983*H983,2)</f>
        <v>0</v>
      </c>
      <c r="K983" s="181" t="s">
        <v>177</v>
      </c>
      <c r="L983" s="40"/>
      <c r="M983" s="186" t="s">
        <v>19</v>
      </c>
      <c r="N983" s="187" t="s">
        <v>45</v>
      </c>
      <c r="O983" s="65"/>
      <c r="P983" s="188">
        <f>O983*H983</f>
        <v>0</v>
      </c>
      <c r="Q983" s="188">
        <v>0</v>
      </c>
      <c r="R983" s="188">
        <f>Q983*H983</f>
        <v>0</v>
      </c>
      <c r="S983" s="188">
        <v>0</v>
      </c>
      <c r="T983" s="189">
        <f>S983*H983</f>
        <v>0</v>
      </c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R983" s="190" t="s">
        <v>254</v>
      </c>
      <c r="AT983" s="190" t="s">
        <v>173</v>
      </c>
      <c r="AU983" s="190" t="s">
        <v>85</v>
      </c>
      <c r="AY983" s="18" t="s">
        <v>171</v>
      </c>
      <c r="BE983" s="191">
        <f>IF(N983="základní",J983,0)</f>
        <v>0</v>
      </c>
      <c r="BF983" s="191">
        <f>IF(N983="snížená",J983,0)</f>
        <v>0</v>
      </c>
      <c r="BG983" s="191">
        <f>IF(N983="zákl. přenesená",J983,0)</f>
        <v>0</v>
      </c>
      <c r="BH983" s="191">
        <f>IF(N983="sníž. přenesená",J983,0)</f>
        <v>0</v>
      </c>
      <c r="BI983" s="191">
        <f>IF(N983="nulová",J983,0)</f>
        <v>0</v>
      </c>
      <c r="BJ983" s="18" t="s">
        <v>85</v>
      </c>
      <c r="BK983" s="191">
        <f>ROUND(I983*H983,2)</f>
        <v>0</v>
      </c>
      <c r="BL983" s="18" t="s">
        <v>254</v>
      </c>
      <c r="BM983" s="190" t="s">
        <v>1663</v>
      </c>
    </row>
    <row r="984" spans="1:65" s="12" customFormat="1" ht="22.9" customHeight="1">
      <c r="B984" s="163"/>
      <c r="C984" s="164"/>
      <c r="D984" s="165" t="s">
        <v>72</v>
      </c>
      <c r="E984" s="177" t="s">
        <v>1664</v>
      </c>
      <c r="F984" s="177" t="s">
        <v>1665</v>
      </c>
      <c r="G984" s="164"/>
      <c r="H984" s="164"/>
      <c r="I984" s="167"/>
      <c r="J984" s="178">
        <f>BK984</f>
        <v>0</v>
      </c>
      <c r="K984" s="164"/>
      <c r="L984" s="169"/>
      <c r="M984" s="170"/>
      <c r="N984" s="171"/>
      <c r="O984" s="171"/>
      <c r="P984" s="172">
        <f>SUM(P985:P1012)</f>
        <v>0</v>
      </c>
      <c r="Q984" s="171"/>
      <c r="R984" s="172">
        <f>SUM(R985:R1012)</f>
        <v>1.7631253999999998</v>
      </c>
      <c r="S984" s="171"/>
      <c r="T984" s="173">
        <f>SUM(T985:T1012)</f>
        <v>0</v>
      </c>
      <c r="AR984" s="174" t="s">
        <v>85</v>
      </c>
      <c r="AT984" s="175" t="s">
        <v>72</v>
      </c>
      <c r="AU984" s="175" t="s">
        <v>79</v>
      </c>
      <c r="AY984" s="174" t="s">
        <v>171</v>
      </c>
      <c r="BK984" s="176">
        <f>SUM(BK985:BK1012)</f>
        <v>0</v>
      </c>
    </row>
    <row r="985" spans="1:65" s="2" customFormat="1" ht="16.5" customHeight="1">
      <c r="A985" s="35"/>
      <c r="B985" s="36"/>
      <c r="C985" s="179" t="s">
        <v>1666</v>
      </c>
      <c r="D985" s="179" t="s">
        <v>173</v>
      </c>
      <c r="E985" s="180" t="s">
        <v>1667</v>
      </c>
      <c r="F985" s="181" t="s">
        <v>1668</v>
      </c>
      <c r="G985" s="182" t="s">
        <v>318</v>
      </c>
      <c r="H985" s="183">
        <v>166.12</v>
      </c>
      <c r="I985" s="184"/>
      <c r="J985" s="185">
        <f>ROUND(I985*H985,2)</f>
        <v>0</v>
      </c>
      <c r="K985" s="181" t="s">
        <v>177</v>
      </c>
      <c r="L985" s="40"/>
      <c r="M985" s="186" t="s">
        <v>19</v>
      </c>
      <c r="N985" s="187" t="s">
        <v>45</v>
      </c>
      <c r="O985" s="65"/>
      <c r="P985" s="188">
        <f>O985*H985</f>
        <v>0</v>
      </c>
      <c r="Q985" s="188">
        <v>0</v>
      </c>
      <c r="R985" s="188">
        <f>Q985*H985</f>
        <v>0</v>
      </c>
      <c r="S985" s="188">
        <v>0</v>
      </c>
      <c r="T985" s="189">
        <f>S985*H985</f>
        <v>0</v>
      </c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R985" s="190" t="s">
        <v>254</v>
      </c>
      <c r="AT985" s="190" t="s">
        <v>173</v>
      </c>
      <c r="AU985" s="190" t="s">
        <v>85</v>
      </c>
      <c r="AY985" s="18" t="s">
        <v>171</v>
      </c>
      <c r="BE985" s="191">
        <f>IF(N985="základní",J985,0)</f>
        <v>0</v>
      </c>
      <c r="BF985" s="191">
        <f>IF(N985="snížená",J985,0)</f>
        <v>0</v>
      </c>
      <c r="BG985" s="191">
        <f>IF(N985="zákl. přenesená",J985,0)</f>
        <v>0</v>
      </c>
      <c r="BH985" s="191">
        <f>IF(N985="sníž. přenesená",J985,0)</f>
        <v>0</v>
      </c>
      <c r="BI985" s="191">
        <f>IF(N985="nulová",J985,0)</f>
        <v>0</v>
      </c>
      <c r="BJ985" s="18" t="s">
        <v>85</v>
      </c>
      <c r="BK985" s="191">
        <f>ROUND(I985*H985,2)</f>
        <v>0</v>
      </c>
      <c r="BL985" s="18" t="s">
        <v>254</v>
      </c>
      <c r="BM985" s="190" t="s">
        <v>1669</v>
      </c>
    </row>
    <row r="986" spans="1:65" s="13" customFormat="1" ht="11.25">
      <c r="B986" s="192"/>
      <c r="C986" s="193"/>
      <c r="D986" s="194" t="s">
        <v>180</v>
      </c>
      <c r="E986" s="195" t="s">
        <v>19</v>
      </c>
      <c r="F986" s="196" t="s">
        <v>3397</v>
      </c>
      <c r="G986" s="193"/>
      <c r="H986" s="197">
        <v>166.12</v>
      </c>
      <c r="I986" s="198"/>
      <c r="J986" s="193"/>
      <c r="K986" s="193"/>
      <c r="L986" s="199"/>
      <c r="M986" s="200"/>
      <c r="N986" s="201"/>
      <c r="O986" s="201"/>
      <c r="P986" s="201"/>
      <c r="Q986" s="201"/>
      <c r="R986" s="201"/>
      <c r="S986" s="201"/>
      <c r="T986" s="202"/>
      <c r="AT986" s="203" t="s">
        <v>180</v>
      </c>
      <c r="AU986" s="203" t="s">
        <v>85</v>
      </c>
      <c r="AV986" s="13" t="s">
        <v>85</v>
      </c>
      <c r="AW986" s="13" t="s">
        <v>34</v>
      </c>
      <c r="AX986" s="13" t="s">
        <v>79</v>
      </c>
      <c r="AY986" s="203" t="s">
        <v>171</v>
      </c>
    </row>
    <row r="987" spans="1:65" s="2" customFormat="1" ht="16.5" customHeight="1">
      <c r="A987" s="35"/>
      <c r="B987" s="36"/>
      <c r="C987" s="215" t="s">
        <v>1671</v>
      </c>
      <c r="D987" s="215" t="s">
        <v>285</v>
      </c>
      <c r="E987" s="216" t="s">
        <v>1672</v>
      </c>
      <c r="F987" s="217" t="s">
        <v>1673</v>
      </c>
      <c r="G987" s="218" t="s">
        <v>318</v>
      </c>
      <c r="H987" s="219">
        <v>179.41</v>
      </c>
      <c r="I987" s="220"/>
      <c r="J987" s="221">
        <f>ROUND(I987*H987,2)</f>
        <v>0</v>
      </c>
      <c r="K987" s="217" t="s">
        <v>177</v>
      </c>
      <c r="L987" s="222"/>
      <c r="M987" s="223" t="s">
        <v>19</v>
      </c>
      <c r="N987" s="224" t="s">
        <v>45</v>
      </c>
      <c r="O987" s="65"/>
      <c r="P987" s="188">
        <f>O987*H987</f>
        <v>0</v>
      </c>
      <c r="Q987" s="188">
        <v>2.0000000000000001E-4</v>
      </c>
      <c r="R987" s="188">
        <f>Q987*H987</f>
        <v>3.5882000000000004E-2</v>
      </c>
      <c r="S987" s="188">
        <v>0</v>
      </c>
      <c r="T987" s="189">
        <f>S987*H987</f>
        <v>0</v>
      </c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R987" s="190" t="s">
        <v>341</v>
      </c>
      <c r="AT987" s="190" t="s">
        <v>285</v>
      </c>
      <c r="AU987" s="190" t="s">
        <v>85</v>
      </c>
      <c r="AY987" s="18" t="s">
        <v>171</v>
      </c>
      <c r="BE987" s="191">
        <f>IF(N987="základní",J987,0)</f>
        <v>0</v>
      </c>
      <c r="BF987" s="191">
        <f>IF(N987="snížená",J987,0)</f>
        <v>0</v>
      </c>
      <c r="BG987" s="191">
        <f>IF(N987="zákl. přenesená",J987,0)</f>
        <v>0</v>
      </c>
      <c r="BH987" s="191">
        <f>IF(N987="sníž. přenesená",J987,0)</f>
        <v>0</v>
      </c>
      <c r="BI987" s="191">
        <f>IF(N987="nulová",J987,0)</f>
        <v>0</v>
      </c>
      <c r="BJ987" s="18" t="s">
        <v>85</v>
      </c>
      <c r="BK987" s="191">
        <f>ROUND(I987*H987,2)</f>
        <v>0</v>
      </c>
      <c r="BL987" s="18" t="s">
        <v>254</v>
      </c>
      <c r="BM987" s="190" t="s">
        <v>1674</v>
      </c>
    </row>
    <row r="988" spans="1:65" s="13" customFormat="1" ht="11.25">
      <c r="B988" s="192"/>
      <c r="C988" s="193"/>
      <c r="D988" s="194" t="s">
        <v>180</v>
      </c>
      <c r="E988" s="195" t="s">
        <v>19</v>
      </c>
      <c r="F988" s="196" t="s">
        <v>3398</v>
      </c>
      <c r="G988" s="193"/>
      <c r="H988" s="197">
        <v>166.12</v>
      </c>
      <c r="I988" s="198"/>
      <c r="J988" s="193"/>
      <c r="K988" s="193"/>
      <c r="L988" s="199"/>
      <c r="M988" s="200"/>
      <c r="N988" s="201"/>
      <c r="O988" s="201"/>
      <c r="P988" s="201"/>
      <c r="Q988" s="201"/>
      <c r="R988" s="201"/>
      <c r="S988" s="201"/>
      <c r="T988" s="202"/>
      <c r="AT988" s="203" t="s">
        <v>180</v>
      </c>
      <c r="AU988" s="203" t="s">
        <v>85</v>
      </c>
      <c r="AV988" s="13" t="s">
        <v>85</v>
      </c>
      <c r="AW988" s="13" t="s">
        <v>34</v>
      </c>
      <c r="AX988" s="13" t="s">
        <v>79</v>
      </c>
      <c r="AY988" s="203" t="s">
        <v>171</v>
      </c>
    </row>
    <row r="989" spans="1:65" s="13" customFormat="1" ht="11.25">
      <c r="B989" s="192"/>
      <c r="C989" s="193"/>
      <c r="D989" s="194" t="s">
        <v>180</v>
      </c>
      <c r="E989" s="193"/>
      <c r="F989" s="196" t="s">
        <v>3399</v>
      </c>
      <c r="G989" s="193"/>
      <c r="H989" s="197">
        <v>179.41</v>
      </c>
      <c r="I989" s="198"/>
      <c r="J989" s="193"/>
      <c r="K989" s="193"/>
      <c r="L989" s="199"/>
      <c r="M989" s="200"/>
      <c r="N989" s="201"/>
      <c r="O989" s="201"/>
      <c r="P989" s="201"/>
      <c r="Q989" s="201"/>
      <c r="R989" s="201"/>
      <c r="S989" s="201"/>
      <c r="T989" s="202"/>
      <c r="AT989" s="203" t="s">
        <v>180</v>
      </c>
      <c r="AU989" s="203" t="s">
        <v>85</v>
      </c>
      <c r="AV989" s="13" t="s">
        <v>85</v>
      </c>
      <c r="AW989" s="13" t="s">
        <v>4</v>
      </c>
      <c r="AX989" s="13" t="s">
        <v>79</v>
      </c>
      <c r="AY989" s="203" t="s">
        <v>171</v>
      </c>
    </row>
    <row r="990" spans="1:65" s="2" customFormat="1" ht="21.75" customHeight="1">
      <c r="A990" s="35"/>
      <c r="B990" s="36"/>
      <c r="C990" s="179" t="s">
        <v>1677</v>
      </c>
      <c r="D990" s="179" t="s">
        <v>173</v>
      </c>
      <c r="E990" s="180" t="s">
        <v>1678</v>
      </c>
      <c r="F990" s="181" t="s">
        <v>1679</v>
      </c>
      <c r="G990" s="182" t="s">
        <v>318</v>
      </c>
      <c r="H990" s="183">
        <v>26</v>
      </c>
      <c r="I990" s="184"/>
      <c r="J990" s="185">
        <f>ROUND(I990*H990,2)</f>
        <v>0</v>
      </c>
      <c r="K990" s="181" t="s">
        <v>177</v>
      </c>
      <c r="L990" s="40"/>
      <c r="M990" s="186" t="s">
        <v>19</v>
      </c>
      <c r="N990" s="187" t="s">
        <v>45</v>
      </c>
      <c r="O990" s="65"/>
      <c r="P990" s="188">
        <f>O990*H990</f>
        <v>0</v>
      </c>
      <c r="Q990" s="188">
        <v>4.0000000000000003E-5</v>
      </c>
      <c r="R990" s="188">
        <f>Q990*H990</f>
        <v>1.0400000000000001E-3</v>
      </c>
      <c r="S990" s="188">
        <v>0</v>
      </c>
      <c r="T990" s="189">
        <f>S990*H990</f>
        <v>0</v>
      </c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R990" s="190" t="s">
        <v>254</v>
      </c>
      <c r="AT990" s="190" t="s">
        <v>173</v>
      </c>
      <c r="AU990" s="190" t="s">
        <v>85</v>
      </c>
      <c r="AY990" s="18" t="s">
        <v>171</v>
      </c>
      <c r="BE990" s="191">
        <f>IF(N990="základní",J990,0)</f>
        <v>0</v>
      </c>
      <c r="BF990" s="191">
        <f>IF(N990="snížená",J990,0)</f>
        <v>0</v>
      </c>
      <c r="BG990" s="191">
        <f>IF(N990="zákl. přenesená",J990,0)</f>
        <v>0</v>
      </c>
      <c r="BH990" s="191">
        <f>IF(N990="sníž. přenesená",J990,0)</f>
        <v>0</v>
      </c>
      <c r="BI990" s="191">
        <f>IF(N990="nulová",J990,0)</f>
        <v>0</v>
      </c>
      <c r="BJ990" s="18" t="s">
        <v>85</v>
      </c>
      <c r="BK990" s="191">
        <f>ROUND(I990*H990,2)</f>
        <v>0</v>
      </c>
      <c r="BL990" s="18" t="s">
        <v>254</v>
      </c>
      <c r="BM990" s="190" t="s">
        <v>1680</v>
      </c>
    </row>
    <row r="991" spans="1:65" s="13" customFormat="1" ht="11.25">
      <c r="B991" s="192"/>
      <c r="C991" s="193"/>
      <c r="D991" s="194" t="s">
        <v>180</v>
      </c>
      <c r="E991" s="195" t="s">
        <v>19</v>
      </c>
      <c r="F991" s="196" t="s">
        <v>310</v>
      </c>
      <c r="G991" s="193"/>
      <c r="H991" s="197">
        <v>26</v>
      </c>
      <c r="I991" s="198"/>
      <c r="J991" s="193"/>
      <c r="K991" s="193"/>
      <c r="L991" s="199"/>
      <c r="M991" s="200"/>
      <c r="N991" s="201"/>
      <c r="O991" s="201"/>
      <c r="P991" s="201"/>
      <c r="Q991" s="201"/>
      <c r="R991" s="201"/>
      <c r="S991" s="201"/>
      <c r="T991" s="202"/>
      <c r="AT991" s="203" t="s">
        <v>180</v>
      </c>
      <c r="AU991" s="203" t="s">
        <v>85</v>
      </c>
      <c r="AV991" s="13" t="s">
        <v>85</v>
      </c>
      <c r="AW991" s="13" t="s">
        <v>34</v>
      </c>
      <c r="AX991" s="13" t="s">
        <v>79</v>
      </c>
      <c r="AY991" s="203" t="s">
        <v>171</v>
      </c>
    </row>
    <row r="992" spans="1:65" s="2" customFormat="1" ht="16.5" customHeight="1">
      <c r="A992" s="35"/>
      <c r="B992" s="36"/>
      <c r="C992" s="215" t="s">
        <v>1681</v>
      </c>
      <c r="D992" s="215" t="s">
        <v>285</v>
      </c>
      <c r="E992" s="216" t="s">
        <v>1682</v>
      </c>
      <c r="F992" s="217" t="s">
        <v>1683</v>
      </c>
      <c r="G992" s="218" t="s">
        <v>318</v>
      </c>
      <c r="H992" s="219">
        <v>27.3</v>
      </c>
      <c r="I992" s="220"/>
      <c r="J992" s="221">
        <f>ROUND(I992*H992,2)</f>
        <v>0</v>
      </c>
      <c r="K992" s="217" t="s">
        <v>177</v>
      </c>
      <c r="L992" s="222"/>
      <c r="M992" s="223" t="s">
        <v>19</v>
      </c>
      <c r="N992" s="224" t="s">
        <v>45</v>
      </c>
      <c r="O992" s="65"/>
      <c r="P992" s="188">
        <f>O992*H992</f>
        <v>0</v>
      </c>
      <c r="Q992" s="188">
        <v>1.6000000000000001E-4</v>
      </c>
      <c r="R992" s="188">
        <f>Q992*H992</f>
        <v>4.3680000000000004E-3</v>
      </c>
      <c r="S992" s="188">
        <v>0</v>
      </c>
      <c r="T992" s="189">
        <f>S992*H992</f>
        <v>0</v>
      </c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R992" s="190" t="s">
        <v>341</v>
      </c>
      <c r="AT992" s="190" t="s">
        <v>285</v>
      </c>
      <c r="AU992" s="190" t="s">
        <v>85</v>
      </c>
      <c r="AY992" s="18" t="s">
        <v>171</v>
      </c>
      <c r="BE992" s="191">
        <f>IF(N992="základní",J992,0)</f>
        <v>0</v>
      </c>
      <c r="BF992" s="191">
        <f>IF(N992="snížená",J992,0)</f>
        <v>0</v>
      </c>
      <c r="BG992" s="191">
        <f>IF(N992="zákl. přenesená",J992,0)</f>
        <v>0</v>
      </c>
      <c r="BH992" s="191">
        <f>IF(N992="sníž. přenesená",J992,0)</f>
        <v>0</v>
      </c>
      <c r="BI992" s="191">
        <f>IF(N992="nulová",J992,0)</f>
        <v>0</v>
      </c>
      <c r="BJ992" s="18" t="s">
        <v>85</v>
      </c>
      <c r="BK992" s="191">
        <f>ROUND(I992*H992,2)</f>
        <v>0</v>
      </c>
      <c r="BL992" s="18" t="s">
        <v>254</v>
      </c>
      <c r="BM992" s="190" t="s">
        <v>1684</v>
      </c>
    </row>
    <row r="993" spans="1:65" s="13" customFormat="1" ht="11.25">
      <c r="B993" s="192"/>
      <c r="C993" s="193"/>
      <c r="D993" s="194" t="s">
        <v>180</v>
      </c>
      <c r="E993" s="195" t="s">
        <v>19</v>
      </c>
      <c r="F993" s="196" t="s">
        <v>310</v>
      </c>
      <c r="G993" s="193"/>
      <c r="H993" s="197">
        <v>26</v>
      </c>
      <c r="I993" s="198"/>
      <c r="J993" s="193"/>
      <c r="K993" s="193"/>
      <c r="L993" s="199"/>
      <c r="M993" s="200"/>
      <c r="N993" s="201"/>
      <c r="O993" s="201"/>
      <c r="P993" s="201"/>
      <c r="Q993" s="201"/>
      <c r="R993" s="201"/>
      <c r="S993" s="201"/>
      <c r="T993" s="202"/>
      <c r="AT993" s="203" t="s">
        <v>180</v>
      </c>
      <c r="AU993" s="203" t="s">
        <v>85</v>
      </c>
      <c r="AV993" s="13" t="s">
        <v>85</v>
      </c>
      <c r="AW993" s="13" t="s">
        <v>34</v>
      </c>
      <c r="AX993" s="13" t="s">
        <v>79</v>
      </c>
      <c r="AY993" s="203" t="s">
        <v>171</v>
      </c>
    </row>
    <row r="994" spans="1:65" s="13" customFormat="1" ht="11.25">
      <c r="B994" s="192"/>
      <c r="C994" s="193"/>
      <c r="D994" s="194" t="s">
        <v>180</v>
      </c>
      <c r="E994" s="193"/>
      <c r="F994" s="196" t="s">
        <v>3400</v>
      </c>
      <c r="G994" s="193"/>
      <c r="H994" s="197">
        <v>27.3</v>
      </c>
      <c r="I994" s="198"/>
      <c r="J994" s="193"/>
      <c r="K994" s="193"/>
      <c r="L994" s="199"/>
      <c r="M994" s="200"/>
      <c r="N994" s="201"/>
      <c r="O994" s="201"/>
      <c r="P994" s="201"/>
      <c r="Q994" s="201"/>
      <c r="R994" s="201"/>
      <c r="S994" s="201"/>
      <c r="T994" s="202"/>
      <c r="AT994" s="203" t="s">
        <v>180</v>
      </c>
      <c r="AU994" s="203" t="s">
        <v>85</v>
      </c>
      <c r="AV994" s="13" t="s">
        <v>85</v>
      </c>
      <c r="AW994" s="13" t="s">
        <v>4</v>
      </c>
      <c r="AX994" s="13" t="s">
        <v>79</v>
      </c>
      <c r="AY994" s="203" t="s">
        <v>171</v>
      </c>
    </row>
    <row r="995" spans="1:65" s="2" customFormat="1" ht="36">
      <c r="A995" s="35"/>
      <c r="B995" s="36"/>
      <c r="C995" s="179" t="s">
        <v>1686</v>
      </c>
      <c r="D995" s="179" t="s">
        <v>173</v>
      </c>
      <c r="E995" s="180" t="s">
        <v>1687</v>
      </c>
      <c r="F995" s="181" t="s">
        <v>1688</v>
      </c>
      <c r="G995" s="182" t="s">
        <v>231</v>
      </c>
      <c r="H995" s="183">
        <v>166.12</v>
      </c>
      <c r="I995" s="184"/>
      <c r="J995" s="185">
        <f>ROUND(I995*H995,2)</f>
        <v>0</v>
      </c>
      <c r="K995" s="181" t="s">
        <v>177</v>
      </c>
      <c r="L995" s="40"/>
      <c r="M995" s="186" t="s">
        <v>19</v>
      </c>
      <c r="N995" s="187" t="s">
        <v>45</v>
      </c>
      <c r="O995" s="65"/>
      <c r="P995" s="188">
        <f>O995*H995</f>
        <v>0</v>
      </c>
      <c r="Q995" s="188">
        <v>0</v>
      </c>
      <c r="R995" s="188">
        <f>Q995*H995</f>
        <v>0</v>
      </c>
      <c r="S995" s="188">
        <v>0</v>
      </c>
      <c r="T995" s="189">
        <f>S995*H995</f>
        <v>0</v>
      </c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R995" s="190" t="s">
        <v>254</v>
      </c>
      <c r="AT995" s="190" t="s">
        <v>173</v>
      </c>
      <c r="AU995" s="190" t="s">
        <v>85</v>
      </c>
      <c r="AY995" s="18" t="s">
        <v>171</v>
      </c>
      <c r="BE995" s="191">
        <f>IF(N995="základní",J995,0)</f>
        <v>0</v>
      </c>
      <c r="BF995" s="191">
        <f>IF(N995="snížená",J995,0)</f>
        <v>0</v>
      </c>
      <c r="BG995" s="191">
        <f>IF(N995="zákl. přenesená",J995,0)</f>
        <v>0</v>
      </c>
      <c r="BH995" s="191">
        <f>IF(N995="sníž. přenesená",J995,0)</f>
        <v>0</v>
      </c>
      <c r="BI995" s="191">
        <f>IF(N995="nulová",J995,0)</f>
        <v>0</v>
      </c>
      <c r="BJ995" s="18" t="s">
        <v>85</v>
      </c>
      <c r="BK995" s="191">
        <f>ROUND(I995*H995,2)</f>
        <v>0</v>
      </c>
      <c r="BL995" s="18" t="s">
        <v>254</v>
      </c>
      <c r="BM995" s="190" t="s">
        <v>1689</v>
      </c>
    </row>
    <row r="996" spans="1:65" s="13" customFormat="1" ht="11.25">
      <c r="B996" s="192"/>
      <c r="C996" s="193"/>
      <c r="D996" s="194" t="s">
        <v>180</v>
      </c>
      <c r="E996" s="195" t="s">
        <v>19</v>
      </c>
      <c r="F996" s="196" t="s">
        <v>3401</v>
      </c>
      <c r="G996" s="193"/>
      <c r="H996" s="197">
        <v>84.93</v>
      </c>
      <c r="I996" s="198"/>
      <c r="J996" s="193"/>
      <c r="K996" s="193"/>
      <c r="L996" s="199"/>
      <c r="M996" s="200"/>
      <c r="N996" s="201"/>
      <c r="O996" s="201"/>
      <c r="P996" s="201"/>
      <c r="Q996" s="201"/>
      <c r="R996" s="201"/>
      <c r="S996" s="201"/>
      <c r="T996" s="202"/>
      <c r="AT996" s="203" t="s">
        <v>180</v>
      </c>
      <c r="AU996" s="203" t="s">
        <v>85</v>
      </c>
      <c r="AV996" s="13" t="s">
        <v>85</v>
      </c>
      <c r="AW996" s="13" t="s">
        <v>34</v>
      </c>
      <c r="AX996" s="13" t="s">
        <v>73</v>
      </c>
      <c r="AY996" s="203" t="s">
        <v>171</v>
      </c>
    </row>
    <row r="997" spans="1:65" s="13" customFormat="1" ht="11.25">
      <c r="B997" s="192"/>
      <c r="C997" s="193"/>
      <c r="D997" s="194" t="s">
        <v>180</v>
      </c>
      <c r="E997" s="195" t="s">
        <v>19</v>
      </c>
      <c r="F997" s="196" t="s">
        <v>3402</v>
      </c>
      <c r="G997" s="193"/>
      <c r="H997" s="197">
        <v>81.19</v>
      </c>
      <c r="I997" s="198"/>
      <c r="J997" s="193"/>
      <c r="K997" s="193"/>
      <c r="L997" s="199"/>
      <c r="M997" s="200"/>
      <c r="N997" s="201"/>
      <c r="O997" s="201"/>
      <c r="P997" s="201"/>
      <c r="Q997" s="201"/>
      <c r="R997" s="201"/>
      <c r="S997" s="201"/>
      <c r="T997" s="202"/>
      <c r="AT997" s="203" t="s">
        <v>180</v>
      </c>
      <c r="AU997" s="203" t="s">
        <v>85</v>
      </c>
      <c r="AV997" s="13" t="s">
        <v>85</v>
      </c>
      <c r="AW997" s="13" t="s">
        <v>34</v>
      </c>
      <c r="AX997" s="13" t="s">
        <v>73</v>
      </c>
      <c r="AY997" s="203" t="s">
        <v>171</v>
      </c>
    </row>
    <row r="998" spans="1:65" s="14" customFormat="1" ht="11.25">
      <c r="B998" s="204"/>
      <c r="C998" s="205"/>
      <c r="D998" s="194" t="s">
        <v>180</v>
      </c>
      <c r="E998" s="206" t="s">
        <v>19</v>
      </c>
      <c r="F998" s="207" t="s">
        <v>183</v>
      </c>
      <c r="G998" s="205"/>
      <c r="H998" s="208">
        <v>166.12</v>
      </c>
      <c r="I998" s="209"/>
      <c r="J998" s="205"/>
      <c r="K998" s="205"/>
      <c r="L998" s="210"/>
      <c r="M998" s="211"/>
      <c r="N998" s="212"/>
      <c r="O998" s="212"/>
      <c r="P998" s="212"/>
      <c r="Q998" s="212"/>
      <c r="R998" s="212"/>
      <c r="S998" s="212"/>
      <c r="T998" s="213"/>
      <c r="AT998" s="214" t="s">
        <v>180</v>
      </c>
      <c r="AU998" s="214" t="s">
        <v>85</v>
      </c>
      <c r="AV998" s="14" t="s">
        <v>178</v>
      </c>
      <c r="AW998" s="14" t="s">
        <v>34</v>
      </c>
      <c r="AX998" s="14" t="s">
        <v>79</v>
      </c>
      <c r="AY998" s="214" t="s">
        <v>171</v>
      </c>
    </row>
    <row r="999" spans="1:65" s="2" customFormat="1" ht="24">
      <c r="A999" s="35"/>
      <c r="B999" s="36"/>
      <c r="C999" s="215" t="s">
        <v>1692</v>
      </c>
      <c r="D999" s="215" t="s">
        <v>285</v>
      </c>
      <c r="E999" s="216" t="s">
        <v>1693</v>
      </c>
      <c r="F999" s="217" t="s">
        <v>1694</v>
      </c>
      <c r="G999" s="218" t="s">
        <v>231</v>
      </c>
      <c r="H999" s="219">
        <v>174.42599999999999</v>
      </c>
      <c r="I999" s="220"/>
      <c r="J999" s="221">
        <f>ROUND(I999*H999,2)</f>
        <v>0</v>
      </c>
      <c r="K999" s="217" t="s">
        <v>177</v>
      </c>
      <c r="L999" s="222"/>
      <c r="M999" s="223" t="s">
        <v>19</v>
      </c>
      <c r="N999" s="224" t="s">
        <v>45</v>
      </c>
      <c r="O999" s="65"/>
      <c r="P999" s="188">
        <f>O999*H999</f>
        <v>0</v>
      </c>
      <c r="Q999" s="188">
        <v>6.4000000000000003E-3</v>
      </c>
      <c r="R999" s="188">
        <f>Q999*H999</f>
        <v>1.1163263999999999</v>
      </c>
      <c r="S999" s="188">
        <v>0</v>
      </c>
      <c r="T999" s="189">
        <f>S999*H999</f>
        <v>0</v>
      </c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R999" s="190" t="s">
        <v>341</v>
      </c>
      <c r="AT999" s="190" t="s">
        <v>285</v>
      </c>
      <c r="AU999" s="190" t="s">
        <v>85</v>
      </c>
      <c r="AY999" s="18" t="s">
        <v>171</v>
      </c>
      <c r="BE999" s="191">
        <f>IF(N999="základní",J999,0)</f>
        <v>0</v>
      </c>
      <c r="BF999" s="191">
        <f>IF(N999="snížená",J999,0)</f>
        <v>0</v>
      </c>
      <c r="BG999" s="191">
        <f>IF(N999="zákl. přenesená",J999,0)</f>
        <v>0</v>
      </c>
      <c r="BH999" s="191">
        <f>IF(N999="sníž. přenesená",J999,0)</f>
        <v>0</v>
      </c>
      <c r="BI999" s="191">
        <f>IF(N999="nulová",J999,0)</f>
        <v>0</v>
      </c>
      <c r="BJ999" s="18" t="s">
        <v>85</v>
      </c>
      <c r="BK999" s="191">
        <f>ROUND(I999*H999,2)</f>
        <v>0</v>
      </c>
      <c r="BL999" s="18" t="s">
        <v>254</v>
      </c>
      <c r="BM999" s="190" t="s">
        <v>1695</v>
      </c>
    </row>
    <row r="1000" spans="1:65" s="13" customFormat="1" ht="11.25">
      <c r="B1000" s="192"/>
      <c r="C1000" s="193"/>
      <c r="D1000" s="194" t="s">
        <v>180</v>
      </c>
      <c r="E1000" s="195" t="s">
        <v>19</v>
      </c>
      <c r="F1000" s="196" t="s">
        <v>3398</v>
      </c>
      <c r="G1000" s="193"/>
      <c r="H1000" s="197">
        <v>166.12</v>
      </c>
      <c r="I1000" s="198"/>
      <c r="J1000" s="193"/>
      <c r="K1000" s="193"/>
      <c r="L1000" s="199"/>
      <c r="M1000" s="200"/>
      <c r="N1000" s="201"/>
      <c r="O1000" s="201"/>
      <c r="P1000" s="201"/>
      <c r="Q1000" s="201"/>
      <c r="R1000" s="201"/>
      <c r="S1000" s="201"/>
      <c r="T1000" s="202"/>
      <c r="AT1000" s="203" t="s">
        <v>180</v>
      </c>
      <c r="AU1000" s="203" t="s">
        <v>85</v>
      </c>
      <c r="AV1000" s="13" t="s">
        <v>85</v>
      </c>
      <c r="AW1000" s="13" t="s">
        <v>34</v>
      </c>
      <c r="AX1000" s="13" t="s">
        <v>79</v>
      </c>
      <c r="AY1000" s="203" t="s">
        <v>171</v>
      </c>
    </row>
    <row r="1001" spans="1:65" s="13" customFormat="1" ht="11.25">
      <c r="B1001" s="192"/>
      <c r="C1001" s="193"/>
      <c r="D1001" s="194" t="s">
        <v>180</v>
      </c>
      <c r="E1001" s="193"/>
      <c r="F1001" s="196" t="s">
        <v>3403</v>
      </c>
      <c r="G1001" s="193"/>
      <c r="H1001" s="197">
        <v>174.42599999999999</v>
      </c>
      <c r="I1001" s="198"/>
      <c r="J1001" s="193"/>
      <c r="K1001" s="193"/>
      <c r="L1001" s="199"/>
      <c r="M1001" s="200"/>
      <c r="N1001" s="201"/>
      <c r="O1001" s="201"/>
      <c r="P1001" s="201"/>
      <c r="Q1001" s="201"/>
      <c r="R1001" s="201"/>
      <c r="S1001" s="201"/>
      <c r="T1001" s="202"/>
      <c r="AT1001" s="203" t="s">
        <v>180</v>
      </c>
      <c r="AU1001" s="203" t="s">
        <v>85</v>
      </c>
      <c r="AV1001" s="13" t="s">
        <v>85</v>
      </c>
      <c r="AW1001" s="13" t="s">
        <v>4</v>
      </c>
      <c r="AX1001" s="13" t="s">
        <v>79</v>
      </c>
      <c r="AY1001" s="203" t="s">
        <v>171</v>
      </c>
    </row>
    <row r="1002" spans="1:65" s="2" customFormat="1" ht="24">
      <c r="A1002" s="35"/>
      <c r="B1002" s="36"/>
      <c r="C1002" s="179" t="s">
        <v>1697</v>
      </c>
      <c r="D1002" s="179" t="s">
        <v>173</v>
      </c>
      <c r="E1002" s="180" t="s">
        <v>1698</v>
      </c>
      <c r="F1002" s="181" t="s">
        <v>1699</v>
      </c>
      <c r="G1002" s="182" t="s">
        <v>231</v>
      </c>
      <c r="H1002" s="183">
        <v>166.12</v>
      </c>
      <c r="I1002" s="184"/>
      <c r="J1002" s="185">
        <f>ROUND(I1002*H1002,2)</f>
        <v>0</v>
      </c>
      <c r="K1002" s="181" t="s">
        <v>177</v>
      </c>
      <c r="L1002" s="40"/>
      <c r="M1002" s="186" t="s">
        <v>19</v>
      </c>
      <c r="N1002" s="187" t="s">
        <v>45</v>
      </c>
      <c r="O1002" s="65"/>
      <c r="P1002" s="188">
        <f>O1002*H1002</f>
        <v>0</v>
      </c>
      <c r="Q1002" s="188">
        <v>0</v>
      </c>
      <c r="R1002" s="188">
        <f>Q1002*H1002</f>
        <v>0</v>
      </c>
      <c r="S1002" s="188">
        <v>0</v>
      </c>
      <c r="T1002" s="189">
        <f>S1002*H1002</f>
        <v>0</v>
      </c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R1002" s="190" t="s">
        <v>254</v>
      </c>
      <c r="AT1002" s="190" t="s">
        <v>173</v>
      </c>
      <c r="AU1002" s="190" t="s">
        <v>85</v>
      </c>
      <c r="AY1002" s="18" t="s">
        <v>171</v>
      </c>
      <c r="BE1002" s="191">
        <f>IF(N1002="základní",J1002,0)</f>
        <v>0</v>
      </c>
      <c r="BF1002" s="191">
        <f>IF(N1002="snížená",J1002,0)</f>
        <v>0</v>
      </c>
      <c r="BG1002" s="191">
        <f>IF(N1002="zákl. přenesená",J1002,0)</f>
        <v>0</v>
      </c>
      <c r="BH1002" s="191">
        <f>IF(N1002="sníž. přenesená",J1002,0)</f>
        <v>0</v>
      </c>
      <c r="BI1002" s="191">
        <f>IF(N1002="nulová",J1002,0)</f>
        <v>0</v>
      </c>
      <c r="BJ1002" s="18" t="s">
        <v>85</v>
      </c>
      <c r="BK1002" s="191">
        <f>ROUND(I1002*H1002,2)</f>
        <v>0</v>
      </c>
      <c r="BL1002" s="18" t="s">
        <v>254</v>
      </c>
      <c r="BM1002" s="190" t="s">
        <v>1700</v>
      </c>
    </row>
    <row r="1003" spans="1:65" s="13" customFormat="1" ht="11.25">
      <c r="B1003" s="192"/>
      <c r="C1003" s="193"/>
      <c r="D1003" s="194" t="s">
        <v>180</v>
      </c>
      <c r="E1003" s="195" t="s">
        <v>19</v>
      </c>
      <c r="F1003" s="196" t="s">
        <v>3404</v>
      </c>
      <c r="G1003" s="193"/>
      <c r="H1003" s="197">
        <v>166.12</v>
      </c>
      <c r="I1003" s="198"/>
      <c r="J1003" s="193"/>
      <c r="K1003" s="193"/>
      <c r="L1003" s="199"/>
      <c r="M1003" s="200"/>
      <c r="N1003" s="201"/>
      <c r="O1003" s="201"/>
      <c r="P1003" s="201"/>
      <c r="Q1003" s="201"/>
      <c r="R1003" s="201"/>
      <c r="S1003" s="201"/>
      <c r="T1003" s="202"/>
      <c r="AT1003" s="203" t="s">
        <v>180</v>
      </c>
      <c r="AU1003" s="203" t="s">
        <v>85</v>
      </c>
      <c r="AV1003" s="13" t="s">
        <v>85</v>
      </c>
      <c r="AW1003" s="13" t="s">
        <v>34</v>
      </c>
      <c r="AX1003" s="13" t="s">
        <v>79</v>
      </c>
      <c r="AY1003" s="203" t="s">
        <v>171</v>
      </c>
    </row>
    <row r="1004" spans="1:65" s="2" customFormat="1" ht="44.25" customHeight="1">
      <c r="A1004" s="35"/>
      <c r="B1004" s="36"/>
      <c r="C1004" s="215" t="s">
        <v>1701</v>
      </c>
      <c r="D1004" s="215" t="s">
        <v>285</v>
      </c>
      <c r="E1004" s="216" t="s">
        <v>1702</v>
      </c>
      <c r="F1004" s="217" t="s">
        <v>1703</v>
      </c>
      <c r="G1004" s="218" t="s">
        <v>318</v>
      </c>
      <c r="H1004" s="219">
        <v>179.41</v>
      </c>
      <c r="I1004" s="220"/>
      <c r="J1004" s="221">
        <f>ROUND(I1004*H1004,2)</f>
        <v>0</v>
      </c>
      <c r="K1004" s="217" t="s">
        <v>177</v>
      </c>
      <c r="L1004" s="222"/>
      <c r="M1004" s="223" t="s">
        <v>19</v>
      </c>
      <c r="N1004" s="224" t="s">
        <v>45</v>
      </c>
      <c r="O1004" s="65"/>
      <c r="P1004" s="188">
        <f>O1004*H1004</f>
        <v>0</v>
      </c>
      <c r="Q1004" s="188">
        <v>4.0000000000000002E-4</v>
      </c>
      <c r="R1004" s="188">
        <f>Q1004*H1004</f>
        <v>7.1764000000000008E-2</v>
      </c>
      <c r="S1004" s="188">
        <v>0</v>
      </c>
      <c r="T1004" s="189">
        <f>S1004*H1004</f>
        <v>0</v>
      </c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R1004" s="190" t="s">
        <v>341</v>
      </c>
      <c r="AT1004" s="190" t="s">
        <v>285</v>
      </c>
      <c r="AU1004" s="190" t="s">
        <v>85</v>
      </c>
      <c r="AY1004" s="18" t="s">
        <v>171</v>
      </c>
      <c r="BE1004" s="191">
        <f>IF(N1004="základní",J1004,0)</f>
        <v>0</v>
      </c>
      <c r="BF1004" s="191">
        <f>IF(N1004="snížená",J1004,0)</f>
        <v>0</v>
      </c>
      <c r="BG1004" s="191">
        <f>IF(N1004="zákl. přenesená",J1004,0)</f>
        <v>0</v>
      </c>
      <c r="BH1004" s="191">
        <f>IF(N1004="sníž. přenesená",J1004,0)</f>
        <v>0</v>
      </c>
      <c r="BI1004" s="191">
        <f>IF(N1004="nulová",J1004,0)</f>
        <v>0</v>
      </c>
      <c r="BJ1004" s="18" t="s">
        <v>85</v>
      </c>
      <c r="BK1004" s="191">
        <f>ROUND(I1004*H1004,2)</f>
        <v>0</v>
      </c>
      <c r="BL1004" s="18" t="s">
        <v>254</v>
      </c>
      <c r="BM1004" s="190" t="s">
        <v>1704</v>
      </c>
    </row>
    <row r="1005" spans="1:65" s="13" customFormat="1" ht="11.25">
      <c r="B1005" s="192"/>
      <c r="C1005" s="193"/>
      <c r="D1005" s="194" t="s">
        <v>180</v>
      </c>
      <c r="E1005" s="195" t="s">
        <v>19</v>
      </c>
      <c r="F1005" s="196" t="s">
        <v>3398</v>
      </c>
      <c r="G1005" s="193"/>
      <c r="H1005" s="197">
        <v>166.12</v>
      </c>
      <c r="I1005" s="198"/>
      <c r="J1005" s="193"/>
      <c r="K1005" s="193"/>
      <c r="L1005" s="199"/>
      <c r="M1005" s="200"/>
      <c r="N1005" s="201"/>
      <c r="O1005" s="201"/>
      <c r="P1005" s="201"/>
      <c r="Q1005" s="201"/>
      <c r="R1005" s="201"/>
      <c r="S1005" s="201"/>
      <c r="T1005" s="202"/>
      <c r="AT1005" s="203" t="s">
        <v>180</v>
      </c>
      <c r="AU1005" s="203" t="s">
        <v>85</v>
      </c>
      <c r="AV1005" s="13" t="s">
        <v>85</v>
      </c>
      <c r="AW1005" s="13" t="s">
        <v>34</v>
      </c>
      <c r="AX1005" s="13" t="s">
        <v>79</v>
      </c>
      <c r="AY1005" s="203" t="s">
        <v>171</v>
      </c>
    </row>
    <row r="1006" spans="1:65" s="13" customFormat="1" ht="11.25">
      <c r="B1006" s="192"/>
      <c r="C1006" s="193"/>
      <c r="D1006" s="194" t="s">
        <v>180</v>
      </c>
      <c r="E1006" s="193"/>
      <c r="F1006" s="196" t="s">
        <v>3399</v>
      </c>
      <c r="G1006" s="193"/>
      <c r="H1006" s="197">
        <v>179.41</v>
      </c>
      <c r="I1006" s="198"/>
      <c r="J1006" s="193"/>
      <c r="K1006" s="193"/>
      <c r="L1006" s="199"/>
      <c r="M1006" s="200"/>
      <c r="N1006" s="201"/>
      <c r="O1006" s="201"/>
      <c r="P1006" s="201"/>
      <c r="Q1006" s="201"/>
      <c r="R1006" s="201"/>
      <c r="S1006" s="201"/>
      <c r="T1006" s="202"/>
      <c r="AT1006" s="203" t="s">
        <v>180</v>
      </c>
      <c r="AU1006" s="203" t="s">
        <v>85</v>
      </c>
      <c r="AV1006" s="13" t="s">
        <v>85</v>
      </c>
      <c r="AW1006" s="13" t="s">
        <v>4</v>
      </c>
      <c r="AX1006" s="13" t="s">
        <v>79</v>
      </c>
      <c r="AY1006" s="203" t="s">
        <v>171</v>
      </c>
    </row>
    <row r="1007" spans="1:65" s="2" customFormat="1" ht="33" customHeight="1">
      <c r="A1007" s="35"/>
      <c r="B1007" s="36"/>
      <c r="C1007" s="179" t="s">
        <v>1705</v>
      </c>
      <c r="D1007" s="179" t="s">
        <v>173</v>
      </c>
      <c r="E1007" s="180" t="s">
        <v>1706</v>
      </c>
      <c r="F1007" s="181" t="s">
        <v>1707</v>
      </c>
      <c r="G1007" s="182" t="s">
        <v>231</v>
      </c>
      <c r="H1007" s="183">
        <v>118.61</v>
      </c>
      <c r="I1007" s="184"/>
      <c r="J1007" s="185">
        <f>ROUND(I1007*H1007,2)</f>
        <v>0</v>
      </c>
      <c r="K1007" s="181" t="s">
        <v>177</v>
      </c>
      <c r="L1007" s="40"/>
      <c r="M1007" s="186" t="s">
        <v>19</v>
      </c>
      <c r="N1007" s="187" t="s">
        <v>45</v>
      </c>
      <c r="O1007" s="65"/>
      <c r="P1007" s="188">
        <f>O1007*H1007</f>
        <v>0</v>
      </c>
      <c r="Q1007" s="188">
        <v>4.4999999999999997E-3</v>
      </c>
      <c r="R1007" s="188">
        <f>Q1007*H1007</f>
        <v>0.53374499999999991</v>
      </c>
      <c r="S1007" s="188">
        <v>0</v>
      </c>
      <c r="T1007" s="189">
        <f>S1007*H1007</f>
        <v>0</v>
      </c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/>
      <c r="AR1007" s="190" t="s">
        <v>254</v>
      </c>
      <c r="AT1007" s="190" t="s">
        <v>173</v>
      </c>
      <c r="AU1007" s="190" t="s">
        <v>85</v>
      </c>
      <c r="AY1007" s="18" t="s">
        <v>171</v>
      </c>
      <c r="BE1007" s="191">
        <f>IF(N1007="základní",J1007,0)</f>
        <v>0</v>
      </c>
      <c r="BF1007" s="191">
        <f>IF(N1007="snížená",J1007,0)</f>
        <v>0</v>
      </c>
      <c r="BG1007" s="191">
        <f>IF(N1007="zákl. přenesená",J1007,0)</f>
        <v>0</v>
      </c>
      <c r="BH1007" s="191">
        <f>IF(N1007="sníž. přenesená",J1007,0)</f>
        <v>0</v>
      </c>
      <c r="BI1007" s="191">
        <f>IF(N1007="nulová",J1007,0)</f>
        <v>0</v>
      </c>
      <c r="BJ1007" s="18" t="s">
        <v>85</v>
      </c>
      <c r="BK1007" s="191">
        <f>ROUND(I1007*H1007,2)</f>
        <v>0</v>
      </c>
      <c r="BL1007" s="18" t="s">
        <v>254</v>
      </c>
      <c r="BM1007" s="190" t="s">
        <v>1708</v>
      </c>
    </row>
    <row r="1008" spans="1:65" s="13" customFormat="1" ht="11.25">
      <c r="B1008" s="192"/>
      <c r="C1008" s="193"/>
      <c r="D1008" s="194" t="s">
        <v>180</v>
      </c>
      <c r="E1008" s="195" t="s">
        <v>19</v>
      </c>
      <c r="F1008" s="196" t="s">
        <v>3401</v>
      </c>
      <c r="G1008" s="193"/>
      <c r="H1008" s="197">
        <v>84.93</v>
      </c>
      <c r="I1008" s="198"/>
      <c r="J1008" s="193"/>
      <c r="K1008" s="193"/>
      <c r="L1008" s="199"/>
      <c r="M1008" s="200"/>
      <c r="N1008" s="201"/>
      <c r="O1008" s="201"/>
      <c r="P1008" s="201"/>
      <c r="Q1008" s="201"/>
      <c r="R1008" s="201"/>
      <c r="S1008" s="201"/>
      <c r="T1008" s="202"/>
      <c r="AT1008" s="203" t="s">
        <v>180</v>
      </c>
      <c r="AU1008" s="203" t="s">
        <v>85</v>
      </c>
      <c r="AV1008" s="13" t="s">
        <v>85</v>
      </c>
      <c r="AW1008" s="13" t="s">
        <v>34</v>
      </c>
      <c r="AX1008" s="13" t="s">
        <v>73</v>
      </c>
      <c r="AY1008" s="203" t="s">
        <v>171</v>
      </c>
    </row>
    <row r="1009" spans="1:65" s="13" customFormat="1" ht="11.25">
      <c r="B1009" s="192"/>
      <c r="C1009" s="193"/>
      <c r="D1009" s="194" t="s">
        <v>180</v>
      </c>
      <c r="E1009" s="195" t="s">
        <v>19</v>
      </c>
      <c r="F1009" s="196" t="s">
        <v>3405</v>
      </c>
      <c r="G1009" s="193"/>
      <c r="H1009" s="197">
        <v>33.68</v>
      </c>
      <c r="I1009" s="198"/>
      <c r="J1009" s="193"/>
      <c r="K1009" s="193"/>
      <c r="L1009" s="199"/>
      <c r="M1009" s="200"/>
      <c r="N1009" s="201"/>
      <c r="O1009" s="201"/>
      <c r="P1009" s="201"/>
      <c r="Q1009" s="201"/>
      <c r="R1009" s="201"/>
      <c r="S1009" s="201"/>
      <c r="T1009" s="202"/>
      <c r="AT1009" s="203" t="s">
        <v>180</v>
      </c>
      <c r="AU1009" s="203" t="s">
        <v>85</v>
      </c>
      <c r="AV1009" s="13" t="s">
        <v>85</v>
      </c>
      <c r="AW1009" s="13" t="s">
        <v>34</v>
      </c>
      <c r="AX1009" s="13" t="s">
        <v>73</v>
      </c>
      <c r="AY1009" s="203" t="s">
        <v>171</v>
      </c>
    </row>
    <row r="1010" spans="1:65" s="14" customFormat="1" ht="11.25">
      <c r="B1010" s="204"/>
      <c r="C1010" s="205"/>
      <c r="D1010" s="194" t="s">
        <v>180</v>
      </c>
      <c r="E1010" s="206" t="s">
        <v>19</v>
      </c>
      <c r="F1010" s="207" t="s">
        <v>183</v>
      </c>
      <c r="G1010" s="205"/>
      <c r="H1010" s="208">
        <v>118.61000000000001</v>
      </c>
      <c r="I1010" s="209"/>
      <c r="J1010" s="205"/>
      <c r="K1010" s="205"/>
      <c r="L1010" s="210"/>
      <c r="M1010" s="211"/>
      <c r="N1010" s="212"/>
      <c r="O1010" s="212"/>
      <c r="P1010" s="212"/>
      <c r="Q1010" s="212"/>
      <c r="R1010" s="212"/>
      <c r="S1010" s="212"/>
      <c r="T1010" s="213"/>
      <c r="AT1010" s="214" t="s">
        <v>180</v>
      </c>
      <c r="AU1010" s="214" t="s">
        <v>85</v>
      </c>
      <c r="AV1010" s="14" t="s">
        <v>178</v>
      </c>
      <c r="AW1010" s="14" t="s">
        <v>34</v>
      </c>
      <c r="AX1010" s="14" t="s">
        <v>79</v>
      </c>
      <c r="AY1010" s="214" t="s">
        <v>171</v>
      </c>
    </row>
    <row r="1011" spans="1:65" s="2" customFormat="1" ht="48">
      <c r="A1011" s="35"/>
      <c r="B1011" s="36"/>
      <c r="C1011" s="179" t="s">
        <v>806</v>
      </c>
      <c r="D1011" s="179" t="s">
        <v>173</v>
      </c>
      <c r="E1011" s="180" t="s">
        <v>1709</v>
      </c>
      <c r="F1011" s="181" t="s">
        <v>1710</v>
      </c>
      <c r="G1011" s="182" t="s">
        <v>215</v>
      </c>
      <c r="H1011" s="183">
        <v>1.7629999999999999</v>
      </c>
      <c r="I1011" s="184"/>
      <c r="J1011" s="185">
        <f>ROUND(I1011*H1011,2)</f>
        <v>0</v>
      </c>
      <c r="K1011" s="181" t="s">
        <v>177</v>
      </c>
      <c r="L1011" s="40"/>
      <c r="M1011" s="186" t="s">
        <v>19</v>
      </c>
      <c r="N1011" s="187" t="s">
        <v>45</v>
      </c>
      <c r="O1011" s="65"/>
      <c r="P1011" s="188">
        <f>O1011*H1011</f>
        <v>0</v>
      </c>
      <c r="Q1011" s="188">
        <v>0</v>
      </c>
      <c r="R1011" s="188">
        <f>Q1011*H1011</f>
        <v>0</v>
      </c>
      <c r="S1011" s="188">
        <v>0</v>
      </c>
      <c r="T1011" s="189">
        <f>S1011*H1011</f>
        <v>0</v>
      </c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R1011" s="190" t="s">
        <v>254</v>
      </c>
      <c r="AT1011" s="190" t="s">
        <v>173</v>
      </c>
      <c r="AU1011" s="190" t="s">
        <v>85</v>
      </c>
      <c r="AY1011" s="18" t="s">
        <v>171</v>
      </c>
      <c r="BE1011" s="191">
        <f>IF(N1011="základní",J1011,0)</f>
        <v>0</v>
      </c>
      <c r="BF1011" s="191">
        <f>IF(N1011="snížená",J1011,0)</f>
        <v>0</v>
      </c>
      <c r="BG1011" s="191">
        <f>IF(N1011="zákl. přenesená",J1011,0)</f>
        <v>0</v>
      </c>
      <c r="BH1011" s="191">
        <f>IF(N1011="sníž. přenesená",J1011,0)</f>
        <v>0</v>
      </c>
      <c r="BI1011" s="191">
        <f>IF(N1011="nulová",J1011,0)</f>
        <v>0</v>
      </c>
      <c r="BJ1011" s="18" t="s">
        <v>85</v>
      </c>
      <c r="BK1011" s="191">
        <f>ROUND(I1011*H1011,2)</f>
        <v>0</v>
      </c>
      <c r="BL1011" s="18" t="s">
        <v>254</v>
      </c>
      <c r="BM1011" s="190" t="s">
        <v>1711</v>
      </c>
    </row>
    <row r="1012" spans="1:65" s="2" customFormat="1" ht="48">
      <c r="A1012" s="35"/>
      <c r="B1012" s="36"/>
      <c r="C1012" s="179" t="s">
        <v>1712</v>
      </c>
      <c r="D1012" s="179" t="s">
        <v>173</v>
      </c>
      <c r="E1012" s="180" t="s">
        <v>1713</v>
      </c>
      <c r="F1012" s="181" t="s">
        <v>1714</v>
      </c>
      <c r="G1012" s="182" t="s">
        <v>215</v>
      </c>
      <c r="H1012" s="183">
        <v>1.7629999999999999</v>
      </c>
      <c r="I1012" s="184"/>
      <c r="J1012" s="185">
        <f>ROUND(I1012*H1012,2)</f>
        <v>0</v>
      </c>
      <c r="K1012" s="181" t="s">
        <v>177</v>
      </c>
      <c r="L1012" s="40"/>
      <c r="M1012" s="186" t="s">
        <v>19</v>
      </c>
      <c r="N1012" s="187" t="s">
        <v>45</v>
      </c>
      <c r="O1012" s="65"/>
      <c r="P1012" s="188">
        <f>O1012*H1012</f>
        <v>0</v>
      </c>
      <c r="Q1012" s="188">
        <v>0</v>
      </c>
      <c r="R1012" s="188">
        <f>Q1012*H1012</f>
        <v>0</v>
      </c>
      <c r="S1012" s="188">
        <v>0</v>
      </c>
      <c r="T1012" s="189">
        <f>S1012*H1012</f>
        <v>0</v>
      </c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R1012" s="190" t="s">
        <v>254</v>
      </c>
      <c r="AT1012" s="190" t="s">
        <v>173</v>
      </c>
      <c r="AU1012" s="190" t="s">
        <v>85</v>
      </c>
      <c r="AY1012" s="18" t="s">
        <v>171</v>
      </c>
      <c r="BE1012" s="191">
        <f>IF(N1012="základní",J1012,0)</f>
        <v>0</v>
      </c>
      <c r="BF1012" s="191">
        <f>IF(N1012="snížená",J1012,0)</f>
        <v>0</v>
      </c>
      <c r="BG1012" s="191">
        <f>IF(N1012="zákl. přenesená",J1012,0)</f>
        <v>0</v>
      </c>
      <c r="BH1012" s="191">
        <f>IF(N1012="sníž. přenesená",J1012,0)</f>
        <v>0</v>
      </c>
      <c r="BI1012" s="191">
        <f>IF(N1012="nulová",J1012,0)</f>
        <v>0</v>
      </c>
      <c r="BJ1012" s="18" t="s">
        <v>85</v>
      </c>
      <c r="BK1012" s="191">
        <f>ROUND(I1012*H1012,2)</f>
        <v>0</v>
      </c>
      <c r="BL1012" s="18" t="s">
        <v>254</v>
      </c>
      <c r="BM1012" s="190" t="s">
        <v>1715</v>
      </c>
    </row>
    <row r="1013" spans="1:65" s="12" customFormat="1" ht="22.9" customHeight="1">
      <c r="B1013" s="163"/>
      <c r="C1013" s="164"/>
      <c r="D1013" s="165" t="s">
        <v>72</v>
      </c>
      <c r="E1013" s="177" t="s">
        <v>1716</v>
      </c>
      <c r="F1013" s="177" t="s">
        <v>1717</v>
      </c>
      <c r="G1013" s="164"/>
      <c r="H1013" s="164"/>
      <c r="I1013" s="167"/>
      <c r="J1013" s="178">
        <f>BK1013</f>
        <v>0</v>
      </c>
      <c r="K1013" s="164"/>
      <c r="L1013" s="169"/>
      <c r="M1013" s="170"/>
      <c r="N1013" s="171"/>
      <c r="O1013" s="171"/>
      <c r="P1013" s="172">
        <f>SUM(P1014:P1050)</f>
        <v>0</v>
      </c>
      <c r="Q1013" s="171"/>
      <c r="R1013" s="172">
        <f>SUM(R1014:R1050)</f>
        <v>2.8111481999999999</v>
      </c>
      <c r="S1013" s="171"/>
      <c r="T1013" s="173">
        <f>SUM(T1014:T1050)</f>
        <v>0</v>
      </c>
      <c r="AR1013" s="174" t="s">
        <v>85</v>
      </c>
      <c r="AT1013" s="175" t="s">
        <v>72</v>
      </c>
      <c r="AU1013" s="175" t="s">
        <v>79</v>
      </c>
      <c r="AY1013" s="174" t="s">
        <v>171</v>
      </c>
      <c r="BK1013" s="176">
        <f>SUM(BK1014:BK1050)</f>
        <v>0</v>
      </c>
    </row>
    <row r="1014" spans="1:65" s="2" customFormat="1" ht="24">
      <c r="A1014" s="35"/>
      <c r="B1014" s="36"/>
      <c r="C1014" s="179" t="s">
        <v>1718</v>
      </c>
      <c r="D1014" s="179" t="s">
        <v>173</v>
      </c>
      <c r="E1014" s="180" t="s">
        <v>1719</v>
      </c>
      <c r="F1014" s="181" t="s">
        <v>1720</v>
      </c>
      <c r="G1014" s="182" t="s">
        <v>231</v>
      </c>
      <c r="H1014" s="183">
        <v>137.245</v>
      </c>
      <c r="I1014" s="184"/>
      <c r="J1014" s="185">
        <f>ROUND(I1014*H1014,2)</f>
        <v>0</v>
      </c>
      <c r="K1014" s="181" t="s">
        <v>177</v>
      </c>
      <c r="L1014" s="40"/>
      <c r="M1014" s="186" t="s">
        <v>19</v>
      </c>
      <c r="N1014" s="187" t="s">
        <v>45</v>
      </c>
      <c r="O1014" s="65"/>
      <c r="P1014" s="188">
        <f>O1014*H1014</f>
        <v>0</v>
      </c>
      <c r="Q1014" s="188">
        <v>0</v>
      </c>
      <c r="R1014" s="188">
        <f>Q1014*H1014</f>
        <v>0</v>
      </c>
      <c r="S1014" s="188">
        <v>0</v>
      </c>
      <c r="T1014" s="189">
        <f>S1014*H1014</f>
        <v>0</v>
      </c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R1014" s="190" t="s">
        <v>254</v>
      </c>
      <c r="AT1014" s="190" t="s">
        <v>173</v>
      </c>
      <c r="AU1014" s="190" t="s">
        <v>85</v>
      </c>
      <c r="AY1014" s="18" t="s">
        <v>171</v>
      </c>
      <c r="BE1014" s="191">
        <f>IF(N1014="základní",J1014,0)</f>
        <v>0</v>
      </c>
      <c r="BF1014" s="191">
        <f>IF(N1014="snížená",J1014,0)</f>
        <v>0</v>
      </c>
      <c r="BG1014" s="191">
        <f>IF(N1014="zákl. přenesená",J1014,0)</f>
        <v>0</v>
      </c>
      <c r="BH1014" s="191">
        <f>IF(N1014="sníž. přenesená",J1014,0)</f>
        <v>0</v>
      </c>
      <c r="BI1014" s="191">
        <f>IF(N1014="nulová",J1014,0)</f>
        <v>0</v>
      </c>
      <c r="BJ1014" s="18" t="s">
        <v>85</v>
      </c>
      <c r="BK1014" s="191">
        <f>ROUND(I1014*H1014,2)</f>
        <v>0</v>
      </c>
      <c r="BL1014" s="18" t="s">
        <v>254</v>
      </c>
      <c r="BM1014" s="190" t="s">
        <v>1721</v>
      </c>
    </row>
    <row r="1015" spans="1:65" s="2" customFormat="1" ht="87.75">
      <c r="A1015" s="35"/>
      <c r="B1015" s="36"/>
      <c r="C1015" s="37"/>
      <c r="D1015" s="194" t="s">
        <v>702</v>
      </c>
      <c r="E1015" s="37"/>
      <c r="F1015" s="235" t="s">
        <v>1722</v>
      </c>
      <c r="G1015" s="37"/>
      <c r="H1015" s="37"/>
      <c r="I1015" s="236"/>
      <c r="J1015" s="37"/>
      <c r="K1015" s="37"/>
      <c r="L1015" s="40"/>
      <c r="M1015" s="237"/>
      <c r="N1015" s="238"/>
      <c r="O1015" s="65"/>
      <c r="P1015" s="65"/>
      <c r="Q1015" s="65"/>
      <c r="R1015" s="65"/>
      <c r="S1015" s="65"/>
      <c r="T1015" s="66"/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/>
      <c r="AT1015" s="18" t="s">
        <v>702</v>
      </c>
      <c r="AU1015" s="18" t="s">
        <v>85</v>
      </c>
    </row>
    <row r="1016" spans="1:65" s="13" customFormat="1" ht="11.25">
      <c r="B1016" s="192"/>
      <c r="C1016" s="193"/>
      <c r="D1016" s="194" t="s">
        <v>180</v>
      </c>
      <c r="E1016" s="195" t="s">
        <v>19</v>
      </c>
      <c r="F1016" s="196" t="s">
        <v>3406</v>
      </c>
      <c r="G1016" s="193"/>
      <c r="H1016" s="197">
        <v>137.245</v>
      </c>
      <c r="I1016" s="198"/>
      <c r="J1016" s="193"/>
      <c r="K1016" s="193"/>
      <c r="L1016" s="199"/>
      <c r="M1016" s="200"/>
      <c r="N1016" s="201"/>
      <c r="O1016" s="201"/>
      <c r="P1016" s="201"/>
      <c r="Q1016" s="201"/>
      <c r="R1016" s="201"/>
      <c r="S1016" s="201"/>
      <c r="T1016" s="202"/>
      <c r="AT1016" s="203" t="s">
        <v>180</v>
      </c>
      <c r="AU1016" s="203" t="s">
        <v>85</v>
      </c>
      <c r="AV1016" s="13" t="s">
        <v>85</v>
      </c>
      <c r="AW1016" s="13" t="s">
        <v>34</v>
      </c>
      <c r="AX1016" s="13" t="s">
        <v>79</v>
      </c>
      <c r="AY1016" s="203" t="s">
        <v>171</v>
      </c>
    </row>
    <row r="1017" spans="1:65" s="2" customFormat="1" ht="24">
      <c r="A1017" s="35"/>
      <c r="B1017" s="36"/>
      <c r="C1017" s="179" t="s">
        <v>1724</v>
      </c>
      <c r="D1017" s="179" t="s">
        <v>173</v>
      </c>
      <c r="E1017" s="180" t="s">
        <v>1725</v>
      </c>
      <c r="F1017" s="181" t="s">
        <v>1726</v>
      </c>
      <c r="G1017" s="182" t="s">
        <v>231</v>
      </c>
      <c r="H1017" s="183">
        <v>137.245</v>
      </c>
      <c r="I1017" s="184"/>
      <c r="J1017" s="185">
        <f>ROUND(I1017*H1017,2)</f>
        <v>0</v>
      </c>
      <c r="K1017" s="181" t="s">
        <v>177</v>
      </c>
      <c r="L1017" s="40"/>
      <c r="M1017" s="186" t="s">
        <v>19</v>
      </c>
      <c r="N1017" s="187" t="s">
        <v>45</v>
      </c>
      <c r="O1017" s="65"/>
      <c r="P1017" s="188">
        <f>O1017*H1017</f>
        <v>0</v>
      </c>
      <c r="Q1017" s="188">
        <v>2.9999999999999997E-4</v>
      </c>
      <c r="R1017" s="188">
        <f>Q1017*H1017</f>
        <v>4.1173499999999995E-2</v>
      </c>
      <c r="S1017" s="188">
        <v>0</v>
      </c>
      <c r="T1017" s="189">
        <f>S1017*H1017</f>
        <v>0</v>
      </c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/>
      <c r="AR1017" s="190" t="s">
        <v>254</v>
      </c>
      <c r="AT1017" s="190" t="s">
        <v>173</v>
      </c>
      <c r="AU1017" s="190" t="s">
        <v>85</v>
      </c>
      <c r="AY1017" s="18" t="s">
        <v>171</v>
      </c>
      <c r="BE1017" s="191">
        <f>IF(N1017="základní",J1017,0)</f>
        <v>0</v>
      </c>
      <c r="BF1017" s="191">
        <f>IF(N1017="snížená",J1017,0)</f>
        <v>0</v>
      </c>
      <c r="BG1017" s="191">
        <f>IF(N1017="zákl. přenesená",J1017,0)</f>
        <v>0</v>
      </c>
      <c r="BH1017" s="191">
        <f>IF(N1017="sníž. přenesená",J1017,0)</f>
        <v>0</v>
      </c>
      <c r="BI1017" s="191">
        <f>IF(N1017="nulová",J1017,0)</f>
        <v>0</v>
      </c>
      <c r="BJ1017" s="18" t="s">
        <v>85</v>
      </c>
      <c r="BK1017" s="191">
        <f>ROUND(I1017*H1017,2)</f>
        <v>0</v>
      </c>
      <c r="BL1017" s="18" t="s">
        <v>254</v>
      </c>
      <c r="BM1017" s="190" t="s">
        <v>1727</v>
      </c>
    </row>
    <row r="1018" spans="1:65" s="2" customFormat="1" ht="87.75">
      <c r="A1018" s="35"/>
      <c r="B1018" s="36"/>
      <c r="C1018" s="37"/>
      <c r="D1018" s="194" t="s">
        <v>702</v>
      </c>
      <c r="E1018" s="37"/>
      <c r="F1018" s="235" t="s">
        <v>1722</v>
      </c>
      <c r="G1018" s="37"/>
      <c r="H1018" s="37"/>
      <c r="I1018" s="236"/>
      <c r="J1018" s="37"/>
      <c r="K1018" s="37"/>
      <c r="L1018" s="40"/>
      <c r="M1018" s="237"/>
      <c r="N1018" s="238"/>
      <c r="O1018" s="65"/>
      <c r="P1018" s="65"/>
      <c r="Q1018" s="65"/>
      <c r="R1018" s="65"/>
      <c r="S1018" s="65"/>
      <c r="T1018" s="66"/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T1018" s="18" t="s">
        <v>702</v>
      </c>
      <c r="AU1018" s="18" t="s">
        <v>85</v>
      </c>
    </row>
    <row r="1019" spans="1:65" s="13" customFormat="1" ht="11.25">
      <c r="B1019" s="192"/>
      <c r="C1019" s="193"/>
      <c r="D1019" s="194" t="s">
        <v>180</v>
      </c>
      <c r="E1019" s="195" t="s">
        <v>19</v>
      </c>
      <c r="F1019" s="196" t="s">
        <v>3406</v>
      </c>
      <c r="G1019" s="193"/>
      <c r="H1019" s="197">
        <v>137.245</v>
      </c>
      <c r="I1019" s="198"/>
      <c r="J1019" s="193"/>
      <c r="K1019" s="193"/>
      <c r="L1019" s="199"/>
      <c r="M1019" s="200"/>
      <c r="N1019" s="201"/>
      <c r="O1019" s="201"/>
      <c r="P1019" s="201"/>
      <c r="Q1019" s="201"/>
      <c r="R1019" s="201"/>
      <c r="S1019" s="201"/>
      <c r="T1019" s="202"/>
      <c r="AT1019" s="203" t="s">
        <v>180</v>
      </c>
      <c r="AU1019" s="203" t="s">
        <v>85</v>
      </c>
      <c r="AV1019" s="13" t="s">
        <v>85</v>
      </c>
      <c r="AW1019" s="13" t="s">
        <v>34</v>
      </c>
      <c r="AX1019" s="13" t="s">
        <v>73</v>
      </c>
      <c r="AY1019" s="203" t="s">
        <v>171</v>
      </c>
    </row>
    <row r="1020" spans="1:65" s="14" customFormat="1" ht="11.25">
      <c r="B1020" s="204"/>
      <c r="C1020" s="205"/>
      <c r="D1020" s="194" t="s">
        <v>180</v>
      </c>
      <c r="E1020" s="206" t="s">
        <v>19</v>
      </c>
      <c r="F1020" s="207" t="s">
        <v>183</v>
      </c>
      <c r="G1020" s="205"/>
      <c r="H1020" s="208">
        <v>137.245</v>
      </c>
      <c r="I1020" s="209"/>
      <c r="J1020" s="205"/>
      <c r="K1020" s="205"/>
      <c r="L1020" s="210"/>
      <c r="M1020" s="211"/>
      <c r="N1020" s="212"/>
      <c r="O1020" s="212"/>
      <c r="P1020" s="212"/>
      <c r="Q1020" s="212"/>
      <c r="R1020" s="212"/>
      <c r="S1020" s="212"/>
      <c r="T1020" s="213"/>
      <c r="AT1020" s="214" t="s">
        <v>180</v>
      </c>
      <c r="AU1020" s="214" t="s">
        <v>85</v>
      </c>
      <c r="AV1020" s="14" t="s">
        <v>178</v>
      </c>
      <c r="AW1020" s="14" t="s">
        <v>34</v>
      </c>
      <c r="AX1020" s="14" t="s">
        <v>79</v>
      </c>
      <c r="AY1020" s="214" t="s">
        <v>171</v>
      </c>
    </row>
    <row r="1021" spans="1:65" s="2" customFormat="1" ht="24">
      <c r="A1021" s="35"/>
      <c r="B1021" s="36"/>
      <c r="C1021" s="179" t="s">
        <v>1728</v>
      </c>
      <c r="D1021" s="179" t="s">
        <v>173</v>
      </c>
      <c r="E1021" s="180" t="s">
        <v>1729</v>
      </c>
      <c r="F1021" s="181" t="s">
        <v>1730</v>
      </c>
      <c r="G1021" s="182" t="s">
        <v>231</v>
      </c>
      <c r="H1021" s="183">
        <v>137.245</v>
      </c>
      <c r="I1021" s="184"/>
      <c r="J1021" s="185">
        <f>ROUND(I1021*H1021,2)</f>
        <v>0</v>
      </c>
      <c r="K1021" s="181" t="s">
        <v>177</v>
      </c>
      <c r="L1021" s="40"/>
      <c r="M1021" s="186" t="s">
        <v>19</v>
      </c>
      <c r="N1021" s="187" t="s">
        <v>45</v>
      </c>
      <c r="O1021" s="65"/>
      <c r="P1021" s="188">
        <f>O1021*H1021</f>
        <v>0</v>
      </c>
      <c r="Q1021" s="188">
        <v>1.5E-3</v>
      </c>
      <c r="R1021" s="188">
        <f>Q1021*H1021</f>
        <v>0.20586750000000001</v>
      </c>
      <c r="S1021" s="188">
        <v>0</v>
      </c>
      <c r="T1021" s="189">
        <f>S1021*H1021</f>
        <v>0</v>
      </c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/>
      <c r="AR1021" s="190" t="s">
        <v>254</v>
      </c>
      <c r="AT1021" s="190" t="s">
        <v>173</v>
      </c>
      <c r="AU1021" s="190" t="s">
        <v>85</v>
      </c>
      <c r="AY1021" s="18" t="s">
        <v>171</v>
      </c>
      <c r="BE1021" s="191">
        <f>IF(N1021="základní",J1021,0)</f>
        <v>0</v>
      </c>
      <c r="BF1021" s="191">
        <f>IF(N1021="snížená",J1021,0)</f>
        <v>0</v>
      </c>
      <c r="BG1021" s="191">
        <f>IF(N1021="zákl. přenesená",J1021,0)</f>
        <v>0</v>
      </c>
      <c r="BH1021" s="191">
        <f>IF(N1021="sníž. přenesená",J1021,0)</f>
        <v>0</v>
      </c>
      <c r="BI1021" s="191">
        <f>IF(N1021="nulová",J1021,0)</f>
        <v>0</v>
      </c>
      <c r="BJ1021" s="18" t="s">
        <v>85</v>
      </c>
      <c r="BK1021" s="191">
        <f>ROUND(I1021*H1021,2)</f>
        <v>0</v>
      </c>
      <c r="BL1021" s="18" t="s">
        <v>254</v>
      </c>
      <c r="BM1021" s="190" t="s">
        <v>1731</v>
      </c>
    </row>
    <row r="1022" spans="1:65" s="2" customFormat="1" ht="68.25">
      <c r="A1022" s="35"/>
      <c r="B1022" s="36"/>
      <c r="C1022" s="37"/>
      <c r="D1022" s="194" t="s">
        <v>702</v>
      </c>
      <c r="E1022" s="37"/>
      <c r="F1022" s="235" t="s">
        <v>1732</v>
      </c>
      <c r="G1022" s="37"/>
      <c r="H1022" s="37"/>
      <c r="I1022" s="236"/>
      <c r="J1022" s="37"/>
      <c r="K1022" s="37"/>
      <c r="L1022" s="40"/>
      <c r="M1022" s="237"/>
      <c r="N1022" s="238"/>
      <c r="O1022" s="65"/>
      <c r="P1022" s="65"/>
      <c r="Q1022" s="65"/>
      <c r="R1022" s="65"/>
      <c r="S1022" s="65"/>
      <c r="T1022" s="66"/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T1022" s="18" t="s">
        <v>702</v>
      </c>
      <c r="AU1022" s="18" t="s">
        <v>85</v>
      </c>
    </row>
    <row r="1023" spans="1:65" s="13" customFormat="1" ht="45">
      <c r="B1023" s="192"/>
      <c r="C1023" s="193"/>
      <c r="D1023" s="194" t="s">
        <v>180</v>
      </c>
      <c r="E1023" s="195" t="s">
        <v>19</v>
      </c>
      <c r="F1023" s="196" t="s">
        <v>3407</v>
      </c>
      <c r="G1023" s="193"/>
      <c r="H1023" s="197">
        <v>100.002</v>
      </c>
      <c r="I1023" s="198"/>
      <c r="J1023" s="193"/>
      <c r="K1023" s="193"/>
      <c r="L1023" s="199"/>
      <c r="M1023" s="200"/>
      <c r="N1023" s="201"/>
      <c r="O1023" s="201"/>
      <c r="P1023" s="201"/>
      <c r="Q1023" s="201"/>
      <c r="R1023" s="201"/>
      <c r="S1023" s="201"/>
      <c r="T1023" s="202"/>
      <c r="AT1023" s="203" t="s">
        <v>180</v>
      </c>
      <c r="AU1023" s="203" t="s">
        <v>85</v>
      </c>
      <c r="AV1023" s="13" t="s">
        <v>85</v>
      </c>
      <c r="AW1023" s="13" t="s">
        <v>34</v>
      </c>
      <c r="AX1023" s="13" t="s">
        <v>73</v>
      </c>
      <c r="AY1023" s="203" t="s">
        <v>171</v>
      </c>
    </row>
    <row r="1024" spans="1:65" s="13" customFormat="1" ht="11.25">
      <c r="B1024" s="192"/>
      <c r="C1024" s="193"/>
      <c r="D1024" s="194" t="s">
        <v>180</v>
      </c>
      <c r="E1024" s="195" t="s">
        <v>19</v>
      </c>
      <c r="F1024" s="196" t="s">
        <v>3408</v>
      </c>
      <c r="G1024" s="193"/>
      <c r="H1024" s="197">
        <v>-8</v>
      </c>
      <c r="I1024" s="198"/>
      <c r="J1024" s="193"/>
      <c r="K1024" s="193"/>
      <c r="L1024" s="199"/>
      <c r="M1024" s="200"/>
      <c r="N1024" s="201"/>
      <c r="O1024" s="201"/>
      <c r="P1024" s="201"/>
      <c r="Q1024" s="201"/>
      <c r="R1024" s="201"/>
      <c r="S1024" s="201"/>
      <c r="T1024" s="202"/>
      <c r="AT1024" s="203" t="s">
        <v>180</v>
      </c>
      <c r="AU1024" s="203" t="s">
        <v>85</v>
      </c>
      <c r="AV1024" s="13" t="s">
        <v>85</v>
      </c>
      <c r="AW1024" s="13" t="s">
        <v>34</v>
      </c>
      <c r="AX1024" s="13" t="s">
        <v>73</v>
      </c>
      <c r="AY1024" s="203" t="s">
        <v>171</v>
      </c>
    </row>
    <row r="1025" spans="1:65" s="13" customFormat="1" ht="33.75">
      <c r="B1025" s="192"/>
      <c r="C1025" s="193"/>
      <c r="D1025" s="194" t="s">
        <v>180</v>
      </c>
      <c r="E1025" s="195" t="s">
        <v>19</v>
      </c>
      <c r="F1025" s="196" t="s">
        <v>3409</v>
      </c>
      <c r="G1025" s="193"/>
      <c r="H1025" s="197">
        <v>45.243000000000002</v>
      </c>
      <c r="I1025" s="198"/>
      <c r="J1025" s="193"/>
      <c r="K1025" s="193"/>
      <c r="L1025" s="199"/>
      <c r="M1025" s="200"/>
      <c r="N1025" s="201"/>
      <c r="O1025" s="201"/>
      <c r="P1025" s="201"/>
      <c r="Q1025" s="201"/>
      <c r="R1025" s="201"/>
      <c r="S1025" s="201"/>
      <c r="T1025" s="202"/>
      <c r="AT1025" s="203" t="s">
        <v>180</v>
      </c>
      <c r="AU1025" s="203" t="s">
        <v>85</v>
      </c>
      <c r="AV1025" s="13" t="s">
        <v>85</v>
      </c>
      <c r="AW1025" s="13" t="s">
        <v>34</v>
      </c>
      <c r="AX1025" s="13" t="s">
        <v>73</v>
      </c>
      <c r="AY1025" s="203" t="s">
        <v>171</v>
      </c>
    </row>
    <row r="1026" spans="1:65" s="14" customFormat="1" ht="11.25">
      <c r="B1026" s="204"/>
      <c r="C1026" s="205"/>
      <c r="D1026" s="194" t="s">
        <v>180</v>
      </c>
      <c r="E1026" s="206" t="s">
        <v>19</v>
      </c>
      <c r="F1026" s="207" t="s">
        <v>183</v>
      </c>
      <c r="G1026" s="205"/>
      <c r="H1026" s="208">
        <v>137.245</v>
      </c>
      <c r="I1026" s="209"/>
      <c r="J1026" s="205"/>
      <c r="K1026" s="205"/>
      <c r="L1026" s="210"/>
      <c r="M1026" s="211"/>
      <c r="N1026" s="212"/>
      <c r="O1026" s="212"/>
      <c r="P1026" s="212"/>
      <c r="Q1026" s="212"/>
      <c r="R1026" s="212"/>
      <c r="S1026" s="212"/>
      <c r="T1026" s="213"/>
      <c r="AT1026" s="214" t="s">
        <v>180</v>
      </c>
      <c r="AU1026" s="214" t="s">
        <v>85</v>
      </c>
      <c r="AV1026" s="14" t="s">
        <v>178</v>
      </c>
      <c r="AW1026" s="14" t="s">
        <v>34</v>
      </c>
      <c r="AX1026" s="14" t="s">
        <v>79</v>
      </c>
      <c r="AY1026" s="214" t="s">
        <v>171</v>
      </c>
    </row>
    <row r="1027" spans="1:65" s="2" customFormat="1" ht="24">
      <c r="A1027" s="35"/>
      <c r="B1027" s="36"/>
      <c r="C1027" s="179" t="s">
        <v>1733</v>
      </c>
      <c r="D1027" s="179" t="s">
        <v>173</v>
      </c>
      <c r="E1027" s="180" t="s">
        <v>1734</v>
      </c>
      <c r="F1027" s="181" t="s">
        <v>1735</v>
      </c>
      <c r="G1027" s="182" t="s">
        <v>266</v>
      </c>
      <c r="H1027" s="183">
        <v>6</v>
      </c>
      <c r="I1027" s="184"/>
      <c r="J1027" s="185">
        <f>ROUND(I1027*H1027,2)</f>
        <v>0</v>
      </c>
      <c r="K1027" s="181" t="s">
        <v>177</v>
      </c>
      <c r="L1027" s="40"/>
      <c r="M1027" s="186" t="s">
        <v>19</v>
      </c>
      <c r="N1027" s="187" t="s">
        <v>45</v>
      </c>
      <c r="O1027" s="65"/>
      <c r="P1027" s="188">
        <f>O1027*H1027</f>
        <v>0</v>
      </c>
      <c r="Q1027" s="188">
        <v>2.1000000000000001E-4</v>
      </c>
      <c r="R1027" s="188">
        <f>Q1027*H1027</f>
        <v>1.2600000000000001E-3</v>
      </c>
      <c r="S1027" s="188">
        <v>0</v>
      </c>
      <c r="T1027" s="189">
        <f>S1027*H1027</f>
        <v>0</v>
      </c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R1027" s="190" t="s">
        <v>254</v>
      </c>
      <c r="AT1027" s="190" t="s">
        <v>173</v>
      </c>
      <c r="AU1027" s="190" t="s">
        <v>85</v>
      </c>
      <c r="AY1027" s="18" t="s">
        <v>171</v>
      </c>
      <c r="BE1027" s="191">
        <f>IF(N1027="základní",J1027,0)</f>
        <v>0</v>
      </c>
      <c r="BF1027" s="191">
        <f>IF(N1027="snížená",J1027,0)</f>
        <v>0</v>
      </c>
      <c r="BG1027" s="191">
        <f>IF(N1027="zákl. přenesená",J1027,0)</f>
        <v>0</v>
      </c>
      <c r="BH1027" s="191">
        <f>IF(N1027="sníž. přenesená",J1027,0)</f>
        <v>0</v>
      </c>
      <c r="BI1027" s="191">
        <f>IF(N1027="nulová",J1027,0)</f>
        <v>0</v>
      </c>
      <c r="BJ1027" s="18" t="s">
        <v>85</v>
      </c>
      <c r="BK1027" s="191">
        <f>ROUND(I1027*H1027,2)</f>
        <v>0</v>
      </c>
      <c r="BL1027" s="18" t="s">
        <v>254</v>
      </c>
      <c r="BM1027" s="190" t="s">
        <v>1736</v>
      </c>
    </row>
    <row r="1028" spans="1:65" s="13" customFormat="1" ht="11.25">
      <c r="B1028" s="192"/>
      <c r="C1028" s="193"/>
      <c r="D1028" s="194" t="s">
        <v>180</v>
      </c>
      <c r="E1028" s="195" t="s">
        <v>19</v>
      </c>
      <c r="F1028" s="196" t="s">
        <v>202</v>
      </c>
      <c r="G1028" s="193"/>
      <c r="H1028" s="197">
        <v>6</v>
      </c>
      <c r="I1028" s="198"/>
      <c r="J1028" s="193"/>
      <c r="K1028" s="193"/>
      <c r="L1028" s="199"/>
      <c r="M1028" s="200"/>
      <c r="N1028" s="201"/>
      <c r="O1028" s="201"/>
      <c r="P1028" s="201"/>
      <c r="Q1028" s="201"/>
      <c r="R1028" s="201"/>
      <c r="S1028" s="201"/>
      <c r="T1028" s="202"/>
      <c r="AT1028" s="203" t="s">
        <v>180</v>
      </c>
      <c r="AU1028" s="203" t="s">
        <v>85</v>
      </c>
      <c r="AV1028" s="13" t="s">
        <v>85</v>
      </c>
      <c r="AW1028" s="13" t="s">
        <v>34</v>
      </c>
      <c r="AX1028" s="13" t="s">
        <v>73</v>
      </c>
      <c r="AY1028" s="203" t="s">
        <v>171</v>
      </c>
    </row>
    <row r="1029" spans="1:65" s="14" customFormat="1" ht="11.25">
      <c r="B1029" s="204"/>
      <c r="C1029" s="205"/>
      <c r="D1029" s="194" t="s">
        <v>180</v>
      </c>
      <c r="E1029" s="206" t="s">
        <v>19</v>
      </c>
      <c r="F1029" s="207" t="s">
        <v>183</v>
      </c>
      <c r="G1029" s="205"/>
      <c r="H1029" s="208">
        <v>6</v>
      </c>
      <c r="I1029" s="209"/>
      <c r="J1029" s="205"/>
      <c r="K1029" s="205"/>
      <c r="L1029" s="210"/>
      <c r="M1029" s="211"/>
      <c r="N1029" s="212"/>
      <c r="O1029" s="212"/>
      <c r="P1029" s="212"/>
      <c r="Q1029" s="212"/>
      <c r="R1029" s="212"/>
      <c r="S1029" s="212"/>
      <c r="T1029" s="213"/>
      <c r="AT1029" s="214" t="s">
        <v>180</v>
      </c>
      <c r="AU1029" s="214" t="s">
        <v>85</v>
      </c>
      <c r="AV1029" s="14" t="s">
        <v>178</v>
      </c>
      <c r="AW1029" s="14" t="s">
        <v>34</v>
      </c>
      <c r="AX1029" s="14" t="s">
        <v>79</v>
      </c>
      <c r="AY1029" s="214" t="s">
        <v>171</v>
      </c>
    </row>
    <row r="1030" spans="1:65" s="2" customFormat="1" ht="24">
      <c r="A1030" s="35"/>
      <c r="B1030" s="36"/>
      <c r="C1030" s="179" t="s">
        <v>1738</v>
      </c>
      <c r="D1030" s="179" t="s">
        <v>173</v>
      </c>
      <c r="E1030" s="180" t="s">
        <v>1739</v>
      </c>
      <c r="F1030" s="181" t="s">
        <v>1740</v>
      </c>
      <c r="G1030" s="182" t="s">
        <v>318</v>
      </c>
      <c r="H1030" s="183">
        <v>65.05</v>
      </c>
      <c r="I1030" s="184"/>
      <c r="J1030" s="185">
        <f>ROUND(I1030*H1030,2)</f>
        <v>0</v>
      </c>
      <c r="K1030" s="181" t="s">
        <v>177</v>
      </c>
      <c r="L1030" s="40"/>
      <c r="M1030" s="186" t="s">
        <v>19</v>
      </c>
      <c r="N1030" s="187" t="s">
        <v>45</v>
      </c>
      <c r="O1030" s="65"/>
      <c r="P1030" s="188">
        <f>O1030*H1030</f>
        <v>0</v>
      </c>
      <c r="Q1030" s="188">
        <v>3.2200000000000002E-4</v>
      </c>
      <c r="R1030" s="188">
        <f>Q1030*H1030</f>
        <v>2.0946099999999999E-2</v>
      </c>
      <c r="S1030" s="188">
        <v>0</v>
      </c>
      <c r="T1030" s="189">
        <f>S1030*H1030</f>
        <v>0</v>
      </c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/>
      <c r="AR1030" s="190" t="s">
        <v>254</v>
      </c>
      <c r="AT1030" s="190" t="s">
        <v>173</v>
      </c>
      <c r="AU1030" s="190" t="s">
        <v>85</v>
      </c>
      <c r="AY1030" s="18" t="s">
        <v>171</v>
      </c>
      <c r="BE1030" s="191">
        <f>IF(N1030="základní",J1030,0)</f>
        <v>0</v>
      </c>
      <c r="BF1030" s="191">
        <f>IF(N1030="snížená",J1030,0)</f>
        <v>0</v>
      </c>
      <c r="BG1030" s="191">
        <f>IF(N1030="zákl. přenesená",J1030,0)</f>
        <v>0</v>
      </c>
      <c r="BH1030" s="191">
        <f>IF(N1030="sníž. přenesená",J1030,0)</f>
        <v>0</v>
      </c>
      <c r="BI1030" s="191">
        <f>IF(N1030="nulová",J1030,0)</f>
        <v>0</v>
      </c>
      <c r="BJ1030" s="18" t="s">
        <v>85</v>
      </c>
      <c r="BK1030" s="191">
        <f>ROUND(I1030*H1030,2)</f>
        <v>0</v>
      </c>
      <c r="BL1030" s="18" t="s">
        <v>254</v>
      </c>
      <c r="BM1030" s="190" t="s">
        <v>1741</v>
      </c>
    </row>
    <row r="1031" spans="1:65" s="13" customFormat="1" ht="45">
      <c r="B1031" s="192"/>
      <c r="C1031" s="193"/>
      <c r="D1031" s="194" t="s">
        <v>180</v>
      </c>
      <c r="E1031" s="195" t="s">
        <v>19</v>
      </c>
      <c r="F1031" s="196" t="s">
        <v>3410</v>
      </c>
      <c r="G1031" s="193"/>
      <c r="H1031" s="197">
        <v>47.62</v>
      </c>
      <c r="I1031" s="198"/>
      <c r="J1031" s="193"/>
      <c r="K1031" s="193"/>
      <c r="L1031" s="199"/>
      <c r="M1031" s="200"/>
      <c r="N1031" s="201"/>
      <c r="O1031" s="201"/>
      <c r="P1031" s="201"/>
      <c r="Q1031" s="201"/>
      <c r="R1031" s="201"/>
      <c r="S1031" s="201"/>
      <c r="T1031" s="202"/>
      <c r="AT1031" s="203" t="s">
        <v>180</v>
      </c>
      <c r="AU1031" s="203" t="s">
        <v>85</v>
      </c>
      <c r="AV1031" s="13" t="s">
        <v>85</v>
      </c>
      <c r="AW1031" s="13" t="s">
        <v>34</v>
      </c>
      <c r="AX1031" s="13" t="s">
        <v>73</v>
      </c>
      <c r="AY1031" s="203" t="s">
        <v>171</v>
      </c>
    </row>
    <row r="1032" spans="1:65" s="13" customFormat="1" ht="11.25">
      <c r="B1032" s="192"/>
      <c r="C1032" s="193"/>
      <c r="D1032" s="194" t="s">
        <v>180</v>
      </c>
      <c r="E1032" s="195" t="s">
        <v>19</v>
      </c>
      <c r="F1032" s="196" t="s">
        <v>3411</v>
      </c>
      <c r="G1032" s="193"/>
      <c r="H1032" s="197">
        <v>-4</v>
      </c>
      <c r="I1032" s="198"/>
      <c r="J1032" s="193"/>
      <c r="K1032" s="193"/>
      <c r="L1032" s="199"/>
      <c r="M1032" s="200"/>
      <c r="N1032" s="201"/>
      <c r="O1032" s="201"/>
      <c r="P1032" s="201"/>
      <c r="Q1032" s="201"/>
      <c r="R1032" s="201"/>
      <c r="S1032" s="201"/>
      <c r="T1032" s="202"/>
      <c r="AT1032" s="203" t="s">
        <v>180</v>
      </c>
      <c r="AU1032" s="203" t="s">
        <v>85</v>
      </c>
      <c r="AV1032" s="13" t="s">
        <v>85</v>
      </c>
      <c r="AW1032" s="13" t="s">
        <v>34</v>
      </c>
      <c r="AX1032" s="13" t="s">
        <v>73</v>
      </c>
      <c r="AY1032" s="203" t="s">
        <v>171</v>
      </c>
    </row>
    <row r="1033" spans="1:65" s="13" customFormat="1" ht="33.75">
      <c r="B1033" s="192"/>
      <c r="C1033" s="193"/>
      <c r="D1033" s="194" t="s">
        <v>180</v>
      </c>
      <c r="E1033" s="195" t="s">
        <v>19</v>
      </c>
      <c r="F1033" s="196" t="s">
        <v>3412</v>
      </c>
      <c r="G1033" s="193"/>
      <c r="H1033" s="197">
        <v>21.43</v>
      </c>
      <c r="I1033" s="198"/>
      <c r="J1033" s="193"/>
      <c r="K1033" s="193"/>
      <c r="L1033" s="199"/>
      <c r="M1033" s="200"/>
      <c r="N1033" s="201"/>
      <c r="O1033" s="201"/>
      <c r="P1033" s="201"/>
      <c r="Q1033" s="201"/>
      <c r="R1033" s="201"/>
      <c r="S1033" s="201"/>
      <c r="T1033" s="202"/>
      <c r="AT1033" s="203" t="s">
        <v>180</v>
      </c>
      <c r="AU1033" s="203" t="s">
        <v>85</v>
      </c>
      <c r="AV1033" s="13" t="s">
        <v>85</v>
      </c>
      <c r="AW1033" s="13" t="s">
        <v>34</v>
      </c>
      <c r="AX1033" s="13" t="s">
        <v>73</v>
      </c>
      <c r="AY1033" s="203" t="s">
        <v>171</v>
      </c>
    </row>
    <row r="1034" spans="1:65" s="14" customFormat="1" ht="11.25">
      <c r="B1034" s="204"/>
      <c r="C1034" s="205"/>
      <c r="D1034" s="194" t="s">
        <v>180</v>
      </c>
      <c r="E1034" s="206" t="s">
        <v>19</v>
      </c>
      <c r="F1034" s="207" t="s">
        <v>183</v>
      </c>
      <c r="G1034" s="205"/>
      <c r="H1034" s="208">
        <v>65.05</v>
      </c>
      <c r="I1034" s="209"/>
      <c r="J1034" s="205"/>
      <c r="K1034" s="205"/>
      <c r="L1034" s="210"/>
      <c r="M1034" s="211"/>
      <c r="N1034" s="212"/>
      <c r="O1034" s="212"/>
      <c r="P1034" s="212"/>
      <c r="Q1034" s="212"/>
      <c r="R1034" s="212"/>
      <c r="S1034" s="212"/>
      <c r="T1034" s="213"/>
      <c r="AT1034" s="214" t="s">
        <v>180</v>
      </c>
      <c r="AU1034" s="214" t="s">
        <v>85</v>
      </c>
      <c r="AV1034" s="14" t="s">
        <v>178</v>
      </c>
      <c r="AW1034" s="14" t="s">
        <v>34</v>
      </c>
      <c r="AX1034" s="14" t="s">
        <v>79</v>
      </c>
      <c r="AY1034" s="214" t="s">
        <v>171</v>
      </c>
    </row>
    <row r="1035" spans="1:65" s="2" customFormat="1" ht="36">
      <c r="A1035" s="35"/>
      <c r="B1035" s="36"/>
      <c r="C1035" s="179" t="s">
        <v>1742</v>
      </c>
      <c r="D1035" s="179" t="s">
        <v>173</v>
      </c>
      <c r="E1035" s="180" t="s">
        <v>1743</v>
      </c>
      <c r="F1035" s="181" t="s">
        <v>1744</v>
      </c>
      <c r="G1035" s="182" t="s">
        <v>231</v>
      </c>
      <c r="H1035" s="183">
        <v>137.245</v>
      </c>
      <c r="I1035" s="184"/>
      <c r="J1035" s="185">
        <f>ROUND(I1035*H1035,2)</f>
        <v>0</v>
      </c>
      <c r="K1035" s="181" t="s">
        <v>177</v>
      </c>
      <c r="L1035" s="40"/>
      <c r="M1035" s="186" t="s">
        <v>19</v>
      </c>
      <c r="N1035" s="187" t="s">
        <v>45</v>
      </c>
      <c r="O1035" s="65"/>
      <c r="P1035" s="188">
        <f>O1035*H1035</f>
        <v>0</v>
      </c>
      <c r="Q1035" s="188">
        <v>6.0000000000000001E-3</v>
      </c>
      <c r="R1035" s="188">
        <f>Q1035*H1035</f>
        <v>0.82347000000000004</v>
      </c>
      <c r="S1035" s="188">
        <v>0</v>
      </c>
      <c r="T1035" s="189">
        <f>S1035*H1035</f>
        <v>0</v>
      </c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/>
      <c r="AR1035" s="190" t="s">
        <v>254</v>
      </c>
      <c r="AT1035" s="190" t="s">
        <v>173</v>
      </c>
      <c r="AU1035" s="190" t="s">
        <v>85</v>
      </c>
      <c r="AY1035" s="18" t="s">
        <v>171</v>
      </c>
      <c r="BE1035" s="191">
        <f>IF(N1035="základní",J1035,0)</f>
        <v>0</v>
      </c>
      <c r="BF1035" s="191">
        <f>IF(N1035="snížená",J1035,0)</f>
        <v>0</v>
      </c>
      <c r="BG1035" s="191">
        <f>IF(N1035="zákl. přenesená",J1035,0)</f>
        <v>0</v>
      </c>
      <c r="BH1035" s="191">
        <f>IF(N1035="sníž. přenesená",J1035,0)</f>
        <v>0</v>
      </c>
      <c r="BI1035" s="191">
        <f>IF(N1035="nulová",J1035,0)</f>
        <v>0</v>
      </c>
      <c r="BJ1035" s="18" t="s">
        <v>85</v>
      </c>
      <c r="BK1035" s="191">
        <f>ROUND(I1035*H1035,2)</f>
        <v>0</v>
      </c>
      <c r="BL1035" s="18" t="s">
        <v>254</v>
      </c>
      <c r="BM1035" s="190" t="s">
        <v>1745</v>
      </c>
    </row>
    <row r="1036" spans="1:65" s="13" customFormat="1" ht="45">
      <c r="B1036" s="192"/>
      <c r="C1036" s="193"/>
      <c r="D1036" s="194" t="s">
        <v>180</v>
      </c>
      <c r="E1036" s="195" t="s">
        <v>19</v>
      </c>
      <c r="F1036" s="196" t="s">
        <v>3407</v>
      </c>
      <c r="G1036" s="193"/>
      <c r="H1036" s="197">
        <v>100.002</v>
      </c>
      <c r="I1036" s="198"/>
      <c r="J1036" s="193"/>
      <c r="K1036" s="193"/>
      <c r="L1036" s="199"/>
      <c r="M1036" s="200"/>
      <c r="N1036" s="201"/>
      <c r="O1036" s="201"/>
      <c r="P1036" s="201"/>
      <c r="Q1036" s="201"/>
      <c r="R1036" s="201"/>
      <c r="S1036" s="201"/>
      <c r="T1036" s="202"/>
      <c r="AT1036" s="203" t="s">
        <v>180</v>
      </c>
      <c r="AU1036" s="203" t="s">
        <v>85</v>
      </c>
      <c r="AV1036" s="13" t="s">
        <v>85</v>
      </c>
      <c r="AW1036" s="13" t="s">
        <v>34</v>
      </c>
      <c r="AX1036" s="13" t="s">
        <v>73</v>
      </c>
      <c r="AY1036" s="203" t="s">
        <v>171</v>
      </c>
    </row>
    <row r="1037" spans="1:65" s="13" customFormat="1" ht="11.25">
      <c r="B1037" s="192"/>
      <c r="C1037" s="193"/>
      <c r="D1037" s="194" t="s">
        <v>180</v>
      </c>
      <c r="E1037" s="195" t="s">
        <v>19</v>
      </c>
      <c r="F1037" s="196" t="s">
        <v>3408</v>
      </c>
      <c r="G1037" s="193"/>
      <c r="H1037" s="197">
        <v>-8</v>
      </c>
      <c r="I1037" s="198"/>
      <c r="J1037" s="193"/>
      <c r="K1037" s="193"/>
      <c r="L1037" s="199"/>
      <c r="M1037" s="200"/>
      <c r="N1037" s="201"/>
      <c r="O1037" s="201"/>
      <c r="P1037" s="201"/>
      <c r="Q1037" s="201"/>
      <c r="R1037" s="201"/>
      <c r="S1037" s="201"/>
      <c r="T1037" s="202"/>
      <c r="AT1037" s="203" t="s">
        <v>180</v>
      </c>
      <c r="AU1037" s="203" t="s">
        <v>85</v>
      </c>
      <c r="AV1037" s="13" t="s">
        <v>85</v>
      </c>
      <c r="AW1037" s="13" t="s">
        <v>34</v>
      </c>
      <c r="AX1037" s="13" t="s">
        <v>73</v>
      </c>
      <c r="AY1037" s="203" t="s">
        <v>171</v>
      </c>
    </row>
    <row r="1038" spans="1:65" s="13" customFormat="1" ht="33.75">
      <c r="B1038" s="192"/>
      <c r="C1038" s="193"/>
      <c r="D1038" s="194" t="s">
        <v>180</v>
      </c>
      <c r="E1038" s="195" t="s">
        <v>19</v>
      </c>
      <c r="F1038" s="196" t="s">
        <v>3409</v>
      </c>
      <c r="G1038" s="193"/>
      <c r="H1038" s="197">
        <v>45.243000000000002</v>
      </c>
      <c r="I1038" s="198"/>
      <c r="J1038" s="193"/>
      <c r="K1038" s="193"/>
      <c r="L1038" s="199"/>
      <c r="M1038" s="200"/>
      <c r="N1038" s="201"/>
      <c r="O1038" s="201"/>
      <c r="P1038" s="201"/>
      <c r="Q1038" s="201"/>
      <c r="R1038" s="201"/>
      <c r="S1038" s="201"/>
      <c r="T1038" s="202"/>
      <c r="AT1038" s="203" t="s">
        <v>180</v>
      </c>
      <c r="AU1038" s="203" t="s">
        <v>85</v>
      </c>
      <c r="AV1038" s="13" t="s">
        <v>85</v>
      </c>
      <c r="AW1038" s="13" t="s">
        <v>34</v>
      </c>
      <c r="AX1038" s="13" t="s">
        <v>73</v>
      </c>
      <c r="AY1038" s="203" t="s">
        <v>171</v>
      </c>
    </row>
    <row r="1039" spans="1:65" s="14" customFormat="1" ht="11.25">
      <c r="B1039" s="204"/>
      <c r="C1039" s="205"/>
      <c r="D1039" s="194" t="s">
        <v>180</v>
      </c>
      <c r="E1039" s="206" t="s">
        <v>19</v>
      </c>
      <c r="F1039" s="207" t="s">
        <v>183</v>
      </c>
      <c r="G1039" s="205"/>
      <c r="H1039" s="208">
        <v>137.245</v>
      </c>
      <c r="I1039" s="209"/>
      <c r="J1039" s="205"/>
      <c r="K1039" s="205"/>
      <c r="L1039" s="210"/>
      <c r="M1039" s="211"/>
      <c r="N1039" s="212"/>
      <c r="O1039" s="212"/>
      <c r="P1039" s="212"/>
      <c r="Q1039" s="212"/>
      <c r="R1039" s="212"/>
      <c r="S1039" s="212"/>
      <c r="T1039" s="213"/>
      <c r="AT1039" s="214" t="s">
        <v>180</v>
      </c>
      <c r="AU1039" s="214" t="s">
        <v>85</v>
      </c>
      <c r="AV1039" s="14" t="s">
        <v>178</v>
      </c>
      <c r="AW1039" s="14" t="s">
        <v>34</v>
      </c>
      <c r="AX1039" s="14" t="s">
        <v>79</v>
      </c>
      <c r="AY1039" s="214" t="s">
        <v>171</v>
      </c>
    </row>
    <row r="1040" spans="1:65" s="2" customFormat="1" ht="16.5" customHeight="1">
      <c r="A1040" s="35"/>
      <c r="B1040" s="36"/>
      <c r="C1040" s="215" t="s">
        <v>1749</v>
      </c>
      <c r="D1040" s="215" t="s">
        <v>285</v>
      </c>
      <c r="E1040" s="216" t="s">
        <v>1750</v>
      </c>
      <c r="F1040" s="217" t="s">
        <v>1751</v>
      </c>
      <c r="G1040" s="218" t="s">
        <v>231</v>
      </c>
      <c r="H1040" s="219">
        <v>144.107</v>
      </c>
      <c r="I1040" s="220"/>
      <c r="J1040" s="221">
        <f>ROUND(I1040*H1040,2)</f>
        <v>0</v>
      </c>
      <c r="K1040" s="217" t="s">
        <v>177</v>
      </c>
      <c r="L1040" s="222"/>
      <c r="M1040" s="223" t="s">
        <v>19</v>
      </c>
      <c r="N1040" s="224" t="s">
        <v>45</v>
      </c>
      <c r="O1040" s="65"/>
      <c r="P1040" s="188">
        <f>O1040*H1040</f>
        <v>0</v>
      </c>
      <c r="Q1040" s="188">
        <v>1.18E-2</v>
      </c>
      <c r="R1040" s="188">
        <f>Q1040*H1040</f>
        <v>1.7004626</v>
      </c>
      <c r="S1040" s="188">
        <v>0</v>
      </c>
      <c r="T1040" s="189">
        <f>S1040*H1040</f>
        <v>0</v>
      </c>
      <c r="U1040" s="35"/>
      <c r="V1040" s="35"/>
      <c r="W1040" s="35"/>
      <c r="X1040" s="35"/>
      <c r="Y1040" s="35"/>
      <c r="Z1040" s="35"/>
      <c r="AA1040" s="35"/>
      <c r="AB1040" s="35"/>
      <c r="AC1040" s="35"/>
      <c r="AD1040" s="35"/>
      <c r="AE1040" s="35"/>
      <c r="AR1040" s="190" t="s">
        <v>341</v>
      </c>
      <c r="AT1040" s="190" t="s">
        <v>285</v>
      </c>
      <c r="AU1040" s="190" t="s">
        <v>85</v>
      </c>
      <c r="AY1040" s="18" t="s">
        <v>171</v>
      </c>
      <c r="BE1040" s="191">
        <f>IF(N1040="základní",J1040,0)</f>
        <v>0</v>
      </c>
      <c r="BF1040" s="191">
        <f>IF(N1040="snížená",J1040,0)</f>
        <v>0</v>
      </c>
      <c r="BG1040" s="191">
        <f>IF(N1040="zákl. přenesená",J1040,0)</f>
        <v>0</v>
      </c>
      <c r="BH1040" s="191">
        <f>IF(N1040="sníž. přenesená",J1040,0)</f>
        <v>0</v>
      </c>
      <c r="BI1040" s="191">
        <f>IF(N1040="nulová",J1040,0)</f>
        <v>0</v>
      </c>
      <c r="BJ1040" s="18" t="s">
        <v>85</v>
      </c>
      <c r="BK1040" s="191">
        <f>ROUND(I1040*H1040,2)</f>
        <v>0</v>
      </c>
      <c r="BL1040" s="18" t="s">
        <v>254</v>
      </c>
      <c r="BM1040" s="190" t="s">
        <v>1752</v>
      </c>
    </row>
    <row r="1041" spans="1:65" s="13" customFormat="1" ht="11.25">
      <c r="B1041" s="192"/>
      <c r="C1041" s="193"/>
      <c r="D1041" s="194" t="s">
        <v>180</v>
      </c>
      <c r="E1041" s="195" t="s">
        <v>19</v>
      </c>
      <c r="F1041" s="196" t="s">
        <v>3413</v>
      </c>
      <c r="G1041" s="193"/>
      <c r="H1041" s="197">
        <v>144.107</v>
      </c>
      <c r="I1041" s="198"/>
      <c r="J1041" s="193"/>
      <c r="K1041" s="193"/>
      <c r="L1041" s="199"/>
      <c r="M1041" s="200"/>
      <c r="N1041" s="201"/>
      <c r="O1041" s="201"/>
      <c r="P1041" s="201"/>
      <c r="Q1041" s="201"/>
      <c r="R1041" s="201"/>
      <c r="S1041" s="201"/>
      <c r="T1041" s="202"/>
      <c r="AT1041" s="203" t="s">
        <v>180</v>
      </c>
      <c r="AU1041" s="203" t="s">
        <v>85</v>
      </c>
      <c r="AV1041" s="13" t="s">
        <v>85</v>
      </c>
      <c r="AW1041" s="13" t="s">
        <v>34</v>
      </c>
      <c r="AX1041" s="13" t="s">
        <v>79</v>
      </c>
      <c r="AY1041" s="203" t="s">
        <v>171</v>
      </c>
    </row>
    <row r="1042" spans="1:65" s="2" customFormat="1" ht="24">
      <c r="A1042" s="35"/>
      <c r="B1042" s="36"/>
      <c r="C1042" s="179" t="s">
        <v>1754</v>
      </c>
      <c r="D1042" s="179" t="s">
        <v>173</v>
      </c>
      <c r="E1042" s="180" t="s">
        <v>1755</v>
      </c>
      <c r="F1042" s="181" t="s">
        <v>1756</v>
      </c>
      <c r="G1042" s="182" t="s">
        <v>318</v>
      </c>
      <c r="H1042" s="183">
        <v>32.67</v>
      </c>
      <c r="I1042" s="184"/>
      <c r="J1042" s="185">
        <f>ROUND(I1042*H1042,2)</f>
        <v>0</v>
      </c>
      <c r="K1042" s="181" t="s">
        <v>177</v>
      </c>
      <c r="L1042" s="40"/>
      <c r="M1042" s="186" t="s">
        <v>19</v>
      </c>
      <c r="N1042" s="187" t="s">
        <v>45</v>
      </c>
      <c r="O1042" s="65"/>
      <c r="P1042" s="188">
        <f>O1042*H1042</f>
        <v>0</v>
      </c>
      <c r="Q1042" s="188">
        <v>5.5000000000000003E-4</v>
      </c>
      <c r="R1042" s="188">
        <f>Q1042*H1042</f>
        <v>1.7968500000000002E-2</v>
      </c>
      <c r="S1042" s="188">
        <v>0</v>
      </c>
      <c r="T1042" s="189">
        <f>S1042*H1042</f>
        <v>0</v>
      </c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/>
      <c r="AR1042" s="190" t="s">
        <v>254</v>
      </c>
      <c r="AT1042" s="190" t="s">
        <v>173</v>
      </c>
      <c r="AU1042" s="190" t="s">
        <v>85</v>
      </c>
      <c r="AY1042" s="18" t="s">
        <v>171</v>
      </c>
      <c r="BE1042" s="191">
        <f>IF(N1042="základní",J1042,0)</f>
        <v>0</v>
      </c>
      <c r="BF1042" s="191">
        <f>IF(N1042="snížená",J1042,0)</f>
        <v>0</v>
      </c>
      <c r="BG1042" s="191">
        <f>IF(N1042="zákl. přenesená",J1042,0)</f>
        <v>0</v>
      </c>
      <c r="BH1042" s="191">
        <f>IF(N1042="sníž. přenesená",J1042,0)</f>
        <v>0</v>
      </c>
      <c r="BI1042" s="191">
        <f>IF(N1042="nulová",J1042,0)</f>
        <v>0</v>
      </c>
      <c r="BJ1042" s="18" t="s">
        <v>85</v>
      </c>
      <c r="BK1042" s="191">
        <f>ROUND(I1042*H1042,2)</f>
        <v>0</v>
      </c>
      <c r="BL1042" s="18" t="s">
        <v>254</v>
      </c>
      <c r="BM1042" s="190" t="s">
        <v>1757</v>
      </c>
    </row>
    <row r="1043" spans="1:65" s="13" customFormat="1" ht="11.25">
      <c r="B1043" s="192"/>
      <c r="C1043" s="193"/>
      <c r="D1043" s="194" t="s">
        <v>180</v>
      </c>
      <c r="E1043" s="195" t="s">
        <v>19</v>
      </c>
      <c r="F1043" s="196" t="s">
        <v>3414</v>
      </c>
      <c r="G1043" s="193"/>
      <c r="H1043" s="197">
        <v>16.649999999999999</v>
      </c>
      <c r="I1043" s="198"/>
      <c r="J1043" s="193"/>
      <c r="K1043" s="193"/>
      <c r="L1043" s="199"/>
      <c r="M1043" s="200"/>
      <c r="N1043" s="201"/>
      <c r="O1043" s="201"/>
      <c r="P1043" s="201"/>
      <c r="Q1043" s="201"/>
      <c r="R1043" s="201"/>
      <c r="S1043" s="201"/>
      <c r="T1043" s="202"/>
      <c r="AT1043" s="203" t="s">
        <v>180</v>
      </c>
      <c r="AU1043" s="203" t="s">
        <v>85</v>
      </c>
      <c r="AV1043" s="13" t="s">
        <v>85</v>
      </c>
      <c r="AW1043" s="13" t="s">
        <v>34</v>
      </c>
      <c r="AX1043" s="13" t="s">
        <v>73</v>
      </c>
      <c r="AY1043" s="203" t="s">
        <v>171</v>
      </c>
    </row>
    <row r="1044" spans="1:65" s="13" customFormat="1" ht="11.25">
      <c r="B1044" s="192"/>
      <c r="C1044" s="193"/>
      <c r="D1044" s="194" t="s">
        <v>180</v>
      </c>
      <c r="E1044" s="195" t="s">
        <v>19</v>
      </c>
      <c r="F1044" s="196" t="s">
        <v>3415</v>
      </c>
      <c r="G1044" s="193"/>
      <c r="H1044" s="197">
        <v>13.05</v>
      </c>
      <c r="I1044" s="198"/>
      <c r="J1044" s="193"/>
      <c r="K1044" s="193"/>
      <c r="L1044" s="199"/>
      <c r="M1044" s="200"/>
      <c r="N1044" s="201"/>
      <c r="O1044" s="201"/>
      <c r="P1044" s="201"/>
      <c r="Q1044" s="201"/>
      <c r="R1044" s="201"/>
      <c r="S1044" s="201"/>
      <c r="T1044" s="202"/>
      <c r="AT1044" s="203" t="s">
        <v>180</v>
      </c>
      <c r="AU1044" s="203" t="s">
        <v>85</v>
      </c>
      <c r="AV1044" s="13" t="s">
        <v>85</v>
      </c>
      <c r="AW1044" s="13" t="s">
        <v>34</v>
      </c>
      <c r="AX1044" s="13" t="s">
        <v>73</v>
      </c>
      <c r="AY1044" s="203" t="s">
        <v>171</v>
      </c>
    </row>
    <row r="1045" spans="1:65" s="14" customFormat="1" ht="11.25">
      <c r="B1045" s="204"/>
      <c r="C1045" s="205"/>
      <c r="D1045" s="194" t="s">
        <v>180</v>
      </c>
      <c r="E1045" s="206" t="s">
        <v>19</v>
      </c>
      <c r="F1045" s="207" t="s">
        <v>183</v>
      </c>
      <c r="G1045" s="205"/>
      <c r="H1045" s="208">
        <v>29.7</v>
      </c>
      <c r="I1045" s="209"/>
      <c r="J1045" s="205"/>
      <c r="K1045" s="205"/>
      <c r="L1045" s="210"/>
      <c r="M1045" s="211"/>
      <c r="N1045" s="212"/>
      <c r="O1045" s="212"/>
      <c r="P1045" s="212"/>
      <c r="Q1045" s="212"/>
      <c r="R1045" s="212"/>
      <c r="S1045" s="212"/>
      <c r="T1045" s="213"/>
      <c r="AT1045" s="214" t="s">
        <v>180</v>
      </c>
      <c r="AU1045" s="214" t="s">
        <v>85</v>
      </c>
      <c r="AV1045" s="14" t="s">
        <v>178</v>
      </c>
      <c r="AW1045" s="14" t="s">
        <v>34</v>
      </c>
      <c r="AX1045" s="14" t="s">
        <v>79</v>
      </c>
      <c r="AY1045" s="214" t="s">
        <v>171</v>
      </c>
    </row>
    <row r="1046" spans="1:65" s="13" customFormat="1" ht="11.25">
      <c r="B1046" s="192"/>
      <c r="C1046" s="193"/>
      <c r="D1046" s="194" t="s">
        <v>180</v>
      </c>
      <c r="E1046" s="193"/>
      <c r="F1046" s="196" t="s">
        <v>3416</v>
      </c>
      <c r="G1046" s="193"/>
      <c r="H1046" s="197">
        <v>32.67</v>
      </c>
      <c r="I1046" s="198"/>
      <c r="J1046" s="193"/>
      <c r="K1046" s="193"/>
      <c r="L1046" s="199"/>
      <c r="M1046" s="200"/>
      <c r="N1046" s="201"/>
      <c r="O1046" s="201"/>
      <c r="P1046" s="201"/>
      <c r="Q1046" s="201"/>
      <c r="R1046" s="201"/>
      <c r="S1046" s="201"/>
      <c r="T1046" s="202"/>
      <c r="AT1046" s="203" t="s">
        <v>180</v>
      </c>
      <c r="AU1046" s="203" t="s">
        <v>85</v>
      </c>
      <c r="AV1046" s="13" t="s">
        <v>85</v>
      </c>
      <c r="AW1046" s="13" t="s">
        <v>4</v>
      </c>
      <c r="AX1046" s="13" t="s">
        <v>79</v>
      </c>
      <c r="AY1046" s="203" t="s">
        <v>171</v>
      </c>
    </row>
    <row r="1047" spans="1:65" s="2" customFormat="1" ht="48">
      <c r="A1047" s="35"/>
      <c r="B1047" s="36"/>
      <c r="C1047" s="179" t="s">
        <v>1761</v>
      </c>
      <c r="D1047" s="179" t="s">
        <v>173</v>
      </c>
      <c r="E1047" s="180" t="s">
        <v>1762</v>
      </c>
      <c r="F1047" s="181" t="s">
        <v>1763</v>
      </c>
      <c r="G1047" s="182" t="s">
        <v>215</v>
      </c>
      <c r="H1047" s="183">
        <v>2.8109999999999999</v>
      </c>
      <c r="I1047" s="184"/>
      <c r="J1047" s="185">
        <f>ROUND(I1047*H1047,2)</f>
        <v>0</v>
      </c>
      <c r="K1047" s="181" t="s">
        <v>177</v>
      </c>
      <c r="L1047" s="40"/>
      <c r="M1047" s="186" t="s">
        <v>19</v>
      </c>
      <c r="N1047" s="187" t="s">
        <v>45</v>
      </c>
      <c r="O1047" s="65"/>
      <c r="P1047" s="188">
        <f>O1047*H1047</f>
        <v>0</v>
      </c>
      <c r="Q1047" s="188">
        <v>0</v>
      </c>
      <c r="R1047" s="188">
        <f>Q1047*H1047</f>
        <v>0</v>
      </c>
      <c r="S1047" s="188">
        <v>0</v>
      </c>
      <c r="T1047" s="189">
        <f>S1047*H1047</f>
        <v>0</v>
      </c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/>
      <c r="AR1047" s="190" t="s">
        <v>254</v>
      </c>
      <c r="AT1047" s="190" t="s">
        <v>173</v>
      </c>
      <c r="AU1047" s="190" t="s">
        <v>85</v>
      </c>
      <c r="AY1047" s="18" t="s">
        <v>171</v>
      </c>
      <c r="BE1047" s="191">
        <f>IF(N1047="základní",J1047,0)</f>
        <v>0</v>
      </c>
      <c r="BF1047" s="191">
        <f>IF(N1047="snížená",J1047,0)</f>
        <v>0</v>
      </c>
      <c r="BG1047" s="191">
        <f>IF(N1047="zákl. přenesená",J1047,0)</f>
        <v>0</v>
      </c>
      <c r="BH1047" s="191">
        <f>IF(N1047="sníž. přenesená",J1047,0)</f>
        <v>0</v>
      </c>
      <c r="BI1047" s="191">
        <f>IF(N1047="nulová",J1047,0)</f>
        <v>0</v>
      </c>
      <c r="BJ1047" s="18" t="s">
        <v>85</v>
      </c>
      <c r="BK1047" s="191">
        <f>ROUND(I1047*H1047,2)</f>
        <v>0</v>
      </c>
      <c r="BL1047" s="18" t="s">
        <v>254</v>
      </c>
      <c r="BM1047" s="190" t="s">
        <v>1764</v>
      </c>
    </row>
    <row r="1048" spans="1:65" s="2" customFormat="1" ht="48">
      <c r="A1048" s="35"/>
      <c r="B1048" s="36"/>
      <c r="C1048" s="179" t="s">
        <v>1765</v>
      </c>
      <c r="D1048" s="179" t="s">
        <v>173</v>
      </c>
      <c r="E1048" s="180" t="s">
        <v>1766</v>
      </c>
      <c r="F1048" s="181" t="s">
        <v>1767</v>
      </c>
      <c r="G1048" s="182" t="s">
        <v>215</v>
      </c>
      <c r="H1048" s="183">
        <v>2.8109999999999999</v>
      </c>
      <c r="I1048" s="184"/>
      <c r="J1048" s="185">
        <f>ROUND(I1048*H1048,2)</f>
        <v>0</v>
      </c>
      <c r="K1048" s="181" t="s">
        <v>177</v>
      </c>
      <c r="L1048" s="40"/>
      <c r="M1048" s="186" t="s">
        <v>19</v>
      </c>
      <c r="N1048" s="187" t="s">
        <v>45</v>
      </c>
      <c r="O1048" s="65"/>
      <c r="P1048" s="188">
        <f>O1048*H1048</f>
        <v>0</v>
      </c>
      <c r="Q1048" s="188">
        <v>0</v>
      </c>
      <c r="R1048" s="188">
        <f>Q1048*H1048</f>
        <v>0</v>
      </c>
      <c r="S1048" s="188">
        <v>0</v>
      </c>
      <c r="T1048" s="189">
        <f>S1048*H1048</f>
        <v>0</v>
      </c>
      <c r="U1048" s="35"/>
      <c r="V1048" s="35"/>
      <c r="W1048" s="35"/>
      <c r="X1048" s="35"/>
      <c r="Y1048" s="35"/>
      <c r="Z1048" s="35"/>
      <c r="AA1048" s="35"/>
      <c r="AB1048" s="35"/>
      <c r="AC1048" s="35"/>
      <c r="AD1048" s="35"/>
      <c r="AE1048" s="35"/>
      <c r="AR1048" s="190" t="s">
        <v>254</v>
      </c>
      <c r="AT1048" s="190" t="s">
        <v>173</v>
      </c>
      <c r="AU1048" s="190" t="s">
        <v>85</v>
      </c>
      <c r="AY1048" s="18" t="s">
        <v>171</v>
      </c>
      <c r="BE1048" s="191">
        <f>IF(N1048="základní",J1048,0)</f>
        <v>0</v>
      </c>
      <c r="BF1048" s="191">
        <f>IF(N1048="snížená",J1048,0)</f>
        <v>0</v>
      </c>
      <c r="BG1048" s="191">
        <f>IF(N1048="zákl. přenesená",J1048,0)</f>
        <v>0</v>
      </c>
      <c r="BH1048" s="191">
        <f>IF(N1048="sníž. přenesená",J1048,0)</f>
        <v>0</v>
      </c>
      <c r="BI1048" s="191">
        <f>IF(N1048="nulová",J1048,0)</f>
        <v>0</v>
      </c>
      <c r="BJ1048" s="18" t="s">
        <v>85</v>
      </c>
      <c r="BK1048" s="191">
        <f>ROUND(I1048*H1048,2)</f>
        <v>0</v>
      </c>
      <c r="BL1048" s="18" t="s">
        <v>254</v>
      </c>
      <c r="BM1048" s="190" t="s">
        <v>1768</v>
      </c>
    </row>
    <row r="1049" spans="1:65" s="13" customFormat="1" ht="11.25">
      <c r="B1049" s="192"/>
      <c r="C1049" s="193"/>
      <c r="D1049" s="194" t="s">
        <v>180</v>
      </c>
      <c r="E1049" s="195" t="s">
        <v>19</v>
      </c>
      <c r="F1049" s="196" t="s">
        <v>3417</v>
      </c>
      <c r="G1049" s="193"/>
      <c r="H1049" s="197">
        <v>2.8109999999999999</v>
      </c>
      <c r="I1049" s="198"/>
      <c r="J1049" s="193"/>
      <c r="K1049" s="193"/>
      <c r="L1049" s="199"/>
      <c r="M1049" s="200"/>
      <c r="N1049" s="201"/>
      <c r="O1049" s="201"/>
      <c r="P1049" s="201"/>
      <c r="Q1049" s="201"/>
      <c r="R1049" s="201"/>
      <c r="S1049" s="201"/>
      <c r="T1049" s="202"/>
      <c r="AT1049" s="203" t="s">
        <v>180</v>
      </c>
      <c r="AU1049" s="203" t="s">
        <v>85</v>
      </c>
      <c r="AV1049" s="13" t="s">
        <v>85</v>
      </c>
      <c r="AW1049" s="13" t="s">
        <v>34</v>
      </c>
      <c r="AX1049" s="13" t="s">
        <v>73</v>
      </c>
      <c r="AY1049" s="203" t="s">
        <v>171</v>
      </c>
    </row>
    <row r="1050" spans="1:65" s="14" customFormat="1" ht="11.25">
      <c r="B1050" s="204"/>
      <c r="C1050" s="205"/>
      <c r="D1050" s="194" t="s">
        <v>180</v>
      </c>
      <c r="E1050" s="206" t="s">
        <v>19</v>
      </c>
      <c r="F1050" s="207" t="s">
        <v>183</v>
      </c>
      <c r="G1050" s="205"/>
      <c r="H1050" s="208">
        <v>2.8109999999999999</v>
      </c>
      <c r="I1050" s="209"/>
      <c r="J1050" s="205"/>
      <c r="K1050" s="205"/>
      <c r="L1050" s="210"/>
      <c r="M1050" s="211"/>
      <c r="N1050" s="212"/>
      <c r="O1050" s="212"/>
      <c r="P1050" s="212"/>
      <c r="Q1050" s="212"/>
      <c r="R1050" s="212"/>
      <c r="S1050" s="212"/>
      <c r="T1050" s="213"/>
      <c r="AT1050" s="214" t="s">
        <v>180</v>
      </c>
      <c r="AU1050" s="214" t="s">
        <v>85</v>
      </c>
      <c r="AV1050" s="14" t="s">
        <v>178</v>
      </c>
      <c r="AW1050" s="14" t="s">
        <v>34</v>
      </c>
      <c r="AX1050" s="14" t="s">
        <v>79</v>
      </c>
      <c r="AY1050" s="214" t="s">
        <v>171</v>
      </c>
    </row>
    <row r="1051" spans="1:65" s="12" customFormat="1" ht="22.9" customHeight="1">
      <c r="B1051" s="163"/>
      <c r="C1051" s="164"/>
      <c r="D1051" s="165" t="s">
        <v>72</v>
      </c>
      <c r="E1051" s="177" t="s">
        <v>1778</v>
      </c>
      <c r="F1051" s="177" t="s">
        <v>1779</v>
      </c>
      <c r="G1051" s="164"/>
      <c r="H1051" s="164"/>
      <c r="I1051" s="167"/>
      <c r="J1051" s="178">
        <f>BK1051</f>
        <v>0</v>
      </c>
      <c r="K1051" s="164"/>
      <c r="L1051" s="169"/>
      <c r="M1051" s="170"/>
      <c r="N1051" s="171"/>
      <c r="O1051" s="171"/>
      <c r="P1051" s="172">
        <f>SUM(P1052:P1064)</f>
        <v>0</v>
      </c>
      <c r="Q1051" s="171"/>
      <c r="R1051" s="172">
        <f>SUM(R1052:R1064)</f>
        <v>0.61664709119999994</v>
      </c>
      <c r="S1051" s="171"/>
      <c r="T1051" s="173">
        <f>SUM(T1052:T1064)</f>
        <v>0</v>
      </c>
      <c r="AR1051" s="174" t="s">
        <v>85</v>
      </c>
      <c r="AT1051" s="175" t="s">
        <v>72</v>
      </c>
      <c r="AU1051" s="175" t="s">
        <v>79</v>
      </c>
      <c r="AY1051" s="174" t="s">
        <v>171</v>
      </c>
      <c r="BK1051" s="176">
        <f>SUM(BK1052:BK1064)</f>
        <v>0</v>
      </c>
    </row>
    <row r="1052" spans="1:65" s="2" customFormat="1" ht="24">
      <c r="A1052" s="35"/>
      <c r="B1052" s="36"/>
      <c r="C1052" s="179" t="s">
        <v>1772</v>
      </c>
      <c r="D1052" s="179" t="s">
        <v>173</v>
      </c>
      <c r="E1052" s="180" t="s">
        <v>1781</v>
      </c>
      <c r="F1052" s="181" t="s">
        <v>1782</v>
      </c>
      <c r="G1052" s="182" t="s">
        <v>231</v>
      </c>
      <c r="H1052" s="183">
        <v>284</v>
      </c>
      <c r="I1052" s="184"/>
      <c r="J1052" s="185">
        <f>ROUND(I1052*H1052,2)</f>
        <v>0</v>
      </c>
      <c r="K1052" s="181" t="s">
        <v>177</v>
      </c>
      <c r="L1052" s="40"/>
      <c r="M1052" s="186" t="s">
        <v>19</v>
      </c>
      <c r="N1052" s="187" t="s">
        <v>45</v>
      </c>
      <c r="O1052" s="65"/>
      <c r="P1052" s="188">
        <f>O1052*H1052</f>
        <v>0</v>
      </c>
      <c r="Q1052" s="188">
        <v>0</v>
      </c>
      <c r="R1052" s="188">
        <f>Q1052*H1052</f>
        <v>0</v>
      </c>
      <c r="S1052" s="188">
        <v>0</v>
      </c>
      <c r="T1052" s="189">
        <f>S1052*H1052</f>
        <v>0</v>
      </c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/>
      <c r="AR1052" s="190" t="s">
        <v>254</v>
      </c>
      <c r="AT1052" s="190" t="s">
        <v>173</v>
      </c>
      <c r="AU1052" s="190" t="s">
        <v>85</v>
      </c>
      <c r="AY1052" s="18" t="s">
        <v>171</v>
      </c>
      <c r="BE1052" s="191">
        <f>IF(N1052="základní",J1052,0)</f>
        <v>0</v>
      </c>
      <c r="BF1052" s="191">
        <f>IF(N1052="snížená",J1052,0)</f>
        <v>0</v>
      </c>
      <c r="BG1052" s="191">
        <f>IF(N1052="zákl. přenesená",J1052,0)</f>
        <v>0</v>
      </c>
      <c r="BH1052" s="191">
        <f>IF(N1052="sníž. přenesená",J1052,0)</f>
        <v>0</v>
      </c>
      <c r="BI1052" s="191">
        <f>IF(N1052="nulová",J1052,0)</f>
        <v>0</v>
      </c>
      <c r="BJ1052" s="18" t="s">
        <v>85</v>
      </c>
      <c r="BK1052" s="191">
        <f>ROUND(I1052*H1052,2)</f>
        <v>0</v>
      </c>
      <c r="BL1052" s="18" t="s">
        <v>254</v>
      </c>
      <c r="BM1052" s="190" t="s">
        <v>1783</v>
      </c>
    </row>
    <row r="1053" spans="1:65" s="13" customFormat="1" ht="11.25">
      <c r="B1053" s="192"/>
      <c r="C1053" s="193"/>
      <c r="D1053" s="194" t="s">
        <v>180</v>
      </c>
      <c r="E1053" s="195" t="s">
        <v>19</v>
      </c>
      <c r="F1053" s="196" t="s">
        <v>713</v>
      </c>
      <c r="G1053" s="193"/>
      <c r="H1053" s="197">
        <v>284</v>
      </c>
      <c r="I1053" s="198"/>
      <c r="J1053" s="193"/>
      <c r="K1053" s="193"/>
      <c r="L1053" s="199"/>
      <c r="M1053" s="200"/>
      <c r="N1053" s="201"/>
      <c r="O1053" s="201"/>
      <c r="P1053" s="201"/>
      <c r="Q1053" s="201"/>
      <c r="R1053" s="201"/>
      <c r="S1053" s="201"/>
      <c r="T1053" s="202"/>
      <c r="AT1053" s="203" t="s">
        <v>180</v>
      </c>
      <c r="AU1053" s="203" t="s">
        <v>85</v>
      </c>
      <c r="AV1053" s="13" t="s">
        <v>85</v>
      </c>
      <c r="AW1053" s="13" t="s">
        <v>34</v>
      </c>
      <c r="AX1053" s="13" t="s">
        <v>73</v>
      </c>
      <c r="AY1053" s="203" t="s">
        <v>171</v>
      </c>
    </row>
    <row r="1054" spans="1:65" s="14" customFormat="1" ht="11.25">
      <c r="B1054" s="204"/>
      <c r="C1054" s="205"/>
      <c r="D1054" s="194" t="s">
        <v>180</v>
      </c>
      <c r="E1054" s="206" t="s">
        <v>19</v>
      </c>
      <c r="F1054" s="207" t="s">
        <v>183</v>
      </c>
      <c r="G1054" s="205"/>
      <c r="H1054" s="208">
        <v>284</v>
      </c>
      <c r="I1054" s="209"/>
      <c r="J1054" s="205"/>
      <c r="K1054" s="205"/>
      <c r="L1054" s="210"/>
      <c r="M1054" s="211"/>
      <c r="N1054" s="212"/>
      <c r="O1054" s="212"/>
      <c r="P1054" s="212"/>
      <c r="Q1054" s="212"/>
      <c r="R1054" s="212"/>
      <c r="S1054" s="212"/>
      <c r="T1054" s="213"/>
      <c r="AT1054" s="214" t="s">
        <v>180</v>
      </c>
      <c r="AU1054" s="214" t="s">
        <v>85</v>
      </c>
      <c r="AV1054" s="14" t="s">
        <v>178</v>
      </c>
      <c r="AW1054" s="14" t="s">
        <v>34</v>
      </c>
      <c r="AX1054" s="14" t="s">
        <v>79</v>
      </c>
      <c r="AY1054" s="214" t="s">
        <v>171</v>
      </c>
    </row>
    <row r="1055" spans="1:65" s="2" customFormat="1" ht="16.5" customHeight="1">
      <c r="A1055" s="35"/>
      <c r="B1055" s="36"/>
      <c r="C1055" s="215" t="s">
        <v>1780</v>
      </c>
      <c r="D1055" s="215" t="s">
        <v>285</v>
      </c>
      <c r="E1055" s="216" t="s">
        <v>1785</v>
      </c>
      <c r="F1055" s="217" t="s">
        <v>1786</v>
      </c>
      <c r="G1055" s="218" t="s">
        <v>231</v>
      </c>
      <c r="H1055" s="219">
        <v>298.2</v>
      </c>
      <c r="I1055" s="220"/>
      <c r="J1055" s="221">
        <f>ROUND(I1055*H1055,2)</f>
        <v>0</v>
      </c>
      <c r="K1055" s="217" t="s">
        <v>177</v>
      </c>
      <c r="L1055" s="222"/>
      <c r="M1055" s="223" t="s">
        <v>19</v>
      </c>
      <c r="N1055" s="224" t="s">
        <v>45</v>
      </c>
      <c r="O1055" s="65"/>
      <c r="P1055" s="188">
        <f>O1055*H1055</f>
        <v>0</v>
      </c>
      <c r="Q1055" s="188">
        <v>0</v>
      </c>
      <c r="R1055" s="188">
        <f>Q1055*H1055</f>
        <v>0</v>
      </c>
      <c r="S1055" s="188">
        <v>0</v>
      </c>
      <c r="T1055" s="189">
        <f>S1055*H1055</f>
        <v>0</v>
      </c>
      <c r="U1055" s="35"/>
      <c r="V1055" s="35"/>
      <c r="W1055" s="35"/>
      <c r="X1055" s="35"/>
      <c r="Y1055" s="35"/>
      <c r="Z1055" s="35"/>
      <c r="AA1055" s="35"/>
      <c r="AB1055" s="35"/>
      <c r="AC1055" s="35"/>
      <c r="AD1055" s="35"/>
      <c r="AE1055" s="35"/>
      <c r="AR1055" s="190" t="s">
        <v>341</v>
      </c>
      <c r="AT1055" s="190" t="s">
        <v>285</v>
      </c>
      <c r="AU1055" s="190" t="s">
        <v>85</v>
      </c>
      <c r="AY1055" s="18" t="s">
        <v>171</v>
      </c>
      <c r="BE1055" s="191">
        <f>IF(N1055="základní",J1055,0)</f>
        <v>0</v>
      </c>
      <c r="BF1055" s="191">
        <f>IF(N1055="snížená",J1055,0)</f>
        <v>0</v>
      </c>
      <c r="BG1055" s="191">
        <f>IF(N1055="zákl. přenesená",J1055,0)</f>
        <v>0</v>
      </c>
      <c r="BH1055" s="191">
        <f>IF(N1055="sníž. přenesená",J1055,0)</f>
        <v>0</v>
      </c>
      <c r="BI1055" s="191">
        <f>IF(N1055="nulová",J1055,0)</f>
        <v>0</v>
      </c>
      <c r="BJ1055" s="18" t="s">
        <v>85</v>
      </c>
      <c r="BK1055" s="191">
        <f>ROUND(I1055*H1055,2)</f>
        <v>0</v>
      </c>
      <c r="BL1055" s="18" t="s">
        <v>254</v>
      </c>
      <c r="BM1055" s="190" t="s">
        <v>1787</v>
      </c>
    </row>
    <row r="1056" spans="1:65" s="13" customFormat="1" ht="11.25">
      <c r="B1056" s="192"/>
      <c r="C1056" s="193"/>
      <c r="D1056" s="194" t="s">
        <v>180</v>
      </c>
      <c r="E1056" s="195" t="s">
        <v>19</v>
      </c>
      <c r="F1056" s="196" t="s">
        <v>3418</v>
      </c>
      <c r="G1056" s="193"/>
      <c r="H1056" s="197">
        <v>298.2</v>
      </c>
      <c r="I1056" s="198"/>
      <c r="J1056" s="193"/>
      <c r="K1056" s="193"/>
      <c r="L1056" s="199"/>
      <c r="M1056" s="200"/>
      <c r="N1056" s="201"/>
      <c r="O1056" s="201"/>
      <c r="P1056" s="201"/>
      <c r="Q1056" s="201"/>
      <c r="R1056" s="201"/>
      <c r="S1056" s="201"/>
      <c r="T1056" s="202"/>
      <c r="AT1056" s="203" t="s">
        <v>180</v>
      </c>
      <c r="AU1056" s="203" t="s">
        <v>85</v>
      </c>
      <c r="AV1056" s="13" t="s">
        <v>85</v>
      </c>
      <c r="AW1056" s="13" t="s">
        <v>34</v>
      </c>
      <c r="AX1056" s="13" t="s">
        <v>79</v>
      </c>
      <c r="AY1056" s="203" t="s">
        <v>171</v>
      </c>
    </row>
    <row r="1057" spans="1:65" s="2" customFormat="1" ht="33" customHeight="1">
      <c r="A1057" s="35"/>
      <c r="B1057" s="36"/>
      <c r="C1057" s="179" t="s">
        <v>1784</v>
      </c>
      <c r="D1057" s="179" t="s">
        <v>173</v>
      </c>
      <c r="E1057" s="180" t="s">
        <v>1790</v>
      </c>
      <c r="F1057" s="181" t="s">
        <v>1791</v>
      </c>
      <c r="G1057" s="182" t="s">
        <v>231</v>
      </c>
      <c r="H1057" s="183">
        <v>1265.6959999999999</v>
      </c>
      <c r="I1057" s="184"/>
      <c r="J1057" s="185">
        <f>ROUND(I1057*H1057,2)</f>
        <v>0</v>
      </c>
      <c r="K1057" s="181" t="s">
        <v>177</v>
      </c>
      <c r="L1057" s="40"/>
      <c r="M1057" s="186" t="s">
        <v>19</v>
      </c>
      <c r="N1057" s="187" t="s">
        <v>45</v>
      </c>
      <c r="O1057" s="65"/>
      <c r="P1057" s="188">
        <f>O1057*H1057</f>
        <v>0</v>
      </c>
      <c r="Q1057" s="188">
        <v>2.0120000000000001E-4</v>
      </c>
      <c r="R1057" s="188">
        <f>Q1057*H1057</f>
        <v>0.25465803520000002</v>
      </c>
      <c r="S1057" s="188">
        <v>0</v>
      </c>
      <c r="T1057" s="189">
        <f>S1057*H1057</f>
        <v>0</v>
      </c>
      <c r="U1057" s="35"/>
      <c r="V1057" s="35"/>
      <c r="W1057" s="35"/>
      <c r="X1057" s="35"/>
      <c r="Y1057" s="35"/>
      <c r="Z1057" s="35"/>
      <c r="AA1057" s="35"/>
      <c r="AB1057" s="35"/>
      <c r="AC1057" s="35"/>
      <c r="AD1057" s="35"/>
      <c r="AE1057" s="35"/>
      <c r="AR1057" s="190" t="s">
        <v>254</v>
      </c>
      <c r="AT1057" s="190" t="s">
        <v>173</v>
      </c>
      <c r="AU1057" s="190" t="s">
        <v>85</v>
      </c>
      <c r="AY1057" s="18" t="s">
        <v>171</v>
      </c>
      <c r="BE1057" s="191">
        <f>IF(N1057="základní",J1057,0)</f>
        <v>0</v>
      </c>
      <c r="BF1057" s="191">
        <f>IF(N1057="snížená",J1057,0)</f>
        <v>0</v>
      </c>
      <c r="BG1057" s="191">
        <f>IF(N1057="zákl. přenesená",J1057,0)</f>
        <v>0</v>
      </c>
      <c r="BH1057" s="191">
        <f>IF(N1057="sníž. přenesená",J1057,0)</f>
        <v>0</v>
      </c>
      <c r="BI1057" s="191">
        <f>IF(N1057="nulová",J1057,0)</f>
        <v>0</v>
      </c>
      <c r="BJ1057" s="18" t="s">
        <v>85</v>
      </c>
      <c r="BK1057" s="191">
        <f>ROUND(I1057*H1057,2)</f>
        <v>0</v>
      </c>
      <c r="BL1057" s="18" t="s">
        <v>254</v>
      </c>
      <c r="BM1057" s="190" t="s">
        <v>1792</v>
      </c>
    </row>
    <row r="1058" spans="1:65" s="13" customFormat="1" ht="11.25">
      <c r="B1058" s="192"/>
      <c r="C1058" s="193"/>
      <c r="D1058" s="194" t="s">
        <v>180</v>
      </c>
      <c r="E1058" s="195" t="s">
        <v>19</v>
      </c>
      <c r="F1058" s="196" t="s">
        <v>3419</v>
      </c>
      <c r="G1058" s="193"/>
      <c r="H1058" s="197">
        <v>685.89099999999996</v>
      </c>
      <c r="I1058" s="198"/>
      <c r="J1058" s="193"/>
      <c r="K1058" s="193"/>
      <c r="L1058" s="199"/>
      <c r="M1058" s="200"/>
      <c r="N1058" s="201"/>
      <c r="O1058" s="201"/>
      <c r="P1058" s="201"/>
      <c r="Q1058" s="201"/>
      <c r="R1058" s="201"/>
      <c r="S1058" s="201"/>
      <c r="T1058" s="202"/>
      <c r="AT1058" s="203" t="s">
        <v>180</v>
      </c>
      <c r="AU1058" s="203" t="s">
        <v>85</v>
      </c>
      <c r="AV1058" s="13" t="s">
        <v>85</v>
      </c>
      <c r="AW1058" s="13" t="s">
        <v>34</v>
      </c>
      <c r="AX1058" s="13" t="s">
        <v>73</v>
      </c>
      <c r="AY1058" s="203" t="s">
        <v>171</v>
      </c>
    </row>
    <row r="1059" spans="1:65" s="13" customFormat="1" ht="11.25">
      <c r="B1059" s="192"/>
      <c r="C1059" s="193"/>
      <c r="D1059" s="194" t="s">
        <v>180</v>
      </c>
      <c r="E1059" s="195" t="s">
        <v>19</v>
      </c>
      <c r="F1059" s="196" t="s">
        <v>3420</v>
      </c>
      <c r="G1059" s="193"/>
      <c r="H1059" s="197">
        <v>214.27199999999999</v>
      </c>
      <c r="I1059" s="198"/>
      <c r="J1059" s="193"/>
      <c r="K1059" s="193"/>
      <c r="L1059" s="199"/>
      <c r="M1059" s="200"/>
      <c r="N1059" s="201"/>
      <c r="O1059" s="201"/>
      <c r="P1059" s="201"/>
      <c r="Q1059" s="201"/>
      <c r="R1059" s="201"/>
      <c r="S1059" s="201"/>
      <c r="T1059" s="202"/>
      <c r="AT1059" s="203" t="s">
        <v>180</v>
      </c>
      <c r="AU1059" s="203" t="s">
        <v>85</v>
      </c>
      <c r="AV1059" s="13" t="s">
        <v>85</v>
      </c>
      <c r="AW1059" s="13" t="s">
        <v>34</v>
      </c>
      <c r="AX1059" s="13" t="s">
        <v>73</v>
      </c>
      <c r="AY1059" s="203" t="s">
        <v>171</v>
      </c>
    </row>
    <row r="1060" spans="1:65" s="13" customFormat="1" ht="22.5">
      <c r="B1060" s="192"/>
      <c r="C1060" s="193"/>
      <c r="D1060" s="194" t="s">
        <v>180</v>
      </c>
      <c r="E1060" s="195" t="s">
        <v>19</v>
      </c>
      <c r="F1060" s="196" t="s">
        <v>3421</v>
      </c>
      <c r="G1060" s="193"/>
      <c r="H1060" s="197">
        <v>410.77600000000001</v>
      </c>
      <c r="I1060" s="198"/>
      <c r="J1060" s="193"/>
      <c r="K1060" s="193"/>
      <c r="L1060" s="199"/>
      <c r="M1060" s="200"/>
      <c r="N1060" s="201"/>
      <c r="O1060" s="201"/>
      <c r="P1060" s="201"/>
      <c r="Q1060" s="201"/>
      <c r="R1060" s="201"/>
      <c r="S1060" s="201"/>
      <c r="T1060" s="202"/>
      <c r="AT1060" s="203" t="s">
        <v>180</v>
      </c>
      <c r="AU1060" s="203" t="s">
        <v>85</v>
      </c>
      <c r="AV1060" s="13" t="s">
        <v>85</v>
      </c>
      <c r="AW1060" s="13" t="s">
        <v>34</v>
      </c>
      <c r="AX1060" s="13" t="s">
        <v>73</v>
      </c>
      <c r="AY1060" s="203" t="s">
        <v>171</v>
      </c>
    </row>
    <row r="1061" spans="1:65" s="13" customFormat="1" ht="11.25">
      <c r="B1061" s="192"/>
      <c r="C1061" s="193"/>
      <c r="D1061" s="194" t="s">
        <v>180</v>
      </c>
      <c r="E1061" s="195" t="s">
        <v>19</v>
      </c>
      <c r="F1061" s="196" t="s">
        <v>3422</v>
      </c>
      <c r="G1061" s="193"/>
      <c r="H1061" s="197">
        <v>-45.243000000000002</v>
      </c>
      <c r="I1061" s="198"/>
      <c r="J1061" s="193"/>
      <c r="K1061" s="193"/>
      <c r="L1061" s="199"/>
      <c r="M1061" s="200"/>
      <c r="N1061" s="201"/>
      <c r="O1061" s="201"/>
      <c r="P1061" s="201"/>
      <c r="Q1061" s="201"/>
      <c r="R1061" s="201"/>
      <c r="S1061" s="201"/>
      <c r="T1061" s="202"/>
      <c r="AT1061" s="203" t="s">
        <v>180</v>
      </c>
      <c r="AU1061" s="203" t="s">
        <v>85</v>
      </c>
      <c r="AV1061" s="13" t="s">
        <v>85</v>
      </c>
      <c r="AW1061" s="13" t="s">
        <v>34</v>
      </c>
      <c r="AX1061" s="13" t="s">
        <v>73</v>
      </c>
      <c r="AY1061" s="203" t="s">
        <v>171</v>
      </c>
    </row>
    <row r="1062" spans="1:65" s="14" customFormat="1" ht="11.25">
      <c r="B1062" s="204"/>
      <c r="C1062" s="205"/>
      <c r="D1062" s="194" t="s">
        <v>180</v>
      </c>
      <c r="E1062" s="206" t="s">
        <v>19</v>
      </c>
      <c r="F1062" s="207" t="s">
        <v>183</v>
      </c>
      <c r="G1062" s="205"/>
      <c r="H1062" s="208">
        <v>1265.6960000000001</v>
      </c>
      <c r="I1062" s="209"/>
      <c r="J1062" s="205"/>
      <c r="K1062" s="205"/>
      <c r="L1062" s="210"/>
      <c r="M1062" s="211"/>
      <c r="N1062" s="212"/>
      <c r="O1062" s="212"/>
      <c r="P1062" s="212"/>
      <c r="Q1062" s="212"/>
      <c r="R1062" s="212"/>
      <c r="S1062" s="212"/>
      <c r="T1062" s="213"/>
      <c r="AT1062" s="214" t="s">
        <v>180</v>
      </c>
      <c r="AU1062" s="214" t="s">
        <v>85</v>
      </c>
      <c r="AV1062" s="14" t="s">
        <v>178</v>
      </c>
      <c r="AW1062" s="14" t="s">
        <v>34</v>
      </c>
      <c r="AX1062" s="14" t="s">
        <v>79</v>
      </c>
      <c r="AY1062" s="214" t="s">
        <v>171</v>
      </c>
    </row>
    <row r="1063" spans="1:65" s="2" customFormat="1" ht="36">
      <c r="A1063" s="35"/>
      <c r="B1063" s="36"/>
      <c r="C1063" s="179" t="s">
        <v>1789</v>
      </c>
      <c r="D1063" s="179" t="s">
        <v>173</v>
      </c>
      <c r="E1063" s="180" t="s">
        <v>1798</v>
      </c>
      <c r="F1063" s="181" t="s">
        <v>1799</v>
      </c>
      <c r="G1063" s="182" t="s">
        <v>231</v>
      </c>
      <c r="H1063" s="183">
        <v>1265.6959999999999</v>
      </c>
      <c r="I1063" s="184"/>
      <c r="J1063" s="185">
        <f>ROUND(I1063*H1063,2)</f>
        <v>0</v>
      </c>
      <c r="K1063" s="181" t="s">
        <v>177</v>
      </c>
      <c r="L1063" s="40"/>
      <c r="M1063" s="186" t="s">
        <v>19</v>
      </c>
      <c r="N1063" s="187" t="s">
        <v>45</v>
      </c>
      <c r="O1063" s="65"/>
      <c r="P1063" s="188">
        <f>O1063*H1063</f>
        <v>0</v>
      </c>
      <c r="Q1063" s="188">
        <v>2.8600000000000001E-4</v>
      </c>
      <c r="R1063" s="188">
        <f>Q1063*H1063</f>
        <v>0.36198905599999998</v>
      </c>
      <c r="S1063" s="188">
        <v>0</v>
      </c>
      <c r="T1063" s="189">
        <f>S1063*H1063</f>
        <v>0</v>
      </c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R1063" s="190" t="s">
        <v>254</v>
      </c>
      <c r="AT1063" s="190" t="s">
        <v>173</v>
      </c>
      <c r="AU1063" s="190" t="s">
        <v>85</v>
      </c>
      <c r="AY1063" s="18" t="s">
        <v>171</v>
      </c>
      <c r="BE1063" s="191">
        <f>IF(N1063="základní",J1063,0)</f>
        <v>0</v>
      </c>
      <c r="BF1063" s="191">
        <f>IF(N1063="snížená",J1063,0)</f>
        <v>0</v>
      </c>
      <c r="BG1063" s="191">
        <f>IF(N1063="zákl. přenesená",J1063,0)</f>
        <v>0</v>
      </c>
      <c r="BH1063" s="191">
        <f>IF(N1063="sníž. přenesená",J1063,0)</f>
        <v>0</v>
      </c>
      <c r="BI1063" s="191">
        <f>IF(N1063="nulová",J1063,0)</f>
        <v>0</v>
      </c>
      <c r="BJ1063" s="18" t="s">
        <v>85</v>
      </c>
      <c r="BK1063" s="191">
        <f>ROUND(I1063*H1063,2)</f>
        <v>0</v>
      </c>
      <c r="BL1063" s="18" t="s">
        <v>254</v>
      </c>
      <c r="BM1063" s="190" t="s">
        <v>1800</v>
      </c>
    </row>
    <row r="1064" spans="1:65" s="13" customFormat="1" ht="11.25">
      <c r="B1064" s="192"/>
      <c r="C1064" s="193"/>
      <c r="D1064" s="194" t="s">
        <v>180</v>
      </c>
      <c r="E1064" s="195" t="s">
        <v>19</v>
      </c>
      <c r="F1064" s="196" t="s">
        <v>3423</v>
      </c>
      <c r="G1064" s="193"/>
      <c r="H1064" s="197">
        <v>1265.6959999999999</v>
      </c>
      <c r="I1064" s="198"/>
      <c r="J1064" s="193"/>
      <c r="K1064" s="193"/>
      <c r="L1064" s="199"/>
      <c r="M1064" s="200"/>
      <c r="N1064" s="201"/>
      <c r="O1064" s="201"/>
      <c r="P1064" s="201"/>
      <c r="Q1064" s="201"/>
      <c r="R1064" s="201"/>
      <c r="S1064" s="201"/>
      <c r="T1064" s="202"/>
      <c r="AT1064" s="203" t="s">
        <v>180</v>
      </c>
      <c r="AU1064" s="203" t="s">
        <v>85</v>
      </c>
      <c r="AV1064" s="13" t="s">
        <v>85</v>
      </c>
      <c r="AW1064" s="13" t="s">
        <v>34</v>
      </c>
      <c r="AX1064" s="13" t="s">
        <v>79</v>
      </c>
      <c r="AY1064" s="203" t="s">
        <v>171</v>
      </c>
    </row>
    <row r="1065" spans="1:65" s="12" customFormat="1" ht="22.9" customHeight="1">
      <c r="B1065" s="163"/>
      <c r="C1065" s="164"/>
      <c r="D1065" s="165" t="s">
        <v>72</v>
      </c>
      <c r="E1065" s="177" t="s">
        <v>1770</v>
      </c>
      <c r="F1065" s="177" t="s">
        <v>1771</v>
      </c>
      <c r="G1065" s="164"/>
      <c r="H1065" s="164"/>
      <c r="I1065" s="167"/>
      <c r="J1065" s="178">
        <f>BK1065</f>
        <v>0</v>
      </c>
      <c r="K1065" s="164"/>
      <c r="L1065" s="169"/>
      <c r="M1065" s="170"/>
      <c r="N1065" s="171"/>
      <c r="O1065" s="171"/>
      <c r="P1065" s="172">
        <f>SUM(P1066:P1069)</f>
        <v>0</v>
      </c>
      <c r="Q1065" s="171"/>
      <c r="R1065" s="172">
        <f>SUM(R1066:R1069)</f>
        <v>1.5769679999999998E-2</v>
      </c>
      <c r="S1065" s="171"/>
      <c r="T1065" s="173">
        <f>SUM(T1066:T1069)</f>
        <v>0</v>
      </c>
      <c r="AR1065" s="174" t="s">
        <v>85</v>
      </c>
      <c r="AT1065" s="175" t="s">
        <v>72</v>
      </c>
      <c r="AU1065" s="175" t="s">
        <v>79</v>
      </c>
      <c r="AY1065" s="174" t="s">
        <v>171</v>
      </c>
      <c r="BK1065" s="176">
        <f>SUM(BK1066:BK1069)</f>
        <v>0</v>
      </c>
    </row>
    <row r="1066" spans="1:65" s="2" customFormat="1" ht="24">
      <c r="A1066" s="35"/>
      <c r="B1066" s="36"/>
      <c r="C1066" s="179" t="s">
        <v>1797</v>
      </c>
      <c r="D1066" s="179" t="s">
        <v>173</v>
      </c>
      <c r="E1066" s="180" t="s">
        <v>1773</v>
      </c>
      <c r="F1066" s="181" t="s">
        <v>1774</v>
      </c>
      <c r="G1066" s="182" t="s">
        <v>231</v>
      </c>
      <c r="H1066" s="183">
        <v>131.41399999999999</v>
      </c>
      <c r="I1066" s="184"/>
      <c r="J1066" s="185">
        <f>ROUND(I1066*H1066,2)</f>
        <v>0</v>
      </c>
      <c r="K1066" s="181" t="s">
        <v>177</v>
      </c>
      <c r="L1066" s="40"/>
      <c r="M1066" s="186" t="s">
        <v>19</v>
      </c>
      <c r="N1066" s="187" t="s">
        <v>45</v>
      </c>
      <c r="O1066" s="65"/>
      <c r="P1066" s="188">
        <f>O1066*H1066</f>
        <v>0</v>
      </c>
      <c r="Q1066" s="188">
        <v>1.2E-4</v>
      </c>
      <c r="R1066" s="188">
        <f>Q1066*H1066</f>
        <v>1.5769679999999998E-2</v>
      </c>
      <c r="S1066" s="188">
        <v>0</v>
      </c>
      <c r="T1066" s="189">
        <f>S1066*H1066</f>
        <v>0</v>
      </c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/>
      <c r="AR1066" s="190" t="s">
        <v>254</v>
      </c>
      <c r="AT1066" s="190" t="s">
        <v>173</v>
      </c>
      <c r="AU1066" s="190" t="s">
        <v>85</v>
      </c>
      <c r="AY1066" s="18" t="s">
        <v>171</v>
      </c>
      <c r="BE1066" s="191">
        <f>IF(N1066="základní",J1066,0)</f>
        <v>0</v>
      </c>
      <c r="BF1066" s="191">
        <f>IF(N1066="snížená",J1066,0)</f>
        <v>0</v>
      </c>
      <c r="BG1066" s="191">
        <f>IF(N1066="zákl. přenesená",J1066,0)</f>
        <v>0</v>
      </c>
      <c r="BH1066" s="191">
        <f>IF(N1066="sníž. přenesená",J1066,0)</f>
        <v>0</v>
      </c>
      <c r="BI1066" s="191">
        <f>IF(N1066="nulová",J1066,0)</f>
        <v>0</v>
      </c>
      <c r="BJ1066" s="18" t="s">
        <v>85</v>
      </c>
      <c r="BK1066" s="191">
        <f>ROUND(I1066*H1066,2)</f>
        <v>0</v>
      </c>
      <c r="BL1066" s="18" t="s">
        <v>254</v>
      </c>
      <c r="BM1066" s="190" t="s">
        <v>3424</v>
      </c>
    </row>
    <row r="1067" spans="1:65" s="13" customFormat="1" ht="11.25">
      <c r="B1067" s="192"/>
      <c r="C1067" s="193"/>
      <c r="D1067" s="194" t="s">
        <v>180</v>
      </c>
      <c r="E1067" s="195" t="s">
        <v>19</v>
      </c>
      <c r="F1067" s="196" t="s">
        <v>3425</v>
      </c>
      <c r="G1067" s="193"/>
      <c r="H1067" s="197">
        <v>125.294</v>
      </c>
      <c r="I1067" s="198"/>
      <c r="J1067" s="193"/>
      <c r="K1067" s="193"/>
      <c r="L1067" s="199"/>
      <c r="M1067" s="200"/>
      <c r="N1067" s="201"/>
      <c r="O1067" s="201"/>
      <c r="P1067" s="201"/>
      <c r="Q1067" s="201"/>
      <c r="R1067" s="201"/>
      <c r="S1067" s="201"/>
      <c r="T1067" s="202"/>
      <c r="AT1067" s="203" t="s">
        <v>180</v>
      </c>
      <c r="AU1067" s="203" t="s">
        <v>85</v>
      </c>
      <c r="AV1067" s="13" t="s">
        <v>85</v>
      </c>
      <c r="AW1067" s="13" t="s">
        <v>34</v>
      </c>
      <c r="AX1067" s="13" t="s">
        <v>73</v>
      </c>
      <c r="AY1067" s="203" t="s">
        <v>171</v>
      </c>
    </row>
    <row r="1068" spans="1:65" s="13" customFormat="1" ht="11.25">
      <c r="B1068" s="192"/>
      <c r="C1068" s="193"/>
      <c r="D1068" s="194" t="s">
        <v>180</v>
      </c>
      <c r="E1068" s="195" t="s">
        <v>19</v>
      </c>
      <c r="F1068" s="196" t="s">
        <v>3426</v>
      </c>
      <c r="G1068" s="193"/>
      <c r="H1068" s="197">
        <v>6.12</v>
      </c>
      <c r="I1068" s="198"/>
      <c r="J1068" s="193"/>
      <c r="K1068" s="193"/>
      <c r="L1068" s="199"/>
      <c r="M1068" s="200"/>
      <c r="N1068" s="201"/>
      <c r="O1068" s="201"/>
      <c r="P1068" s="201"/>
      <c r="Q1068" s="201"/>
      <c r="R1068" s="201"/>
      <c r="S1068" s="201"/>
      <c r="T1068" s="202"/>
      <c r="AT1068" s="203" t="s">
        <v>180</v>
      </c>
      <c r="AU1068" s="203" t="s">
        <v>85</v>
      </c>
      <c r="AV1068" s="13" t="s">
        <v>85</v>
      </c>
      <c r="AW1068" s="13" t="s">
        <v>34</v>
      </c>
      <c r="AX1068" s="13" t="s">
        <v>73</v>
      </c>
      <c r="AY1068" s="203" t="s">
        <v>171</v>
      </c>
    </row>
    <row r="1069" spans="1:65" s="14" customFormat="1" ht="11.25">
      <c r="B1069" s="204"/>
      <c r="C1069" s="205"/>
      <c r="D1069" s="194" t="s">
        <v>180</v>
      </c>
      <c r="E1069" s="206" t="s">
        <v>19</v>
      </c>
      <c r="F1069" s="207" t="s">
        <v>183</v>
      </c>
      <c r="G1069" s="205"/>
      <c r="H1069" s="208">
        <v>131.41399999999999</v>
      </c>
      <c r="I1069" s="209"/>
      <c r="J1069" s="205"/>
      <c r="K1069" s="205"/>
      <c r="L1069" s="210"/>
      <c r="M1069" s="211"/>
      <c r="N1069" s="212"/>
      <c r="O1069" s="212"/>
      <c r="P1069" s="212"/>
      <c r="Q1069" s="212"/>
      <c r="R1069" s="212"/>
      <c r="S1069" s="212"/>
      <c r="T1069" s="213"/>
      <c r="AT1069" s="214" t="s">
        <v>180</v>
      </c>
      <c r="AU1069" s="214" t="s">
        <v>85</v>
      </c>
      <c r="AV1069" s="14" t="s">
        <v>178</v>
      </c>
      <c r="AW1069" s="14" t="s">
        <v>34</v>
      </c>
      <c r="AX1069" s="14" t="s">
        <v>79</v>
      </c>
      <c r="AY1069" s="214" t="s">
        <v>171</v>
      </c>
    </row>
    <row r="1070" spans="1:65" s="12" customFormat="1" ht="22.9" customHeight="1">
      <c r="B1070" s="163"/>
      <c r="C1070" s="164"/>
      <c r="D1070" s="165" t="s">
        <v>72</v>
      </c>
      <c r="E1070" s="177" t="s">
        <v>1802</v>
      </c>
      <c r="F1070" s="177" t="s">
        <v>1803</v>
      </c>
      <c r="G1070" s="164"/>
      <c r="H1070" s="164"/>
      <c r="I1070" s="167"/>
      <c r="J1070" s="178">
        <f>BK1070</f>
        <v>0</v>
      </c>
      <c r="K1070" s="164"/>
      <c r="L1070" s="169"/>
      <c r="M1070" s="170"/>
      <c r="N1070" s="171"/>
      <c r="O1070" s="171"/>
      <c r="P1070" s="172">
        <f>SUM(P1071:P1074)</f>
        <v>0</v>
      </c>
      <c r="Q1070" s="171"/>
      <c r="R1070" s="172">
        <f>SUM(R1071:R1074)</f>
        <v>0</v>
      </c>
      <c r="S1070" s="171"/>
      <c r="T1070" s="173">
        <f>SUM(T1071:T1074)</f>
        <v>0</v>
      </c>
      <c r="AR1070" s="174" t="s">
        <v>85</v>
      </c>
      <c r="AT1070" s="175" t="s">
        <v>72</v>
      </c>
      <c r="AU1070" s="175" t="s">
        <v>79</v>
      </c>
      <c r="AY1070" s="174" t="s">
        <v>171</v>
      </c>
      <c r="BK1070" s="176">
        <f>SUM(BK1071:BK1074)</f>
        <v>0</v>
      </c>
    </row>
    <row r="1071" spans="1:65" s="2" customFormat="1" ht="16.5" customHeight="1">
      <c r="A1071" s="35"/>
      <c r="B1071" s="36"/>
      <c r="C1071" s="179" t="s">
        <v>1804</v>
      </c>
      <c r="D1071" s="179" t="s">
        <v>173</v>
      </c>
      <c r="E1071" s="180" t="s">
        <v>1805</v>
      </c>
      <c r="F1071" s="181" t="s">
        <v>1806</v>
      </c>
      <c r="G1071" s="182" t="s">
        <v>266</v>
      </c>
      <c r="H1071" s="183">
        <v>6</v>
      </c>
      <c r="I1071" s="184"/>
      <c r="J1071" s="185">
        <f>ROUND(I1071*H1071,2)</f>
        <v>0</v>
      </c>
      <c r="K1071" s="181" t="s">
        <v>19</v>
      </c>
      <c r="L1071" s="40"/>
      <c r="M1071" s="186" t="s">
        <v>19</v>
      </c>
      <c r="N1071" s="187" t="s">
        <v>45</v>
      </c>
      <c r="O1071" s="65"/>
      <c r="P1071" s="188">
        <f>O1071*H1071</f>
        <v>0</v>
      </c>
      <c r="Q1071" s="188">
        <v>0</v>
      </c>
      <c r="R1071" s="188">
        <f>Q1071*H1071</f>
        <v>0</v>
      </c>
      <c r="S1071" s="188">
        <v>0</v>
      </c>
      <c r="T1071" s="189">
        <f>S1071*H1071</f>
        <v>0</v>
      </c>
      <c r="U1071" s="35"/>
      <c r="V1071" s="35"/>
      <c r="W1071" s="35"/>
      <c r="X1071" s="35"/>
      <c r="Y1071" s="35"/>
      <c r="Z1071" s="35"/>
      <c r="AA1071" s="35"/>
      <c r="AB1071" s="35"/>
      <c r="AC1071" s="35"/>
      <c r="AD1071" s="35"/>
      <c r="AE1071" s="35"/>
      <c r="AR1071" s="190" t="s">
        <v>254</v>
      </c>
      <c r="AT1071" s="190" t="s">
        <v>173</v>
      </c>
      <c r="AU1071" s="190" t="s">
        <v>85</v>
      </c>
      <c r="AY1071" s="18" t="s">
        <v>171</v>
      </c>
      <c r="BE1071" s="191">
        <f>IF(N1071="základní",J1071,0)</f>
        <v>0</v>
      </c>
      <c r="BF1071" s="191">
        <f>IF(N1071="snížená",J1071,0)</f>
        <v>0</v>
      </c>
      <c r="BG1071" s="191">
        <f>IF(N1071="zákl. přenesená",J1071,0)</f>
        <v>0</v>
      </c>
      <c r="BH1071" s="191">
        <f>IF(N1071="sníž. přenesená",J1071,0)</f>
        <v>0</v>
      </c>
      <c r="BI1071" s="191">
        <f>IF(N1071="nulová",J1071,0)</f>
        <v>0</v>
      </c>
      <c r="BJ1071" s="18" t="s">
        <v>85</v>
      </c>
      <c r="BK1071" s="191">
        <f>ROUND(I1071*H1071,2)</f>
        <v>0</v>
      </c>
      <c r="BL1071" s="18" t="s">
        <v>254</v>
      </c>
      <c r="BM1071" s="190" t="s">
        <v>1807</v>
      </c>
    </row>
    <row r="1072" spans="1:65" s="2" customFormat="1" ht="19.5">
      <c r="A1072" s="35"/>
      <c r="B1072" s="36"/>
      <c r="C1072" s="37"/>
      <c r="D1072" s="194" t="s">
        <v>702</v>
      </c>
      <c r="E1072" s="37"/>
      <c r="F1072" s="235" t="s">
        <v>1808</v>
      </c>
      <c r="G1072" s="37"/>
      <c r="H1072" s="37"/>
      <c r="I1072" s="236"/>
      <c r="J1072" s="37"/>
      <c r="K1072" s="37"/>
      <c r="L1072" s="40"/>
      <c r="M1072" s="237"/>
      <c r="N1072" s="238"/>
      <c r="O1072" s="65"/>
      <c r="P1072" s="65"/>
      <c r="Q1072" s="65"/>
      <c r="R1072" s="65"/>
      <c r="S1072" s="65"/>
      <c r="T1072" s="66"/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/>
      <c r="AT1072" s="18" t="s">
        <v>702</v>
      </c>
      <c r="AU1072" s="18" t="s">
        <v>85</v>
      </c>
    </row>
    <row r="1073" spans="1:65" s="13" customFormat="1" ht="11.25">
      <c r="B1073" s="192"/>
      <c r="C1073" s="193"/>
      <c r="D1073" s="194" t="s">
        <v>180</v>
      </c>
      <c r="E1073" s="195" t="s">
        <v>19</v>
      </c>
      <c r="F1073" s="196" t="s">
        <v>202</v>
      </c>
      <c r="G1073" s="193"/>
      <c r="H1073" s="197">
        <v>6</v>
      </c>
      <c r="I1073" s="198"/>
      <c r="J1073" s="193"/>
      <c r="K1073" s="193"/>
      <c r="L1073" s="199"/>
      <c r="M1073" s="200"/>
      <c r="N1073" s="201"/>
      <c r="O1073" s="201"/>
      <c r="P1073" s="201"/>
      <c r="Q1073" s="201"/>
      <c r="R1073" s="201"/>
      <c r="S1073" s="201"/>
      <c r="T1073" s="202"/>
      <c r="AT1073" s="203" t="s">
        <v>180</v>
      </c>
      <c r="AU1073" s="203" t="s">
        <v>85</v>
      </c>
      <c r="AV1073" s="13" t="s">
        <v>85</v>
      </c>
      <c r="AW1073" s="13" t="s">
        <v>34</v>
      </c>
      <c r="AX1073" s="13" t="s">
        <v>73</v>
      </c>
      <c r="AY1073" s="203" t="s">
        <v>171</v>
      </c>
    </row>
    <row r="1074" spans="1:65" s="14" customFormat="1" ht="11.25">
      <c r="B1074" s="204"/>
      <c r="C1074" s="205"/>
      <c r="D1074" s="194" t="s">
        <v>180</v>
      </c>
      <c r="E1074" s="206" t="s">
        <v>19</v>
      </c>
      <c r="F1074" s="207" t="s">
        <v>183</v>
      </c>
      <c r="G1074" s="205"/>
      <c r="H1074" s="208">
        <v>6</v>
      </c>
      <c r="I1074" s="209"/>
      <c r="J1074" s="205"/>
      <c r="K1074" s="205"/>
      <c r="L1074" s="210"/>
      <c r="M1074" s="211"/>
      <c r="N1074" s="212"/>
      <c r="O1074" s="212"/>
      <c r="P1074" s="212"/>
      <c r="Q1074" s="212"/>
      <c r="R1074" s="212"/>
      <c r="S1074" s="212"/>
      <c r="T1074" s="213"/>
      <c r="AT1074" s="214" t="s">
        <v>180</v>
      </c>
      <c r="AU1074" s="214" t="s">
        <v>85</v>
      </c>
      <c r="AV1074" s="14" t="s">
        <v>178</v>
      </c>
      <c r="AW1074" s="14" t="s">
        <v>34</v>
      </c>
      <c r="AX1074" s="14" t="s">
        <v>79</v>
      </c>
      <c r="AY1074" s="214" t="s">
        <v>171</v>
      </c>
    </row>
    <row r="1075" spans="1:65" s="12" customFormat="1" ht="22.9" customHeight="1">
      <c r="B1075" s="163"/>
      <c r="C1075" s="164"/>
      <c r="D1075" s="165" t="s">
        <v>72</v>
      </c>
      <c r="E1075" s="177" t="s">
        <v>1809</v>
      </c>
      <c r="F1075" s="177" t="s">
        <v>1810</v>
      </c>
      <c r="G1075" s="164"/>
      <c r="H1075" s="164"/>
      <c r="I1075" s="167"/>
      <c r="J1075" s="178">
        <f>BK1075</f>
        <v>0</v>
      </c>
      <c r="K1075" s="164"/>
      <c r="L1075" s="169"/>
      <c r="M1075" s="170"/>
      <c r="N1075" s="171"/>
      <c r="O1075" s="171"/>
      <c r="P1075" s="172">
        <f>P1076</f>
        <v>0</v>
      </c>
      <c r="Q1075" s="171"/>
      <c r="R1075" s="172">
        <f>R1076</f>
        <v>0</v>
      </c>
      <c r="S1075" s="171"/>
      <c r="T1075" s="173">
        <f>T1076</f>
        <v>0</v>
      </c>
      <c r="AR1075" s="174" t="s">
        <v>85</v>
      </c>
      <c r="AT1075" s="175" t="s">
        <v>72</v>
      </c>
      <c r="AU1075" s="175" t="s">
        <v>79</v>
      </c>
      <c r="AY1075" s="174" t="s">
        <v>171</v>
      </c>
      <c r="BK1075" s="176">
        <f>BK1076</f>
        <v>0</v>
      </c>
    </row>
    <row r="1076" spans="1:65" s="2" customFormat="1" ht="24">
      <c r="A1076" s="35"/>
      <c r="B1076" s="36"/>
      <c r="C1076" s="179" t="s">
        <v>813</v>
      </c>
      <c r="D1076" s="179" t="s">
        <v>173</v>
      </c>
      <c r="E1076" s="180" t="s">
        <v>1811</v>
      </c>
      <c r="F1076" s="181" t="s">
        <v>1812</v>
      </c>
      <c r="G1076" s="182" t="s">
        <v>266</v>
      </c>
      <c r="H1076" s="183">
        <v>1</v>
      </c>
      <c r="I1076" s="184"/>
      <c r="J1076" s="185">
        <f>ROUND(I1076*H1076,2)</f>
        <v>0</v>
      </c>
      <c r="K1076" s="181" t="s">
        <v>19</v>
      </c>
      <c r="L1076" s="40"/>
      <c r="M1076" s="239" t="s">
        <v>19</v>
      </c>
      <c r="N1076" s="240" t="s">
        <v>45</v>
      </c>
      <c r="O1076" s="241"/>
      <c r="P1076" s="242">
        <f>O1076*H1076</f>
        <v>0</v>
      </c>
      <c r="Q1076" s="242">
        <v>0</v>
      </c>
      <c r="R1076" s="242">
        <f>Q1076*H1076</f>
        <v>0</v>
      </c>
      <c r="S1076" s="242">
        <v>0</v>
      </c>
      <c r="T1076" s="243">
        <f>S1076*H1076</f>
        <v>0</v>
      </c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/>
      <c r="AR1076" s="190" t="s">
        <v>254</v>
      </c>
      <c r="AT1076" s="190" t="s">
        <v>173</v>
      </c>
      <c r="AU1076" s="190" t="s">
        <v>85</v>
      </c>
      <c r="AY1076" s="18" t="s">
        <v>171</v>
      </c>
      <c r="BE1076" s="191">
        <f>IF(N1076="základní",J1076,0)</f>
        <v>0</v>
      </c>
      <c r="BF1076" s="191">
        <f>IF(N1076="snížená",J1076,0)</f>
        <v>0</v>
      </c>
      <c r="BG1076" s="191">
        <f>IF(N1076="zákl. přenesená",J1076,0)</f>
        <v>0</v>
      </c>
      <c r="BH1076" s="191">
        <f>IF(N1076="sníž. přenesená",J1076,0)</f>
        <v>0</v>
      </c>
      <c r="BI1076" s="191">
        <f>IF(N1076="nulová",J1076,0)</f>
        <v>0</v>
      </c>
      <c r="BJ1076" s="18" t="s">
        <v>85</v>
      </c>
      <c r="BK1076" s="191">
        <f>ROUND(I1076*H1076,2)</f>
        <v>0</v>
      </c>
      <c r="BL1076" s="18" t="s">
        <v>254</v>
      </c>
      <c r="BM1076" s="190" t="s">
        <v>1813</v>
      </c>
    </row>
    <row r="1077" spans="1:65" s="2" customFormat="1" ht="6.95" customHeight="1">
      <c r="A1077" s="35"/>
      <c r="B1077" s="48"/>
      <c r="C1077" s="49"/>
      <c r="D1077" s="49"/>
      <c r="E1077" s="49"/>
      <c r="F1077" s="49"/>
      <c r="G1077" s="49"/>
      <c r="H1077" s="49"/>
      <c r="I1077" s="49"/>
      <c r="J1077" s="49"/>
      <c r="K1077" s="49"/>
      <c r="L1077" s="40"/>
      <c r="M1077" s="35"/>
      <c r="O1077" s="35"/>
      <c r="P1077" s="35"/>
      <c r="Q1077" s="35"/>
      <c r="R1077" s="35"/>
      <c r="S1077" s="35"/>
      <c r="T1077" s="35"/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</row>
  </sheetData>
  <sheetProtection password="CC35" sheet="1" objects="1" scenarios="1" formatColumns="0" formatRows="0" autoFilter="0"/>
  <autoFilter ref="C110:K1076"/>
  <mergeCells count="12">
    <mergeCell ref="E103:H103"/>
    <mergeCell ref="L2:V2"/>
    <mergeCell ref="E50:H50"/>
    <mergeCell ref="E52:H52"/>
    <mergeCell ref="E54:H54"/>
    <mergeCell ref="E99:H99"/>
    <mergeCell ref="E101:H10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4"/>
  <sheetViews>
    <sheetView showGridLines="0" topLeftCell="A17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104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2874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3427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ROUND(J89,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ROUND((SUM(BE89:BE183)),  2)</f>
        <v>0</v>
      </c>
      <c r="G35" s="35"/>
      <c r="H35" s="35"/>
      <c r="I35" s="125">
        <v>0.21</v>
      </c>
      <c r="J35" s="124">
        <f>ROUND(((SUM(BE89:BE183))*I35),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ROUND((SUM(BF89:BF183)),  2)</f>
        <v>0</v>
      </c>
      <c r="G36" s="35"/>
      <c r="H36" s="35"/>
      <c r="I36" s="125">
        <v>0.15</v>
      </c>
      <c r="J36" s="124">
        <f>ROUND(((SUM(BF89:BF183))*I36),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ROUND((SUM(BG89:BG183)),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ROUND((SUM(BH89:BH183)),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ROUND((SUM(BI89:BI183)),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2874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02_2 - ZTI-Vnitřní kanalizace a voda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J89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140</v>
      </c>
      <c r="E64" s="144"/>
      <c r="F64" s="144"/>
      <c r="G64" s="144"/>
      <c r="H64" s="144"/>
      <c r="I64" s="144"/>
      <c r="J64" s="145">
        <f>J90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3428</v>
      </c>
      <c r="E65" s="149"/>
      <c r="F65" s="149"/>
      <c r="G65" s="149"/>
      <c r="H65" s="149"/>
      <c r="I65" s="149"/>
      <c r="J65" s="150">
        <f>J91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3429</v>
      </c>
      <c r="E66" s="149"/>
      <c r="F66" s="149"/>
      <c r="G66" s="149"/>
      <c r="H66" s="149"/>
      <c r="I66" s="149"/>
      <c r="J66" s="150">
        <f>J117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3430</v>
      </c>
      <c r="E67" s="149"/>
      <c r="F67" s="149"/>
      <c r="G67" s="149"/>
      <c r="H67" s="149"/>
      <c r="I67" s="149"/>
      <c r="J67" s="150">
        <f>J150</f>
        <v>0</v>
      </c>
      <c r="K67" s="98"/>
      <c r="L67" s="151"/>
    </row>
    <row r="68" spans="1:31" s="2" customFormat="1" ht="21.7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14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156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80" t="str">
        <f>E7</f>
        <v>Stavební úpravy stávajících objektů</v>
      </c>
      <c r="F77" s="381"/>
      <c r="G77" s="381"/>
      <c r="H77" s="381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1" customFormat="1" ht="12" customHeight="1">
      <c r="B78" s="22"/>
      <c r="C78" s="30" t="s">
        <v>121</v>
      </c>
      <c r="D78" s="23"/>
      <c r="E78" s="23"/>
      <c r="F78" s="23"/>
      <c r="G78" s="23"/>
      <c r="H78" s="23"/>
      <c r="I78" s="23"/>
      <c r="J78" s="23"/>
      <c r="K78" s="23"/>
      <c r="L78" s="21"/>
    </row>
    <row r="79" spans="1:31" s="2" customFormat="1" ht="16.5" customHeight="1">
      <c r="A79" s="35"/>
      <c r="B79" s="36"/>
      <c r="C79" s="37"/>
      <c r="D79" s="37"/>
      <c r="E79" s="380" t="s">
        <v>2874</v>
      </c>
      <c r="F79" s="382"/>
      <c r="G79" s="382"/>
      <c r="H79" s="382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123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34" t="str">
        <f>E11</f>
        <v>02_2 - ZTI-Vnitřní kanalizace a voda</v>
      </c>
      <c r="F81" s="382"/>
      <c r="G81" s="382"/>
      <c r="H81" s="382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2" customHeight="1">
      <c r="A83" s="35"/>
      <c r="B83" s="36"/>
      <c r="C83" s="30" t="s">
        <v>21</v>
      </c>
      <c r="D83" s="37"/>
      <c r="E83" s="37"/>
      <c r="F83" s="28" t="str">
        <f>F14</f>
        <v xml:space="preserve"> </v>
      </c>
      <c r="G83" s="37"/>
      <c r="H83" s="37"/>
      <c r="I83" s="30" t="s">
        <v>23</v>
      </c>
      <c r="J83" s="60" t="str">
        <f>IF(J14="","",J14)</f>
        <v>18. 3. 2021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40.15" customHeight="1">
      <c r="A85" s="35"/>
      <c r="B85" s="36"/>
      <c r="C85" s="30" t="s">
        <v>25</v>
      </c>
      <c r="D85" s="37"/>
      <c r="E85" s="37"/>
      <c r="F85" s="28" t="str">
        <f>E17</f>
        <v>Obec Modrava</v>
      </c>
      <c r="G85" s="37"/>
      <c r="H85" s="37"/>
      <c r="I85" s="30" t="s">
        <v>31</v>
      </c>
      <c r="J85" s="33" t="str">
        <f>E23</f>
        <v>Projekty staveb, činnost investorská, inženýrská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29</v>
      </c>
      <c r="D86" s="37"/>
      <c r="E86" s="37"/>
      <c r="F86" s="28" t="str">
        <f>IF(E20="","",E20)</f>
        <v>Vyplň údaj</v>
      </c>
      <c r="G86" s="37"/>
      <c r="H86" s="37"/>
      <c r="I86" s="30" t="s">
        <v>35</v>
      </c>
      <c r="J86" s="33" t="str">
        <f>E26</f>
        <v xml:space="preserve"> </v>
      </c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0.3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11" customFormat="1" ht="29.25" customHeight="1">
      <c r="A88" s="152"/>
      <c r="B88" s="153"/>
      <c r="C88" s="154" t="s">
        <v>157</v>
      </c>
      <c r="D88" s="155" t="s">
        <v>58</v>
      </c>
      <c r="E88" s="155" t="s">
        <v>54</v>
      </c>
      <c r="F88" s="155" t="s">
        <v>55</v>
      </c>
      <c r="G88" s="155" t="s">
        <v>158</v>
      </c>
      <c r="H88" s="155" t="s">
        <v>159</v>
      </c>
      <c r="I88" s="155" t="s">
        <v>160</v>
      </c>
      <c r="J88" s="155" t="s">
        <v>128</v>
      </c>
      <c r="K88" s="156" t="s">
        <v>161</v>
      </c>
      <c r="L88" s="157"/>
      <c r="M88" s="69" t="s">
        <v>19</v>
      </c>
      <c r="N88" s="70" t="s">
        <v>43</v>
      </c>
      <c r="O88" s="70" t="s">
        <v>162</v>
      </c>
      <c r="P88" s="70" t="s">
        <v>163</v>
      </c>
      <c r="Q88" s="70" t="s">
        <v>164</v>
      </c>
      <c r="R88" s="70" t="s">
        <v>165</v>
      </c>
      <c r="S88" s="70" t="s">
        <v>166</v>
      </c>
      <c r="T88" s="71" t="s">
        <v>167</v>
      </c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</row>
    <row r="89" spans="1:65" s="2" customFormat="1" ht="22.9" customHeight="1">
      <c r="A89" s="35"/>
      <c r="B89" s="36"/>
      <c r="C89" s="76" t="s">
        <v>168</v>
      </c>
      <c r="D89" s="37"/>
      <c r="E89" s="37"/>
      <c r="F89" s="37"/>
      <c r="G89" s="37"/>
      <c r="H89" s="37"/>
      <c r="I89" s="37"/>
      <c r="J89" s="158">
        <f>BK89</f>
        <v>0</v>
      </c>
      <c r="K89" s="37"/>
      <c r="L89" s="40"/>
      <c r="M89" s="72"/>
      <c r="N89" s="159"/>
      <c r="O89" s="73"/>
      <c r="P89" s="160">
        <f>P90</f>
        <v>0</v>
      </c>
      <c r="Q89" s="73"/>
      <c r="R89" s="160">
        <f>R90</f>
        <v>11.040909999999998</v>
      </c>
      <c r="S89" s="73"/>
      <c r="T89" s="161">
        <f>T90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72</v>
      </c>
      <c r="AU89" s="18" t="s">
        <v>129</v>
      </c>
      <c r="BK89" s="162">
        <f>BK90</f>
        <v>0</v>
      </c>
    </row>
    <row r="90" spans="1:65" s="12" customFormat="1" ht="25.9" customHeight="1">
      <c r="B90" s="163"/>
      <c r="C90" s="164"/>
      <c r="D90" s="165" t="s">
        <v>72</v>
      </c>
      <c r="E90" s="166" t="s">
        <v>752</v>
      </c>
      <c r="F90" s="166" t="s">
        <v>753</v>
      </c>
      <c r="G90" s="164"/>
      <c r="H90" s="164"/>
      <c r="I90" s="167"/>
      <c r="J90" s="168">
        <f>BK90</f>
        <v>0</v>
      </c>
      <c r="K90" s="164"/>
      <c r="L90" s="169"/>
      <c r="M90" s="170"/>
      <c r="N90" s="171"/>
      <c r="O90" s="171"/>
      <c r="P90" s="172">
        <f>P91+P117+P150</f>
        <v>0</v>
      </c>
      <c r="Q90" s="171"/>
      <c r="R90" s="172">
        <f>R91+R117+R150</f>
        <v>11.040909999999998</v>
      </c>
      <c r="S90" s="171"/>
      <c r="T90" s="173">
        <f>T91+T117+T150</f>
        <v>0</v>
      </c>
      <c r="AR90" s="174" t="s">
        <v>85</v>
      </c>
      <c r="AT90" s="175" t="s">
        <v>72</v>
      </c>
      <c r="AU90" s="175" t="s">
        <v>73</v>
      </c>
      <c r="AY90" s="174" t="s">
        <v>171</v>
      </c>
      <c r="BK90" s="176">
        <f>BK91+BK117+BK150</f>
        <v>0</v>
      </c>
    </row>
    <row r="91" spans="1:65" s="12" customFormat="1" ht="22.9" customHeight="1">
      <c r="B91" s="163"/>
      <c r="C91" s="164"/>
      <c r="D91" s="165" t="s">
        <v>72</v>
      </c>
      <c r="E91" s="177" t="s">
        <v>2483</v>
      </c>
      <c r="F91" s="177" t="s">
        <v>3431</v>
      </c>
      <c r="G91" s="164"/>
      <c r="H91" s="164"/>
      <c r="I91" s="167"/>
      <c r="J91" s="178">
        <f>BK91</f>
        <v>0</v>
      </c>
      <c r="K91" s="164"/>
      <c r="L91" s="169"/>
      <c r="M91" s="170"/>
      <c r="N91" s="171"/>
      <c r="O91" s="171"/>
      <c r="P91" s="172">
        <f>SUM(P92:P116)</f>
        <v>0</v>
      </c>
      <c r="Q91" s="171"/>
      <c r="R91" s="172">
        <f>SUM(R92:R116)</f>
        <v>1.1575299999999999</v>
      </c>
      <c r="S91" s="171"/>
      <c r="T91" s="173">
        <f>SUM(T92:T116)</f>
        <v>0</v>
      </c>
      <c r="AR91" s="174" t="s">
        <v>79</v>
      </c>
      <c r="AT91" s="175" t="s">
        <v>72</v>
      </c>
      <c r="AU91" s="175" t="s">
        <v>79</v>
      </c>
      <c r="AY91" s="174" t="s">
        <v>171</v>
      </c>
      <c r="BK91" s="176">
        <f>SUM(BK92:BK116)</f>
        <v>0</v>
      </c>
    </row>
    <row r="92" spans="1:65" s="2" customFormat="1" ht="21.75" customHeight="1">
      <c r="A92" s="35"/>
      <c r="B92" s="36"/>
      <c r="C92" s="179" t="s">
        <v>79</v>
      </c>
      <c r="D92" s="179" t="s">
        <v>173</v>
      </c>
      <c r="E92" s="180" t="s">
        <v>1819</v>
      </c>
      <c r="F92" s="181" t="s">
        <v>1820</v>
      </c>
      <c r="G92" s="182" t="s">
        <v>318</v>
      </c>
      <c r="H92" s="183">
        <v>7</v>
      </c>
      <c r="I92" s="184"/>
      <c r="J92" s="185">
        <f t="shared" ref="J92:J116" si="0">ROUND(I92*H92,2)</f>
        <v>0</v>
      </c>
      <c r="K92" s="181" t="s">
        <v>19</v>
      </c>
      <c r="L92" s="40"/>
      <c r="M92" s="186" t="s">
        <v>19</v>
      </c>
      <c r="N92" s="187" t="s">
        <v>45</v>
      </c>
      <c r="O92" s="65"/>
      <c r="P92" s="188">
        <f t="shared" ref="P92:P116" si="1">O92*H92</f>
        <v>0</v>
      </c>
      <c r="Q92" s="188">
        <v>1.5499999999999999E-3</v>
      </c>
      <c r="R92" s="188">
        <f t="shared" ref="R92:R116" si="2">Q92*H92</f>
        <v>1.085E-2</v>
      </c>
      <c r="S92" s="188">
        <v>0</v>
      </c>
      <c r="T92" s="189">
        <f t="shared" ref="T92:T116" si="3"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90" t="s">
        <v>254</v>
      </c>
      <c r="AT92" s="190" t="s">
        <v>173</v>
      </c>
      <c r="AU92" s="190" t="s">
        <v>85</v>
      </c>
      <c r="AY92" s="18" t="s">
        <v>171</v>
      </c>
      <c r="BE92" s="191">
        <f t="shared" ref="BE92:BE116" si="4">IF(N92="základní",J92,0)</f>
        <v>0</v>
      </c>
      <c r="BF92" s="191">
        <f t="shared" ref="BF92:BF116" si="5">IF(N92="snížená",J92,0)</f>
        <v>0</v>
      </c>
      <c r="BG92" s="191">
        <f t="shared" ref="BG92:BG116" si="6">IF(N92="zákl. přenesená",J92,0)</f>
        <v>0</v>
      </c>
      <c r="BH92" s="191">
        <f t="shared" ref="BH92:BH116" si="7">IF(N92="sníž. přenesená",J92,0)</f>
        <v>0</v>
      </c>
      <c r="BI92" s="191">
        <f t="shared" ref="BI92:BI116" si="8">IF(N92="nulová",J92,0)</f>
        <v>0</v>
      </c>
      <c r="BJ92" s="18" t="s">
        <v>85</v>
      </c>
      <c r="BK92" s="191">
        <f t="shared" ref="BK92:BK116" si="9">ROUND(I92*H92,2)</f>
        <v>0</v>
      </c>
      <c r="BL92" s="18" t="s">
        <v>254</v>
      </c>
      <c r="BM92" s="190" t="s">
        <v>3432</v>
      </c>
    </row>
    <row r="93" spans="1:65" s="2" customFormat="1" ht="21.75" customHeight="1">
      <c r="A93" s="35"/>
      <c r="B93" s="36"/>
      <c r="C93" s="179" t="s">
        <v>85</v>
      </c>
      <c r="D93" s="179" t="s">
        <v>173</v>
      </c>
      <c r="E93" s="180" t="s">
        <v>1822</v>
      </c>
      <c r="F93" s="181" t="s">
        <v>1823</v>
      </c>
      <c r="G93" s="182" t="s">
        <v>318</v>
      </c>
      <c r="H93" s="183">
        <v>22</v>
      </c>
      <c r="I93" s="184"/>
      <c r="J93" s="185">
        <f t="shared" si="0"/>
        <v>0</v>
      </c>
      <c r="K93" s="181" t="s">
        <v>19</v>
      </c>
      <c r="L93" s="40"/>
      <c r="M93" s="186" t="s">
        <v>19</v>
      </c>
      <c r="N93" s="187" t="s">
        <v>45</v>
      </c>
      <c r="O93" s="65"/>
      <c r="P93" s="188">
        <f t="shared" si="1"/>
        <v>0</v>
      </c>
      <c r="Q93" s="188">
        <v>1.8E-3</v>
      </c>
      <c r="R93" s="188">
        <f t="shared" si="2"/>
        <v>3.9599999999999996E-2</v>
      </c>
      <c r="S93" s="188">
        <v>0</v>
      </c>
      <c r="T93" s="189">
        <f t="shared" si="3"/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90" t="s">
        <v>254</v>
      </c>
      <c r="AT93" s="190" t="s">
        <v>173</v>
      </c>
      <c r="AU93" s="190" t="s">
        <v>85</v>
      </c>
      <c r="AY93" s="18" t="s">
        <v>171</v>
      </c>
      <c r="BE93" s="191">
        <f t="shared" si="4"/>
        <v>0</v>
      </c>
      <c r="BF93" s="191">
        <f t="shared" si="5"/>
        <v>0</v>
      </c>
      <c r="BG93" s="191">
        <f t="shared" si="6"/>
        <v>0</v>
      </c>
      <c r="BH93" s="191">
        <f t="shared" si="7"/>
        <v>0</v>
      </c>
      <c r="BI93" s="191">
        <f t="shared" si="8"/>
        <v>0</v>
      </c>
      <c r="BJ93" s="18" t="s">
        <v>85</v>
      </c>
      <c r="BK93" s="191">
        <f t="shared" si="9"/>
        <v>0</v>
      </c>
      <c r="BL93" s="18" t="s">
        <v>254</v>
      </c>
      <c r="BM93" s="190" t="s">
        <v>3433</v>
      </c>
    </row>
    <row r="94" spans="1:65" s="2" customFormat="1" ht="21.75" customHeight="1">
      <c r="A94" s="35"/>
      <c r="B94" s="36"/>
      <c r="C94" s="179" t="s">
        <v>188</v>
      </c>
      <c r="D94" s="179" t="s">
        <v>173</v>
      </c>
      <c r="E94" s="180" t="s">
        <v>1825</v>
      </c>
      <c r="F94" s="181" t="s">
        <v>1826</v>
      </c>
      <c r="G94" s="182" t="s">
        <v>318</v>
      </c>
      <c r="H94" s="183">
        <v>14</v>
      </c>
      <c r="I94" s="184"/>
      <c r="J94" s="185">
        <f t="shared" si="0"/>
        <v>0</v>
      </c>
      <c r="K94" s="181" t="s">
        <v>19</v>
      </c>
      <c r="L94" s="40"/>
      <c r="M94" s="186" t="s">
        <v>19</v>
      </c>
      <c r="N94" s="187" t="s">
        <v>45</v>
      </c>
      <c r="O94" s="65"/>
      <c r="P94" s="188">
        <f t="shared" si="1"/>
        <v>0</v>
      </c>
      <c r="Q94" s="188">
        <v>2.7100000000000002E-3</v>
      </c>
      <c r="R94" s="188">
        <f t="shared" si="2"/>
        <v>3.7940000000000002E-2</v>
      </c>
      <c r="S94" s="188">
        <v>0</v>
      </c>
      <c r="T94" s="189">
        <f t="shared" si="3"/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254</v>
      </c>
      <c r="AT94" s="190" t="s">
        <v>173</v>
      </c>
      <c r="AU94" s="190" t="s">
        <v>85</v>
      </c>
      <c r="AY94" s="18" t="s">
        <v>171</v>
      </c>
      <c r="BE94" s="191">
        <f t="shared" si="4"/>
        <v>0</v>
      </c>
      <c r="BF94" s="191">
        <f t="shared" si="5"/>
        <v>0</v>
      </c>
      <c r="BG94" s="191">
        <f t="shared" si="6"/>
        <v>0</v>
      </c>
      <c r="BH94" s="191">
        <f t="shared" si="7"/>
        <v>0</v>
      </c>
      <c r="BI94" s="191">
        <f t="shared" si="8"/>
        <v>0</v>
      </c>
      <c r="BJ94" s="18" t="s">
        <v>85</v>
      </c>
      <c r="BK94" s="191">
        <f t="shared" si="9"/>
        <v>0</v>
      </c>
      <c r="BL94" s="18" t="s">
        <v>254</v>
      </c>
      <c r="BM94" s="190" t="s">
        <v>3434</v>
      </c>
    </row>
    <row r="95" spans="1:65" s="2" customFormat="1" ht="24">
      <c r="A95" s="35"/>
      <c r="B95" s="36"/>
      <c r="C95" s="179" t="s">
        <v>178</v>
      </c>
      <c r="D95" s="179" t="s">
        <v>173</v>
      </c>
      <c r="E95" s="180" t="s">
        <v>1828</v>
      </c>
      <c r="F95" s="181" t="s">
        <v>1829</v>
      </c>
      <c r="G95" s="182" t="s">
        <v>318</v>
      </c>
      <c r="H95" s="183">
        <v>14</v>
      </c>
      <c r="I95" s="184"/>
      <c r="J95" s="185">
        <f t="shared" si="0"/>
        <v>0</v>
      </c>
      <c r="K95" s="181" t="s">
        <v>19</v>
      </c>
      <c r="L95" s="40"/>
      <c r="M95" s="186" t="s">
        <v>19</v>
      </c>
      <c r="N95" s="187" t="s">
        <v>45</v>
      </c>
      <c r="O95" s="65"/>
      <c r="P95" s="188">
        <f t="shared" si="1"/>
        <v>0</v>
      </c>
      <c r="Q95" s="188">
        <v>3.3E-4</v>
      </c>
      <c r="R95" s="188">
        <f t="shared" si="2"/>
        <v>4.62E-3</v>
      </c>
      <c r="S95" s="188">
        <v>0</v>
      </c>
      <c r="T95" s="189">
        <f t="shared" si="3"/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254</v>
      </c>
      <c r="AT95" s="190" t="s">
        <v>173</v>
      </c>
      <c r="AU95" s="190" t="s">
        <v>85</v>
      </c>
      <c r="AY95" s="18" t="s">
        <v>171</v>
      </c>
      <c r="BE95" s="191">
        <f t="shared" si="4"/>
        <v>0</v>
      </c>
      <c r="BF95" s="191">
        <f t="shared" si="5"/>
        <v>0</v>
      </c>
      <c r="BG95" s="191">
        <f t="shared" si="6"/>
        <v>0</v>
      </c>
      <c r="BH95" s="191">
        <f t="shared" si="7"/>
        <v>0</v>
      </c>
      <c r="BI95" s="191">
        <f t="shared" si="8"/>
        <v>0</v>
      </c>
      <c r="BJ95" s="18" t="s">
        <v>85</v>
      </c>
      <c r="BK95" s="191">
        <f t="shared" si="9"/>
        <v>0</v>
      </c>
      <c r="BL95" s="18" t="s">
        <v>254</v>
      </c>
      <c r="BM95" s="190" t="s">
        <v>3435</v>
      </c>
    </row>
    <row r="96" spans="1:65" s="2" customFormat="1" ht="24">
      <c r="A96" s="35"/>
      <c r="B96" s="36"/>
      <c r="C96" s="179" t="s">
        <v>197</v>
      </c>
      <c r="D96" s="179" t="s">
        <v>173</v>
      </c>
      <c r="E96" s="180" t="s">
        <v>1831</v>
      </c>
      <c r="F96" s="181" t="s">
        <v>1832</v>
      </c>
      <c r="G96" s="182" t="s">
        <v>318</v>
      </c>
      <c r="H96" s="183">
        <v>4</v>
      </c>
      <c r="I96" s="184"/>
      <c r="J96" s="185">
        <f t="shared" si="0"/>
        <v>0</v>
      </c>
      <c r="K96" s="181" t="s">
        <v>19</v>
      </c>
      <c r="L96" s="40"/>
      <c r="M96" s="186" t="s">
        <v>19</v>
      </c>
      <c r="N96" s="187" t="s">
        <v>45</v>
      </c>
      <c r="O96" s="65"/>
      <c r="P96" s="188">
        <f t="shared" si="1"/>
        <v>0</v>
      </c>
      <c r="Q96" s="188">
        <v>3.8000000000000002E-4</v>
      </c>
      <c r="R96" s="188">
        <f t="shared" si="2"/>
        <v>1.5200000000000001E-3</v>
      </c>
      <c r="S96" s="188">
        <v>0</v>
      </c>
      <c r="T96" s="189">
        <f t="shared" si="3"/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85</v>
      </c>
      <c r="AY96" s="18" t="s">
        <v>171</v>
      </c>
      <c r="BE96" s="191">
        <f t="shared" si="4"/>
        <v>0</v>
      </c>
      <c r="BF96" s="191">
        <f t="shared" si="5"/>
        <v>0</v>
      </c>
      <c r="BG96" s="191">
        <f t="shared" si="6"/>
        <v>0</v>
      </c>
      <c r="BH96" s="191">
        <f t="shared" si="7"/>
        <v>0</v>
      </c>
      <c r="BI96" s="191">
        <f t="shared" si="8"/>
        <v>0</v>
      </c>
      <c r="BJ96" s="18" t="s">
        <v>85</v>
      </c>
      <c r="BK96" s="191">
        <f t="shared" si="9"/>
        <v>0</v>
      </c>
      <c r="BL96" s="18" t="s">
        <v>254</v>
      </c>
      <c r="BM96" s="190" t="s">
        <v>3436</v>
      </c>
    </row>
    <row r="97" spans="1:65" s="2" customFormat="1" ht="24">
      <c r="A97" s="35"/>
      <c r="B97" s="36"/>
      <c r="C97" s="179" t="s">
        <v>202</v>
      </c>
      <c r="D97" s="179" t="s">
        <v>173</v>
      </c>
      <c r="E97" s="180" t="s">
        <v>1834</v>
      </c>
      <c r="F97" s="181" t="s">
        <v>1835</v>
      </c>
      <c r="G97" s="182" t="s">
        <v>318</v>
      </c>
      <c r="H97" s="183">
        <v>20</v>
      </c>
      <c r="I97" s="184"/>
      <c r="J97" s="185">
        <f t="shared" si="0"/>
        <v>0</v>
      </c>
      <c r="K97" s="181" t="s">
        <v>19</v>
      </c>
      <c r="L97" s="40"/>
      <c r="M97" s="186" t="s">
        <v>19</v>
      </c>
      <c r="N97" s="187" t="s">
        <v>45</v>
      </c>
      <c r="O97" s="65"/>
      <c r="P97" s="188">
        <f t="shared" si="1"/>
        <v>0</v>
      </c>
      <c r="Q97" s="188">
        <v>4.6999999999999999E-4</v>
      </c>
      <c r="R97" s="188">
        <f t="shared" si="2"/>
        <v>9.4000000000000004E-3</v>
      </c>
      <c r="S97" s="188">
        <v>0</v>
      </c>
      <c r="T97" s="189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254</v>
      </c>
      <c r="AT97" s="190" t="s">
        <v>173</v>
      </c>
      <c r="AU97" s="190" t="s">
        <v>85</v>
      </c>
      <c r="AY97" s="18" t="s">
        <v>171</v>
      </c>
      <c r="BE97" s="191">
        <f t="shared" si="4"/>
        <v>0</v>
      </c>
      <c r="BF97" s="191">
        <f t="shared" si="5"/>
        <v>0</v>
      </c>
      <c r="BG97" s="191">
        <f t="shared" si="6"/>
        <v>0</v>
      </c>
      <c r="BH97" s="191">
        <f t="shared" si="7"/>
        <v>0</v>
      </c>
      <c r="BI97" s="191">
        <f t="shared" si="8"/>
        <v>0</v>
      </c>
      <c r="BJ97" s="18" t="s">
        <v>85</v>
      </c>
      <c r="BK97" s="191">
        <f t="shared" si="9"/>
        <v>0</v>
      </c>
      <c r="BL97" s="18" t="s">
        <v>254</v>
      </c>
      <c r="BM97" s="190" t="s">
        <v>3437</v>
      </c>
    </row>
    <row r="98" spans="1:65" s="2" customFormat="1" ht="24">
      <c r="A98" s="35"/>
      <c r="B98" s="36"/>
      <c r="C98" s="179" t="s">
        <v>207</v>
      </c>
      <c r="D98" s="179" t="s">
        <v>173</v>
      </c>
      <c r="E98" s="180" t="s">
        <v>1837</v>
      </c>
      <c r="F98" s="181" t="s">
        <v>1838</v>
      </c>
      <c r="G98" s="182" t="s">
        <v>318</v>
      </c>
      <c r="H98" s="183">
        <v>5</v>
      </c>
      <c r="I98" s="184"/>
      <c r="J98" s="185">
        <f t="shared" si="0"/>
        <v>0</v>
      </c>
      <c r="K98" s="181" t="s">
        <v>19</v>
      </c>
      <c r="L98" s="40"/>
      <c r="M98" s="186" t="s">
        <v>19</v>
      </c>
      <c r="N98" s="187" t="s">
        <v>45</v>
      </c>
      <c r="O98" s="65"/>
      <c r="P98" s="188">
        <f t="shared" si="1"/>
        <v>0</v>
      </c>
      <c r="Q98" s="188">
        <v>8.4000000000000003E-4</v>
      </c>
      <c r="R98" s="188">
        <f t="shared" si="2"/>
        <v>4.2000000000000006E-3</v>
      </c>
      <c r="S98" s="188">
        <v>0</v>
      </c>
      <c r="T98" s="189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254</v>
      </c>
      <c r="AT98" s="190" t="s">
        <v>173</v>
      </c>
      <c r="AU98" s="190" t="s">
        <v>85</v>
      </c>
      <c r="AY98" s="18" t="s">
        <v>171</v>
      </c>
      <c r="BE98" s="191">
        <f t="shared" si="4"/>
        <v>0</v>
      </c>
      <c r="BF98" s="191">
        <f t="shared" si="5"/>
        <v>0</v>
      </c>
      <c r="BG98" s="191">
        <f t="shared" si="6"/>
        <v>0</v>
      </c>
      <c r="BH98" s="191">
        <f t="shared" si="7"/>
        <v>0</v>
      </c>
      <c r="BI98" s="191">
        <f t="shared" si="8"/>
        <v>0</v>
      </c>
      <c r="BJ98" s="18" t="s">
        <v>85</v>
      </c>
      <c r="BK98" s="191">
        <f t="shared" si="9"/>
        <v>0</v>
      </c>
      <c r="BL98" s="18" t="s">
        <v>254</v>
      </c>
      <c r="BM98" s="190" t="s">
        <v>3438</v>
      </c>
    </row>
    <row r="99" spans="1:65" s="2" customFormat="1" ht="24">
      <c r="A99" s="35"/>
      <c r="B99" s="36"/>
      <c r="C99" s="179" t="s">
        <v>186</v>
      </c>
      <c r="D99" s="179" t="s">
        <v>173</v>
      </c>
      <c r="E99" s="180" t="s">
        <v>1840</v>
      </c>
      <c r="F99" s="181" t="s">
        <v>1841</v>
      </c>
      <c r="G99" s="182" t="s">
        <v>318</v>
      </c>
      <c r="H99" s="183">
        <v>32</v>
      </c>
      <c r="I99" s="184"/>
      <c r="J99" s="185">
        <f t="shared" si="0"/>
        <v>0</v>
      </c>
      <c r="K99" s="181" t="s">
        <v>19</v>
      </c>
      <c r="L99" s="40"/>
      <c r="M99" s="186" t="s">
        <v>19</v>
      </c>
      <c r="N99" s="187" t="s">
        <v>45</v>
      </c>
      <c r="O99" s="65"/>
      <c r="P99" s="188">
        <f t="shared" si="1"/>
        <v>0</v>
      </c>
      <c r="Q99" s="188">
        <v>1.3799999999999999E-3</v>
      </c>
      <c r="R99" s="188">
        <f t="shared" si="2"/>
        <v>4.4159999999999998E-2</v>
      </c>
      <c r="S99" s="188">
        <v>0</v>
      </c>
      <c r="T99" s="189">
        <f t="shared" si="3"/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254</v>
      </c>
      <c r="AT99" s="190" t="s">
        <v>173</v>
      </c>
      <c r="AU99" s="190" t="s">
        <v>85</v>
      </c>
      <c r="AY99" s="18" t="s">
        <v>171</v>
      </c>
      <c r="BE99" s="191">
        <f t="shared" si="4"/>
        <v>0</v>
      </c>
      <c r="BF99" s="191">
        <f t="shared" si="5"/>
        <v>0</v>
      </c>
      <c r="BG99" s="191">
        <f t="shared" si="6"/>
        <v>0</v>
      </c>
      <c r="BH99" s="191">
        <f t="shared" si="7"/>
        <v>0</v>
      </c>
      <c r="BI99" s="191">
        <f t="shared" si="8"/>
        <v>0</v>
      </c>
      <c r="BJ99" s="18" t="s">
        <v>85</v>
      </c>
      <c r="BK99" s="191">
        <f t="shared" si="9"/>
        <v>0</v>
      </c>
      <c r="BL99" s="18" t="s">
        <v>254</v>
      </c>
      <c r="BM99" s="190" t="s">
        <v>3439</v>
      </c>
    </row>
    <row r="100" spans="1:65" s="2" customFormat="1" ht="16.5" customHeight="1">
      <c r="A100" s="35"/>
      <c r="B100" s="36"/>
      <c r="C100" s="179" t="s">
        <v>218</v>
      </c>
      <c r="D100" s="179" t="s">
        <v>173</v>
      </c>
      <c r="E100" s="180" t="s">
        <v>1900</v>
      </c>
      <c r="F100" s="181" t="s">
        <v>1901</v>
      </c>
      <c r="G100" s="182" t="s">
        <v>266</v>
      </c>
      <c r="H100" s="183">
        <v>3</v>
      </c>
      <c r="I100" s="184"/>
      <c r="J100" s="185">
        <f t="shared" si="0"/>
        <v>0</v>
      </c>
      <c r="K100" s="181" t="s">
        <v>19</v>
      </c>
      <c r="L100" s="40"/>
      <c r="M100" s="186" t="s">
        <v>19</v>
      </c>
      <c r="N100" s="187" t="s">
        <v>45</v>
      </c>
      <c r="O100" s="65"/>
      <c r="P100" s="188">
        <f t="shared" si="1"/>
        <v>0</v>
      </c>
      <c r="Q100" s="188">
        <v>1.0200000000000001E-3</v>
      </c>
      <c r="R100" s="188">
        <f t="shared" si="2"/>
        <v>3.0600000000000002E-3</v>
      </c>
      <c r="S100" s="188">
        <v>0</v>
      </c>
      <c r="T100" s="189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254</v>
      </c>
      <c r="AT100" s="190" t="s">
        <v>173</v>
      </c>
      <c r="AU100" s="190" t="s">
        <v>85</v>
      </c>
      <c r="AY100" s="18" t="s">
        <v>171</v>
      </c>
      <c r="BE100" s="191">
        <f t="shared" si="4"/>
        <v>0</v>
      </c>
      <c r="BF100" s="191">
        <f t="shared" si="5"/>
        <v>0</v>
      </c>
      <c r="BG100" s="191">
        <f t="shared" si="6"/>
        <v>0</v>
      </c>
      <c r="BH100" s="191">
        <f t="shared" si="7"/>
        <v>0</v>
      </c>
      <c r="BI100" s="191">
        <f t="shared" si="8"/>
        <v>0</v>
      </c>
      <c r="BJ100" s="18" t="s">
        <v>85</v>
      </c>
      <c r="BK100" s="191">
        <f t="shared" si="9"/>
        <v>0</v>
      </c>
      <c r="BL100" s="18" t="s">
        <v>254</v>
      </c>
      <c r="BM100" s="190" t="s">
        <v>3440</v>
      </c>
    </row>
    <row r="101" spans="1:65" s="2" customFormat="1" ht="16.5" customHeight="1">
      <c r="A101" s="35"/>
      <c r="B101" s="36"/>
      <c r="C101" s="179" t="s">
        <v>223</v>
      </c>
      <c r="D101" s="179" t="s">
        <v>173</v>
      </c>
      <c r="E101" s="180" t="s">
        <v>1879</v>
      </c>
      <c r="F101" s="181" t="s">
        <v>1880</v>
      </c>
      <c r="G101" s="182" t="s">
        <v>266</v>
      </c>
      <c r="H101" s="183">
        <v>1</v>
      </c>
      <c r="I101" s="184"/>
      <c r="J101" s="185">
        <f t="shared" si="0"/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 t="shared" si="1"/>
        <v>0</v>
      </c>
      <c r="Q101" s="188">
        <v>6.0000000000000001E-3</v>
      </c>
      <c r="R101" s="188">
        <f t="shared" si="2"/>
        <v>6.0000000000000001E-3</v>
      </c>
      <c r="S101" s="188">
        <v>0</v>
      </c>
      <c r="T101" s="189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254</v>
      </c>
      <c r="AT101" s="190" t="s">
        <v>173</v>
      </c>
      <c r="AU101" s="190" t="s">
        <v>85</v>
      </c>
      <c r="AY101" s="18" t="s">
        <v>171</v>
      </c>
      <c r="BE101" s="191">
        <f t="shared" si="4"/>
        <v>0</v>
      </c>
      <c r="BF101" s="191">
        <f t="shared" si="5"/>
        <v>0</v>
      </c>
      <c r="BG101" s="191">
        <f t="shared" si="6"/>
        <v>0</v>
      </c>
      <c r="BH101" s="191">
        <f t="shared" si="7"/>
        <v>0</v>
      </c>
      <c r="BI101" s="191">
        <f t="shared" si="8"/>
        <v>0</v>
      </c>
      <c r="BJ101" s="18" t="s">
        <v>85</v>
      </c>
      <c r="BK101" s="191">
        <f t="shared" si="9"/>
        <v>0</v>
      </c>
      <c r="BL101" s="18" t="s">
        <v>254</v>
      </c>
      <c r="BM101" s="190" t="s">
        <v>3441</v>
      </c>
    </row>
    <row r="102" spans="1:65" s="2" customFormat="1" ht="16.5" customHeight="1">
      <c r="A102" s="35"/>
      <c r="B102" s="36"/>
      <c r="C102" s="179" t="s">
        <v>228</v>
      </c>
      <c r="D102" s="179" t="s">
        <v>173</v>
      </c>
      <c r="E102" s="180" t="s">
        <v>1882</v>
      </c>
      <c r="F102" s="181" t="s">
        <v>1883</v>
      </c>
      <c r="G102" s="182" t="s">
        <v>266</v>
      </c>
      <c r="H102" s="183">
        <v>8</v>
      </c>
      <c r="I102" s="184"/>
      <c r="J102" s="185">
        <f t="shared" si="0"/>
        <v>0</v>
      </c>
      <c r="K102" s="181" t="s">
        <v>19</v>
      </c>
      <c r="L102" s="40"/>
      <c r="M102" s="186" t="s">
        <v>19</v>
      </c>
      <c r="N102" s="187" t="s">
        <v>45</v>
      </c>
      <c r="O102" s="65"/>
      <c r="P102" s="188">
        <f t="shared" si="1"/>
        <v>0</v>
      </c>
      <c r="Q102" s="188">
        <v>4.1000000000000003E-3</v>
      </c>
      <c r="R102" s="188">
        <f t="shared" si="2"/>
        <v>3.2800000000000003E-2</v>
      </c>
      <c r="S102" s="188">
        <v>0</v>
      </c>
      <c r="T102" s="189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254</v>
      </c>
      <c r="AT102" s="190" t="s">
        <v>173</v>
      </c>
      <c r="AU102" s="190" t="s">
        <v>85</v>
      </c>
      <c r="AY102" s="18" t="s">
        <v>171</v>
      </c>
      <c r="BE102" s="191">
        <f t="shared" si="4"/>
        <v>0</v>
      </c>
      <c r="BF102" s="191">
        <f t="shared" si="5"/>
        <v>0</v>
      </c>
      <c r="BG102" s="191">
        <f t="shared" si="6"/>
        <v>0</v>
      </c>
      <c r="BH102" s="191">
        <f t="shared" si="7"/>
        <v>0</v>
      </c>
      <c r="BI102" s="191">
        <f t="shared" si="8"/>
        <v>0</v>
      </c>
      <c r="BJ102" s="18" t="s">
        <v>85</v>
      </c>
      <c r="BK102" s="191">
        <f t="shared" si="9"/>
        <v>0</v>
      </c>
      <c r="BL102" s="18" t="s">
        <v>254</v>
      </c>
      <c r="BM102" s="190" t="s">
        <v>3442</v>
      </c>
    </row>
    <row r="103" spans="1:65" s="2" customFormat="1" ht="16.5" customHeight="1">
      <c r="A103" s="35"/>
      <c r="B103" s="36"/>
      <c r="C103" s="179" t="s">
        <v>235</v>
      </c>
      <c r="D103" s="179" t="s">
        <v>173</v>
      </c>
      <c r="E103" s="180" t="s">
        <v>1885</v>
      </c>
      <c r="F103" s="181" t="s">
        <v>1886</v>
      </c>
      <c r="G103" s="182" t="s">
        <v>266</v>
      </c>
      <c r="H103" s="183">
        <v>1</v>
      </c>
      <c r="I103" s="184"/>
      <c r="J103" s="185">
        <f t="shared" si="0"/>
        <v>0</v>
      </c>
      <c r="K103" s="181" t="s">
        <v>19</v>
      </c>
      <c r="L103" s="40"/>
      <c r="M103" s="186" t="s">
        <v>19</v>
      </c>
      <c r="N103" s="187" t="s">
        <v>45</v>
      </c>
      <c r="O103" s="65"/>
      <c r="P103" s="188">
        <f t="shared" si="1"/>
        <v>0</v>
      </c>
      <c r="Q103" s="188">
        <v>4.1000000000000003E-3</v>
      </c>
      <c r="R103" s="188">
        <f t="shared" si="2"/>
        <v>4.1000000000000003E-3</v>
      </c>
      <c r="S103" s="188">
        <v>0</v>
      </c>
      <c r="T103" s="189">
        <f t="shared" si="3"/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254</v>
      </c>
      <c r="AT103" s="190" t="s">
        <v>173</v>
      </c>
      <c r="AU103" s="190" t="s">
        <v>85</v>
      </c>
      <c r="AY103" s="18" t="s">
        <v>171</v>
      </c>
      <c r="BE103" s="191">
        <f t="shared" si="4"/>
        <v>0</v>
      </c>
      <c r="BF103" s="191">
        <f t="shared" si="5"/>
        <v>0</v>
      </c>
      <c r="BG103" s="191">
        <f t="shared" si="6"/>
        <v>0</v>
      </c>
      <c r="BH103" s="191">
        <f t="shared" si="7"/>
        <v>0</v>
      </c>
      <c r="BI103" s="191">
        <f t="shared" si="8"/>
        <v>0</v>
      </c>
      <c r="BJ103" s="18" t="s">
        <v>85</v>
      </c>
      <c r="BK103" s="191">
        <f t="shared" si="9"/>
        <v>0</v>
      </c>
      <c r="BL103" s="18" t="s">
        <v>254</v>
      </c>
      <c r="BM103" s="190" t="s">
        <v>3443</v>
      </c>
    </row>
    <row r="104" spans="1:65" s="2" customFormat="1" ht="16.5" customHeight="1">
      <c r="A104" s="35"/>
      <c r="B104" s="36"/>
      <c r="C104" s="179" t="s">
        <v>239</v>
      </c>
      <c r="D104" s="179" t="s">
        <v>173</v>
      </c>
      <c r="E104" s="180" t="s">
        <v>1858</v>
      </c>
      <c r="F104" s="181" t="s">
        <v>1859</v>
      </c>
      <c r="G104" s="182" t="s">
        <v>266</v>
      </c>
      <c r="H104" s="183">
        <v>5</v>
      </c>
      <c r="I104" s="184"/>
      <c r="J104" s="185">
        <f t="shared" si="0"/>
        <v>0</v>
      </c>
      <c r="K104" s="181" t="s">
        <v>19</v>
      </c>
      <c r="L104" s="40"/>
      <c r="M104" s="186" t="s">
        <v>19</v>
      </c>
      <c r="N104" s="187" t="s">
        <v>45</v>
      </c>
      <c r="O104" s="65"/>
      <c r="P104" s="188">
        <f t="shared" si="1"/>
        <v>0</v>
      </c>
      <c r="Q104" s="188">
        <v>0</v>
      </c>
      <c r="R104" s="188">
        <f t="shared" si="2"/>
        <v>0</v>
      </c>
      <c r="S104" s="188">
        <v>0</v>
      </c>
      <c r="T104" s="189">
        <f t="shared" si="3"/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254</v>
      </c>
      <c r="AT104" s="190" t="s">
        <v>173</v>
      </c>
      <c r="AU104" s="190" t="s">
        <v>85</v>
      </c>
      <c r="AY104" s="18" t="s">
        <v>171</v>
      </c>
      <c r="BE104" s="191">
        <f t="shared" si="4"/>
        <v>0</v>
      </c>
      <c r="BF104" s="191">
        <f t="shared" si="5"/>
        <v>0</v>
      </c>
      <c r="BG104" s="191">
        <f t="shared" si="6"/>
        <v>0</v>
      </c>
      <c r="BH104" s="191">
        <f t="shared" si="7"/>
        <v>0</v>
      </c>
      <c r="BI104" s="191">
        <f t="shared" si="8"/>
        <v>0</v>
      </c>
      <c r="BJ104" s="18" t="s">
        <v>85</v>
      </c>
      <c r="BK104" s="191">
        <f t="shared" si="9"/>
        <v>0</v>
      </c>
      <c r="BL104" s="18" t="s">
        <v>254</v>
      </c>
      <c r="BM104" s="190" t="s">
        <v>3444</v>
      </c>
    </row>
    <row r="105" spans="1:65" s="2" customFormat="1" ht="16.5" customHeight="1">
      <c r="A105" s="35"/>
      <c r="B105" s="36"/>
      <c r="C105" s="179" t="s">
        <v>245</v>
      </c>
      <c r="D105" s="179" t="s">
        <v>173</v>
      </c>
      <c r="E105" s="180" t="s">
        <v>1861</v>
      </c>
      <c r="F105" s="181" t="s">
        <v>1862</v>
      </c>
      <c r="G105" s="182" t="s">
        <v>266</v>
      </c>
      <c r="H105" s="183">
        <v>6</v>
      </c>
      <c r="I105" s="184"/>
      <c r="J105" s="185">
        <f t="shared" si="0"/>
        <v>0</v>
      </c>
      <c r="K105" s="181" t="s">
        <v>19</v>
      </c>
      <c r="L105" s="40"/>
      <c r="M105" s="186" t="s">
        <v>19</v>
      </c>
      <c r="N105" s="187" t="s">
        <v>45</v>
      </c>
      <c r="O105" s="65"/>
      <c r="P105" s="188">
        <f t="shared" si="1"/>
        <v>0</v>
      </c>
      <c r="Q105" s="188">
        <v>0</v>
      </c>
      <c r="R105" s="188">
        <f t="shared" si="2"/>
        <v>0</v>
      </c>
      <c r="S105" s="188">
        <v>0</v>
      </c>
      <c r="T105" s="189">
        <f t="shared" si="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254</v>
      </c>
      <c r="AT105" s="190" t="s">
        <v>173</v>
      </c>
      <c r="AU105" s="190" t="s">
        <v>85</v>
      </c>
      <c r="AY105" s="18" t="s">
        <v>171</v>
      </c>
      <c r="BE105" s="191">
        <f t="shared" si="4"/>
        <v>0</v>
      </c>
      <c r="BF105" s="191">
        <f t="shared" si="5"/>
        <v>0</v>
      </c>
      <c r="BG105" s="191">
        <f t="shared" si="6"/>
        <v>0</v>
      </c>
      <c r="BH105" s="191">
        <f t="shared" si="7"/>
        <v>0</v>
      </c>
      <c r="BI105" s="191">
        <f t="shared" si="8"/>
        <v>0</v>
      </c>
      <c r="BJ105" s="18" t="s">
        <v>85</v>
      </c>
      <c r="BK105" s="191">
        <f t="shared" si="9"/>
        <v>0</v>
      </c>
      <c r="BL105" s="18" t="s">
        <v>254</v>
      </c>
      <c r="BM105" s="190" t="s">
        <v>3445</v>
      </c>
    </row>
    <row r="106" spans="1:65" s="2" customFormat="1" ht="16.5" customHeight="1">
      <c r="A106" s="35"/>
      <c r="B106" s="36"/>
      <c r="C106" s="179" t="s">
        <v>8</v>
      </c>
      <c r="D106" s="179" t="s">
        <v>173</v>
      </c>
      <c r="E106" s="180" t="s">
        <v>1864</v>
      </c>
      <c r="F106" s="181" t="s">
        <v>1865</v>
      </c>
      <c r="G106" s="182" t="s">
        <v>266</v>
      </c>
      <c r="H106" s="183">
        <v>18</v>
      </c>
      <c r="I106" s="184"/>
      <c r="J106" s="185">
        <f t="shared" si="0"/>
        <v>0</v>
      </c>
      <c r="K106" s="181" t="s">
        <v>19</v>
      </c>
      <c r="L106" s="40"/>
      <c r="M106" s="186" t="s">
        <v>19</v>
      </c>
      <c r="N106" s="187" t="s">
        <v>45</v>
      </c>
      <c r="O106" s="65"/>
      <c r="P106" s="188">
        <f t="shared" si="1"/>
        <v>0</v>
      </c>
      <c r="Q106" s="188">
        <v>0</v>
      </c>
      <c r="R106" s="188">
        <f t="shared" si="2"/>
        <v>0</v>
      </c>
      <c r="S106" s="188">
        <v>0</v>
      </c>
      <c r="T106" s="189">
        <f t="shared" si="3"/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254</v>
      </c>
      <c r="AT106" s="190" t="s">
        <v>173</v>
      </c>
      <c r="AU106" s="190" t="s">
        <v>85</v>
      </c>
      <c r="AY106" s="18" t="s">
        <v>171</v>
      </c>
      <c r="BE106" s="191">
        <f t="shared" si="4"/>
        <v>0</v>
      </c>
      <c r="BF106" s="191">
        <f t="shared" si="5"/>
        <v>0</v>
      </c>
      <c r="BG106" s="191">
        <f t="shared" si="6"/>
        <v>0</v>
      </c>
      <c r="BH106" s="191">
        <f t="shared" si="7"/>
        <v>0</v>
      </c>
      <c r="BI106" s="191">
        <f t="shared" si="8"/>
        <v>0</v>
      </c>
      <c r="BJ106" s="18" t="s">
        <v>85</v>
      </c>
      <c r="BK106" s="191">
        <f t="shared" si="9"/>
        <v>0</v>
      </c>
      <c r="BL106" s="18" t="s">
        <v>254</v>
      </c>
      <c r="BM106" s="190" t="s">
        <v>3446</v>
      </c>
    </row>
    <row r="107" spans="1:65" s="2" customFormat="1" ht="16.5" customHeight="1">
      <c r="A107" s="35"/>
      <c r="B107" s="36"/>
      <c r="C107" s="179" t="s">
        <v>254</v>
      </c>
      <c r="D107" s="179" t="s">
        <v>173</v>
      </c>
      <c r="E107" s="180" t="s">
        <v>1867</v>
      </c>
      <c r="F107" s="181" t="s">
        <v>1868</v>
      </c>
      <c r="G107" s="182" t="s">
        <v>266</v>
      </c>
      <c r="H107" s="183">
        <v>6</v>
      </c>
      <c r="I107" s="184"/>
      <c r="J107" s="185">
        <f t="shared" si="0"/>
        <v>0</v>
      </c>
      <c r="K107" s="181" t="s">
        <v>19</v>
      </c>
      <c r="L107" s="40"/>
      <c r="M107" s="186" t="s">
        <v>19</v>
      </c>
      <c r="N107" s="187" t="s">
        <v>45</v>
      </c>
      <c r="O107" s="65"/>
      <c r="P107" s="188">
        <f t="shared" si="1"/>
        <v>0</v>
      </c>
      <c r="Q107" s="188">
        <v>0</v>
      </c>
      <c r="R107" s="188">
        <f t="shared" si="2"/>
        <v>0</v>
      </c>
      <c r="S107" s="188">
        <v>0</v>
      </c>
      <c r="T107" s="189">
        <f t="shared" si="3"/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254</v>
      </c>
      <c r="AT107" s="190" t="s">
        <v>173</v>
      </c>
      <c r="AU107" s="190" t="s">
        <v>85</v>
      </c>
      <c r="AY107" s="18" t="s">
        <v>171</v>
      </c>
      <c r="BE107" s="191">
        <f t="shared" si="4"/>
        <v>0</v>
      </c>
      <c r="BF107" s="191">
        <f t="shared" si="5"/>
        <v>0</v>
      </c>
      <c r="BG107" s="191">
        <f t="shared" si="6"/>
        <v>0</v>
      </c>
      <c r="BH107" s="191">
        <f t="shared" si="7"/>
        <v>0</v>
      </c>
      <c r="BI107" s="191">
        <f t="shared" si="8"/>
        <v>0</v>
      </c>
      <c r="BJ107" s="18" t="s">
        <v>85</v>
      </c>
      <c r="BK107" s="191">
        <f t="shared" si="9"/>
        <v>0</v>
      </c>
      <c r="BL107" s="18" t="s">
        <v>254</v>
      </c>
      <c r="BM107" s="190" t="s">
        <v>3447</v>
      </c>
    </row>
    <row r="108" spans="1:65" s="2" customFormat="1" ht="21.75" customHeight="1">
      <c r="A108" s="35"/>
      <c r="B108" s="36"/>
      <c r="C108" s="179" t="s">
        <v>259</v>
      </c>
      <c r="D108" s="179" t="s">
        <v>173</v>
      </c>
      <c r="E108" s="180" t="s">
        <v>3448</v>
      </c>
      <c r="F108" s="181" t="s">
        <v>1874</v>
      </c>
      <c r="G108" s="182" t="s">
        <v>318</v>
      </c>
      <c r="H108" s="183">
        <v>32</v>
      </c>
      <c r="I108" s="184"/>
      <c r="J108" s="185">
        <f t="shared" si="0"/>
        <v>0</v>
      </c>
      <c r="K108" s="181" t="s">
        <v>19</v>
      </c>
      <c r="L108" s="40"/>
      <c r="M108" s="186" t="s">
        <v>19</v>
      </c>
      <c r="N108" s="187" t="s">
        <v>45</v>
      </c>
      <c r="O108" s="65"/>
      <c r="P108" s="188">
        <f t="shared" si="1"/>
        <v>0</v>
      </c>
      <c r="Q108" s="188">
        <v>3.5000000000000001E-3</v>
      </c>
      <c r="R108" s="188">
        <f t="shared" si="2"/>
        <v>0.112</v>
      </c>
      <c r="S108" s="188">
        <v>0</v>
      </c>
      <c r="T108" s="189">
        <f t="shared" si="3"/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254</v>
      </c>
      <c r="AT108" s="190" t="s">
        <v>173</v>
      </c>
      <c r="AU108" s="190" t="s">
        <v>85</v>
      </c>
      <c r="AY108" s="18" t="s">
        <v>171</v>
      </c>
      <c r="BE108" s="191">
        <f t="shared" si="4"/>
        <v>0</v>
      </c>
      <c r="BF108" s="191">
        <f t="shared" si="5"/>
        <v>0</v>
      </c>
      <c r="BG108" s="191">
        <f t="shared" si="6"/>
        <v>0</v>
      </c>
      <c r="BH108" s="191">
        <f t="shared" si="7"/>
        <v>0</v>
      </c>
      <c r="BI108" s="191">
        <f t="shared" si="8"/>
        <v>0</v>
      </c>
      <c r="BJ108" s="18" t="s">
        <v>85</v>
      </c>
      <c r="BK108" s="191">
        <f t="shared" si="9"/>
        <v>0</v>
      </c>
      <c r="BL108" s="18" t="s">
        <v>254</v>
      </c>
      <c r="BM108" s="190" t="s">
        <v>3449</v>
      </c>
    </row>
    <row r="109" spans="1:65" s="2" customFormat="1" ht="16.5" customHeight="1">
      <c r="A109" s="35"/>
      <c r="B109" s="36"/>
      <c r="C109" s="179" t="s">
        <v>216</v>
      </c>
      <c r="D109" s="179" t="s">
        <v>173</v>
      </c>
      <c r="E109" s="180" t="s">
        <v>1852</v>
      </c>
      <c r="F109" s="181" t="s">
        <v>1853</v>
      </c>
      <c r="G109" s="182" t="s">
        <v>266</v>
      </c>
      <c r="H109" s="183">
        <v>18</v>
      </c>
      <c r="I109" s="184"/>
      <c r="J109" s="185">
        <f t="shared" si="0"/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 t="shared" si="1"/>
        <v>0</v>
      </c>
      <c r="Q109" s="188">
        <v>3.8500000000000001E-3</v>
      </c>
      <c r="R109" s="188">
        <f t="shared" si="2"/>
        <v>6.93E-2</v>
      </c>
      <c r="S109" s="188">
        <v>0</v>
      </c>
      <c r="T109" s="189">
        <f t="shared" si="3"/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254</v>
      </c>
      <c r="AT109" s="190" t="s">
        <v>173</v>
      </c>
      <c r="AU109" s="190" t="s">
        <v>85</v>
      </c>
      <c r="AY109" s="18" t="s">
        <v>171</v>
      </c>
      <c r="BE109" s="191">
        <f t="shared" si="4"/>
        <v>0</v>
      </c>
      <c r="BF109" s="191">
        <f t="shared" si="5"/>
        <v>0</v>
      </c>
      <c r="BG109" s="191">
        <f t="shared" si="6"/>
        <v>0</v>
      </c>
      <c r="BH109" s="191">
        <f t="shared" si="7"/>
        <v>0</v>
      </c>
      <c r="BI109" s="191">
        <f t="shared" si="8"/>
        <v>0</v>
      </c>
      <c r="BJ109" s="18" t="s">
        <v>85</v>
      </c>
      <c r="BK109" s="191">
        <f t="shared" si="9"/>
        <v>0</v>
      </c>
      <c r="BL109" s="18" t="s">
        <v>254</v>
      </c>
      <c r="BM109" s="190" t="s">
        <v>3450</v>
      </c>
    </row>
    <row r="110" spans="1:65" s="2" customFormat="1" ht="16.5" customHeight="1">
      <c r="A110" s="35"/>
      <c r="B110" s="36"/>
      <c r="C110" s="179" t="s">
        <v>270</v>
      </c>
      <c r="D110" s="179" t="s">
        <v>173</v>
      </c>
      <c r="E110" s="180" t="s">
        <v>1891</v>
      </c>
      <c r="F110" s="181" t="s">
        <v>1892</v>
      </c>
      <c r="G110" s="182" t="s">
        <v>266</v>
      </c>
      <c r="H110" s="183">
        <v>3</v>
      </c>
      <c r="I110" s="184"/>
      <c r="J110" s="185">
        <f t="shared" si="0"/>
        <v>0</v>
      </c>
      <c r="K110" s="181" t="s">
        <v>19</v>
      </c>
      <c r="L110" s="40"/>
      <c r="M110" s="186" t="s">
        <v>19</v>
      </c>
      <c r="N110" s="187" t="s">
        <v>45</v>
      </c>
      <c r="O110" s="65"/>
      <c r="P110" s="188">
        <f t="shared" si="1"/>
        <v>0</v>
      </c>
      <c r="Q110" s="188">
        <v>3.5000000000000003E-2</v>
      </c>
      <c r="R110" s="188">
        <f t="shared" si="2"/>
        <v>0.10500000000000001</v>
      </c>
      <c r="S110" s="188">
        <v>0</v>
      </c>
      <c r="T110" s="189">
        <f t="shared" si="3"/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254</v>
      </c>
      <c r="AT110" s="190" t="s">
        <v>173</v>
      </c>
      <c r="AU110" s="190" t="s">
        <v>85</v>
      </c>
      <c r="AY110" s="18" t="s">
        <v>171</v>
      </c>
      <c r="BE110" s="191">
        <f t="shared" si="4"/>
        <v>0</v>
      </c>
      <c r="BF110" s="191">
        <f t="shared" si="5"/>
        <v>0</v>
      </c>
      <c r="BG110" s="191">
        <f t="shared" si="6"/>
        <v>0</v>
      </c>
      <c r="BH110" s="191">
        <f t="shared" si="7"/>
        <v>0</v>
      </c>
      <c r="BI110" s="191">
        <f t="shared" si="8"/>
        <v>0</v>
      </c>
      <c r="BJ110" s="18" t="s">
        <v>85</v>
      </c>
      <c r="BK110" s="191">
        <f t="shared" si="9"/>
        <v>0</v>
      </c>
      <c r="BL110" s="18" t="s">
        <v>254</v>
      </c>
      <c r="BM110" s="190" t="s">
        <v>3451</v>
      </c>
    </row>
    <row r="111" spans="1:65" s="2" customFormat="1" ht="16.5" customHeight="1">
      <c r="A111" s="35"/>
      <c r="B111" s="36"/>
      <c r="C111" s="179" t="s">
        <v>232</v>
      </c>
      <c r="D111" s="179" t="s">
        <v>173</v>
      </c>
      <c r="E111" s="180" t="s">
        <v>3452</v>
      </c>
      <c r="F111" s="181" t="s">
        <v>1904</v>
      </c>
      <c r="G111" s="182" t="s">
        <v>1905</v>
      </c>
      <c r="H111" s="183">
        <v>1</v>
      </c>
      <c r="I111" s="184"/>
      <c r="J111" s="185">
        <f t="shared" si="0"/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 t="shared" si="1"/>
        <v>0</v>
      </c>
      <c r="Q111" s="188">
        <v>0</v>
      </c>
      <c r="R111" s="188">
        <f t="shared" si="2"/>
        <v>0</v>
      </c>
      <c r="S111" s="188">
        <v>0</v>
      </c>
      <c r="T111" s="189">
        <f t="shared" si="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254</v>
      </c>
      <c r="AT111" s="190" t="s">
        <v>173</v>
      </c>
      <c r="AU111" s="190" t="s">
        <v>85</v>
      </c>
      <c r="AY111" s="18" t="s">
        <v>171</v>
      </c>
      <c r="BE111" s="191">
        <f t="shared" si="4"/>
        <v>0</v>
      </c>
      <c r="BF111" s="191">
        <f t="shared" si="5"/>
        <v>0</v>
      </c>
      <c r="BG111" s="191">
        <f t="shared" si="6"/>
        <v>0</v>
      </c>
      <c r="BH111" s="191">
        <f t="shared" si="7"/>
        <v>0</v>
      </c>
      <c r="BI111" s="191">
        <f t="shared" si="8"/>
        <v>0</v>
      </c>
      <c r="BJ111" s="18" t="s">
        <v>85</v>
      </c>
      <c r="BK111" s="191">
        <f t="shared" si="9"/>
        <v>0</v>
      </c>
      <c r="BL111" s="18" t="s">
        <v>254</v>
      </c>
      <c r="BM111" s="190" t="s">
        <v>3453</v>
      </c>
    </row>
    <row r="112" spans="1:65" s="2" customFormat="1" ht="16.5" customHeight="1">
      <c r="A112" s="35"/>
      <c r="B112" s="36"/>
      <c r="C112" s="179" t="s">
        <v>7</v>
      </c>
      <c r="D112" s="179" t="s">
        <v>173</v>
      </c>
      <c r="E112" s="180" t="s">
        <v>1907</v>
      </c>
      <c r="F112" s="181" t="s">
        <v>1908</v>
      </c>
      <c r="G112" s="182" t="s">
        <v>266</v>
      </c>
      <c r="H112" s="183">
        <v>4</v>
      </c>
      <c r="I112" s="184"/>
      <c r="J112" s="185">
        <f t="shared" si="0"/>
        <v>0</v>
      </c>
      <c r="K112" s="181" t="s">
        <v>19</v>
      </c>
      <c r="L112" s="40"/>
      <c r="M112" s="186" t="s">
        <v>19</v>
      </c>
      <c r="N112" s="187" t="s">
        <v>45</v>
      </c>
      <c r="O112" s="65"/>
      <c r="P112" s="188">
        <f t="shared" si="1"/>
        <v>0</v>
      </c>
      <c r="Q112" s="188">
        <v>1E-3</v>
      </c>
      <c r="R112" s="188">
        <f t="shared" si="2"/>
        <v>4.0000000000000001E-3</v>
      </c>
      <c r="S112" s="188">
        <v>0</v>
      </c>
      <c r="T112" s="189">
        <f t="shared" si="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254</v>
      </c>
      <c r="AT112" s="190" t="s">
        <v>173</v>
      </c>
      <c r="AU112" s="190" t="s">
        <v>85</v>
      </c>
      <c r="AY112" s="18" t="s">
        <v>171</v>
      </c>
      <c r="BE112" s="191">
        <f t="shared" si="4"/>
        <v>0</v>
      </c>
      <c r="BF112" s="191">
        <f t="shared" si="5"/>
        <v>0</v>
      </c>
      <c r="BG112" s="191">
        <f t="shared" si="6"/>
        <v>0</v>
      </c>
      <c r="BH112" s="191">
        <f t="shared" si="7"/>
        <v>0</v>
      </c>
      <c r="BI112" s="191">
        <f t="shared" si="8"/>
        <v>0</v>
      </c>
      <c r="BJ112" s="18" t="s">
        <v>85</v>
      </c>
      <c r="BK112" s="191">
        <f t="shared" si="9"/>
        <v>0</v>
      </c>
      <c r="BL112" s="18" t="s">
        <v>254</v>
      </c>
      <c r="BM112" s="190" t="s">
        <v>3454</v>
      </c>
    </row>
    <row r="113" spans="1:65" s="2" customFormat="1" ht="16.5" customHeight="1">
      <c r="A113" s="35"/>
      <c r="B113" s="36"/>
      <c r="C113" s="179" t="s">
        <v>284</v>
      </c>
      <c r="D113" s="179" t="s">
        <v>173</v>
      </c>
      <c r="E113" s="180" t="s">
        <v>1910</v>
      </c>
      <c r="F113" s="181" t="s">
        <v>1911</v>
      </c>
      <c r="G113" s="182" t="s">
        <v>318</v>
      </c>
      <c r="H113" s="183">
        <v>29</v>
      </c>
      <c r="I113" s="184"/>
      <c r="J113" s="185">
        <f t="shared" si="0"/>
        <v>0</v>
      </c>
      <c r="K113" s="181" t="s">
        <v>19</v>
      </c>
      <c r="L113" s="40"/>
      <c r="M113" s="186" t="s">
        <v>19</v>
      </c>
      <c r="N113" s="187" t="s">
        <v>45</v>
      </c>
      <c r="O113" s="65"/>
      <c r="P113" s="188">
        <f t="shared" si="1"/>
        <v>0</v>
      </c>
      <c r="Q113" s="188">
        <v>7.9000000000000008E-3</v>
      </c>
      <c r="R113" s="188">
        <f t="shared" si="2"/>
        <v>0.22910000000000003</v>
      </c>
      <c r="S113" s="188">
        <v>0</v>
      </c>
      <c r="T113" s="189">
        <f t="shared" si="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254</v>
      </c>
      <c r="AT113" s="190" t="s">
        <v>173</v>
      </c>
      <c r="AU113" s="190" t="s">
        <v>85</v>
      </c>
      <c r="AY113" s="18" t="s">
        <v>171</v>
      </c>
      <c r="BE113" s="191">
        <f t="shared" si="4"/>
        <v>0</v>
      </c>
      <c r="BF113" s="191">
        <f t="shared" si="5"/>
        <v>0</v>
      </c>
      <c r="BG113" s="191">
        <f t="shared" si="6"/>
        <v>0</v>
      </c>
      <c r="BH113" s="191">
        <f t="shared" si="7"/>
        <v>0</v>
      </c>
      <c r="BI113" s="191">
        <f t="shared" si="8"/>
        <v>0</v>
      </c>
      <c r="BJ113" s="18" t="s">
        <v>85</v>
      </c>
      <c r="BK113" s="191">
        <f t="shared" si="9"/>
        <v>0</v>
      </c>
      <c r="BL113" s="18" t="s">
        <v>254</v>
      </c>
      <c r="BM113" s="190" t="s">
        <v>3455</v>
      </c>
    </row>
    <row r="114" spans="1:65" s="2" customFormat="1" ht="16.5" customHeight="1">
      <c r="A114" s="35"/>
      <c r="B114" s="36"/>
      <c r="C114" s="179" t="s">
        <v>291</v>
      </c>
      <c r="D114" s="179" t="s">
        <v>173</v>
      </c>
      <c r="E114" s="180" t="s">
        <v>3456</v>
      </c>
      <c r="F114" s="181" t="s">
        <v>3457</v>
      </c>
      <c r="G114" s="182" t="s">
        <v>318</v>
      </c>
      <c r="H114" s="183">
        <v>14</v>
      </c>
      <c r="I114" s="184"/>
      <c r="J114" s="185">
        <f t="shared" si="0"/>
        <v>0</v>
      </c>
      <c r="K114" s="181" t="s">
        <v>19</v>
      </c>
      <c r="L114" s="40"/>
      <c r="M114" s="186" t="s">
        <v>19</v>
      </c>
      <c r="N114" s="187" t="s">
        <v>45</v>
      </c>
      <c r="O114" s="65"/>
      <c r="P114" s="188">
        <f t="shared" si="1"/>
        <v>0</v>
      </c>
      <c r="Q114" s="188">
        <v>3.1419999999999997E-2</v>
      </c>
      <c r="R114" s="188">
        <f t="shared" si="2"/>
        <v>0.43987999999999994</v>
      </c>
      <c r="S114" s="188">
        <v>0</v>
      </c>
      <c r="T114" s="189">
        <f t="shared" si="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254</v>
      </c>
      <c r="AT114" s="190" t="s">
        <v>173</v>
      </c>
      <c r="AU114" s="190" t="s">
        <v>85</v>
      </c>
      <c r="AY114" s="18" t="s">
        <v>171</v>
      </c>
      <c r="BE114" s="191">
        <f t="shared" si="4"/>
        <v>0</v>
      </c>
      <c r="BF114" s="191">
        <f t="shared" si="5"/>
        <v>0</v>
      </c>
      <c r="BG114" s="191">
        <f t="shared" si="6"/>
        <v>0</v>
      </c>
      <c r="BH114" s="191">
        <f t="shared" si="7"/>
        <v>0</v>
      </c>
      <c r="BI114" s="191">
        <f t="shared" si="8"/>
        <v>0</v>
      </c>
      <c r="BJ114" s="18" t="s">
        <v>85</v>
      </c>
      <c r="BK114" s="191">
        <f t="shared" si="9"/>
        <v>0</v>
      </c>
      <c r="BL114" s="18" t="s">
        <v>254</v>
      </c>
      <c r="BM114" s="190" t="s">
        <v>3458</v>
      </c>
    </row>
    <row r="115" spans="1:65" s="2" customFormat="1" ht="16.5" customHeight="1">
      <c r="A115" s="35"/>
      <c r="B115" s="36"/>
      <c r="C115" s="179" t="s">
        <v>297</v>
      </c>
      <c r="D115" s="179" t="s">
        <v>173</v>
      </c>
      <c r="E115" s="180" t="s">
        <v>1913</v>
      </c>
      <c r="F115" s="181" t="s">
        <v>1914</v>
      </c>
      <c r="G115" s="182" t="s">
        <v>318</v>
      </c>
      <c r="H115" s="183">
        <v>66</v>
      </c>
      <c r="I115" s="184"/>
      <c r="J115" s="185">
        <f t="shared" si="0"/>
        <v>0</v>
      </c>
      <c r="K115" s="181" t="s">
        <v>19</v>
      </c>
      <c r="L115" s="40"/>
      <c r="M115" s="186" t="s">
        <v>19</v>
      </c>
      <c r="N115" s="187" t="s">
        <v>45</v>
      </c>
      <c r="O115" s="65"/>
      <c r="P115" s="188">
        <f t="shared" si="1"/>
        <v>0</v>
      </c>
      <c r="Q115" s="188">
        <v>0</v>
      </c>
      <c r="R115" s="188">
        <f t="shared" si="2"/>
        <v>0</v>
      </c>
      <c r="S115" s="188">
        <v>0</v>
      </c>
      <c r="T115" s="189">
        <f t="shared" si="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254</v>
      </c>
      <c r="AT115" s="190" t="s">
        <v>173</v>
      </c>
      <c r="AU115" s="190" t="s">
        <v>85</v>
      </c>
      <c r="AY115" s="18" t="s">
        <v>171</v>
      </c>
      <c r="BE115" s="191">
        <f t="shared" si="4"/>
        <v>0</v>
      </c>
      <c r="BF115" s="191">
        <f t="shared" si="5"/>
        <v>0</v>
      </c>
      <c r="BG115" s="191">
        <f t="shared" si="6"/>
        <v>0</v>
      </c>
      <c r="BH115" s="191">
        <f t="shared" si="7"/>
        <v>0</v>
      </c>
      <c r="BI115" s="191">
        <f t="shared" si="8"/>
        <v>0</v>
      </c>
      <c r="BJ115" s="18" t="s">
        <v>85</v>
      </c>
      <c r="BK115" s="191">
        <f t="shared" si="9"/>
        <v>0</v>
      </c>
      <c r="BL115" s="18" t="s">
        <v>254</v>
      </c>
      <c r="BM115" s="190" t="s">
        <v>3459</v>
      </c>
    </row>
    <row r="116" spans="1:65" s="2" customFormat="1" ht="24">
      <c r="A116" s="35"/>
      <c r="B116" s="36"/>
      <c r="C116" s="179" t="s">
        <v>305</v>
      </c>
      <c r="D116" s="179" t="s">
        <v>173</v>
      </c>
      <c r="E116" s="180" t="s">
        <v>3460</v>
      </c>
      <c r="F116" s="181" t="s">
        <v>3461</v>
      </c>
      <c r="G116" s="182" t="s">
        <v>215</v>
      </c>
      <c r="H116" s="183">
        <v>1.1579999999999999</v>
      </c>
      <c r="I116" s="184"/>
      <c r="J116" s="185">
        <f t="shared" si="0"/>
        <v>0</v>
      </c>
      <c r="K116" s="181" t="s">
        <v>19</v>
      </c>
      <c r="L116" s="40"/>
      <c r="M116" s="186" t="s">
        <v>19</v>
      </c>
      <c r="N116" s="187" t="s">
        <v>45</v>
      </c>
      <c r="O116" s="65"/>
      <c r="P116" s="188">
        <f t="shared" si="1"/>
        <v>0</v>
      </c>
      <c r="Q116" s="188">
        <v>0</v>
      </c>
      <c r="R116" s="188">
        <f t="shared" si="2"/>
        <v>0</v>
      </c>
      <c r="S116" s="188">
        <v>0</v>
      </c>
      <c r="T116" s="189">
        <f t="shared" si="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254</v>
      </c>
      <c r="AT116" s="190" t="s">
        <v>173</v>
      </c>
      <c r="AU116" s="190" t="s">
        <v>85</v>
      </c>
      <c r="AY116" s="18" t="s">
        <v>171</v>
      </c>
      <c r="BE116" s="191">
        <f t="shared" si="4"/>
        <v>0</v>
      </c>
      <c r="BF116" s="191">
        <f t="shared" si="5"/>
        <v>0</v>
      </c>
      <c r="BG116" s="191">
        <f t="shared" si="6"/>
        <v>0</v>
      </c>
      <c r="BH116" s="191">
        <f t="shared" si="7"/>
        <v>0</v>
      </c>
      <c r="BI116" s="191">
        <f t="shared" si="8"/>
        <v>0</v>
      </c>
      <c r="BJ116" s="18" t="s">
        <v>85</v>
      </c>
      <c r="BK116" s="191">
        <f t="shared" si="9"/>
        <v>0</v>
      </c>
      <c r="BL116" s="18" t="s">
        <v>254</v>
      </c>
      <c r="BM116" s="190" t="s">
        <v>3462</v>
      </c>
    </row>
    <row r="117" spans="1:65" s="12" customFormat="1" ht="22.9" customHeight="1">
      <c r="B117" s="163"/>
      <c r="C117" s="164"/>
      <c r="D117" s="165" t="s">
        <v>72</v>
      </c>
      <c r="E117" s="177" t="s">
        <v>2520</v>
      </c>
      <c r="F117" s="177" t="s">
        <v>3463</v>
      </c>
      <c r="G117" s="164"/>
      <c r="H117" s="164"/>
      <c r="I117" s="167"/>
      <c r="J117" s="178">
        <f>BK117</f>
        <v>0</v>
      </c>
      <c r="K117" s="164"/>
      <c r="L117" s="169"/>
      <c r="M117" s="170"/>
      <c r="N117" s="171"/>
      <c r="O117" s="171"/>
      <c r="P117" s="172">
        <f>SUM(P118:P149)</f>
        <v>0</v>
      </c>
      <c r="Q117" s="171"/>
      <c r="R117" s="172">
        <f>SUM(R118:R149)</f>
        <v>8.6708599999999993</v>
      </c>
      <c r="S117" s="171"/>
      <c r="T117" s="173">
        <f>SUM(T118:T149)</f>
        <v>0</v>
      </c>
      <c r="AR117" s="174" t="s">
        <v>79</v>
      </c>
      <c r="AT117" s="175" t="s">
        <v>72</v>
      </c>
      <c r="AU117" s="175" t="s">
        <v>79</v>
      </c>
      <c r="AY117" s="174" t="s">
        <v>171</v>
      </c>
      <c r="BK117" s="176">
        <f>SUM(BK118:BK149)</f>
        <v>0</v>
      </c>
    </row>
    <row r="118" spans="1:65" s="2" customFormat="1" ht="21.75" customHeight="1">
      <c r="A118" s="35"/>
      <c r="B118" s="36"/>
      <c r="C118" s="179" t="s">
        <v>310</v>
      </c>
      <c r="D118" s="179" t="s">
        <v>173</v>
      </c>
      <c r="E118" s="180" t="s">
        <v>1942</v>
      </c>
      <c r="F118" s="181" t="s">
        <v>1943</v>
      </c>
      <c r="G118" s="182" t="s">
        <v>318</v>
      </c>
      <c r="H118" s="183">
        <v>79</v>
      </c>
      <c r="I118" s="184"/>
      <c r="J118" s="185">
        <f t="shared" ref="J118:J149" si="10">ROUND(I118*H118,2)</f>
        <v>0</v>
      </c>
      <c r="K118" s="181" t="s">
        <v>19</v>
      </c>
      <c r="L118" s="40"/>
      <c r="M118" s="186" t="s">
        <v>19</v>
      </c>
      <c r="N118" s="187" t="s">
        <v>45</v>
      </c>
      <c r="O118" s="65"/>
      <c r="P118" s="188">
        <f t="shared" ref="P118:P149" si="11">O118*H118</f>
        <v>0</v>
      </c>
      <c r="Q118" s="188">
        <v>5.2999999999999998E-4</v>
      </c>
      <c r="R118" s="188">
        <f t="shared" ref="R118:R149" si="12">Q118*H118</f>
        <v>4.1869999999999997E-2</v>
      </c>
      <c r="S118" s="188">
        <v>0</v>
      </c>
      <c r="T118" s="189">
        <f t="shared" ref="T118:T149" si="13"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254</v>
      </c>
      <c r="AT118" s="190" t="s">
        <v>173</v>
      </c>
      <c r="AU118" s="190" t="s">
        <v>85</v>
      </c>
      <c r="AY118" s="18" t="s">
        <v>171</v>
      </c>
      <c r="BE118" s="191">
        <f t="shared" ref="BE118:BE149" si="14">IF(N118="základní",J118,0)</f>
        <v>0</v>
      </c>
      <c r="BF118" s="191">
        <f t="shared" ref="BF118:BF149" si="15">IF(N118="snížená",J118,0)</f>
        <v>0</v>
      </c>
      <c r="BG118" s="191">
        <f t="shared" ref="BG118:BG149" si="16">IF(N118="zákl. přenesená",J118,0)</f>
        <v>0</v>
      </c>
      <c r="BH118" s="191">
        <f t="shared" ref="BH118:BH149" si="17">IF(N118="sníž. přenesená",J118,0)</f>
        <v>0</v>
      </c>
      <c r="BI118" s="191">
        <f t="shared" ref="BI118:BI149" si="18">IF(N118="nulová",J118,0)</f>
        <v>0</v>
      </c>
      <c r="BJ118" s="18" t="s">
        <v>85</v>
      </c>
      <c r="BK118" s="191">
        <f t="shared" ref="BK118:BK149" si="19">ROUND(I118*H118,2)</f>
        <v>0</v>
      </c>
      <c r="BL118" s="18" t="s">
        <v>254</v>
      </c>
      <c r="BM118" s="190" t="s">
        <v>3464</v>
      </c>
    </row>
    <row r="119" spans="1:65" s="2" customFormat="1" ht="21.75" customHeight="1">
      <c r="A119" s="35"/>
      <c r="B119" s="36"/>
      <c r="C119" s="179" t="s">
        <v>315</v>
      </c>
      <c r="D119" s="179" t="s">
        <v>173</v>
      </c>
      <c r="E119" s="180" t="s">
        <v>1945</v>
      </c>
      <c r="F119" s="181" t="s">
        <v>1946</v>
      </c>
      <c r="G119" s="182" t="s">
        <v>318</v>
      </c>
      <c r="H119" s="183">
        <v>86</v>
      </c>
      <c r="I119" s="184"/>
      <c r="J119" s="185">
        <f t="shared" si="10"/>
        <v>0</v>
      </c>
      <c r="K119" s="181" t="s">
        <v>19</v>
      </c>
      <c r="L119" s="40"/>
      <c r="M119" s="186" t="s">
        <v>19</v>
      </c>
      <c r="N119" s="187" t="s">
        <v>45</v>
      </c>
      <c r="O119" s="65"/>
      <c r="P119" s="188">
        <f t="shared" si="11"/>
        <v>0</v>
      </c>
      <c r="Q119" s="188">
        <v>6.4999999999999997E-4</v>
      </c>
      <c r="R119" s="188">
        <f t="shared" si="12"/>
        <v>5.5899999999999998E-2</v>
      </c>
      <c r="S119" s="188">
        <v>0</v>
      </c>
      <c r="T119" s="189">
        <f t="shared" si="1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254</v>
      </c>
      <c r="AT119" s="190" t="s">
        <v>173</v>
      </c>
      <c r="AU119" s="190" t="s">
        <v>85</v>
      </c>
      <c r="AY119" s="18" t="s">
        <v>171</v>
      </c>
      <c r="BE119" s="191">
        <f t="shared" si="14"/>
        <v>0</v>
      </c>
      <c r="BF119" s="191">
        <f t="shared" si="15"/>
        <v>0</v>
      </c>
      <c r="BG119" s="191">
        <f t="shared" si="16"/>
        <v>0</v>
      </c>
      <c r="BH119" s="191">
        <f t="shared" si="17"/>
        <v>0</v>
      </c>
      <c r="BI119" s="191">
        <f t="shared" si="18"/>
        <v>0</v>
      </c>
      <c r="BJ119" s="18" t="s">
        <v>85</v>
      </c>
      <c r="BK119" s="191">
        <f t="shared" si="19"/>
        <v>0</v>
      </c>
      <c r="BL119" s="18" t="s">
        <v>254</v>
      </c>
      <c r="BM119" s="190" t="s">
        <v>3465</v>
      </c>
    </row>
    <row r="120" spans="1:65" s="2" customFormat="1" ht="21.75" customHeight="1">
      <c r="A120" s="35"/>
      <c r="B120" s="36"/>
      <c r="C120" s="179" t="s">
        <v>321</v>
      </c>
      <c r="D120" s="179" t="s">
        <v>173</v>
      </c>
      <c r="E120" s="180" t="s">
        <v>1951</v>
      </c>
      <c r="F120" s="181" t="s">
        <v>1952</v>
      </c>
      <c r="G120" s="182" t="s">
        <v>318</v>
      </c>
      <c r="H120" s="183">
        <v>15</v>
      </c>
      <c r="I120" s="184"/>
      <c r="J120" s="185">
        <f t="shared" si="10"/>
        <v>0</v>
      </c>
      <c r="K120" s="181" t="s">
        <v>19</v>
      </c>
      <c r="L120" s="40"/>
      <c r="M120" s="186" t="s">
        <v>19</v>
      </c>
      <c r="N120" s="187" t="s">
        <v>45</v>
      </c>
      <c r="O120" s="65"/>
      <c r="P120" s="188">
        <f t="shared" si="11"/>
        <v>0</v>
      </c>
      <c r="Q120" s="188">
        <v>1.2899999999999999E-3</v>
      </c>
      <c r="R120" s="188">
        <f t="shared" si="12"/>
        <v>1.9349999999999999E-2</v>
      </c>
      <c r="S120" s="188">
        <v>0</v>
      </c>
      <c r="T120" s="189">
        <f t="shared" si="1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254</v>
      </c>
      <c r="AT120" s="190" t="s">
        <v>173</v>
      </c>
      <c r="AU120" s="190" t="s">
        <v>85</v>
      </c>
      <c r="AY120" s="18" t="s">
        <v>171</v>
      </c>
      <c r="BE120" s="191">
        <f t="shared" si="14"/>
        <v>0</v>
      </c>
      <c r="BF120" s="191">
        <f t="shared" si="15"/>
        <v>0</v>
      </c>
      <c r="BG120" s="191">
        <f t="shared" si="16"/>
        <v>0</v>
      </c>
      <c r="BH120" s="191">
        <f t="shared" si="17"/>
        <v>0</v>
      </c>
      <c r="BI120" s="191">
        <f t="shared" si="18"/>
        <v>0</v>
      </c>
      <c r="BJ120" s="18" t="s">
        <v>85</v>
      </c>
      <c r="BK120" s="191">
        <f t="shared" si="19"/>
        <v>0</v>
      </c>
      <c r="BL120" s="18" t="s">
        <v>254</v>
      </c>
      <c r="BM120" s="190" t="s">
        <v>3466</v>
      </c>
    </row>
    <row r="121" spans="1:65" s="2" customFormat="1" ht="16.5" customHeight="1">
      <c r="A121" s="35"/>
      <c r="B121" s="36"/>
      <c r="C121" s="179" t="s">
        <v>326</v>
      </c>
      <c r="D121" s="179" t="s">
        <v>173</v>
      </c>
      <c r="E121" s="180" t="s">
        <v>3467</v>
      </c>
      <c r="F121" s="181" t="s">
        <v>3468</v>
      </c>
      <c r="G121" s="182" t="s">
        <v>318</v>
      </c>
      <c r="H121" s="183">
        <v>8</v>
      </c>
      <c r="I121" s="184"/>
      <c r="J121" s="185">
        <f t="shared" si="10"/>
        <v>0</v>
      </c>
      <c r="K121" s="181" t="s">
        <v>19</v>
      </c>
      <c r="L121" s="40"/>
      <c r="M121" s="186" t="s">
        <v>19</v>
      </c>
      <c r="N121" s="187" t="s">
        <v>45</v>
      </c>
      <c r="O121" s="65"/>
      <c r="P121" s="188">
        <f t="shared" si="11"/>
        <v>0</v>
      </c>
      <c r="Q121" s="188">
        <v>1E-3</v>
      </c>
      <c r="R121" s="188">
        <f t="shared" si="12"/>
        <v>8.0000000000000002E-3</v>
      </c>
      <c r="S121" s="188">
        <v>0</v>
      </c>
      <c r="T121" s="189">
        <f t="shared" si="1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254</v>
      </c>
      <c r="AT121" s="190" t="s">
        <v>173</v>
      </c>
      <c r="AU121" s="190" t="s">
        <v>85</v>
      </c>
      <c r="AY121" s="18" t="s">
        <v>171</v>
      </c>
      <c r="BE121" s="191">
        <f t="shared" si="14"/>
        <v>0</v>
      </c>
      <c r="BF121" s="191">
        <f t="shared" si="15"/>
        <v>0</v>
      </c>
      <c r="BG121" s="191">
        <f t="shared" si="16"/>
        <v>0</v>
      </c>
      <c r="BH121" s="191">
        <f t="shared" si="17"/>
        <v>0</v>
      </c>
      <c r="BI121" s="191">
        <f t="shared" si="18"/>
        <v>0</v>
      </c>
      <c r="BJ121" s="18" t="s">
        <v>85</v>
      </c>
      <c r="BK121" s="191">
        <f t="shared" si="19"/>
        <v>0</v>
      </c>
      <c r="BL121" s="18" t="s">
        <v>254</v>
      </c>
      <c r="BM121" s="190" t="s">
        <v>3469</v>
      </c>
    </row>
    <row r="122" spans="1:65" s="2" customFormat="1" ht="16.5" customHeight="1">
      <c r="A122" s="35"/>
      <c r="B122" s="36"/>
      <c r="C122" s="179" t="s">
        <v>331</v>
      </c>
      <c r="D122" s="179" t="s">
        <v>173</v>
      </c>
      <c r="E122" s="180" t="s">
        <v>3470</v>
      </c>
      <c r="F122" s="181" t="s">
        <v>3471</v>
      </c>
      <c r="G122" s="182" t="s">
        <v>318</v>
      </c>
      <c r="H122" s="183">
        <v>8</v>
      </c>
      <c r="I122" s="184"/>
      <c r="J122" s="185">
        <f t="shared" si="10"/>
        <v>0</v>
      </c>
      <c r="K122" s="181" t="s">
        <v>19</v>
      </c>
      <c r="L122" s="40"/>
      <c r="M122" s="186" t="s">
        <v>19</v>
      </c>
      <c r="N122" s="187" t="s">
        <v>45</v>
      </c>
      <c r="O122" s="65"/>
      <c r="P122" s="188">
        <f t="shared" si="11"/>
        <v>0</v>
      </c>
      <c r="Q122" s="188">
        <v>5.0000000000000001E-4</v>
      </c>
      <c r="R122" s="188">
        <f t="shared" si="12"/>
        <v>4.0000000000000001E-3</v>
      </c>
      <c r="S122" s="188">
        <v>0</v>
      </c>
      <c r="T122" s="189">
        <f t="shared" si="1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254</v>
      </c>
      <c r="AT122" s="190" t="s">
        <v>173</v>
      </c>
      <c r="AU122" s="190" t="s">
        <v>85</v>
      </c>
      <c r="AY122" s="18" t="s">
        <v>171</v>
      </c>
      <c r="BE122" s="191">
        <f t="shared" si="14"/>
        <v>0</v>
      </c>
      <c r="BF122" s="191">
        <f t="shared" si="15"/>
        <v>0</v>
      </c>
      <c r="BG122" s="191">
        <f t="shared" si="16"/>
        <v>0</v>
      </c>
      <c r="BH122" s="191">
        <f t="shared" si="17"/>
        <v>0</v>
      </c>
      <c r="BI122" s="191">
        <f t="shared" si="18"/>
        <v>0</v>
      </c>
      <c r="BJ122" s="18" t="s">
        <v>85</v>
      </c>
      <c r="BK122" s="191">
        <f t="shared" si="19"/>
        <v>0</v>
      </c>
      <c r="BL122" s="18" t="s">
        <v>254</v>
      </c>
      <c r="BM122" s="190" t="s">
        <v>3472</v>
      </c>
    </row>
    <row r="123" spans="1:65" s="2" customFormat="1" ht="24">
      <c r="A123" s="35"/>
      <c r="B123" s="36"/>
      <c r="C123" s="179" t="s">
        <v>337</v>
      </c>
      <c r="D123" s="179" t="s">
        <v>173</v>
      </c>
      <c r="E123" s="180" t="s">
        <v>1957</v>
      </c>
      <c r="F123" s="181" t="s">
        <v>1958</v>
      </c>
      <c r="G123" s="182" t="s">
        <v>318</v>
      </c>
      <c r="H123" s="183">
        <v>79</v>
      </c>
      <c r="I123" s="184"/>
      <c r="J123" s="185">
        <f t="shared" si="10"/>
        <v>0</v>
      </c>
      <c r="K123" s="181" t="s">
        <v>19</v>
      </c>
      <c r="L123" s="40"/>
      <c r="M123" s="186" t="s">
        <v>19</v>
      </c>
      <c r="N123" s="187" t="s">
        <v>45</v>
      </c>
      <c r="O123" s="65"/>
      <c r="P123" s="188">
        <f t="shared" si="11"/>
        <v>0</v>
      </c>
      <c r="Q123" s="188">
        <v>2.9E-4</v>
      </c>
      <c r="R123" s="188">
        <f t="shared" si="12"/>
        <v>2.291E-2</v>
      </c>
      <c r="S123" s="188">
        <v>0</v>
      </c>
      <c r="T123" s="189">
        <f t="shared" si="1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254</v>
      </c>
      <c r="AT123" s="190" t="s">
        <v>173</v>
      </c>
      <c r="AU123" s="190" t="s">
        <v>85</v>
      </c>
      <c r="AY123" s="18" t="s">
        <v>171</v>
      </c>
      <c r="BE123" s="191">
        <f t="shared" si="14"/>
        <v>0</v>
      </c>
      <c r="BF123" s="191">
        <f t="shared" si="15"/>
        <v>0</v>
      </c>
      <c r="BG123" s="191">
        <f t="shared" si="16"/>
        <v>0</v>
      </c>
      <c r="BH123" s="191">
        <f t="shared" si="17"/>
        <v>0</v>
      </c>
      <c r="BI123" s="191">
        <f t="shared" si="18"/>
        <v>0</v>
      </c>
      <c r="BJ123" s="18" t="s">
        <v>85</v>
      </c>
      <c r="BK123" s="191">
        <f t="shared" si="19"/>
        <v>0</v>
      </c>
      <c r="BL123" s="18" t="s">
        <v>254</v>
      </c>
      <c r="BM123" s="190" t="s">
        <v>3473</v>
      </c>
    </row>
    <row r="124" spans="1:65" s="2" customFormat="1" ht="24">
      <c r="A124" s="35"/>
      <c r="B124" s="36"/>
      <c r="C124" s="179" t="s">
        <v>341</v>
      </c>
      <c r="D124" s="179" t="s">
        <v>173</v>
      </c>
      <c r="E124" s="180" t="s">
        <v>1960</v>
      </c>
      <c r="F124" s="181" t="s">
        <v>1961</v>
      </c>
      <c r="G124" s="182" t="s">
        <v>318</v>
      </c>
      <c r="H124" s="183">
        <v>86</v>
      </c>
      <c r="I124" s="184"/>
      <c r="J124" s="185">
        <f t="shared" si="10"/>
        <v>0</v>
      </c>
      <c r="K124" s="181" t="s">
        <v>19</v>
      </c>
      <c r="L124" s="40"/>
      <c r="M124" s="186" t="s">
        <v>19</v>
      </c>
      <c r="N124" s="187" t="s">
        <v>45</v>
      </c>
      <c r="O124" s="65"/>
      <c r="P124" s="188">
        <f t="shared" si="11"/>
        <v>0</v>
      </c>
      <c r="Q124" s="188">
        <v>2.7999999999999998E-4</v>
      </c>
      <c r="R124" s="188">
        <f t="shared" si="12"/>
        <v>2.4079999999999997E-2</v>
      </c>
      <c r="S124" s="188">
        <v>0</v>
      </c>
      <c r="T124" s="189">
        <f t="shared" si="1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254</v>
      </c>
      <c r="AT124" s="190" t="s">
        <v>173</v>
      </c>
      <c r="AU124" s="190" t="s">
        <v>85</v>
      </c>
      <c r="AY124" s="18" t="s">
        <v>171</v>
      </c>
      <c r="BE124" s="191">
        <f t="shared" si="14"/>
        <v>0</v>
      </c>
      <c r="BF124" s="191">
        <f t="shared" si="15"/>
        <v>0</v>
      </c>
      <c r="BG124" s="191">
        <f t="shared" si="16"/>
        <v>0</v>
      </c>
      <c r="BH124" s="191">
        <f t="shared" si="17"/>
        <v>0</v>
      </c>
      <c r="BI124" s="191">
        <f t="shared" si="18"/>
        <v>0</v>
      </c>
      <c r="BJ124" s="18" t="s">
        <v>85</v>
      </c>
      <c r="BK124" s="191">
        <f t="shared" si="19"/>
        <v>0</v>
      </c>
      <c r="BL124" s="18" t="s">
        <v>254</v>
      </c>
      <c r="BM124" s="190" t="s">
        <v>3474</v>
      </c>
    </row>
    <row r="125" spans="1:65" s="2" customFormat="1" ht="24">
      <c r="A125" s="35"/>
      <c r="B125" s="36"/>
      <c r="C125" s="179" t="s">
        <v>346</v>
      </c>
      <c r="D125" s="179" t="s">
        <v>173</v>
      </c>
      <c r="E125" s="180" t="s">
        <v>1966</v>
      </c>
      <c r="F125" s="181" t="s">
        <v>1967</v>
      </c>
      <c r="G125" s="182" t="s">
        <v>318</v>
      </c>
      <c r="H125" s="183">
        <v>15</v>
      </c>
      <c r="I125" s="184"/>
      <c r="J125" s="185">
        <f t="shared" si="10"/>
        <v>0</v>
      </c>
      <c r="K125" s="181" t="s">
        <v>19</v>
      </c>
      <c r="L125" s="40"/>
      <c r="M125" s="186" t="s">
        <v>19</v>
      </c>
      <c r="N125" s="187" t="s">
        <v>45</v>
      </c>
      <c r="O125" s="65"/>
      <c r="P125" s="188">
        <f t="shared" si="11"/>
        <v>0</v>
      </c>
      <c r="Q125" s="188">
        <v>2.7999999999999998E-4</v>
      </c>
      <c r="R125" s="188">
        <f t="shared" si="12"/>
        <v>4.1999999999999997E-3</v>
      </c>
      <c r="S125" s="188">
        <v>0</v>
      </c>
      <c r="T125" s="189">
        <f t="shared" si="1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254</v>
      </c>
      <c r="AT125" s="190" t="s">
        <v>173</v>
      </c>
      <c r="AU125" s="190" t="s">
        <v>85</v>
      </c>
      <c r="AY125" s="18" t="s">
        <v>171</v>
      </c>
      <c r="BE125" s="191">
        <f t="shared" si="14"/>
        <v>0</v>
      </c>
      <c r="BF125" s="191">
        <f t="shared" si="15"/>
        <v>0</v>
      </c>
      <c r="BG125" s="191">
        <f t="shared" si="16"/>
        <v>0</v>
      </c>
      <c r="BH125" s="191">
        <f t="shared" si="17"/>
        <v>0</v>
      </c>
      <c r="BI125" s="191">
        <f t="shared" si="18"/>
        <v>0</v>
      </c>
      <c r="BJ125" s="18" t="s">
        <v>85</v>
      </c>
      <c r="BK125" s="191">
        <f t="shared" si="19"/>
        <v>0</v>
      </c>
      <c r="BL125" s="18" t="s">
        <v>254</v>
      </c>
      <c r="BM125" s="190" t="s">
        <v>3475</v>
      </c>
    </row>
    <row r="126" spans="1:65" s="2" customFormat="1" ht="16.5" customHeight="1">
      <c r="A126" s="35"/>
      <c r="B126" s="36"/>
      <c r="C126" s="179" t="s">
        <v>351</v>
      </c>
      <c r="D126" s="179" t="s">
        <v>173</v>
      </c>
      <c r="E126" s="180" t="s">
        <v>1972</v>
      </c>
      <c r="F126" s="181" t="s">
        <v>1973</v>
      </c>
      <c r="G126" s="182" t="s">
        <v>266</v>
      </c>
      <c r="H126" s="183">
        <v>46</v>
      </c>
      <c r="I126" s="184"/>
      <c r="J126" s="185">
        <f t="shared" si="10"/>
        <v>0</v>
      </c>
      <c r="K126" s="181" t="s">
        <v>19</v>
      </c>
      <c r="L126" s="40"/>
      <c r="M126" s="186" t="s">
        <v>19</v>
      </c>
      <c r="N126" s="187" t="s">
        <v>45</v>
      </c>
      <c r="O126" s="65"/>
      <c r="P126" s="188">
        <f t="shared" si="11"/>
        <v>0</v>
      </c>
      <c r="Q126" s="188">
        <v>0</v>
      </c>
      <c r="R126" s="188">
        <f t="shared" si="12"/>
        <v>0</v>
      </c>
      <c r="S126" s="188">
        <v>0</v>
      </c>
      <c r="T126" s="189">
        <f t="shared" si="1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254</v>
      </c>
      <c r="AT126" s="190" t="s">
        <v>173</v>
      </c>
      <c r="AU126" s="190" t="s">
        <v>85</v>
      </c>
      <c r="AY126" s="18" t="s">
        <v>171</v>
      </c>
      <c r="BE126" s="191">
        <f t="shared" si="14"/>
        <v>0</v>
      </c>
      <c r="BF126" s="191">
        <f t="shared" si="15"/>
        <v>0</v>
      </c>
      <c r="BG126" s="191">
        <f t="shared" si="16"/>
        <v>0</v>
      </c>
      <c r="BH126" s="191">
        <f t="shared" si="17"/>
        <v>0</v>
      </c>
      <c r="BI126" s="191">
        <f t="shared" si="18"/>
        <v>0</v>
      </c>
      <c r="BJ126" s="18" t="s">
        <v>85</v>
      </c>
      <c r="BK126" s="191">
        <f t="shared" si="19"/>
        <v>0</v>
      </c>
      <c r="BL126" s="18" t="s">
        <v>254</v>
      </c>
      <c r="BM126" s="190" t="s">
        <v>3476</v>
      </c>
    </row>
    <row r="127" spans="1:65" s="2" customFormat="1" ht="16.5" customHeight="1">
      <c r="A127" s="35"/>
      <c r="B127" s="36"/>
      <c r="C127" s="179" t="s">
        <v>356</v>
      </c>
      <c r="D127" s="179" t="s">
        <v>173</v>
      </c>
      <c r="E127" s="180" t="s">
        <v>1975</v>
      </c>
      <c r="F127" s="181" t="s">
        <v>1976</v>
      </c>
      <c r="G127" s="182" t="s">
        <v>266</v>
      </c>
      <c r="H127" s="183">
        <v>15</v>
      </c>
      <c r="I127" s="184"/>
      <c r="J127" s="185">
        <f t="shared" si="10"/>
        <v>0</v>
      </c>
      <c r="K127" s="181" t="s">
        <v>19</v>
      </c>
      <c r="L127" s="40"/>
      <c r="M127" s="186" t="s">
        <v>19</v>
      </c>
      <c r="N127" s="187" t="s">
        <v>45</v>
      </c>
      <c r="O127" s="65"/>
      <c r="P127" s="188">
        <f t="shared" si="11"/>
        <v>0</v>
      </c>
      <c r="Q127" s="188">
        <v>1.74E-3</v>
      </c>
      <c r="R127" s="188">
        <f t="shared" si="12"/>
        <v>2.6100000000000002E-2</v>
      </c>
      <c r="S127" s="188">
        <v>0</v>
      </c>
      <c r="T127" s="189">
        <f t="shared" si="1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254</v>
      </c>
      <c r="AT127" s="190" t="s">
        <v>173</v>
      </c>
      <c r="AU127" s="190" t="s">
        <v>85</v>
      </c>
      <c r="AY127" s="18" t="s">
        <v>171</v>
      </c>
      <c r="BE127" s="191">
        <f t="shared" si="14"/>
        <v>0</v>
      </c>
      <c r="BF127" s="191">
        <f t="shared" si="15"/>
        <v>0</v>
      </c>
      <c r="BG127" s="191">
        <f t="shared" si="16"/>
        <v>0</v>
      </c>
      <c r="BH127" s="191">
        <f t="shared" si="17"/>
        <v>0</v>
      </c>
      <c r="BI127" s="191">
        <f t="shared" si="18"/>
        <v>0</v>
      </c>
      <c r="BJ127" s="18" t="s">
        <v>85</v>
      </c>
      <c r="BK127" s="191">
        <f t="shared" si="19"/>
        <v>0</v>
      </c>
      <c r="BL127" s="18" t="s">
        <v>254</v>
      </c>
      <c r="BM127" s="190" t="s">
        <v>3477</v>
      </c>
    </row>
    <row r="128" spans="1:65" s="2" customFormat="1" ht="16.5" customHeight="1">
      <c r="A128" s="35"/>
      <c r="B128" s="36"/>
      <c r="C128" s="179" t="s">
        <v>361</v>
      </c>
      <c r="D128" s="179" t="s">
        <v>173</v>
      </c>
      <c r="E128" s="180" t="s">
        <v>1978</v>
      </c>
      <c r="F128" s="181" t="s">
        <v>1979</v>
      </c>
      <c r="G128" s="182" t="s">
        <v>266</v>
      </c>
      <c r="H128" s="183">
        <v>31</v>
      </c>
      <c r="I128" s="184"/>
      <c r="J128" s="185">
        <f t="shared" si="10"/>
        <v>0</v>
      </c>
      <c r="K128" s="181" t="s">
        <v>19</v>
      </c>
      <c r="L128" s="40"/>
      <c r="M128" s="186" t="s">
        <v>19</v>
      </c>
      <c r="N128" s="187" t="s">
        <v>45</v>
      </c>
      <c r="O128" s="65"/>
      <c r="P128" s="188">
        <f t="shared" si="11"/>
        <v>0</v>
      </c>
      <c r="Q128" s="188">
        <v>1.74E-3</v>
      </c>
      <c r="R128" s="188">
        <f t="shared" si="12"/>
        <v>5.3940000000000002E-2</v>
      </c>
      <c r="S128" s="188">
        <v>0</v>
      </c>
      <c r="T128" s="189">
        <f t="shared" si="1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254</v>
      </c>
      <c r="AT128" s="190" t="s">
        <v>173</v>
      </c>
      <c r="AU128" s="190" t="s">
        <v>85</v>
      </c>
      <c r="AY128" s="18" t="s">
        <v>171</v>
      </c>
      <c r="BE128" s="191">
        <f t="shared" si="14"/>
        <v>0</v>
      </c>
      <c r="BF128" s="191">
        <f t="shared" si="15"/>
        <v>0</v>
      </c>
      <c r="BG128" s="191">
        <f t="shared" si="16"/>
        <v>0</v>
      </c>
      <c r="BH128" s="191">
        <f t="shared" si="17"/>
        <v>0</v>
      </c>
      <c r="BI128" s="191">
        <f t="shared" si="18"/>
        <v>0</v>
      </c>
      <c r="BJ128" s="18" t="s">
        <v>85</v>
      </c>
      <c r="BK128" s="191">
        <f t="shared" si="19"/>
        <v>0</v>
      </c>
      <c r="BL128" s="18" t="s">
        <v>254</v>
      </c>
      <c r="BM128" s="190" t="s">
        <v>3478</v>
      </c>
    </row>
    <row r="129" spans="1:65" s="2" customFormat="1" ht="16.5" customHeight="1">
      <c r="A129" s="35"/>
      <c r="B129" s="36"/>
      <c r="C129" s="179" t="s">
        <v>391</v>
      </c>
      <c r="D129" s="179" t="s">
        <v>173</v>
      </c>
      <c r="E129" s="180" t="s">
        <v>1981</v>
      </c>
      <c r="F129" s="181" t="s">
        <v>1982</v>
      </c>
      <c r="G129" s="182" t="s">
        <v>266</v>
      </c>
      <c r="H129" s="183">
        <v>1</v>
      </c>
      <c r="I129" s="184"/>
      <c r="J129" s="185">
        <f t="shared" si="10"/>
        <v>0</v>
      </c>
      <c r="K129" s="181" t="s">
        <v>19</v>
      </c>
      <c r="L129" s="40"/>
      <c r="M129" s="186" t="s">
        <v>19</v>
      </c>
      <c r="N129" s="187" t="s">
        <v>45</v>
      </c>
      <c r="O129" s="65"/>
      <c r="P129" s="188">
        <f t="shared" si="11"/>
        <v>0</v>
      </c>
      <c r="Q129" s="188">
        <v>6.0000000000000001E-3</v>
      </c>
      <c r="R129" s="188">
        <f t="shared" si="12"/>
        <v>6.0000000000000001E-3</v>
      </c>
      <c r="S129" s="188">
        <v>0</v>
      </c>
      <c r="T129" s="189">
        <f t="shared" si="1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254</v>
      </c>
      <c r="AT129" s="190" t="s">
        <v>173</v>
      </c>
      <c r="AU129" s="190" t="s">
        <v>85</v>
      </c>
      <c r="AY129" s="18" t="s">
        <v>171</v>
      </c>
      <c r="BE129" s="191">
        <f t="shared" si="14"/>
        <v>0</v>
      </c>
      <c r="BF129" s="191">
        <f t="shared" si="15"/>
        <v>0</v>
      </c>
      <c r="BG129" s="191">
        <f t="shared" si="16"/>
        <v>0</v>
      </c>
      <c r="BH129" s="191">
        <f t="shared" si="17"/>
        <v>0</v>
      </c>
      <c r="BI129" s="191">
        <f t="shared" si="18"/>
        <v>0</v>
      </c>
      <c r="BJ129" s="18" t="s">
        <v>85</v>
      </c>
      <c r="BK129" s="191">
        <f t="shared" si="19"/>
        <v>0</v>
      </c>
      <c r="BL129" s="18" t="s">
        <v>254</v>
      </c>
      <c r="BM129" s="190" t="s">
        <v>3479</v>
      </c>
    </row>
    <row r="130" spans="1:65" s="2" customFormat="1" ht="16.5" customHeight="1">
      <c r="A130" s="35"/>
      <c r="B130" s="36"/>
      <c r="C130" s="179" t="s">
        <v>376</v>
      </c>
      <c r="D130" s="179" t="s">
        <v>173</v>
      </c>
      <c r="E130" s="180" t="s">
        <v>1987</v>
      </c>
      <c r="F130" s="181" t="s">
        <v>1988</v>
      </c>
      <c r="G130" s="182" t="s">
        <v>266</v>
      </c>
      <c r="H130" s="183">
        <v>21</v>
      </c>
      <c r="I130" s="184"/>
      <c r="J130" s="185">
        <f t="shared" si="10"/>
        <v>0</v>
      </c>
      <c r="K130" s="181" t="s">
        <v>19</v>
      </c>
      <c r="L130" s="40"/>
      <c r="M130" s="186" t="s">
        <v>19</v>
      </c>
      <c r="N130" s="187" t="s">
        <v>45</v>
      </c>
      <c r="O130" s="65"/>
      <c r="P130" s="188">
        <f t="shared" si="11"/>
        <v>0</v>
      </c>
      <c r="Q130" s="188">
        <v>4.8999999999999998E-4</v>
      </c>
      <c r="R130" s="188">
        <f t="shared" si="12"/>
        <v>1.0290000000000001E-2</v>
      </c>
      <c r="S130" s="188">
        <v>0</v>
      </c>
      <c r="T130" s="189">
        <f t="shared" si="1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254</v>
      </c>
      <c r="AT130" s="190" t="s">
        <v>173</v>
      </c>
      <c r="AU130" s="190" t="s">
        <v>85</v>
      </c>
      <c r="AY130" s="18" t="s">
        <v>171</v>
      </c>
      <c r="BE130" s="191">
        <f t="shared" si="14"/>
        <v>0</v>
      </c>
      <c r="BF130" s="191">
        <f t="shared" si="15"/>
        <v>0</v>
      </c>
      <c r="BG130" s="191">
        <f t="shared" si="16"/>
        <v>0</v>
      </c>
      <c r="BH130" s="191">
        <f t="shared" si="17"/>
        <v>0</v>
      </c>
      <c r="BI130" s="191">
        <f t="shared" si="18"/>
        <v>0</v>
      </c>
      <c r="BJ130" s="18" t="s">
        <v>85</v>
      </c>
      <c r="BK130" s="191">
        <f t="shared" si="19"/>
        <v>0</v>
      </c>
      <c r="BL130" s="18" t="s">
        <v>254</v>
      </c>
      <c r="BM130" s="190" t="s">
        <v>3480</v>
      </c>
    </row>
    <row r="131" spans="1:65" s="2" customFormat="1" ht="16.5" customHeight="1">
      <c r="A131" s="35"/>
      <c r="B131" s="36"/>
      <c r="C131" s="179" t="s">
        <v>381</v>
      </c>
      <c r="D131" s="179" t="s">
        <v>173</v>
      </c>
      <c r="E131" s="180" t="s">
        <v>1993</v>
      </c>
      <c r="F131" s="181" t="s">
        <v>1994</v>
      </c>
      <c r="G131" s="182" t="s">
        <v>266</v>
      </c>
      <c r="H131" s="183">
        <v>4</v>
      </c>
      <c r="I131" s="184"/>
      <c r="J131" s="185">
        <f t="shared" si="10"/>
        <v>0</v>
      </c>
      <c r="K131" s="181" t="s">
        <v>19</v>
      </c>
      <c r="L131" s="40"/>
      <c r="M131" s="186" t="s">
        <v>19</v>
      </c>
      <c r="N131" s="187" t="s">
        <v>45</v>
      </c>
      <c r="O131" s="65"/>
      <c r="P131" s="188">
        <f t="shared" si="11"/>
        <v>0</v>
      </c>
      <c r="Q131" s="188">
        <v>1.1199999999999999E-3</v>
      </c>
      <c r="R131" s="188">
        <f t="shared" si="12"/>
        <v>4.4799999999999996E-3</v>
      </c>
      <c r="S131" s="188">
        <v>0</v>
      </c>
      <c r="T131" s="189">
        <f t="shared" si="1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254</v>
      </c>
      <c r="AT131" s="190" t="s">
        <v>173</v>
      </c>
      <c r="AU131" s="190" t="s">
        <v>85</v>
      </c>
      <c r="AY131" s="18" t="s">
        <v>171</v>
      </c>
      <c r="BE131" s="191">
        <f t="shared" si="14"/>
        <v>0</v>
      </c>
      <c r="BF131" s="191">
        <f t="shared" si="15"/>
        <v>0</v>
      </c>
      <c r="BG131" s="191">
        <f t="shared" si="16"/>
        <v>0</v>
      </c>
      <c r="BH131" s="191">
        <f t="shared" si="17"/>
        <v>0</v>
      </c>
      <c r="BI131" s="191">
        <f t="shared" si="18"/>
        <v>0</v>
      </c>
      <c r="BJ131" s="18" t="s">
        <v>85</v>
      </c>
      <c r="BK131" s="191">
        <f t="shared" si="19"/>
        <v>0</v>
      </c>
      <c r="BL131" s="18" t="s">
        <v>254</v>
      </c>
      <c r="BM131" s="190" t="s">
        <v>3481</v>
      </c>
    </row>
    <row r="132" spans="1:65" s="2" customFormat="1" ht="16.5" customHeight="1">
      <c r="A132" s="35"/>
      <c r="B132" s="36"/>
      <c r="C132" s="179" t="s">
        <v>396</v>
      </c>
      <c r="D132" s="179" t="s">
        <v>173</v>
      </c>
      <c r="E132" s="180" t="s">
        <v>3482</v>
      </c>
      <c r="F132" s="181" t="s">
        <v>3483</v>
      </c>
      <c r="G132" s="182" t="s">
        <v>266</v>
      </c>
      <c r="H132" s="183">
        <v>1</v>
      </c>
      <c r="I132" s="184"/>
      <c r="J132" s="185">
        <f t="shared" si="10"/>
        <v>0</v>
      </c>
      <c r="K132" s="181" t="s">
        <v>19</v>
      </c>
      <c r="L132" s="40"/>
      <c r="M132" s="186" t="s">
        <v>19</v>
      </c>
      <c r="N132" s="187" t="s">
        <v>45</v>
      </c>
      <c r="O132" s="65"/>
      <c r="P132" s="188">
        <f t="shared" si="11"/>
        <v>0</v>
      </c>
      <c r="Q132" s="188">
        <v>1E-3</v>
      </c>
      <c r="R132" s="188">
        <f t="shared" si="12"/>
        <v>1E-3</v>
      </c>
      <c r="S132" s="188">
        <v>0</v>
      </c>
      <c r="T132" s="189">
        <f t="shared" si="1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254</v>
      </c>
      <c r="AT132" s="190" t="s">
        <v>173</v>
      </c>
      <c r="AU132" s="190" t="s">
        <v>85</v>
      </c>
      <c r="AY132" s="18" t="s">
        <v>171</v>
      </c>
      <c r="BE132" s="191">
        <f t="shared" si="14"/>
        <v>0</v>
      </c>
      <c r="BF132" s="191">
        <f t="shared" si="15"/>
        <v>0</v>
      </c>
      <c r="BG132" s="191">
        <f t="shared" si="16"/>
        <v>0</v>
      </c>
      <c r="BH132" s="191">
        <f t="shared" si="17"/>
        <v>0</v>
      </c>
      <c r="BI132" s="191">
        <f t="shared" si="18"/>
        <v>0</v>
      </c>
      <c r="BJ132" s="18" t="s">
        <v>85</v>
      </c>
      <c r="BK132" s="191">
        <f t="shared" si="19"/>
        <v>0</v>
      </c>
      <c r="BL132" s="18" t="s">
        <v>254</v>
      </c>
      <c r="BM132" s="190" t="s">
        <v>3484</v>
      </c>
    </row>
    <row r="133" spans="1:65" s="2" customFormat="1" ht="16.5" customHeight="1">
      <c r="A133" s="35"/>
      <c r="B133" s="36"/>
      <c r="C133" s="179" t="s">
        <v>417</v>
      </c>
      <c r="D133" s="179" t="s">
        <v>173</v>
      </c>
      <c r="E133" s="180" t="s">
        <v>2008</v>
      </c>
      <c r="F133" s="181" t="s">
        <v>2009</v>
      </c>
      <c r="G133" s="182" t="s">
        <v>266</v>
      </c>
      <c r="H133" s="183">
        <v>1</v>
      </c>
      <c r="I133" s="184"/>
      <c r="J133" s="185">
        <f t="shared" si="10"/>
        <v>0</v>
      </c>
      <c r="K133" s="181" t="s">
        <v>19</v>
      </c>
      <c r="L133" s="40"/>
      <c r="M133" s="186" t="s">
        <v>19</v>
      </c>
      <c r="N133" s="187" t="s">
        <v>45</v>
      </c>
      <c r="O133" s="65"/>
      <c r="P133" s="188">
        <f t="shared" si="11"/>
        <v>0</v>
      </c>
      <c r="Q133" s="188">
        <v>1.2199999999999999E-3</v>
      </c>
      <c r="R133" s="188">
        <f t="shared" si="12"/>
        <v>1.2199999999999999E-3</v>
      </c>
      <c r="S133" s="188">
        <v>0</v>
      </c>
      <c r="T133" s="189">
        <f t="shared" si="1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254</v>
      </c>
      <c r="AT133" s="190" t="s">
        <v>173</v>
      </c>
      <c r="AU133" s="190" t="s">
        <v>85</v>
      </c>
      <c r="AY133" s="18" t="s">
        <v>171</v>
      </c>
      <c r="BE133" s="191">
        <f t="shared" si="14"/>
        <v>0</v>
      </c>
      <c r="BF133" s="191">
        <f t="shared" si="15"/>
        <v>0</v>
      </c>
      <c r="BG133" s="191">
        <f t="shared" si="16"/>
        <v>0</v>
      </c>
      <c r="BH133" s="191">
        <f t="shared" si="17"/>
        <v>0</v>
      </c>
      <c r="BI133" s="191">
        <f t="shared" si="18"/>
        <v>0</v>
      </c>
      <c r="BJ133" s="18" t="s">
        <v>85</v>
      </c>
      <c r="BK133" s="191">
        <f t="shared" si="19"/>
        <v>0</v>
      </c>
      <c r="BL133" s="18" t="s">
        <v>254</v>
      </c>
      <c r="BM133" s="190" t="s">
        <v>3485</v>
      </c>
    </row>
    <row r="134" spans="1:65" s="2" customFormat="1" ht="16.5" customHeight="1">
      <c r="A134" s="35"/>
      <c r="B134" s="36"/>
      <c r="C134" s="179" t="s">
        <v>278</v>
      </c>
      <c r="D134" s="179" t="s">
        <v>173</v>
      </c>
      <c r="E134" s="180" t="s">
        <v>2011</v>
      </c>
      <c r="F134" s="181" t="s">
        <v>2012</v>
      </c>
      <c r="G134" s="182" t="s">
        <v>266</v>
      </c>
      <c r="H134" s="183">
        <v>4</v>
      </c>
      <c r="I134" s="184"/>
      <c r="J134" s="185">
        <f t="shared" si="10"/>
        <v>0</v>
      </c>
      <c r="K134" s="181" t="s">
        <v>19</v>
      </c>
      <c r="L134" s="40"/>
      <c r="M134" s="186" t="s">
        <v>19</v>
      </c>
      <c r="N134" s="187" t="s">
        <v>45</v>
      </c>
      <c r="O134" s="65"/>
      <c r="P134" s="188">
        <f t="shared" si="11"/>
        <v>0</v>
      </c>
      <c r="Q134" s="188">
        <v>6.3400000000000001E-3</v>
      </c>
      <c r="R134" s="188">
        <f t="shared" si="12"/>
        <v>2.5360000000000001E-2</v>
      </c>
      <c r="S134" s="188">
        <v>0</v>
      </c>
      <c r="T134" s="189">
        <f t="shared" si="1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254</v>
      </c>
      <c r="AT134" s="190" t="s">
        <v>173</v>
      </c>
      <c r="AU134" s="190" t="s">
        <v>85</v>
      </c>
      <c r="AY134" s="18" t="s">
        <v>171</v>
      </c>
      <c r="BE134" s="191">
        <f t="shared" si="14"/>
        <v>0</v>
      </c>
      <c r="BF134" s="191">
        <f t="shared" si="15"/>
        <v>0</v>
      </c>
      <c r="BG134" s="191">
        <f t="shared" si="16"/>
        <v>0</v>
      </c>
      <c r="BH134" s="191">
        <f t="shared" si="17"/>
        <v>0</v>
      </c>
      <c r="BI134" s="191">
        <f t="shared" si="18"/>
        <v>0</v>
      </c>
      <c r="BJ134" s="18" t="s">
        <v>85</v>
      </c>
      <c r="BK134" s="191">
        <f t="shared" si="19"/>
        <v>0</v>
      </c>
      <c r="BL134" s="18" t="s">
        <v>254</v>
      </c>
      <c r="BM134" s="190" t="s">
        <v>3486</v>
      </c>
    </row>
    <row r="135" spans="1:65" s="2" customFormat="1" ht="16.5" customHeight="1">
      <c r="A135" s="35"/>
      <c r="B135" s="36"/>
      <c r="C135" s="179" t="s">
        <v>427</v>
      </c>
      <c r="D135" s="179" t="s">
        <v>173</v>
      </c>
      <c r="E135" s="180" t="s">
        <v>2014</v>
      </c>
      <c r="F135" s="181" t="s">
        <v>3487</v>
      </c>
      <c r="G135" s="182" t="s">
        <v>266</v>
      </c>
      <c r="H135" s="183">
        <v>1</v>
      </c>
      <c r="I135" s="184"/>
      <c r="J135" s="185">
        <f t="shared" si="10"/>
        <v>0</v>
      </c>
      <c r="K135" s="181" t="s">
        <v>19</v>
      </c>
      <c r="L135" s="40"/>
      <c r="M135" s="186" t="s">
        <v>19</v>
      </c>
      <c r="N135" s="187" t="s">
        <v>45</v>
      </c>
      <c r="O135" s="65"/>
      <c r="P135" s="188">
        <f t="shared" si="11"/>
        <v>0</v>
      </c>
      <c r="Q135" s="188">
        <v>6.3400000000000001E-3</v>
      </c>
      <c r="R135" s="188">
        <f t="shared" si="12"/>
        <v>6.3400000000000001E-3</v>
      </c>
      <c r="S135" s="188">
        <v>0</v>
      </c>
      <c r="T135" s="189">
        <f t="shared" si="1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254</v>
      </c>
      <c r="AT135" s="190" t="s">
        <v>173</v>
      </c>
      <c r="AU135" s="190" t="s">
        <v>85</v>
      </c>
      <c r="AY135" s="18" t="s">
        <v>171</v>
      </c>
      <c r="BE135" s="191">
        <f t="shared" si="14"/>
        <v>0</v>
      </c>
      <c r="BF135" s="191">
        <f t="shared" si="15"/>
        <v>0</v>
      </c>
      <c r="BG135" s="191">
        <f t="shared" si="16"/>
        <v>0</v>
      </c>
      <c r="BH135" s="191">
        <f t="shared" si="17"/>
        <v>0</v>
      </c>
      <c r="BI135" s="191">
        <f t="shared" si="18"/>
        <v>0</v>
      </c>
      <c r="BJ135" s="18" t="s">
        <v>85</v>
      </c>
      <c r="BK135" s="191">
        <f t="shared" si="19"/>
        <v>0</v>
      </c>
      <c r="BL135" s="18" t="s">
        <v>254</v>
      </c>
      <c r="BM135" s="190" t="s">
        <v>3488</v>
      </c>
    </row>
    <row r="136" spans="1:65" s="2" customFormat="1" ht="16.5" customHeight="1">
      <c r="A136" s="35"/>
      <c r="B136" s="36"/>
      <c r="C136" s="179" t="s">
        <v>432</v>
      </c>
      <c r="D136" s="179" t="s">
        <v>173</v>
      </c>
      <c r="E136" s="180" t="s">
        <v>2017</v>
      </c>
      <c r="F136" s="181" t="s">
        <v>2018</v>
      </c>
      <c r="G136" s="182" t="s">
        <v>266</v>
      </c>
      <c r="H136" s="183">
        <v>3</v>
      </c>
      <c r="I136" s="184"/>
      <c r="J136" s="185">
        <f t="shared" si="10"/>
        <v>0</v>
      </c>
      <c r="K136" s="181" t="s">
        <v>19</v>
      </c>
      <c r="L136" s="40"/>
      <c r="M136" s="186" t="s">
        <v>19</v>
      </c>
      <c r="N136" s="187" t="s">
        <v>45</v>
      </c>
      <c r="O136" s="65"/>
      <c r="P136" s="188">
        <f t="shared" si="11"/>
        <v>0</v>
      </c>
      <c r="Q136" s="188">
        <v>7.1399999999999996E-3</v>
      </c>
      <c r="R136" s="188">
        <f t="shared" si="12"/>
        <v>2.1419999999999998E-2</v>
      </c>
      <c r="S136" s="188">
        <v>0</v>
      </c>
      <c r="T136" s="189">
        <f t="shared" si="1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254</v>
      </c>
      <c r="AT136" s="190" t="s">
        <v>173</v>
      </c>
      <c r="AU136" s="190" t="s">
        <v>85</v>
      </c>
      <c r="AY136" s="18" t="s">
        <v>171</v>
      </c>
      <c r="BE136" s="191">
        <f t="shared" si="14"/>
        <v>0</v>
      </c>
      <c r="BF136" s="191">
        <f t="shared" si="15"/>
        <v>0</v>
      </c>
      <c r="BG136" s="191">
        <f t="shared" si="16"/>
        <v>0</v>
      </c>
      <c r="BH136" s="191">
        <f t="shared" si="17"/>
        <v>0</v>
      </c>
      <c r="BI136" s="191">
        <f t="shared" si="18"/>
        <v>0</v>
      </c>
      <c r="BJ136" s="18" t="s">
        <v>85</v>
      </c>
      <c r="BK136" s="191">
        <f t="shared" si="19"/>
        <v>0</v>
      </c>
      <c r="BL136" s="18" t="s">
        <v>254</v>
      </c>
      <c r="BM136" s="190" t="s">
        <v>3489</v>
      </c>
    </row>
    <row r="137" spans="1:65" s="2" customFormat="1" ht="16.5" customHeight="1">
      <c r="A137" s="35"/>
      <c r="B137" s="36"/>
      <c r="C137" s="179" t="s">
        <v>386</v>
      </c>
      <c r="D137" s="179" t="s">
        <v>173</v>
      </c>
      <c r="E137" s="180" t="s">
        <v>3490</v>
      </c>
      <c r="F137" s="181" t="s">
        <v>3491</v>
      </c>
      <c r="G137" s="182" t="s">
        <v>266</v>
      </c>
      <c r="H137" s="183">
        <v>1</v>
      </c>
      <c r="I137" s="184"/>
      <c r="J137" s="185">
        <f t="shared" si="10"/>
        <v>0</v>
      </c>
      <c r="K137" s="181" t="s">
        <v>19</v>
      </c>
      <c r="L137" s="40"/>
      <c r="M137" s="186" t="s">
        <v>19</v>
      </c>
      <c r="N137" s="187" t="s">
        <v>45</v>
      </c>
      <c r="O137" s="65"/>
      <c r="P137" s="188">
        <f t="shared" si="11"/>
        <v>0</v>
      </c>
      <c r="Q137" s="188">
        <v>4.0000000000000002E-4</v>
      </c>
      <c r="R137" s="188">
        <f t="shared" si="12"/>
        <v>4.0000000000000002E-4</v>
      </c>
      <c r="S137" s="188">
        <v>0</v>
      </c>
      <c r="T137" s="189">
        <f t="shared" si="1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254</v>
      </c>
      <c r="AT137" s="190" t="s">
        <v>173</v>
      </c>
      <c r="AU137" s="190" t="s">
        <v>85</v>
      </c>
      <c r="AY137" s="18" t="s">
        <v>171</v>
      </c>
      <c r="BE137" s="191">
        <f t="shared" si="14"/>
        <v>0</v>
      </c>
      <c r="BF137" s="191">
        <f t="shared" si="15"/>
        <v>0</v>
      </c>
      <c r="BG137" s="191">
        <f t="shared" si="16"/>
        <v>0</v>
      </c>
      <c r="BH137" s="191">
        <f t="shared" si="17"/>
        <v>0</v>
      </c>
      <c r="BI137" s="191">
        <f t="shared" si="18"/>
        <v>0</v>
      </c>
      <c r="BJ137" s="18" t="s">
        <v>85</v>
      </c>
      <c r="BK137" s="191">
        <f t="shared" si="19"/>
        <v>0</v>
      </c>
      <c r="BL137" s="18" t="s">
        <v>254</v>
      </c>
      <c r="BM137" s="190" t="s">
        <v>3492</v>
      </c>
    </row>
    <row r="138" spans="1:65" s="2" customFormat="1" ht="16.5" customHeight="1">
      <c r="A138" s="35"/>
      <c r="B138" s="36"/>
      <c r="C138" s="179" t="s">
        <v>402</v>
      </c>
      <c r="D138" s="179" t="s">
        <v>173</v>
      </c>
      <c r="E138" s="180" t="s">
        <v>3493</v>
      </c>
      <c r="F138" s="181" t="s">
        <v>3494</v>
      </c>
      <c r="G138" s="182" t="s">
        <v>266</v>
      </c>
      <c r="H138" s="183">
        <v>1</v>
      </c>
      <c r="I138" s="184"/>
      <c r="J138" s="185">
        <f t="shared" si="10"/>
        <v>0</v>
      </c>
      <c r="K138" s="181" t="s">
        <v>19</v>
      </c>
      <c r="L138" s="40"/>
      <c r="M138" s="186" t="s">
        <v>19</v>
      </c>
      <c r="N138" s="187" t="s">
        <v>45</v>
      </c>
      <c r="O138" s="65"/>
      <c r="P138" s="188">
        <f t="shared" si="11"/>
        <v>0</v>
      </c>
      <c r="Q138" s="188">
        <v>3.0000000000000001E-3</v>
      </c>
      <c r="R138" s="188">
        <f t="shared" si="12"/>
        <v>3.0000000000000001E-3</v>
      </c>
      <c r="S138" s="188">
        <v>0</v>
      </c>
      <c r="T138" s="18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0" t="s">
        <v>254</v>
      </c>
      <c r="AT138" s="190" t="s">
        <v>173</v>
      </c>
      <c r="AU138" s="190" t="s">
        <v>85</v>
      </c>
      <c r="AY138" s="18" t="s">
        <v>171</v>
      </c>
      <c r="BE138" s="191">
        <f t="shared" si="14"/>
        <v>0</v>
      </c>
      <c r="BF138" s="191">
        <f t="shared" si="15"/>
        <v>0</v>
      </c>
      <c r="BG138" s="191">
        <f t="shared" si="16"/>
        <v>0</v>
      </c>
      <c r="BH138" s="191">
        <f t="shared" si="17"/>
        <v>0</v>
      </c>
      <c r="BI138" s="191">
        <f t="shared" si="18"/>
        <v>0</v>
      </c>
      <c r="BJ138" s="18" t="s">
        <v>85</v>
      </c>
      <c r="BK138" s="191">
        <f t="shared" si="19"/>
        <v>0</v>
      </c>
      <c r="BL138" s="18" t="s">
        <v>254</v>
      </c>
      <c r="BM138" s="190" t="s">
        <v>3495</v>
      </c>
    </row>
    <row r="139" spans="1:65" s="2" customFormat="1" ht="24.2" customHeight="1">
      <c r="A139" s="35"/>
      <c r="B139" s="36"/>
      <c r="C139" s="179" t="s">
        <v>467</v>
      </c>
      <c r="D139" s="179" t="s">
        <v>173</v>
      </c>
      <c r="E139" s="180" t="s">
        <v>2110</v>
      </c>
      <c r="F139" s="181" t="s">
        <v>2111</v>
      </c>
      <c r="G139" s="182" t="s">
        <v>266</v>
      </c>
      <c r="H139" s="183">
        <v>4</v>
      </c>
      <c r="I139" s="184"/>
      <c r="J139" s="185">
        <f t="shared" si="10"/>
        <v>0</v>
      </c>
      <c r="K139" s="181" t="s">
        <v>19</v>
      </c>
      <c r="L139" s="40"/>
      <c r="M139" s="186" t="s">
        <v>19</v>
      </c>
      <c r="N139" s="187" t="s">
        <v>45</v>
      </c>
      <c r="O139" s="65"/>
      <c r="P139" s="188">
        <f t="shared" si="11"/>
        <v>0</v>
      </c>
      <c r="Q139" s="188">
        <v>1E-3</v>
      </c>
      <c r="R139" s="188">
        <f t="shared" si="12"/>
        <v>4.0000000000000001E-3</v>
      </c>
      <c r="S139" s="188">
        <v>0</v>
      </c>
      <c r="T139" s="18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254</v>
      </c>
      <c r="AT139" s="190" t="s">
        <v>173</v>
      </c>
      <c r="AU139" s="190" t="s">
        <v>85</v>
      </c>
      <c r="AY139" s="18" t="s">
        <v>171</v>
      </c>
      <c r="BE139" s="191">
        <f t="shared" si="14"/>
        <v>0</v>
      </c>
      <c r="BF139" s="191">
        <f t="shared" si="15"/>
        <v>0</v>
      </c>
      <c r="BG139" s="191">
        <f t="shared" si="16"/>
        <v>0</v>
      </c>
      <c r="BH139" s="191">
        <f t="shared" si="17"/>
        <v>0</v>
      </c>
      <c r="BI139" s="191">
        <f t="shared" si="18"/>
        <v>0</v>
      </c>
      <c r="BJ139" s="18" t="s">
        <v>85</v>
      </c>
      <c r="BK139" s="191">
        <f t="shared" si="19"/>
        <v>0</v>
      </c>
      <c r="BL139" s="18" t="s">
        <v>254</v>
      </c>
      <c r="BM139" s="190" t="s">
        <v>3496</v>
      </c>
    </row>
    <row r="140" spans="1:65" s="2" customFormat="1" ht="16.5" customHeight="1">
      <c r="A140" s="35"/>
      <c r="B140" s="36"/>
      <c r="C140" s="179" t="s">
        <v>407</v>
      </c>
      <c r="D140" s="179" t="s">
        <v>173</v>
      </c>
      <c r="E140" s="180" t="s">
        <v>2035</v>
      </c>
      <c r="F140" s="181" t="s">
        <v>2036</v>
      </c>
      <c r="G140" s="182" t="s">
        <v>266</v>
      </c>
      <c r="H140" s="183">
        <v>1</v>
      </c>
      <c r="I140" s="184"/>
      <c r="J140" s="185">
        <f t="shared" si="10"/>
        <v>0</v>
      </c>
      <c r="K140" s="181" t="s">
        <v>19</v>
      </c>
      <c r="L140" s="40"/>
      <c r="M140" s="186" t="s">
        <v>19</v>
      </c>
      <c r="N140" s="187" t="s">
        <v>45</v>
      </c>
      <c r="O140" s="65"/>
      <c r="P140" s="188">
        <f t="shared" si="11"/>
        <v>0</v>
      </c>
      <c r="Q140" s="188">
        <v>0</v>
      </c>
      <c r="R140" s="188">
        <f t="shared" si="12"/>
        <v>0</v>
      </c>
      <c r="S140" s="188">
        <v>0</v>
      </c>
      <c r="T140" s="18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254</v>
      </c>
      <c r="AT140" s="190" t="s">
        <v>173</v>
      </c>
      <c r="AU140" s="190" t="s">
        <v>85</v>
      </c>
      <c r="AY140" s="18" t="s">
        <v>171</v>
      </c>
      <c r="BE140" s="191">
        <f t="shared" si="14"/>
        <v>0</v>
      </c>
      <c r="BF140" s="191">
        <f t="shared" si="15"/>
        <v>0</v>
      </c>
      <c r="BG140" s="191">
        <f t="shared" si="16"/>
        <v>0</v>
      </c>
      <c r="BH140" s="191">
        <f t="shared" si="17"/>
        <v>0</v>
      </c>
      <c r="BI140" s="191">
        <f t="shared" si="18"/>
        <v>0</v>
      </c>
      <c r="BJ140" s="18" t="s">
        <v>85</v>
      </c>
      <c r="BK140" s="191">
        <f t="shared" si="19"/>
        <v>0</v>
      </c>
      <c r="BL140" s="18" t="s">
        <v>254</v>
      </c>
      <c r="BM140" s="190" t="s">
        <v>3497</v>
      </c>
    </row>
    <row r="141" spans="1:65" s="2" customFormat="1" ht="16.5" customHeight="1">
      <c r="A141" s="35"/>
      <c r="B141" s="36"/>
      <c r="C141" s="179" t="s">
        <v>412</v>
      </c>
      <c r="D141" s="179" t="s">
        <v>173</v>
      </c>
      <c r="E141" s="180" t="s">
        <v>2041</v>
      </c>
      <c r="F141" s="181" t="s">
        <v>2042</v>
      </c>
      <c r="G141" s="182" t="s">
        <v>266</v>
      </c>
      <c r="H141" s="183">
        <v>1</v>
      </c>
      <c r="I141" s="184"/>
      <c r="J141" s="185">
        <f t="shared" si="10"/>
        <v>0</v>
      </c>
      <c r="K141" s="181" t="s">
        <v>19</v>
      </c>
      <c r="L141" s="40"/>
      <c r="M141" s="186" t="s">
        <v>19</v>
      </c>
      <c r="N141" s="187" t="s">
        <v>45</v>
      </c>
      <c r="O141" s="65"/>
      <c r="P141" s="188">
        <f t="shared" si="11"/>
        <v>0</v>
      </c>
      <c r="Q141" s="188">
        <v>5.0000000000000001E-3</v>
      </c>
      <c r="R141" s="188">
        <f t="shared" si="12"/>
        <v>5.0000000000000001E-3</v>
      </c>
      <c r="S141" s="188">
        <v>0</v>
      </c>
      <c r="T141" s="18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254</v>
      </c>
      <c r="AT141" s="190" t="s">
        <v>173</v>
      </c>
      <c r="AU141" s="190" t="s">
        <v>85</v>
      </c>
      <c r="AY141" s="18" t="s">
        <v>171</v>
      </c>
      <c r="BE141" s="191">
        <f t="shared" si="14"/>
        <v>0</v>
      </c>
      <c r="BF141" s="191">
        <f t="shared" si="15"/>
        <v>0</v>
      </c>
      <c r="BG141" s="191">
        <f t="shared" si="16"/>
        <v>0</v>
      </c>
      <c r="BH141" s="191">
        <f t="shared" si="17"/>
        <v>0</v>
      </c>
      <c r="BI141" s="191">
        <f t="shared" si="18"/>
        <v>0</v>
      </c>
      <c r="BJ141" s="18" t="s">
        <v>85</v>
      </c>
      <c r="BK141" s="191">
        <f t="shared" si="19"/>
        <v>0</v>
      </c>
      <c r="BL141" s="18" t="s">
        <v>254</v>
      </c>
      <c r="BM141" s="190" t="s">
        <v>3498</v>
      </c>
    </row>
    <row r="142" spans="1:65" s="2" customFormat="1" ht="16.5" customHeight="1">
      <c r="A142" s="35"/>
      <c r="B142" s="36"/>
      <c r="C142" s="179" t="s">
        <v>437</v>
      </c>
      <c r="D142" s="179" t="s">
        <v>173</v>
      </c>
      <c r="E142" s="180" t="s">
        <v>2047</v>
      </c>
      <c r="F142" s="181" t="s">
        <v>2048</v>
      </c>
      <c r="G142" s="182" t="s">
        <v>318</v>
      </c>
      <c r="H142" s="183">
        <v>79</v>
      </c>
      <c r="I142" s="184"/>
      <c r="J142" s="185">
        <f t="shared" si="10"/>
        <v>0</v>
      </c>
      <c r="K142" s="181" t="s">
        <v>19</v>
      </c>
      <c r="L142" s="40"/>
      <c r="M142" s="186" t="s">
        <v>19</v>
      </c>
      <c r="N142" s="187" t="s">
        <v>45</v>
      </c>
      <c r="O142" s="65"/>
      <c r="P142" s="188">
        <f t="shared" si="11"/>
        <v>0</v>
      </c>
      <c r="Q142" s="188">
        <v>0</v>
      </c>
      <c r="R142" s="188">
        <f t="shared" si="12"/>
        <v>0</v>
      </c>
      <c r="S142" s="188">
        <v>0</v>
      </c>
      <c r="T142" s="18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254</v>
      </c>
      <c r="AT142" s="190" t="s">
        <v>173</v>
      </c>
      <c r="AU142" s="190" t="s">
        <v>85</v>
      </c>
      <c r="AY142" s="18" t="s">
        <v>171</v>
      </c>
      <c r="BE142" s="191">
        <f t="shared" si="14"/>
        <v>0</v>
      </c>
      <c r="BF142" s="191">
        <f t="shared" si="15"/>
        <v>0</v>
      </c>
      <c r="BG142" s="191">
        <f t="shared" si="16"/>
        <v>0</v>
      </c>
      <c r="BH142" s="191">
        <f t="shared" si="17"/>
        <v>0</v>
      </c>
      <c r="BI142" s="191">
        <f t="shared" si="18"/>
        <v>0</v>
      </c>
      <c r="BJ142" s="18" t="s">
        <v>85</v>
      </c>
      <c r="BK142" s="191">
        <f t="shared" si="19"/>
        <v>0</v>
      </c>
      <c r="BL142" s="18" t="s">
        <v>254</v>
      </c>
      <c r="BM142" s="190" t="s">
        <v>3499</v>
      </c>
    </row>
    <row r="143" spans="1:65" s="2" customFormat="1" ht="16.5" customHeight="1">
      <c r="A143" s="35"/>
      <c r="B143" s="36"/>
      <c r="C143" s="179" t="s">
        <v>442</v>
      </c>
      <c r="D143" s="179" t="s">
        <v>173</v>
      </c>
      <c r="E143" s="180" t="s">
        <v>2050</v>
      </c>
      <c r="F143" s="181" t="s">
        <v>2051</v>
      </c>
      <c r="G143" s="182" t="s">
        <v>318</v>
      </c>
      <c r="H143" s="183">
        <v>86</v>
      </c>
      <c r="I143" s="184"/>
      <c r="J143" s="185">
        <f t="shared" si="10"/>
        <v>0</v>
      </c>
      <c r="K143" s="181" t="s">
        <v>19</v>
      </c>
      <c r="L143" s="40"/>
      <c r="M143" s="186" t="s">
        <v>19</v>
      </c>
      <c r="N143" s="187" t="s">
        <v>45</v>
      </c>
      <c r="O143" s="65"/>
      <c r="P143" s="188">
        <f t="shared" si="11"/>
        <v>0</v>
      </c>
      <c r="Q143" s="188">
        <v>0</v>
      </c>
      <c r="R143" s="188">
        <f t="shared" si="12"/>
        <v>0</v>
      </c>
      <c r="S143" s="188">
        <v>0</v>
      </c>
      <c r="T143" s="18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254</v>
      </c>
      <c r="AT143" s="190" t="s">
        <v>173</v>
      </c>
      <c r="AU143" s="190" t="s">
        <v>85</v>
      </c>
      <c r="AY143" s="18" t="s">
        <v>171</v>
      </c>
      <c r="BE143" s="191">
        <f t="shared" si="14"/>
        <v>0</v>
      </c>
      <c r="BF143" s="191">
        <f t="shared" si="15"/>
        <v>0</v>
      </c>
      <c r="BG143" s="191">
        <f t="shared" si="16"/>
        <v>0</v>
      </c>
      <c r="BH143" s="191">
        <f t="shared" si="17"/>
        <v>0</v>
      </c>
      <c r="BI143" s="191">
        <f t="shared" si="18"/>
        <v>0</v>
      </c>
      <c r="BJ143" s="18" t="s">
        <v>85</v>
      </c>
      <c r="BK143" s="191">
        <f t="shared" si="19"/>
        <v>0</v>
      </c>
      <c r="BL143" s="18" t="s">
        <v>254</v>
      </c>
      <c r="BM143" s="190" t="s">
        <v>3500</v>
      </c>
    </row>
    <row r="144" spans="1:65" s="2" customFormat="1" ht="16.5" customHeight="1">
      <c r="A144" s="35"/>
      <c r="B144" s="36"/>
      <c r="C144" s="179" t="s">
        <v>447</v>
      </c>
      <c r="D144" s="179" t="s">
        <v>173</v>
      </c>
      <c r="E144" s="180" t="s">
        <v>2056</v>
      </c>
      <c r="F144" s="181" t="s">
        <v>2057</v>
      </c>
      <c r="G144" s="182" t="s">
        <v>318</v>
      </c>
      <c r="H144" s="183">
        <v>15</v>
      </c>
      <c r="I144" s="184"/>
      <c r="J144" s="185">
        <f t="shared" si="10"/>
        <v>0</v>
      </c>
      <c r="K144" s="181" t="s">
        <v>19</v>
      </c>
      <c r="L144" s="40"/>
      <c r="M144" s="186" t="s">
        <v>19</v>
      </c>
      <c r="N144" s="187" t="s">
        <v>45</v>
      </c>
      <c r="O144" s="65"/>
      <c r="P144" s="188">
        <f t="shared" si="11"/>
        <v>0</v>
      </c>
      <c r="Q144" s="188">
        <v>0</v>
      </c>
      <c r="R144" s="188">
        <f t="shared" si="12"/>
        <v>0</v>
      </c>
      <c r="S144" s="188">
        <v>0</v>
      </c>
      <c r="T144" s="18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254</v>
      </c>
      <c r="AT144" s="190" t="s">
        <v>173</v>
      </c>
      <c r="AU144" s="190" t="s">
        <v>85</v>
      </c>
      <c r="AY144" s="18" t="s">
        <v>171</v>
      </c>
      <c r="BE144" s="191">
        <f t="shared" si="14"/>
        <v>0</v>
      </c>
      <c r="BF144" s="191">
        <f t="shared" si="15"/>
        <v>0</v>
      </c>
      <c r="BG144" s="191">
        <f t="shared" si="16"/>
        <v>0</v>
      </c>
      <c r="BH144" s="191">
        <f t="shared" si="17"/>
        <v>0</v>
      </c>
      <c r="BI144" s="191">
        <f t="shared" si="18"/>
        <v>0</v>
      </c>
      <c r="BJ144" s="18" t="s">
        <v>85</v>
      </c>
      <c r="BK144" s="191">
        <f t="shared" si="19"/>
        <v>0</v>
      </c>
      <c r="BL144" s="18" t="s">
        <v>254</v>
      </c>
      <c r="BM144" s="190" t="s">
        <v>3501</v>
      </c>
    </row>
    <row r="145" spans="1:65" s="2" customFormat="1" ht="21.75" customHeight="1">
      <c r="A145" s="35"/>
      <c r="B145" s="36"/>
      <c r="C145" s="179" t="s">
        <v>282</v>
      </c>
      <c r="D145" s="179" t="s">
        <v>173</v>
      </c>
      <c r="E145" s="180" t="s">
        <v>2095</v>
      </c>
      <c r="F145" s="181" t="s">
        <v>2096</v>
      </c>
      <c r="G145" s="182" t="s">
        <v>266</v>
      </c>
      <c r="H145" s="183">
        <v>30</v>
      </c>
      <c r="I145" s="184"/>
      <c r="J145" s="185">
        <f t="shared" si="10"/>
        <v>0</v>
      </c>
      <c r="K145" s="181" t="s">
        <v>19</v>
      </c>
      <c r="L145" s="40"/>
      <c r="M145" s="186" t="s">
        <v>19</v>
      </c>
      <c r="N145" s="187" t="s">
        <v>45</v>
      </c>
      <c r="O145" s="65"/>
      <c r="P145" s="188">
        <f t="shared" si="11"/>
        <v>0</v>
      </c>
      <c r="Q145" s="188">
        <v>1E-4</v>
      </c>
      <c r="R145" s="188">
        <f t="shared" si="12"/>
        <v>3.0000000000000001E-3</v>
      </c>
      <c r="S145" s="188">
        <v>0</v>
      </c>
      <c r="T145" s="18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254</v>
      </c>
      <c r="AT145" s="190" t="s">
        <v>173</v>
      </c>
      <c r="AU145" s="190" t="s">
        <v>85</v>
      </c>
      <c r="AY145" s="18" t="s">
        <v>171</v>
      </c>
      <c r="BE145" s="191">
        <f t="shared" si="14"/>
        <v>0</v>
      </c>
      <c r="BF145" s="191">
        <f t="shared" si="15"/>
        <v>0</v>
      </c>
      <c r="BG145" s="191">
        <f t="shared" si="16"/>
        <v>0</v>
      </c>
      <c r="BH145" s="191">
        <f t="shared" si="17"/>
        <v>0</v>
      </c>
      <c r="BI145" s="191">
        <f t="shared" si="18"/>
        <v>0</v>
      </c>
      <c r="BJ145" s="18" t="s">
        <v>85</v>
      </c>
      <c r="BK145" s="191">
        <f t="shared" si="19"/>
        <v>0</v>
      </c>
      <c r="BL145" s="18" t="s">
        <v>254</v>
      </c>
      <c r="BM145" s="190" t="s">
        <v>3502</v>
      </c>
    </row>
    <row r="146" spans="1:65" s="2" customFormat="1" ht="21.75" customHeight="1">
      <c r="A146" s="35"/>
      <c r="B146" s="36"/>
      <c r="C146" s="179" t="s">
        <v>456</v>
      </c>
      <c r="D146" s="179" t="s">
        <v>173</v>
      </c>
      <c r="E146" s="180" t="s">
        <v>2101</v>
      </c>
      <c r="F146" s="181" t="s">
        <v>2102</v>
      </c>
      <c r="G146" s="182" t="s">
        <v>266</v>
      </c>
      <c r="H146" s="183">
        <v>15</v>
      </c>
      <c r="I146" s="184"/>
      <c r="J146" s="185">
        <f t="shared" si="10"/>
        <v>0</v>
      </c>
      <c r="K146" s="181" t="s">
        <v>19</v>
      </c>
      <c r="L146" s="40"/>
      <c r="M146" s="186" t="s">
        <v>19</v>
      </c>
      <c r="N146" s="187" t="s">
        <v>45</v>
      </c>
      <c r="O146" s="65"/>
      <c r="P146" s="188">
        <f t="shared" si="11"/>
        <v>0</v>
      </c>
      <c r="Q146" s="188">
        <v>2.0000000000000001E-4</v>
      </c>
      <c r="R146" s="188">
        <f t="shared" si="12"/>
        <v>3.0000000000000001E-3</v>
      </c>
      <c r="S146" s="188">
        <v>0</v>
      </c>
      <c r="T146" s="18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254</v>
      </c>
      <c r="AT146" s="190" t="s">
        <v>173</v>
      </c>
      <c r="AU146" s="190" t="s">
        <v>85</v>
      </c>
      <c r="AY146" s="18" t="s">
        <v>171</v>
      </c>
      <c r="BE146" s="191">
        <f t="shared" si="14"/>
        <v>0</v>
      </c>
      <c r="BF146" s="191">
        <f t="shared" si="15"/>
        <v>0</v>
      </c>
      <c r="BG146" s="191">
        <f t="shared" si="16"/>
        <v>0</v>
      </c>
      <c r="BH146" s="191">
        <f t="shared" si="17"/>
        <v>0</v>
      </c>
      <c r="BI146" s="191">
        <f t="shared" si="18"/>
        <v>0</v>
      </c>
      <c r="BJ146" s="18" t="s">
        <v>85</v>
      </c>
      <c r="BK146" s="191">
        <f t="shared" si="19"/>
        <v>0</v>
      </c>
      <c r="BL146" s="18" t="s">
        <v>254</v>
      </c>
      <c r="BM146" s="190" t="s">
        <v>3503</v>
      </c>
    </row>
    <row r="147" spans="1:65" s="2" customFormat="1" ht="16.5" customHeight="1">
      <c r="A147" s="35"/>
      <c r="B147" s="36"/>
      <c r="C147" s="179" t="s">
        <v>461</v>
      </c>
      <c r="D147" s="179" t="s">
        <v>173</v>
      </c>
      <c r="E147" s="180" t="s">
        <v>3504</v>
      </c>
      <c r="F147" s="181" t="s">
        <v>2108</v>
      </c>
      <c r="G147" s="182" t="s">
        <v>1905</v>
      </c>
      <c r="H147" s="183">
        <v>1</v>
      </c>
      <c r="I147" s="184"/>
      <c r="J147" s="185">
        <f t="shared" si="10"/>
        <v>0</v>
      </c>
      <c r="K147" s="181" t="s">
        <v>19</v>
      </c>
      <c r="L147" s="40"/>
      <c r="M147" s="186" t="s">
        <v>19</v>
      </c>
      <c r="N147" s="187" t="s">
        <v>45</v>
      </c>
      <c r="O147" s="65"/>
      <c r="P147" s="188">
        <f t="shared" si="11"/>
        <v>0</v>
      </c>
      <c r="Q147" s="188">
        <v>0</v>
      </c>
      <c r="R147" s="188">
        <f t="shared" si="12"/>
        <v>0</v>
      </c>
      <c r="S147" s="188">
        <v>0</v>
      </c>
      <c r="T147" s="18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254</v>
      </c>
      <c r="AT147" s="190" t="s">
        <v>173</v>
      </c>
      <c r="AU147" s="190" t="s">
        <v>85</v>
      </c>
      <c r="AY147" s="18" t="s">
        <v>171</v>
      </c>
      <c r="BE147" s="191">
        <f t="shared" si="14"/>
        <v>0</v>
      </c>
      <c r="BF147" s="191">
        <f t="shared" si="15"/>
        <v>0</v>
      </c>
      <c r="BG147" s="191">
        <f t="shared" si="16"/>
        <v>0</v>
      </c>
      <c r="BH147" s="191">
        <f t="shared" si="17"/>
        <v>0</v>
      </c>
      <c r="BI147" s="191">
        <f t="shared" si="18"/>
        <v>0</v>
      </c>
      <c r="BJ147" s="18" t="s">
        <v>85</v>
      </c>
      <c r="BK147" s="191">
        <f t="shared" si="19"/>
        <v>0</v>
      </c>
      <c r="BL147" s="18" t="s">
        <v>254</v>
      </c>
      <c r="BM147" s="190" t="s">
        <v>3505</v>
      </c>
    </row>
    <row r="148" spans="1:65" s="2" customFormat="1" ht="16.5" customHeight="1">
      <c r="A148" s="35"/>
      <c r="B148" s="36"/>
      <c r="C148" s="179" t="s">
        <v>472</v>
      </c>
      <c r="D148" s="179" t="s">
        <v>173</v>
      </c>
      <c r="E148" s="180" t="s">
        <v>2117</v>
      </c>
      <c r="F148" s="181" t="s">
        <v>2118</v>
      </c>
      <c r="G148" s="182" t="s">
        <v>318</v>
      </c>
      <c r="H148" s="183">
        <v>180</v>
      </c>
      <c r="I148" s="184"/>
      <c r="J148" s="185">
        <f t="shared" si="10"/>
        <v>0</v>
      </c>
      <c r="K148" s="181" t="s">
        <v>19</v>
      </c>
      <c r="L148" s="40"/>
      <c r="M148" s="186" t="s">
        <v>19</v>
      </c>
      <c r="N148" s="187" t="s">
        <v>45</v>
      </c>
      <c r="O148" s="65"/>
      <c r="P148" s="188">
        <f t="shared" si="11"/>
        <v>0</v>
      </c>
      <c r="Q148" s="188">
        <v>1.0189999999999999E-2</v>
      </c>
      <c r="R148" s="188">
        <f t="shared" si="12"/>
        <v>1.8341999999999998</v>
      </c>
      <c r="S148" s="188">
        <v>0</v>
      </c>
      <c r="T148" s="189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254</v>
      </c>
      <c r="AT148" s="190" t="s">
        <v>173</v>
      </c>
      <c r="AU148" s="190" t="s">
        <v>85</v>
      </c>
      <c r="AY148" s="18" t="s">
        <v>171</v>
      </c>
      <c r="BE148" s="191">
        <f t="shared" si="14"/>
        <v>0</v>
      </c>
      <c r="BF148" s="191">
        <f t="shared" si="15"/>
        <v>0</v>
      </c>
      <c r="BG148" s="191">
        <f t="shared" si="16"/>
        <v>0</v>
      </c>
      <c r="BH148" s="191">
        <f t="shared" si="17"/>
        <v>0</v>
      </c>
      <c r="BI148" s="191">
        <f t="shared" si="18"/>
        <v>0</v>
      </c>
      <c r="BJ148" s="18" t="s">
        <v>85</v>
      </c>
      <c r="BK148" s="191">
        <f t="shared" si="19"/>
        <v>0</v>
      </c>
      <c r="BL148" s="18" t="s">
        <v>254</v>
      </c>
      <c r="BM148" s="190" t="s">
        <v>3506</v>
      </c>
    </row>
    <row r="149" spans="1:65" s="2" customFormat="1" ht="16.5" customHeight="1">
      <c r="A149" s="35"/>
      <c r="B149" s="36"/>
      <c r="C149" s="179" t="s">
        <v>478</v>
      </c>
      <c r="D149" s="179" t="s">
        <v>173</v>
      </c>
      <c r="E149" s="180" t="s">
        <v>2120</v>
      </c>
      <c r="F149" s="181" t="s">
        <v>2121</v>
      </c>
      <c r="G149" s="182" t="s">
        <v>318</v>
      </c>
      <c r="H149" s="183">
        <v>180</v>
      </c>
      <c r="I149" s="184"/>
      <c r="J149" s="185">
        <f t="shared" si="10"/>
        <v>0</v>
      </c>
      <c r="K149" s="181" t="s">
        <v>19</v>
      </c>
      <c r="L149" s="40"/>
      <c r="M149" s="186" t="s">
        <v>19</v>
      </c>
      <c r="N149" s="187" t="s">
        <v>45</v>
      </c>
      <c r="O149" s="65"/>
      <c r="P149" s="188">
        <f t="shared" si="11"/>
        <v>0</v>
      </c>
      <c r="Q149" s="188">
        <v>3.601E-2</v>
      </c>
      <c r="R149" s="188">
        <f t="shared" si="12"/>
        <v>6.4817999999999998</v>
      </c>
      <c r="S149" s="188">
        <v>0</v>
      </c>
      <c r="T149" s="189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254</v>
      </c>
      <c r="AT149" s="190" t="s">
        <v>173</v>
      </c>
      <c r="AU149" s="190" t="s">
        <v>85</v>
      </c>
      <c r="AY149" s="18" t="s">
        <v>171</v>
      </c>
      <c r="BE149" s="191">
        <f t="shared" si="14"/>
        <v>0</v>
      </c>
      <c r="BF149" s="191">
        <f t="shared" si="15"/>
        <v>0</v>
      </c>
      <c r="BG149" s="191">
        <f t="shared" si="16"/>
        <v>0</v>
      </c>
      <c r="BH149" s="191">
        <f t="shared" si="17"/>
        <v>0</v>
      </c>
      <c r="BI149" s="191">
        <f t="shared" si="18"/>
        <v>0</v>
      </c>
      <c r="BJ149" s="18" t="s">
        <v>85</v>
      </c>
      <c r="BK149" s="191">
        <f t="shared" si="19"/>
        <v>0</v>
      </c>
      <c r="BL149" s="18" t="s">
        <v>254</v>
      </c>
      <c r="BM149" s="190" t="s">
        <v>3507</v>
      </c>
    </row>
    <row r="150" spans="1:65" s="12" customFormat="1" ht="22.9" customHeight="1">
      <c r="B150" s="163"/>
      <c r="C150" s="164"/>
      <c r="D150" s="165" t="s">
        <v>72</v>
      </c>
      <c r="E150" s="177" t="s">
        <v>2582</v>
      </c>
      <c r="F150" s="177" t="s">
        <v>3508</v>
      </c>
      <c r="G150" s="164"/>
      <c r="H150" s="164"/>
      <c r="I150" s="167"/>
      <c r="J150" s="178">
        <f>BK150</f>
        <v>0</v>
      </c>
      <c r="K150" s="164"/>
      <c r="L150" s="169"/>
      <c r="M150" s="170"/>
      <c r="N150" s="171"/>
      <c r="O150" s="171"/>
      <c r="P150" s="172">
        <f>SUM(P151:P183)</f>
        <v>0</v>
      </c>
      <c r="Q150" s="171"/>
      <c r="R150" s="172">
        <f>SUM(R151:R183)</f>
        <v>1.2125199999999996</v>
      </c>
      <c r="S150" s="171"/>
      <c r="T150" s="173">
        <f>SUM(T151:T183)</f>
        <v>0</v>
      </c>
      <c r="AR150" s="174" t="s">
        <v>79</v>
      </c>
      <c r="AT150" s="175" t="s">
        <v>72</v>
      </c>
      <c r="AU150" s="175" t="s">
        <v>79</v>
      </c>
      <c r="AY150" s="174" t="s">
        <v>171</v>
      </c>
      <c r="BK150" s="176">
        <f>SUM(BK151:BK183)</f>
        <v>0</v>
      </c>
    </row>
    <row r="151" spans="1:65" s="2" customFormat="1" ht="21.75" customHeight="1">
      <c r="A151" s="35"/>
      <c r="B151" s="36"/>
      <c r="C151" s="179" t="s">
        <v>484</v>
      </c>
      <c r="D151" s="179" t="s">
        <v>173</v>
      </c>
      <c r="E151" s="180" t="s">
        <v>2129</v>
      </c>
      <c r="F151" s="181" t="s">
        <v>2130</v>
      </c>
      <c r="G151" s="182" t="s">
        <v>2131</v>
      </c>
      <c r="H151" s="183">
        <v>6</v>
      </c>
      <c r="I151" s="184"/>
      <c r="J151" s="185">
        <f t="shared" ref="J151:J183" si="20">ROUND(I151*H151,2)</f>
        <v>0</v>
      </c>
      <c r="K151" s="181" t="s">
        <v>19</v>
      </c>
      <c r="L151" s="40"/>
      <c r="M151" s="186" t="s">
        <v>19</v>
      </c>
      <c r="N151" s="187" t="s">
        <v>45</v>
      </c>
      <c r="O151" s="65"/>
      <c r="P151" s="188">
        <f t="shared" ref="P151:P183" si="21">O151*H151</f>
        <v>0</v>
      </c>
      <c r="Q151" s="188">
        <v>0</v>
      </c>
      <c r="R151" s="188">
        <f t="shared" ref="R151:R183" si="22">Q151*H151</f>
        <v>0</v>
      </c>
      <c r="S151" s="188">
        <v>0</v>
      </c>
      <c r="T151" s="189">
        <f t="shared" ref="T151:T183" si="23"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254</v>
      </c>
      <c r="AT151" s="190" t="s">
        <v>173</v>
      </c>
      <c r="AU151" s="190" t="s">
        <v>85</v>
      </c>
      <c r="AY151" s="18" t="s">
        <v>171</v>
      </c>
      <c r="BE151" s="191">
        <f t="shared" ref="BE151:BE183" si="24">IF(N151="základní",J151,0)</f>
        <v>0</v>
      </c>
      <c r="BF151" s="191">
        <f t="shared" ref="BF151:BF183" si="25">IF(N151="snížená",J151,0)</f>
        <v>0</v>
      </c>
      <c r="BG151" s="191">
        <f t="shared" ref="BG151:BG183" si="26">IF(N151="zákl. přenesená",J151,0)</f>
        <v>0</v>
      </c>
      <c r="BH151" s="191">
        <f t="shared" ref="BH151:BH183" si="27">IF(N151="sníž. přenesená",J151,0)</f>
        <v>0</v>
      </c>
      <c r="BI151" s="191">
        <f t="shared" ref="BI151:BI183" si="28">IF(N151="nulová",J151,0)</f>
        <v>0</v>
      </c>
      <c r="BJ151" s="18" t="s">
        <v>85</v>
      </c>
      <c r="BK151" s="191">
        <f t="shared" ref="BK151:BK183" si="29">ROUND(I151*H151,2)</f>
        <v>0</v>
      </c>
      <c r="BL151" s="18" t="s">
        <v>254</v>
      </c>
      <c r="BM151" s="190" t="s">
        <v>3509</v>
      </c>
    </row>
    <row r="152" spans="1:65" s="2" customFormat="1" ht="16.5" customHeight="1">
      <c r="A152" s="35"/>
      <c r="B152" s="36"/>
      <c r="C152" s="215" t="s">
        <v>490</v>
      </c>
      <c r="D152" s="215" t="s">
        <v>285</v>
      </c>
      <c r="E152" s="216" t="s">
        <v>2133</v>
      </c>
      <c r="F152" s="217" t="s">
        <v>2134</v>
      </c>
      <c r="G152" s="218" t="s">
        <v>266</v>
      </c>
      <c r="H152" s="219">
        <v>6</v>
      </c>
      <c r="I152" s="220"/>
      <c r="J152" s="221">
        <f t="shared" si="20"/>
        <v>0</v>
      </c>
      <c r="K152" s="217" t="s">
        <v>19</v>
      </c>
      <c r="L152" s="222"/>
      <c r="M152" s="223" t="s">
        <v>19</v>
      </c>
      <c r="N152" s="224" t="s">
        <v>45</v>
      </c>
      <c r="O152" s="65"/>
      <c r="P152" s="188">
        <f t="shared" si="21"/>
        <v>0</v>
      </c>
      <c r="Q152" s="188">
        <v>0.01</v>
      </c>
      <c r="R152" s="188">
        <f t="shared" si="22"/>
        <v>0.06</v>
      </c>
      <c r="S152" s="188">
        <v>0</v>
      </c>
      <c r="T152" s="189">
        <f t="shared" si="2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0" t="s">
        <v>341</v>
      </c>
      <c r="AT152" s="190" t="s">
        <v>285</v>
      </c>
      <c r="AU152" s="190" t="s">
        <v>85</v>
      </c>
      <c r="AY152" s="18" t="s">
        <v>171</v>
      </c>
      <c r="BE152" s="191">
        <f t="shared" si="24"/>
        <v>0</v>
      </c>
      <c r="BF152" s="191">
        <f t="shared" si="25"/>
        <v>0</v>
      </c>
      <c r="BG152" s="191">
        <f t="shared" si="26"/>
        <v>0</v>
      </c>
      <c r="BH152" s="191">
        <f t="shared" si="27"/>
        <v>0</v>
      </c>
      <c r="BI152" s="191">
        <f t="shared" si="28"/>
        <v>0</v>
      </c>
      <c r="BJ152" s="18" t="s">
        <v>85</v>
      </c>
      <c r="BK152" s="191">
        <f t="shared" si="29"/>
        <v>0</v>
      </c>
      <c r="BL152" s="18" t="s">
        <v>254</v>
      </c>
      <c r="BM152" s="190" t="s">
        <v>3510</v>
      </c>
    </row>
    <row r="153" spans="1:65" s="2" customFormat="1" ht="16.5" customHeight="1">
      <c r="A153" s="35"/>
      <c r="B153" s="36"/>
      <c r="C153" s="179" t="s">
        <v>496</v>
      </c>
      <c r="D153" s="179" t="s">
        <v>173</v>
      </c>
      <c r="E153" s="180" t="s">
        <v>2136</v>
      </c>
      <c r="F153" s="181" t="s">
        <v>2137</v>
      </c>
      <c r="G153" s="182" t="s">
        <v>266</v>
      </c>
      <c r="H153" s="183">
        <v>6</v>
      </c>
      <c r="I153" s="184"/>
      <c r="J153" s="185">
        <f t="shared" si="20"/>
        <v>0</v>
      </c>
      <c r="K153" s="181" t="s">
        <v>19</v>
      </c>
      <c r="L153" s="40"/>
      <c r="M153" s="186" t="s">
        <v>19</v>
      </c>
      <c r="N153" s="187" t="s">
        <v>45</v>
      </c>
      <c r="O153" s="65"/>
      <c r="P153" s="188">
        <f t="shared" si="21"/>
        <v>0</v>
      </c>
      <c r="Q153" s="188">
        <v>1E-4</v>
      </c>
      <c r="R153" s="188">
        <f t="shared" si="22"/>
        <v>6.0000000000000006E-4</v>
      </c>
      <c r="S153" s="188">
        <v>0</v>
      </c>
      <c r="T153" s="189">
        <f t="shared" si="2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254</v>
      </c>
      <c r="AT153" s="190" t="s">
        <v>173</v>
      </c>
      <c r="AU153" s="190" t="s">
        <v>85</v>
      </c>
      <c r="AY153" s="18" t="s">
        <v>171</v>
      </c>
      <c r="BE153" s="191">
        <f t="shared" si="24"/>
        <v>0</v>
      </c>
      <c r="BF153" s="191">
        <f t="shared" si="25"/>
        <v>0</v>
      </c>
      <c r="BG153" s="191">
        <f t="shared" si="26"/>
        <v>0</v>
      </c>
      <c r="BH153" s="191">
        <f t="shared" si="27"/>
        <v>0</v>
      </c>
      <c r="BI153" s="191">
        <f t="shared" si="28"/>
        <v>0</v>
      </c>
      <c r="BJ153" s="18" t="s">
        <v>85</v>
      </c>
      <c r="BK153" s="191">
        <f t="shared" si="29"/>
        <v>0</v>
      </c>
      <c r="BL153" s="18" t="s">
        <v>254</v>
      </c>
      <c r="BM153" s="190" t="s">
        <v>3511</v>
      </c>
    </row>
    <row r="154" spans="1:65" s="2" customFormat="1" ht="16.5" customHeight="1">
      <c r="A154" s="35"/>
      <c r="B154" s="36"/>
      <c r="C154" s="179" t="s">
        <v>501</v>
      </c>
      <c r="D154" s="179" t="s">
        <v>173</v>
      </c>
      <c r="E154" s="180" t="s">
        <v>3512</v>
      </c>
      <c r="F154" s="181" t="s">
        <v>2140</v>
      </c>
      <c r="G154" s="182" t="s">
        <v>2131</v>
      </c>
      <c r="H154" s="183">
        <v>6</v>
      </c>
      <c r="I154" s="184"/>
      <c r="J154" s="185">
        <f t="shared" si="20"/>
        <v>0</v>
      </c>
      <c r="K154" s="181" t="s">
        <v>19</v>
      </c>
      <c r="L154" s="40"/>
      <c r="M154" s="186" t="s">
        <v>19</v>
      </c>
      <c r="N154" s="187" t="s">
        <v>45</v>
      </c>
      <c r="O154" s="65"/>
      <c r="P154" s="188">
        <f t="shared" si="21"/>
        <v>0</v>
      </c>
      <c r="Q154" s="188">
        <v>1E-3</v>
      </c>
      <c r="R154" s="188">
        <f t="shared" si="22"/>
        <v>6.0000000000000001E-3</v>
      </c>
      <c r="S154" s="188">
        <v>0</v>
      </c>
      <c r="T154" s="189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0" t="s">
        <v>254</v>
      </c>
      <c r="AT154" s="190" t="s">
        <v>173</v>
      </c>
      <c r="AU154" s="190" t="s">
        <v>85</v>
      </c>
      <c r="AY154" s="18" t="s">
        <v>171</v>
      </c>
      <c r="BE154" s="191">
        <f t="shared" si="24"/>
        <v>0</v>
      </c>
      <c r="BF154" s="191">
        <f t="shared" si="25"/>
        <v>0</v>
      </c>
      <c r="BG154" s="191">
        <f t="shared" si="26"/>
        <v>0</v>
      </c>
      <c r="BH154" s="191">
        <f t="shared" si="27"/>
        <v>0</v>
      </c>
      <c r="BI154" s="191">
        <f t="shared" si="28"/>
        <v>0</v>
      </c>
      <c r="BJ154" s="18" t="s">
        <v>85</v>
      </c>
      <c r="BK154" s="191">
        <f t="shared" si="29"/>
        <v>0</v>
      </c>
      <c r="BL154" s="18" t="s">
        <v>254</v>
      </c>
      <c r="BM154" s="190" t="s">
        <v>3513</v>
      </c>
    </row>
    <row r="155" spans="1:65" s="2" customFormat="1" ht="16.5" customHeight="1">
      <c r="A155" s="35"/>
      <c r="B155" s="36"/>
      <c r="C155" s="179" t="s">
        <v>507</v>
      </c>
      <c r="D155" s="179" t="s">
        <v>173</v>
      </c>
      <c r="E155" s="180" t="s">
        <v>3514</v>
      </c>
      <c r="F155" s="181" t="s">
        <v>2143</v>
      </c>
      <c r="G155" s="182" t="s">
        <v>266</v>
      </c>
      <c r="H155" s="183">
        <v>6</v>
      </c>
      <c r="I155" s="184"/>
      <c r="J155" s="185">
        <f t="shared" si="20"/>
        <v>0</v>
      </c>
      <c r="K155" s="181" t="s">
        <v>19</v>
      </c>
      <c r="L155" s="40"/>
      <c r="M155" s="186" t="s">
        <v>19</v>
      </c>
      <c r="N155" s="187" t="s">
        <v>45</v>
      </c>
      <c r="O155" s="65"/>
      <c r="P155" s="188">
        <f t="shared" si="21"/>
        <v>0</v>
      </c>
      <c r="Q155" s="188">
        <v>2.9999999999999997E-4</v>
      </c>
      <c r="R155" s="188">
        <f t="shared" si="22"/>
        <v>1.8E-3</v>
      </c>
      <c r="S155" s="188">
        <v>0</v>
      </c>
      <c r="T155" s="189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254</v>
      </c>
      <c r="AT155" s="190" t="s">
        <v>173</v>
      </c>
      <c r="AU155" s="190" t="s">
        <v>85</v>
      </c>
      <c r="AY155" s="18" t="s">
        <v>171</v>
      </c>
      <c r="BE155" s="191">
        <f t="shared" si="24"/>
        <v>0</v>
      </c>
      <c r="BF155" s="191">
        <f t="shared" si="25"/>
        <v>0</v>
      </c>
      <c r="BG155" s="191">
        <f t="shared" si="26"/>
        <v>0</v>
      </c>
      <c r="BH155" s="191">
        <f t="shared" si="27"/>
        <v>0</v>
      </c>
      <c r="BI155" s="191">
        <f t="shared" si="28"/>
        <v>0</v>
      </c>
      <c r="BJ155" s="18" t="s">
        <v>85</v>
      </c>
      <c r="BK155" s="191">
        <f t="shared" si="29"/>
        <v>0</v>
      </c>
      <c r="BL155" s="18" t="s">
        <v>254</v>
      </c>
      <c r="BM155" s="190" t="s">
        <v>3515</v>
      </c>
    </row>
    <row r="156" spans="1:65" s="2" customFormat="1" ht="16.5" customHeight="1">
      <c r="A156" s="35"/>
      <c r="B156" s="36"/>
      <c r="C156" s="179" t="s">
        <v>512</v>
      </c>
      <c r="D156" s="179" t="s">
        <v>173</v>
      </c>
      <c r="E156" s="180" t="s">
        <v>3516</v>
      </c>
      <c r="F156" s="181" t="s">
        <v>2146</v>
      </c>
      <c r="G156" s="182" t="s">
        <v>266</v>
      </c>
      <c r="H156" s="183">
        <v>6</v>
      </c>
      <c r="I156" s="184"/>
      <c r="J156" s="185">
        <f t="shared" si="20"/>
        <v>0</v>
      </c>
      <c r="K156" s="181" t="s">
        <v>19</v>
      </c>
      <c r="L156" s="40"/>
      <c r="M156" s="186" t="s">
        <v>19</v>
      </c>
      <c r="N156" s="187" t="s">
        <v>45</v>
      </c>
      <c r="O156" s="65"/>
      <c r="P156" s="188">
        <f t="shared" si="21"/>
        <v>0</v>
      </c>
      <c r="Q156" s="188">
        <v>1.4999999999999999E-2</v>
      </c>
      <c r="R156" s="188">
        <f t="shared" si="22"/>
        <v>0.09</v>
      </c>
      <c r="S156" s="188">
        <v>0</v>
      </c>
      <c r="T156" s="189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0" t="s">
        <v>254</v>
      </c>
      <c r="AT156" s="190" t="s">
        <v>173</v>
      </c>
      <c r="AU156" s="190" t="s">
        <v>85</v>
      </c>
      <c r="AY156" s="18" t="s">
        <v>171</v>
      </c>
      <c r="BE156" s="191">
        <f t="shared" si="24"/>
        <v>0</v>
      </c>
      <c r="BF156" s="191">
        <f t="shared" si="25"/>
        <v>0</v>
      </c>
      <c r="BG156" s="191">
        <f t="shared" si="26"/>
        <v>0</v>
      </c>
      <c r="BH156" s="191">
        <f t="shared" si="27"/>
        <v>0</v>
      </c>
      <c r="BI156" s="191">
        <f t="shared" si="28"/>
        <v>0</v>
      </c>
      <c r="BJ156" s="18" t="s">
        <v>85</v>
      </c>
      <c r="BK156" s="191">
        <f t="shared" si="29"/>
        <v>0</v>
      </c>
      <c r="BL156" s="18" t="s">
        <v>254</v>
      </c>
      <c r="BM156" s="190" t="s">
        <v>3517</v>
      </c>
    </row>
    <row r="157" spans="1:65" s="2" customFormat="1" ht="16.5" customHeight="1">
      <c r="A157" s="35"/>
      <c r="B157" s="36"/>
      <c r="C157" s="179" t="s">
        <v>518</v>
      </c>
      <c r="D157" s="179" t="s">
        <v>173</v>
      </c>
      <c r="E157" s="180" t="s">
        <v>3518</v>
      </c>
      <c r="F157" s="181" t="s">
        <v>2149</v>
      </c>
      <c r="G157" s="182" t="s">
        <v>266</v>
      </c>
      <c r="H157" s="183">
        <v>6</v>
      </c>
      <c r="I157" s="184"/>
      <c r="J157" s="185">
        <f t="shared" si="20"/>
        <v>0</v>
      </c>
      <c r="K157" s="181" t="s">
        <v>19</v>
      </c>
      <c r="L157" s="40"/>
      <c r="M157" s="186" t="s">
        <v>19</v>
      </c>
      <c r="N157" s="187" t="s">
        <v>45</v>
      </c>
      <c r="O157" s="65"/>
      <c r="P157" s="188">
        <f t="shared" si="21"/>
        <v>0</v>
      </c>
      <c r="Q157" s="188">
        <v>1E-3</v>
      </c>
      <c r="R157" s="188">
        <f t="shared" si="22"/>
        <v>6.0000000000000001E-3</v>
      </c>
      <c r="S157" s="188">
        <v>0</v>
      </c>
      <c r="T157" s="189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254</v>
      </c>
      <c r="AT157" s="190" t="s">
        <v>173</v>
      </c>
      <c r="AU157" s="190" t="s">
        <v>85</v>
      </c>
      <c r="AY157" s="18" t="s">
        <v>171</v>
      </c>
      <c r="BE157" s="191">
        <f t="shared" si="24"/>
        <v>0</v>
      </c>
      <c r="BF157" s="191">
        <f t="shared" si="25"/>
        <v>0</v>
      </c>
      <c r="BG157" s="191">
        <f t="shared" si="26"/>
        <v>0</v>
      </c>
      <c r="BH157" s="191">
        <f t="shared" si="27"/>
        <v>0</v>
      </c>
      <c r="BI157" s="191">
        <f t="shared" si="28"/>
        <v>0</v>
      </c>
      <c r="BJ157" s="18" t="s">
        <v>85</v>
      </c>
      <c r="BK157" s="191">
        <f t="shared" si="29"/>
        <v>0</v>
      </c>
      <c r="BL157" s="18" t="s">
        <v>254</v>
      </c>
      <c r="BM157" s="190" t="s">
        <v>3519</v>
      </c>
    </row>
    <row r="158" spans="1:65" s="2" customFormat="1" ht="16.5" customHeight="1">
      <c r="A158" s="35"/>
      <c r="B158" s="36"/>
      <c r="C158" s="179" t="s">
        <v>525</v>
      </c>
      <c r="D158" s="179" t="s">
        <v>173</v>
      </c>
      <c r="E158" s="180" t="s">
        <v>2151</v>
      </c>
      <c r="F158" s="181" t="s">
        <v>2152</v>
      </c>
      <c r="G158" s="182" t="s">
        <v>2131</v>
      </c>
      <c r="H158" s="183">
        <v>6</v>
      </c>
      <c r="I158" s="184"/>
      <c r="J158" s="185">
        <f t="shared" si="20"/>
        <v>0</v>
      </c>
      <c r="K158" s="181" t="s">
        <v>19</v>
      </c>
      <c r="L158" s="40"/>
      <c r="M158" s="186" t="s">
        <v>19</v>
      </c>
      <c r="N158" s="187" t="s">
        <v>45</v>
      </c>
      <c r="O158" s="65"/>
      <c r="P158" s="188">
        <f t="shared" si="21"/>
        <v>0</v>
      </c>
      <c r="Q158" s="188">
        <v>0</v>
      </c>
      <c r="R158" s="188">
        <f t="shared" si="22"/>
        <v>0</v>
      </c>
      <c r="S158" s="188">
        <v>0</v>
      </c>
      <c r="T158" s="189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254</v>
      </c>
      <c r="AT158" s="190" t="s">
        <v>173</v>
      </c>
      <c r="AU158" s="190" t="s">
        <v>85</v>
      </c>
      <c r="AY158" s="18" t="s">
        <v>171</v>
      </c>
      <c r="BE158" s="191">
        <f t="shared" si="24"/>
        <v>0</v>
      </c>
      <c r="BF158" s="191">
        <f t="shared" si="25"/>
        <v>0</v>
      </c>
      <c r="BG158" s="191">
        <f t="shared" si="26"/>
        <v>0</v>
      </c>
      <c r="BH158" s="191">
        <f t="shared" si="27"/>
        <v>0</v>
      </c>
      <c r="BI158" s="191">
        <f t="shared" si="28"/>
        <v>0</v>
      </c>
      <c r="BJ158" s="18" t="s">
        <v>85</v>
      </c>
      <c r="BK158" s="191">
        <f t="shared" si="29"/>
        <v>0</v>
      </c>
      <c r="BL158" s="18" t="s">
        <v>254</v>
      </c>
      <c r="BM158" s="190" t="s">
        <v>3520</v>
      </c>
    </row>
    <row r="159" spans="1:65" s="2" customFormat="1" ht="16.5" customHeight="1">
      <c r="A159" s="35"/>
      <c r="B159" s="36"/>
      <c r="C159" s="215" t="s">
        <v>530</v>
      </c>
      <c r="D159" s="215" t="s">
        <v>285</v>
      </c>
      <c r="E159" s="216" t="s">
        <v>2154</v>
      </c>
      <c r="F159" s="217" t="s">
        <v>2155</v>
      </c>
      <c r="G159" s="218" t="s">
        <v>266</v>
      </c>
      <c r="H159" s="219">
        <v>6</v>
      </c>
      <c r="I159" s="220"/>
      <c r="J159" s="221">
        <f t="shared" si="20"/>
        <v>0</v>
      </c>
      <c r="K159" s="217" t="s">
        <v>19</v>
      </c>
      <c r="L159" s="222"/>
      <c r="M159" s="223" t="s">
        <v>19</v>
      </c>
      <c r="N159" s="224" t="s">
        <v>45</v>
      </c>
      <c r="O159" s="65"/>
      <c r="P159" s="188">
        <f t="shared" si="21"/>
        <v>0</v>
      </c>
      <c r="Q159" s="188">
        <v>1.4999999999999999E-2</v>
      </c>
      <c r="R159" s="188">
        <f t="shared" si="22"/>
        <v>0.09</v>
      </c>
      <c r="S159" s="188">
        <v>0</v>
      </c>
      <c r="T159" s="189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341</v>
      </c>
      <c r="AT159" s="190" t="s">
        <v>285</v>
      </c>
      <c r="AU159" s="190" t="s">
        <v>85</v>
      </c>
      <c r="AY159" s="18" t="s">
        <v>171</v>
      </c>
      <c r="BE159" s="191">
        <f t="shared" si="24"/>
        <v>0</v>
      </c>
      <c r="BF159" s="191">
        <f t="shared" si="25"/>
        <v>0</v>
      </c>
      <c r="BG159" s="191">
        <f t="shared" si="26"/>
        <v>0</v>
      </c>
      <c r="BH159" s="191">
        <f t="shared" si="27"/>
        <v>0</v>
      </c>
      <c r="BI159" s="191">
        <f t="shared" si="28"/>
        <v>0</v>
      </c>
      <c r="BJ159" s="18" t="s">
        <v>85</v>
      </c>
      <c r="BK159" s="191">
        <f t="shared" si="29"/>
        <v>0</v>
      </c>
      <c r="BL159" s="18" t="s">
        <v>254</v>
      </c>
      <c r="BM159" s="190" t="s">
        <v>3521</v>
      </c>
    </row>
    <row r="160" spans="1:65" s="2" customFormat="1" ht="16.5" customHeight="1">
      <c r="A160" s="35"/>
      <c r="B160" s="36"/>
      <c r="C160" s="215" t="s">
        <v>535</v>
      </c>
      <c r="D160" s="215" t="s">
        <v>285</v>
      </c>
      <c r="E160" s="216" t="s">
        <v>2157</v>
      </c>
      <c r="F160" s="217" t="s">
        <v>2158</v>
      </c>
      <c r="G160" s="218" t="s">
        <v>2115</v>
      </c>
      <c r="H160" s="219">
        <v>6</v>
      </c>
      <c r="I160" s="220"/>
      <c r="J160" s="221">
        <f t="shared" si="20"/>
        <v>0</v>
      </c>
      <c r="K160" s="217" t="s">
        <v>19</v>
      </c>
      <c r="L160" s="222"/>
      <c r="M160" s="223" t="s">
        <v>19</v>
      </c>
      <c r="N160" s="224" t="s">
        <v>45</v>
      </c>
      <c r="O160" s="65"/>
      <c r="P160" s="188">
        <f t="shared" si="21"/>
        <v>0</v>
      </c>
      <c r="Q160" s="188">
        <v>2.0000000000000001E-4</v>
      </c>
      <c r="R160" s="188">
        <f t="shared" si="22"/>
        <v>1.2000000000000001E-3</v>
      </c>
      <c r="S160" s="188">
        <v>0</v>
      </c>
      <c r="T160" s="189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341</v>
      </c>
      <c r="AT160" s="190" t="s">
        <v>285</v>
      </c>
      <c r="AU160" s="190" t="s">
        <v>85</v>
      </c>
      <c r="AY160" s="18" t="s">
        <v>171</v>
      </c>
      <c r="BE160" s="191">
        <f t="shared" si="24"/>
        <v>0</v>
      </c>
      <c r="BF160" s="191">
        <f t="shared" si="25"/>
        <v>0</v>
      </c>
      <c r="BG160" s="191">
        <f t="shared" si="26"/>
        <v>0</v>
      </c>
      <c r="BH160" s="191">
        <f t="shared" si="27"/>
        <v>0</v>
      </c>
      <c r="BI160" s="191">
        <f t="shared" si="28"/>
        <v>0</v>
      </c>
      <c r="BJ160" s="18" t="s">
        <v>85</v>
      </c>
      <c r="BK160" s="191">
        <f t="shared" si="29"/>
        <v>0</v>
      </c>
      <c r="BL160" s="18" t="s">
        <v>254</v>
      </c>
      <c r="BM160" s="190" t="s">
        <v>3522</v>
      </c>
    </row>
    <row r="161" spans="1:65" s="2" customFormat="1" ht="21.75" customHeight="1">
      <c r="A161" s="35"/>
      <c r="B161" s="36"/>
      <c r="C161" s="179" t="s">
        <v>591</v>
      </c>
      <c r="D161" s="179" t="s">
        <v>173</v>
      </c>
      <c r="E161" s="180" t="s">
        <v>2166</v>
      </c>
      <c r="F161" s="181" t="s">
        <v>2167</v>
      </c>
      <c r="G161" s="182" t="s">
        <v>2131</v>
      </c>
      <c r="H161" s="183">
        <v>6</v>
      </c>
      <c r="I161" s="184"/>
      <c r="J161" s="185">
        <f t="shared" si="20"/>
        <v>0</v>
      </c>
      <c r="K161" s="181" t="s">
        <v>19</v>
      </c>
      <c r="L161" s="40"/>
      <c r="M161" s="186" t="s">
        <v>19</v>
      </c>
      <c r="N161" s="187" t="s">
        <v>45</v>
      </c>
      <c r="O161" s="65"/>
      <c r="P161" s="188">
        <f t="shared" si="21"/>
        <v>0</v>
      </c>
      <c r="Q161" s="188">
        <v>0</v>
      </c>
      <c r="R161" s="188">
        <f t="shared" si="22"/>
        <v>0</v>
      </c>
      <c r="S161" s="188">
        <v>0</v>
      </c>
      <c r="T161" s="189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254</v>
      </c>
      <c r="AT161" s="190" t="s">
        <v>173</v>
      </c>
      <c r="AU161" s="190" t="s">
        <v>85</v>
      </c>
      <c r="AY161" s="18" t="s">
        <v>171</v>
      </c>
      <c r="BE161" s="191">
        <f t="shared" si="24"/>
        <v>0</v>
      </c>
      <c r="BF161" s="191">
        <f t="shared" si="25"/>
        <v>0</v>
      </c>
      <c r="BG161" s="191">
        <f t="shared" si="26"/>
        <v>0</v>
      </c>
      <c r="BH161" s="191">
        <f t="shared" si="27"/>
        <v>0</v>
      </c>
      <c r="BI161" s="191">
        <f t="shared" si="28"/>
        <v>0</v>
      </c>
      <c r="BJ161" s="18" t="s">
        <v>85</v>
      </c>
      <c r="BK161" s="191">
        <f t="shared" si="29"/>
        <v>0</v>
      </c>
      <c r="BL161" s="18" t="s">
        <v>254</v>
      </c>
      <c r="BM161" s="190" t="s">
        <v>3523</v>
      </c>
    </row>
    <row r="162" spans="1:65" s="2" customFormat="1" ht="16.5" customHeight="1">
      <c r="A162" s="35"/>
      <c r="B162" s="36"/>
      <c r="C162" s="215" t="s">
        <v>421</v>
      </c>
      <c r="D162" s="215" t="s">
        <v>285</v>
      </c>
      <c r="E162" s="216" t="s">
        <v>2169</v>
      </c>
      <c r="F162" s="217" t="s">
        <v>2170</v>
      </c>
      <c r="G162" s="218" t="s">
        <v>266</v>
      </c>
      <c r="H162" s="219">
        <v>6</v>
      </c>
      <c r="I162" s="220"/>
      <c r="J162" s="221">
        <f t="shared" si="20"/>
        <v>0</v>
      </c>
      <c r="K162" s="217" t="s">
        <v>19</v>
      </c>
      <c r="L162" s="222"/>
      <c r="M162" s="223" t="s">
        <v>19</v>
      </c>
      <c r="N162" s="224" t="s">
        <v>45</v>
      </c>
      <c r="O162" s="65"/>
      <c r="P162" s="188">
        <f t="shared" si="21"/>
        <v>0</v>
      </c>
      <c r="Q162" s="188">
        <v>0.08</v>
      </c>
      <c r="R162" s="188">
        <f t="shared" si="22"/>
        <v>0.48</v>
      </c>
      <c r="S162" s="188">
        <v>0</v>
      </c>
      <c r="T162" s="189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341</v>
      </c>
      <c r="AT162" s="190" t="s">
        <v>285</v>
      </c>
      <c r="AU162" s="190" t="s">
        <v>85</v>
      </c>
      <c r="AY162" s="18" t="s">
        <v>171</v>
      </c>
      <c r="BE162" s="191">
        <f t="shared" si="24"/>
        <v>0</v>
      </c>
      <c r="BF162" s="191">
        <f t="shared" si="25"/>
        <v>0</v>
      </c>
      <c r="BG162" s="191">
        <f t="shared" si="26"/>
        <v>0</v>
      </c>
      <c r="BH162" s="191">
        <f t="shared" si="27"/>
        <v>0</v>
      </c>
      <c r="BI162" s="191">
        <f t="shared" si="28"/>
        <v>0</v>
      </c>
      <c r="BJ162" s="18" t="s">
        <v>85</v>
      </c>
      <c r="BK162" s="191">
        <f t="shared" si="29"/>
        <v>0</v>
      </c>
      <c r="BL162" s="18" t="s">
        <v>254</v>
      </c>
      <c r="BM162" s="190" t="s">
        <v>3524</v>
      </c>
    </row>
    <row r="163" spans="1:65" s="2" customFormat="1" ht="16.5" customHeight="1">
      <c r="A163" s="35"/>
      <c r="B163" s="36"/>
      <c r="C163" s="215" t="s">
        <v>598</v>
      </c>
      <c r="D163" s="215" t="s">
        <v>285</v>
      </c>
      <c r="E163" s="216" t="s">
        <v>2172</v>
      </c>
      <c r="F163" s="217" t="s">
        <v>2173</v>
      </c>
      <c r="G163" s="218" t="s">
        <v>266</v>
      </c>
      <c r="H163" s="219">
        <v>6</v>
      </c>
      <c r="I163" s="220"/>
      <c r="J163" s="221">
        <f t="shared" si="20"/>
        <v>0</v>
      </c>
      <c r="K163" s="217" t="s">
        <v>19</v>
      </c>
      <c r="L163" s="222"/>
      <c r="M163" s="223" t="s">
        <v>19</v>
      </c>
      <c r="N163" s="224" t="s">
        <v>45</v>
      </c>
      <c r="O163" s="65"/>
      <c r="P163" s="188">
        <f t="shared" si="21"/>
        <v>0</v>
      </c>
      <c r="Q163" s="188">
        <v>0.02</v>
      </c>
      <c r="R163" s="188">
        <f t="shared" si="22"/>
        <v>0.12</v>
      </c>
      <c r="S163" s="188">
        <v>0</v>
      </c>
      <c r="T163" s="189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341</v>
      </c>
      <c r="AT163" s="190" t="s">
        <v>285</v>
      </c>
      <c r="AU163" s="190" t="s">
        <v>85</v>
      </c>
      <c r="AY163" s="18" t="s">
        <v>171</v>
      </c>
      <c r="BE163" s="191">
        <f t="shared" si="24"/>
        <v>0</v>
      </c>
      <c r="BF163" s="191">
        <f t="shared" si="25"/>
        <v>0</v>
      </c>
      <c r="BG163" s="191">
        <f t="shared" si="26"/>
        <v>0</v>
      </c>
      <c r="BH163" s="191">
        <f t="shared" si="27"/>
        <v>0</v>
      </c>
      <c r="BI163" s="191">
        <f t="shared" si="28"/>
        <v>0</v>
      </c>
      <c r="BJ163" s="18" t="s">
        <v>85</v>
      </c>
      <c r="BK163" s="191">
        <f t="shared" si="29"/>
        <v>0</v>
      </c>
      <c r="BL163" s="18" t="s">
        <v>254</v>
      </c>
      <c r="BM163" s="190" t="s">
        <v>3525</v>
      </c>
    </row>
    <row r="164" spans="1:65" s="2" customFormat="1" ht="24">
      <c r="A164" s="35"/>
      <c r="B164" s="36"/>
      <c r="C164" s="179" t="s">
        <v>539</v>
      </c>
      <c r="D164" s="179" t="s">
        <v>173</v>
      </c>
      <c r="E164" s="180" t="s">
        <v>2175</v>
      </c>
      <c r="F164" s="181" t="s">
        <v>2176</v>
      </c>
      <c r="G164" s="182" t="s">
        <v>2131</v>
      </c>
      <c r="H164" s="183">
        <v>4</v>
      </c>
      <c r="I164" s="184"/>
      <c r="J164" s="185">
        <f t="shared" si="20"/>
        <v>0</v>
      </c>
      <c r="K164" s="181" t="s">
        <v>19</v>
      </c>
      <c r="L164" s="40"/>
      <c r="M164" s="186" t="s">
        <v>19</v>
      </c>
      <c r="N164" s="187" t="s">
        <v>45</v>
      </c>
      <c r="O164" s="65"/>
      <c r="P164" s="188">
        <f t="shared" si="21"/>
        <v>0</v>
      </c>
      <c r="Q164" s="188">
        <v>0</v>
      </c>
      <c r="R164" s="188">
        <f t="shared" si="22"/>
        <v>0</v>
      </c>
      <c r="S164" s="188">
        <v>0</v>
      </c>
      <c r="T164" s="189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0" t="s">
        <v>254</v>
      </c>
      <c r="AT164" s="190" t="s">
        <v>173</v>
      </c>
      <c r="AU164" s="190" t="s">
        <v>85</v>
      </c>
      <c r="AY164" s="18" t="s">
        <v>171</v>
      </c>
      <c r="BE164" s="191">
        <f t="shared" si="24"/>
        <v>0</v>
      </c>
      <c r="BF164" s="191">
        <f t="shared" si="25"/>
        <v>0</v>
      </c>
      <c r="BG164" s="191">
        <f t="shared" si="26"/>
        <v>0</v>
      </c>
      <c r="BH164" s="191">
        <f t="shared" si="27"/>
        <v>0</v>
      </c>
      <c r="BI164" s="191">
        <f t="shared" si="28"/>
        <v>0</v>
      </c>
      <c r="BJ164" s="18" t="s">
        <v>85</v>
      </c>
      <c r="BK164" s="191">
        <f t="shared" si="29"/>
        <v>0</v>
      </c>
      <c r="BL164" s="18" t="s">
        <v>254</v>
      </c>
      <c r="BM164" s="190" t="s">
        <v>3526</v>
      </c>
    </row>
    <row r="165" spans="1:65" s="2" customFormat="1" ht="16.5" customHeight="1">
      <c r="A165" s="35"/>
      <c r="B165" s="36"/>
      <c r="C165" s="215" t="s">
        <v>543</v>
      </c>
      <c r="D165" s="215" t="s">
        <v>285</v>
      </c>
      <c r="E165" s="216" t="s">
        <v>2178</v>
      </c>
      <c r="F165" s="217" t="s">
        <v>2179</v>
      </c>
      <c r="G165" s="218" t="s">
        <v>2180</v>
      </c>
      <c r="H165" s="219">
        <v>4</v>
      </c>
      <c r="I165" s="220"/>
      <c r="J165" s="221">
        <f t="shared" si="20"/>
        <v>0</v>
      </c>
      <c r="K165" s="217" t="s">
        <v>19</v>
      </c>
      <c r="L165" s="222"/>
      <c r="M165" s="223" t="s">
        <v>19</v>
      </c>
      <c r="N165" s="224" t="s">
        <v>45</v>
      </c>
      <c r="O165" s="65"/>
      <c r="P165" s="188">
        <f t="shared" si="21"/>
        <v>0</v>
      </c>
      <c r="Q165" s="188">
        <v>5.1650000000000001E-2</v>
      </c>
      <c r="R165" s="188">
        <f t="shared" si="22"/>
        <v>0.20660000000000001</v>
      </c>
      <c r="S165" s="188">
        <v>0</v>
      </c>
      <c r="T165" s="189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341</v>
      </c>
      <c r="AT165" s="190" t="s">
        <v>285</v>
      </c>
      <c r="AU165" s="190" t="s">
        <v>85</v>
      </c>
      <c r="AY165" s="18" t="s">
        <v>171</v>
      </c>
      <c r="BE165" s="191">
        <f t="shared" si="24"/>
        <v>0</v>
      </c>
      <c r="BF165" s="191">
        <f t="shared" si="25"/>
        <v>0</v>
      </c>
      <c r="BG165" s="191">
        <f t="shared" si="26"/>
        <v>0</v>
      </c>
      <c r="BH165" s="191">
        <f t="shared" si="27"/>
        <v>0</v>
      </c>
      <c r="BI165" s="191">
        <f t="shared" si="28"/>
        <v>0</v>
      </c>
      <c r="BJ165" s="18" t="s">
        <v>85</v>
      </c>
      <c r="BK165" s="191">
        <f t="shared" si="29"/>
        <v>0</v>
      </c>
      <c r="BL165" s="18" t="s">
        <v>254</v>
      </c>
      <c r="BM165" s="190" t="s">
        <v>3527</v>
      </c>
    </row>
    <row r="166" spans="1:65" s="2" customFormat="1" ht="21.75" customHeight="1">
      <c r="A166" s="35"/>
      <c r="B166" s="36"/>
      <c r="C166" s="179" t="s">
        <v>635</v>
      </c>
      <c r="D166" s="179" t="s">
        <v>173</v>
      </c>
      <c r="E166" s="180" t="s">
        <v>3528</v>
      </c>
      <c r="F166" s="181" t="s">
        <v>3529</v>
      </c>
      <c r="G166" s="182" t="s">
        <v>2131</v>
      </c>
      <c r="H166" s="183">
        <v>1</v>
      </c>
      <c r="I166" s="184"/>
      <c r="J166" s="185">
        <f t="shared" si="20"/>
        <v>0</v>
      </c>
      <c r="K166" s="181" t="s">
        <v>19</v>
      </c>
      <c r="L166" s="40"/>
      <c r="M166" s="186" t="s">
        <v>19</v>
      </c>
      <c r="N166" s="187" t="s">
        <v>45</v>
      </c>
      <c r="O166" s="65"/>
      <c r="P166" s="188">
        <f t="shared" si="21"/>
        <v>0</v>
      </c>
      <c r="Q166" s="188">
        <v>0</v>
      </c>
      <c r="R166" s="188">
        <f t="shared" si="22"/>
        <v>0</v>
      </c>
      <c r="S166" s="188">
        <v>0</v>
      </c>
      <c r="T166" s="189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254</v>
      </c>
      <c r="AT166" s="190" t="s">
        <v>173</v>
      </c>
      <c r="AU166" s="190" t="s">
        <v>85</v>
      </c>
      <c r="AY166" s="18" t="s">
        <v>171</v>
      </c>
      <c r="BE166" s="191">
        <f t="shared" si="24"/>
        <v>0</v>
      </c>
      <c r="BF166" s="191">
        <f t="shared" si="25"/>
        <v>0</v>
      </c>
      <c r="BG166" s="191">
        <f t="shared" si="26"/>
        <v>0</v>
      </c>
      <c r="BH166" s="191">
        <f t="shared" si="27"/>
        <v>0</v>
      </c>
      <c r="BI166" s="191">
        <f t="shared" si="28"/>
        <v>0</v>
      </c>
      <c r="BJ166" s="18" t="s">
        <v>85</v>
      </c>
      <c r="BK166" s="191">
        <f t="shared" si="29"/>
        <v>0</v>
      </c>
      <c r="BL166" s="18" t="s">
        <v>254</v>
      </c>
      <c r="BM166" s="190" t="s">
        <v>3530</v>
      </c>
    </row>
    <row r="167" spans="1:65" s="2" customFormat="1" ht="16.5" customHeight="1">
      <c r="A167" s="35"/>
      <c r="B167" s="36"/>
      <c r="C167" s="179" t="s">
        <v>630</v>
      </c>
      <c r="D167" s="179" t="s">
        <v>173</v>
      </c>
      <c r="E167" s="180" t="s">
        <v>2182</v>
      </c>
      <c r="F167" s="181" t="s">
        <v>2183</v>
      </c>
      <c r="G167" s="182" t="s">
        <v>2131</v>
      </c>
      <c r="H167" s="183">
        <v>8</v>
      </c>
      <c r="I167" s="184"/>
      <c r="J167" s="185">
        <f t="shared" si="20"/>
        <v>0</v>
      </c>
      <c r="K167" s="181" t="s">
        <v>19</v>
      </c>
      <c r="L167" s="40"/>
      <c r="M167" s="186" t="s">
        <v>19</v>
      </c>
      <c r="N167" s="187" t="s">
        <v>45</v>
      </c>
      <c r="O167" s="65"/>
      <c r="P167" s="188">
        <f t="shared" si="21"/>
        <v>0</v>
      </c>
      <c r="Q167" s="188">
        <v>7.6000000000000004E-4</v>
      </c>
      <c r="R167" s="188">
        <f t="shared" si="22"/>
        <v>6.0800000000000003E-3</v>
      </c>
      <c r="S167" s="188">
        <v>0</v>
      </c>
      <c r="T167" s="189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254</v>
      </c>
      <c r="AT167" s="190" t="s">
        <v>173</v>
      </c>
      <c r="AU167" s="190" t="s">
        <v>85</v>
      </c>
      <c r="AY167" s="18" t="s">
        <v>171</v>
      </c>
      <c r="BE167" s="191">
        <f t="shared" si="24"/>
        <v>0</v>
      </c>
      <c r="BF167" s="191">
        <f t="shared" si="25"/>
        <v>0</v>
      </c>
      <c r="BG167" s="191">
        <f t="shared" si="26"/>
        <v>0</v>
      </c>
      <c r="BH167" s="191">
        <f t="shared" si="27"/>
        <v>0</v>
      </c>
      <c r="BI167" s="191">
        <f t="shared" si="28"/>
        <v>0</v>
      </c>
      <c r="BJ167" s="18" t="s">
        <v>85</v>
      </c>
      <c r="BK167" s="191">
        <f t="shared" si="29"/>
        <v>0</v>
      </c>
      <c r="BL167" s="18" t="s">
        <v>254</v>
      </c>
      <c r="BM167" s="190" t="s">
        <v>3531</v>
      </c>
    </row>
    <row r="168" spans="1:65" s="2" customFormat="1" ht="21.75" customHeight="1">
      <c r="A168" s="35"/>
      <c r="B168" s="36"/>
      <c r="C168" s="179" t="s">
        <v>573</v>
      </c>
      <c r="D168" s="179" t="s">
        <v>173</v>
      </c>
      <c r="E168" s="180" t="s">
        <v>2185</v>
      </c>
      <c r="F168" s="181" t="s">
        <v>2186</v>
      </c>
      <c r="G168" s="182" t="s">
        <v>2131</v>
      </c>
      <c r="H168" s="183">
        <v>10</v>
      </c>
      <c r="I168" s="184"/>
      <c r="J168" s="185">
        <f t="shared" si="20"/>
        <v>0</v>
      </c>
      <c r="K168" s="181" t="s">
        <v>19</v>
      </c>
      <c r="L168" s="40"/>
      <c r="M168" s="186" t="s">
        <v>19</v>
      </c>
      <c r="N168" s="187" t="s">
        <v>45</v>
      </c>
      <c r="O168" s="65"/>
      <c r="P168" s="188">
        <f t="shared" si="21"/>
        <v>0</v>
      </c>
      <c r="Q168" s="188">
        <v>0</v>
      </c>
      <c r="R168" s="188">
        <f t="shared" si="22"/>
        <v>0</v>
      </c>
      <c r="S168" s="188">
        <v>0</v>
      </c>
      <c r="T168" s="189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0" t="s">
        <v>254</v>
      </c>
      <c r="AT168" s="190" t="s">
        <v>173</v>
      </c>
      <c r="AU168" s="190" t="s">
        <v>85</v>
      </c>
      <c r="AY168" s="18" t="s">
        <v>171</v>
      </c>
      <c r="BE168" s="191">
        <f t="shared" si="24"/>
        <v>0</v>
      </c>
      <c r="BF168" s="191">
        <f t="shared" si="25"/>
        <v>0</v>
      </c>
      <c r="BG168" s="191">
        <f t="shared" si="26"/>
        <v>0</v>
      </c>
      <c r="BH168" s="191">
        <f t="shared" si="27"/>
        <v>0</v>
      </c>
      <c r="BI168" s="191">
        <f t="shared" si="28"/>
        <v>0</v>
      </c>
      <c r="BJ168" s="18" t="s">
        <v>85</v>
      </c>
      <c r="BK168" s="191">
        <f t="shared" si="29"/>
        <v>0</v>
      </c>
      <c r="BL168" s="18" t="s">
        <v>254</v>
      </c>
      <c r="BM168" s="190" t="s">
        <v>3532</v>
      </c>
    </row>
    <row r="169" spans="1:65" s="2" customFormat="1" ht="16.5" customHeight="1">
      <c r="A169" s="35"/>
      <c r="B169" s="36"/>
      <c r="C169" s="215" t="s">
        <v>577</v>
      </c>
      <c r="D169" s="215" t="s">
        <v>285</v>
      </c>
      <c r="E169" s="216" t="s">
        <v>2188</v>
      </c>
      <c r="F169" s="217" t="s">
        <v>2189</v>
      </c>
      <c r="G169" s="218" t="s">
        <v>266</v>
      </c>
      <c r="H169" s="219">
        <v>6</v>
      </c>
      <c r="I169" s="220"/>
      <c r="J169" s="221">
        <f t="shared" si="20"/>
        <v>0</v>
      </c>
      <c r="K169" s="217" t="s">
        <v>19</v>
      </c>
      <c r="L169" s="222"/>
      <c r="M169" s="223" t="s">
        <v>19</v>
      </c>
      <c r="N169" s="224" t="s">
        <v>45</v>
      </c>
      <c r="O169" s="65"/>
      <c r="P169" s="188">
        <f t="shared" si="21"/>
        <v>0</v>
      </c>
      <c r="Q169" s="188">
        <v>2.5000000000000001E-3</v>
      </c>
      <c r="R169" s="188">
        <f t="shared" si="22"/>
        <v>1.4999999999999999E-2</v>
      </c>
      <c r="S169" s="188">
        <v>0</v>
      </c>
      <c r="T169" s="189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341</v>
      </c>
      <c r="AT169" s="190" t="s">
        <v>285</v>
      </c>
      <c r="AU169" s="190" t="s">
        <v>85</v>
      </c>
      <c r="AY169" s="18" t="s">
        <v>171</v>
      </c>
      <c r="BE169" s="191">
        <f t="shared" si="24"/>
        <v>0</v>
      </c>
      <c r="BF169" s="191">
        <f t="shared" si="25"/>
        <v>0</v>
      </c>
      <c r="BG169" s="191">
        <f t="shared" si="26"/>
        <v>0</v>
      </c>
      <c r="BH169" s="191">
        <f t="shared" si="27"/>
        <v>0</v>
      </c>
      <c r="BI169" s="191">
        <f t="shared" si="28"/>
        <v>0</v>
      </c>
      <c r="BJ169" s="18" t="s">
        <v>85</v>
      </c>
      <c r="BK169" s="191">
        <f t="shared" si="29"/>
        <v>0</v>
      </c>
      <c r="BL169" s="18" t="s">
        <v>254</v>
      </c>
      <c r="BM169" s="190" t="s">
        <v>3533</v>
      </c>
    </row>
    <row r="170" spans="1:65" s="2" customFormat="1" ht="16.5" customHeight="1">
      <c r="A170" s="35"/>
      <c r="B170" s="36"/>
      <c r="C170" s="215" t="s">
        <v>313</v>
      </c>
      <c r="D170" s="215" t="s">
        <v>285</v>
      </c>
      <c r="E170" s="216" t="s">
        <v>2191</v>
      </c>
      <c r="F170" s="217" t="s">
        <v>2192</v>
      </c>
      <c r="G170" s="218" t="s">
        <v>266</v>
      </c>
      <c r="H170" s="219">
        <v>4</v>
      </c>
      <c r="I170" s="220"/>
      <c r="J170" s="221">
        <f t="shared" si="20"/>
        <v>0</v>
      </c>
      <c r="K170" s="217" t="s">
        <v>19</v>
      </c>
      <c r="L170" s="222"/>
      <c r="M170" s="223" t="s">
        <v>19</v>
      </c>
      <c r="N170" s="224" t="s">
        <v>45</v>
      </c>
      <c r="O170" s="65"/>
      <c r="P170" s="188">
        <f t="shared" si="21"/>
        <v>0</v>
      </c>
      <c r="Q170" s="188">
        <v>3.0000000000000001E-3</v>
      </c>
      <c r="R170" s="188">
        <f t="shared" si="22"/>
        <v>1.2E-2</v>
      </c>
      <c r="S170" s="188">
        <v>0</v>
      </c>
      <c r="T170" s="189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341</v>
      </c>
      <c r="AT170" s="190" t="s">
        <v>285</v>
      </c>
      <c r="AU170" s="190" t="s">
        <v>85</v>
      </c>
      <c r="AY170" s="18" t="s">
        <v>171</v>
      </c>
      <c r="BE170" s="191">
        <f t="shared" si="24"/>
        <v>0</v>
      </c>
      <c r="BF170" s="191">
        <f t="shared" si="25"/>
        <v>0</v>
      </c>
      <c r="BG170" s="191">
        <f t="shared" si="26"/>
        <v>0</v>
      </c>
      <c r="BH170" s="191">
        <f t="shared" si="27"/>
        <v>0</v>
      </c>
      <c r="BI170" s="191">
        <f t="shared" si="28"/>
        <v>0</v>
      </c>
      <c r="BJ170" s="18" t="s">
        <v>85</v>
      </c>
      <c r="BK170" s="191">
        <f t="shared" si="29"/>
        <v>0</v>
      </c>
      <c r="BL170" s="18" t="s">
        <v>254</v>
      </c>
      <c r="BM170" s="190" t="s">
        <v>3534</v>
      </c>
    </row>
    <row r="171" spans="1:65" s="2" customFormat="1" ht="16.5" customHeight="1">
      <c r="A171" s="35"/>
      <c r="B171" s="36"/>
      <c r="C171" s="215" t="s">
        <v>586</v>
      </c>
      <c r="D171" s="215" t="s">
        <v>285</v>
      </c>
      <c r="E171" s="216" t="s">
        <v>2194</v>
      </c>
      <c r="F171" s="217" t="s">
        <v>2195</v>
      </c>
      <c r="G171" s="218" t="s">
        <v>266</v>
      </c>
      <c r="H171" s="219">
        <v>20</v>
      </c>
      <c r="I171" s="220"/>
      <c r="J171" s="221">
        <f t="shared" si="20"/>
        <v>0</v>
      </c>
      <c r="K171" s="217" t="s">
        <v>19</v>
      </c>
      <c r="L171" s="222"/>
      <c r="M171" s="223" t="s">
        <v>19</v>
      </c>
      <c r="N171" s="224" t="s">
        <v>45</v>
      </c>
      <c r="O171" s="65"/>
      <c r="P171" s="188">
        <f t="shared" si="21"/>
        <v>0</v>
      </c>
      <c r="Q171" s="188">
        <v>2.0000000000000001E-4</v>
      </c>
      <c r="R171" s="188">
        <f t="shared" si="22"/>
        <v>4.0000000000000001E-3</v>
      </c>
      <c r="S171" s="188">
        <v>0</v>
      </c>
      <c r="T171" s="189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341</v>
      </c>
      <c r="AT171" s="190" t="s">
        <v>285</v>
      </c>
      <c r="AU171" s="190" t="s">
        <v>85</v>
      </c>
      <c r="AY171" s="18" t="s">
        <v>171</v>
      </c>
      <c r="BE171" s="191">
        <f t="shared" si="24"/>
        <v>0</v>
      </c>
      <c r="BF171" s="191">
        <f t="shared" si="25"/>
        <v>0</v>
      </c>
      <c r="BG171" s="191">
        <f t="shared" si="26"/>
        <v>0</v>
      </c>
      <c r="BH171" s="191">
        <f t="shared" si="27"/>
        <v>0</v>
      </c>
      <c r="BI171" s="191">
        <f t="shared" si="28"/>
        <v>0</v>
      </c>
      <c r="BJ171" s="18" t="s">
        <v>85</v>
      </c>
      <c r="BK171" s="191">
        <f t="shared" si="29"/>
        <v>0</v>
      </c>
      <c r="BL171" s="18" t="s">
        <v>254</v>
      </c>
      <c r="BM171" s="190" t="s">
        <v>3535</v>
      </c>
    </row>
    <row r="172" spans="1:65" s="2" customFormat="1" ht="16.5" customHeight="1">
      <c r="A172" s="35"/>
      <c r="B172" s="36"/>
      <c r="C172" s="179" t="s">
        <v>611</v>
      </c>
      <c r="D172" s="179" t="s">
        <v>173</v>
      </c>
      <c r="E172" s="180" t="s">
        <v>2206</v>
      </c>
      <c r="F172" s="181" t="s">
        <v>2207</v>
      </c>
      <c r="G172" s="182" t="s">
        <v>2131</v>
      </c>
      <c r="H172" s="183">
        <v>6</v>
      </c>
      <c r="I172" s="184"/>
      <c r="J172" s="185">
        <f t="shared" si="20"/>
        <v>0</v>
      </c>
      <c r="K172" s="181" t="s">
        <v>19</v>
      </c>
      <c r="L172" s="40"/>
      <c r="M172" s="186" t="s">
        <v>19</v>
      </c>
      <c r="N172" s="187" t="s">
        <v>45</v>
      </c>
      <c r="O172" s="65"/>
      <c r="P172" s="188">
        <f t="shared" si="21"/>
        <v>0</v>
      </c>
      <c r="Q172" s="188">
        <v>0</v>
      </c>
      <c r="R172" s="188">
        <f t="shared" si="22"/>
        <v>0</v>
      </c>
      <c r="S172" s="188">
        <v>0</v>
      </c>
      <c r="T172" s="189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254</v>
      </c>
      <c r="AT172" s="190" t="s">
        <v>173</v>
      </c>
      <c r="AU172" s="190" t="s">
        <v>85</v>
      </c>
      <c r="AY172" s="18" t="s">
        <v>171</v>
      </c>
      <c r="BE172" s="191">
        <f t="shared" si="24"/>
        <v>0</v>
      </c>
      <c r="BF172" s="191">
        <f t="shared" si="25"/>
        <v>0</v>
      </c>
      <c r="BG172" s="191">
        <f t="shared" si="26"/>
        <v>0</v>
      </c>
      <c r="BH172" s="191">
        <f t="shared" si="27"/>
        <v>0</v>
      </c>
      <c r="BI172" s="191">
        <f t="shared" si="28"/>
        <v>0</v>
      </c>
      <c r="BJ172" s="18" t="s">
        <v>85</v>
      </c>
      <c r="BK172" s="191">
        <f t="shared" si="29"/>
        <v>0</v>
      </c>
      <c r="BL172" s="18" t="s">
        <v>254</v>
      </c>
      <c r="BM172" s="190" t="s">
        <v>3536</v>
      </c>
    </row>
    <row r="173" spans="1:65" s="2" customFormat="1" ht="16.5" customHeight="1">
      <c r="A173" s="35"/>
      <c r="B173" s="36"/>
      <c r="C173" s="215" t="s">
        <v>616</v>
      </c>
      <c r="D173" s="215" t="s">
        <v>285</v>
      </c>
      <c r="E173" s="216" t="s">
        <v>2209</v>
      </c>
      <c r="F173" s="217" t="s">
        <v>2210</v>
      </c>
      <c r="G173" s="218" t="s">
        <v>266</v>
      </c>
      <c r="H173" s="219">
        <v>6</v>
      </c>
      <c r="I173" s="220"/>
      <c r="J173" s="221">
        <f t="shared" si="20"/>
        <v>0</v>
      </c>
      <c r="K173" s="217" t="s">
        <v>19</v>
      </c>
      <c r="L173" s="222"/>
      <c r="M173" s="223" t="s">
        <v>19</v>
      </c>
      <c r="N173" s="224" t="s">
        <v>45</v>
      </c>
      <c r="O173" s="65"/>
      <c r="P173" s="188">
        <f t="shared" si="21"/>
        <v>0</v>
      </c>
      <c r="Q173" s="188">
        <v>2.5000000000000001E-3</v>
      </c>
      <c r="R173" s="188">
        <f t="shared" si="22"/>
        <v>1.4999999999999999E-2</v>
      </c>
      <c r="S173" s="188">
        <v>0</v>
      </c>
      <c r="T173" s="189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341</v>
      </c>
      <c r="AT173" s="190" t="s">
        <v>285</v>
      </c>
      <c r="AU173" s="190" t="s">
        <v>85</v>
      </c>
      <c r="AY173" s="18" t="s">
        <v>171</v>
      </c>
      <c r="BE173" s="191">
        <f t="shared" si="24"/>
        <v>0</v>
      </c>
      <c r="BF173" s="191">
        <f t="shared" si="25"/>
        <v>0</v>
      </c>
      <c r="BG173" s="191">
        <f t="shared" si="26"/>
        <v>0</v>
      </c>
      <c r="BH173" s="191">
        <f t="shared" si="27"/>
        <v>0</v>
      </c>
      <c r="BI173" s="191">
        <f t="shared" si="28"/>
        <v>0</v>
      </c>
      <c r="BJ173" s="18" t="s">
        <v>85</v>
      </c>
      <c r="BK173" s="191">
        <f t="shared" si="29"/>
        <v>0</v>
      </c>
      <c r="BL173" s="18" t="s">
        <v>254</v>
      </c>
      <c r="BM173" s="190" t="s">
        <v>3537</v>
      </c>
    </row>
    <row r="174" spans="1:65" s="2" customFormat="1" ht="16.5" customHeight="1">
      <c r="A174" s="35"/>
      <c r="B174" s="36"/>
      <c r="C174" s="215" t="s">
        <v>620</v>
      </c>
      <c r="D174" s="215" t="s">
        <v>285</v>
      </c>
      <c r="E174" s="216" t="s">
        <v>2212</v>
      </c>
      <c r="F174" s="217" t="s">
        <v>2213</v>
      </c>
      <c r="G174" s="218" t="s">
        <v>2180</v>
      </c>
      <c r="H174" s="219">
        <v>6</v>
      </c>
      <c r="I174" s="220"/>
      <c r="J174" s="221">
        <f t="shared" si="20"/>
        <v>0</v>
      </c>
      <c r="K174" s="217" t="s">
        <v>19</v>
      </c>
      <c r="L174" s="222"/>
      <c r="M174" s="223" t="s">
        <v>19</v>
      </c>
      <c r="N174" s="224" t="s">
        <v>45</v>
      </c>
      <c r="O174" s="65"/>
      <c r="P174" s="188">
        <f t="shared" si="21"/>
        <v>0</v>
      </c>
      <c r="Q174" s="188">
        <v>0</v>
      </c>
      <c r="R174" s="188">
        <f t="shared" si="22"/>
        <v>0</v>
      </c>
      <c r="S174" s="188">
        <v>0</v>
      </c>
      <c r="T174" s="189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341</v>
      </c>
      <c r="AT174" s="190" t="s">
        <v>285</v>
      </c>
      <c r="AU174" s="190" t="s">
        <v>85</v>
      </c>
      <c r="AY174" s="18" t="s">
        <v>171</v>
      </c>
      <c r="BE174" s="191">
        <f t="shared" si="24"/>
        <v>0</v>
      </c>
      <c r="BF174" s="191">
        <f t="shared" si="25"/>
        <v>0</v>
      </c>
      <c r="BG174" s="191">
        <f t="shared" si="26"/>
        <v>0</v>
      </c>
      <c r="BH174" s="191">
        <f t="shared" si="27"/>
        <v>0</v>
      </c>
      <c r="BI174" s="191">
        <f t="shared" si="28"/>
        <v>0</v>
      </c>
      <c r="BJ174" s="18" t="s">
        <v>85</v>
      </c>
      <c r="BK174" s="191">
        <f t="shared" si="29"/>
        <v>0</v>
      </c>
      <c r="BL174" s="18" t="s">
        <v>254</v>
      </c>
      <c r="BM174" s="190" t="s">
        <v>3538</v>
      </c>
    </row>
    <row r="175" spans="1:65" s="2" customFormat="1" ht="16.5" customHeight="1">
      <c r="A175" s="35"/>
      <c r="B175" s="36"/>
      <c r="C175" s="179" t="s">
        <v>625</v>
      </c>
      <c r="D175" s="179" t="s">
        <v>173</v>
      </c>
      <c r="E175" s="180" t="s">
        <v>2215</v>
      </c>
      <c r="F175" s="181" t="s">
        <v>2216</v>
      </c>
      <c r="G175" s="182" t="s">
        <v>266</v>
      </c>
      <c r="H175" s="183">
        <v>8</v>
      </c>
      <c r="I175" s="184"/>
      <c r="J175" s="185">
        <f t="shared" si="20"/>
        <v>0</v>
      </c>
      <c r="K175" s="181" t="s">
        <v>19</v>
      </c>
      <c r="L175" s="40"/>
      <c r="M175" s="186" t="s">
        <v>19</v>
      </c>
      <c r="N175" s="187" t="s">
        <v>45</v>
      </c>
      <c r="O175" s="65"/>
      <c r="P175" s="188">
        <f t="shared" si="21"/>
        <v>0</v>
      </c>
      <c r="Q175" s="188">
        <v>1.83E-3</v>
      </c>
      <c r="R175" s="188">
        <f t="shared" si="22"/>
        <v>1.464E-2</v>
      </c>
      <c r="S175" s="188">
        <v>0</v>
      </c>
      <c r="T175" s="189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254</v>
      </c>
      <c r="AT175" s="190" t="s">
        <v>173</v>
      </c>
      <c r="AU175" s="190" t="s">
        <v>85</v>
      </c>
      <c r="AY175" s="18" t="s">
        <v>171</v>
      </c>
      <c r="BE175" s="191">
        <f t="shared" si="24"/>
        <v>0</v>
      </c>
      <c r="BF175" s="191">
        <f t="shared" si="25"/>
        <v>0</v>
      </c>
      <c r="BG175" s="191">
        <f t="shared" si="26"/>
        <v>0</v>
      </c>
      <c r="BH175" s="191">
        <f t="shared" si="27"/>
        <v>0</v>
      </c>
      <c r="BI175" s="191">
        <f t="shared" si="28"/>
        <v>0</v>
      </c>
      <c r="BJ175" s="18" t="s">
        <v>85</v>
      </c>
      <c r="BK175" s="191">
        <f t="shared" si="29"/>
        <v>0</v>
      </c>
      <c r="BL175" s="18" t="s">
        <v>254</v>
      </c>
      <c r="BM175" s="190" t="s">
        <v>3539</v>
      </c>
    </row>
    <row r="176" spans="1:65" s="2" customFormat="1" ht="16.5" customHeight="1">
      <c r="A176" s="35"/>
      <c r="B176" s="36"/>
      <c r="C176" s="179" t="s">
        <v>548</v>
      </c>
      <c r="D176" s="179" t="s">
        <v>173</v>
      </c>
      <c r="E176" s="180" t="s">
        <v>2218</v>
      </c>
      <c r="F176" s="181" t="s">
        <v>2219</v>
      </c>
      <c r="G176" s="182" t="s">
        <v>266</v>
      </c>
      <c r="H176" s="183">
        <v>10</v>
      </c>
      <c r="I176" s="184"/>
      <c r="J176" s="185">
        <f t="shared" si="20"/>
        <v>0</v>
      </c>
      <c r="K176" s="181" t="s">
        <v>19</v>
      </c>
      <c r="L176" s="40"/>
      <c r="M176" s="186" t="s">
        <v>19</v>
      </c>
      <c r="N176" s="187" t="s">
        <v>45</v>
      </c>
      <c r="O176" s="65"/>
      <c r="P176" s="188">
        <f t="shared" si="21"/>
        <v>0</v>
      </c>
      <c r="Q176" s="188">
        <v>0</v>
      </c>
      <c r="R176" s="188">
        <f t="shared" si="22"/>
        <v>0</v>
      </c>
      <c r="S176" s="188">
        <v>0</v>
      </c>
      <c r="T176" s="189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0" t="s">
        <v>254</v>
      </c>
      <c r="AT176" s="190" t="s">
        <v>173</v>
      </c>
      <c r="AU176" s="190" t="s">
        <v>85</v>
      </c>
      <c r="AY176" s="18" t="s">
        <v>171</v>
      </c>
      <c r="BE176" s="191">
        <f t="shared" si="24"/>
        <v>0</v>
      </c>
      <c r="BF176" s="191">
        <f t="shared" si="25"/>
        <v>0</v>
      </c>
      <c r="BG176" s="191">
        <f t="shared" si="26"/>
        <v>0</v>
      </c>
      <c r="BH176" s="191">
        <f t="shared" si="27"/>
        <v>0</v>
      </c>
      <c r="BI176" s="191">
        <f t="shared" si="28"/>
        <v>0</v>
      </c>
      <c r="BJ176" s="18" t="s">
        <v>85</v>
      </c>
      <c r="BK176" s="191">
        <f t="shared" si="29"/>
        <v>0</v>
      </c>
      <c r="BL176" s="18" t="s">
        <v>254</v>
      </c>
      <c r="BM176" s="190" t="s">
        <v>3540</v>
      </c>
    </row>
    <row r="177" spans="1:65" s="2" customFormat="1" ht="16.5" customHeight="1">
      <c r="A177" s="35"/>
      <c r="B177" s="36"/>
      <c r="C177" s="215" t="s">
        <v>557</v>
      </c>
      <c r="D177" s="215" t="s">
        <v>285</v>
      </c>
      <c r="E177" s="216" t="s">
        <v>2221</v>
      </c>
      <c r="F177" s="217" t="s">
        <v>2222</v>
      </c>
      <c r="G177" s="218" t="s">
        <v>266</v>
      </c>
      <c r="H177" s="219">
        <v>6</v>
      </c>
      <c r="I177" s="220"/>
      <c r="J177" s="221">
        <f t="shared" si="20"/>
        <v>0</v>
      </c>
      <c r="K177" s="217" t="s">
        <v>19</v>
      </c>
      <c r="L177" s="222"/>
      <c r="M177" s="223" t="s">
        <v>19</v>
      </c>
      <c r="N177" s="224" t="s">
        <v>45</v>
      </c>
      <c r="O177" s="65"/>
      <c r="P177" s="188">
        <f t="shared" si="21"/>
        <v>0</v>
      </c>
      <c r="Q177" s="188">
        <v>5.0000000000000001E-4</v>
      </c>
      <c r="R177" s="188">
        <f t="shared" si="22"/>
        <v>3.0000000000000001E-3</v>
      </c>
      <c r="S177" s="188">
        <v>0</v>
      </c>
      <c r="T177" s="189">
        <f t="shared" si="2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341</v>
      </c>
      <c r="AT177" s="190" t="s">
        <v>285</v>
      </c>
      <c r="AU177" s="190" t="s">
        <v>85</v>
      </c>
      <c r="AY177" s="18" t="s">
        <v>171</v>
      </c>
      <c r="BE177" s="191">
        <f t="shared" si="24"/>
        <v>0</v>
      </c>
      <c r="BF177" s="191">
        <f t="shared" si="25"/>
        <v>0</v>
      </c>
      <c r="BG177" s="191">
        <f t="shared" si="26"/>
        <v>0</v>
      </c>
      <c r="BH177" s="191">
        <f t="shared" si="27"/>
        <v>0</v>
      </c>
      <c r="BI177" s="191">
        <f t="shared" si="28"/>
        <v>0</v>
      </c>
      <c r="BJ177" s="18" t="s">
        <v>85</v>
      </c>
      <c r="BK177" s="191">
        <f t="shared" si="29"/>
        <v>0</v>
      </c>
      <c r="BL177" s="18" t="s">
        <v>254</v>
      </c>
      <c r="BM177" s="190" t="s">
        <v>3541</v>
      </c>
    </row>
    <row r="178" spans="1:65" s="2" customFormat="1" ht="16.5" customHeight="1">
      <c r="A178" s="35"/>
      <c r="B178" s="36"/>
      <c r="C178" s="215" t="s">
        <v>562</v>
      </c>
      <c r="D178" s="215" t="s">
        <v>285</v>
      </c>
      <c r="E178" s="216" t="s">
        <v>2224</v>
      </c>
      <c r="F178" s="217" t="s">
        <v>2225</v>
      </c>
      <c r="G178" s="218" t="s">
        <v>266</v>
      </c>
      <c r="H178" s="219">
        <v>4</v>
      </c>
      <c r="I178" s="220"/>
      <c r="J178" s="221">
        <f t="shared" si="20"/>
        <v>0</v>
      </c>
      <c r="K178" s="217" t="s">
        <v>19</v>
      </c>
      <c r="L178" s="222"/>
      <c r="M178" s="223" t="s">
        <v>19</v>
      </c>
      <c r="N178" s="224" t="s">
        <v>45</v>
      </c>
      <c r="O178" s="65"/>
      <c r="P178" s="188">
        <f t="shared" si="21"/>
        <v>0</v>
      </c>
      <c r="Q178" s="188">
        <v>5.0000000000000001E-4</v>
      </c>
      <c r="R178" s="188">
        <f t="shared" si="22"/>
        <v>2E-3</v>
      </c>
      <c r="S178" s="188">
        <v>0</v>
      </c>
      <c r="T178" s="189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341</v>
      </c>
      <c r="AT178" s="190" t="s">
        <v>285</v>
      </c>
      <c r="AU178" s="190" t="s">
        <v>85</v>
      </c>
      <c r="AY178" s="18" t="s">
        <v>171</v>
      </c>
      <c r="BE178" s="191">
        <f t="shared" si="24"/>
        <v>0</v>
      </c>
      <c r="BF178" s="191">
        <f t="shared" si="25"/>
        <v>0</v>
      </c>
      <c r="BG178" s="191">
        <f t="shared" si="26"/>
        <v>0</v>
      </c>
      <c r="BH178" s="191">
        <f t="shared" si="27"/>
        <v>0</v>
      </c>
      <c r="BI178" s="191">
        <f t="shared" si="28"/>
        <v>0</v>
      </c>
      <c r="BJ178" s="18" t="s">
        <v>85</v>
      </c>
      <c r="BK178" s="191">
        <f t="shared" si="29"/>
        <v>0</v>
      </c>
      <c r="BL178" s="18" t="s">
        <v>254</v>
      </c>
      <c r="BM178" s="190" t="s">
        <v>3542</v>
      </c>
    </row>
    <row r="179" spans="1:65" s="2" customFormat="1" ht="16.5" customHeight="1">
      <c r="A179" s="35"/>
      <c r="B179" s="36"/>
      <c r="C179" s="215" t="s">
        <v>567</v>
      </c>
      <c r="D179" s="215" t="s">
        <v>285</v>
      </c>
      <c r="E179" s="216" t="s">
        <v>2227</v>
      </c>
      <c r="F179" s="217" t="s">
        <v>2228</v>
      </c>
      <c r="G179" s="218" t="s">
        <v>266</v>
      </c>
      <c r="H179" s="219">
        <v>6</v>
      </c>
      <c r="I179" s="220"/>
      <c r="J179" s="221">
        <f t="shared" si="20"/>
        <v>0</v>
      </c>
      <c r="K179" s="217" t="s">
        <v>19</v>
      </c>
      <c r="L179" s="222"/>
      <c r="M179" s="223" t="s">
        <v>19</v>
      </c>
      <c r="N179" s="224" t="s">
        <v>45</v>
      </c>
      <c r="O179" s="65"/>
      <c r="P179" s="188">
        <f t="shared" si="21"/>
        <v>0</v>
      </c>
      <c r="Q179" s="188">
        <v>1E-4</v>
      </c>
      <c r="R179" s="188">
        <f t="shared" si="22"/>
        <v>6.0000000000000006E-4</v>
      </c>
      <c r="S179" s="188">
        <v>0</v>
      </c>
      <c r="T179" s="189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0" t="s">
        <v>341</v>
      </c>
      <c r="AT179" s="190" t="s">
        <v>285</v>
      </c>
      <c r="AU179" s="190" t="s">
        <v>85</v>
      </c>
      <c r="AY179" s="18" t="s">
        <v>171</v>
      </c>
      <c r="BE179" s="191">
        <f t="shared" si="24"/>
        <v>0</v>
      </c>
      <c r="BF179" s="191">
        <f t="shared" si="25"/>
        <v>0</v>
      </c>
      <c r="BG179" s="191">
        <f t="shared" si="26"/>
        <v>0</v>
      </c>
      <c r="BH179" s="191">
        <f t="shared" si="27"/>
        <v>0</v>
      </c>
      <c r="BI179" s="191">
        <f t="shared" si="28"/>
        <v>0</v>
      </c>
      <c r="BJ179" s="18" t="s">
        <v>85</v>
      </c>
      <c r="BK179" s="191">
        <f t="shared" si="29"/>
        <v>0</v>
      </c>
      <c r="BL179" s="18" t="s">
        <v>254</v>
      </c>
      <c r="BM179" s="190" t="s">
        <v>3543</v>
      </c>
    </row>
    <row r="180" spans="1:65" s="2" customFormat="1" ht="16.5" customHeight="1">
      <c r="A180" s="35"/>
      <c r="B180" s="36"/>
      <c r="C180" s="179" t="s">
        <v>602</v>
      </c>
      <c r="D180" s="179" t="s">
        <v>173</v>
      </c>
      <c r="E180" s="180" t="s">
        <v>2236</v>
      </c>
      <c r="F180" s="181" t="s">
        <v>2237</v>
      </c>
      <c r="G180" s="182" t="s">
        <v>266</v>
      </c>
      <c r="H180" s="183">
        <v>6</v>
      </c>
      <c r="I180" s="184"/>
      <c r="J180" s="185">
        <f t="shared" si="20"/>
        <v>0</v>
      </c>
      <c r="K180" s="181" t="s">
        <v>19</v>
      </c>
      <c r="L180" s="40"/>
      <c r="M180" s="186" t="s">
        <v>19</v>
      </c>
      <c r="N180" s="187" t="s">
        <v>45</v>
      </c>
      <c r="O180" s="65"/>
      <c r="P180" s="188">
        <f t="shared" si="21"/>
        <v>0</v>
      </c>
      <c r="Q180" s="188">
        <v>0</v>
      </c>
      <c r="R180" s="188">
        <f t="shared" si="22"/>
        <v>0</v>
      </c>
      <c r="S180" s="188">
        <v>0</v>
      </c>
      <c r="T180" s="189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254</v>
      </c>
      <c r="AT180" s="190" t="s">
        <v>173</v>
      </c>
      <c r="AU180" s="190" t="s">
        <v>85</v>
      </c>
      <c r="AY180" s="18" t="s">
        <v>171</v>
      </c>
      <c r="BE180" s="191">
        <f t="shared" si="24"/>
        <v>0</v>
      </c>
      <c r="BF180" s="191">
        <f t="shared" si="25"/>
        <v>0</v>
      </c>
      <c r="BG180" s="191">
        <f t="shared" si="26"/>
        <v>0</v>
      </c>
      <c r="BH180" s="191">
        <f t="shared" si="27"/>
        <v>0</v>
      </c>
      <c r="BI180" s="191">
        <f t="shared" si="28"/>
        <v>0</v>
      </c>
      <c r="BJ180" s="18" t="s">
        <v>85</v>
      </c>
      <c r="BK180" s="191">
        <f t="shared" si="29"/>
        <v>0</v>
      </c>
      <c r="BL180" s="18" t="s">
        <v>254</v>
      </c>
      <c r="BM180" s="190" t="s">
        <v>3544</v>
      </c>
    </row>
    <row r="181" spans="1:65" s="2" customFormat="1" ht="16.5" customHeight="1">
      <c r="A181" s="35"/>
      <c r="B181" s="36"/>
      <c r="C181" s="215" t="s">
        <v>606</v>
      </c>
      <c r="D181" s="215" t="s">
        <v>285</v>
      </c>
      <c r="E181" s="216" t="s">
        <v>2239</v>
      </c>
      <c r="F181" s="217" t="s">
        <v>2240</v>
      </c>
      <c r="G181" s="218" t="s">
        <v>266</v>
      </c>
      <c r="H181" s="219">
        <v>6</v>
      </c>
      <c r="I181" s="220"/>
      <c r="J181" s="221">
        <f t="shared" si="20"/>
        <v>0</v>
      </c>
      <c r="K181" s="217" t="s">
        <v>19</v>
      </c>
      <c r="L181" s="222"/>
      <c r="M181" s="223" t="s">
        <v>19</v>
      </c>
      <c r="N181" s="224" t="s">
        <v>45</v>
      </c>
      <c r="O181" s="65"/>
      <c r="P181" s="188">
        <f t="shared" si="21"/>
        <v>0</v>
      </c>
      <c r="Q181" s="188">
        <v>3.0000000000000001E-3</v>
      </c>
      <c r="R181" s="188">
        <f t="shared" si="22"/>
        <v>1.8000000000000002E-2</v>
      </c>
      <c r="S181" s="188">
        <v>0</v>
      </c>
      <c r="T181" s="189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341</v>
      </c>
      <c r="AT181" s="190" t="s">
        <v>285</v>
      </c>
      <c r="AU181" s="190" t="s">
        <v>85</v>
      </c>
      <c r="AY181" s="18" t="s">
        <v>171</v>
      </c>
      <c r="BE181" s="191">
        <f t="shared" si="24"/>
        <v>0</v>
      </c>
      <c r="BF181" s="191">
        <f t="shared" si="25"/>
        <v>0</v>
      </c>
      <c r="BG181" s="191">
        <f t="shared" si="26"/>
        <v>0</v>
      </c>
      <c r="BH181" s="191">
        <f t="shared" si="27"/>
        <v>0</v>
      </c>
      <c r="BI181" s="191">
        <f t="shared" si="28"/>
        <v>0</v>
      </c>
      <c r="BJ181" s="18" t="s">
        <v>85</v>
      </c>
      <c r="BK181" s="191">
        <f t="shared" si="29"/>
        <v>0</v>
      </c>
      <c r="BL181" s="18" t="s">
        <v>254</v>
      </c>
      <c r="BM181" s="190" t="s">
        <v>3545</v>
      </c>
    </row>
    <row r="182" spans="1:65" s="2" customFormat="1" ht="16.5" customHeight="1">
      <c r="A182" s="35"/>
      <c r="B182" s="36"/>
      <c r="C182" s="179" t="s">
        <v>639</v>
      </c>
      <c r="D182" s="179" t="s">
        <v>173</v>
      </c>
      <c r="E182" s="180" t="s">
        <v>3546</v>
      </c>
      <c r="F182" s="181" t="s">
        <v>3547</v>
      </c>
      <c r="G182" s="182" t="s">
        <v>2180</v>
      </c>
      <c r="H182" s="183">
        <v>1</v>
      </c>
      <c r="I182" s="184"/>
      <c r="J182" s="185">
        <f t="shared" si="20"/>
        <v>0</v>
      </c>
      <c r="K182" s="181" t="s">
        <v>19</v>
      </c>
      <c r="L182" s="40"/>
      <c r="M182" s="186" t="s">
        <v>19</v>
      </c>
      <c r="N182" s="187" t="s">
        <v>45</v>
      </c>
      <c r="O182" s="65"/>
      <c r="P182" s="188">
        <f t="shared" si="21"/>
        <v>0</v>
      </c>
      <c r="Q182" s="188">
        <v>0.06</v>
      </c>
      <c r="R182" s="188">
        <f t="shared" si="22"/>
        <v>0.06</v>
      </c>
      <c r="S182" s="188">
        <v>0</v>
      </c>
      <c r="T182" s="189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254</v>
      </c>
      <c r="AT182" s="190" t="s">
        <v>173</v>
      </c>
      <c r="AU182" s="190" t="s">
        <v>85</v>
      </c>
      <c r="AY182" s="18" t="s">
        <v>171</v>
      </c>
      <c r="BE182" s="191">
        <f t="shared" si="24"/>
        <v>0</v>
      </c>
      <c r="BF182" s="191">
        <f t="shared" si="25"/>
        <v>0</v>
      </c>
      <c r="BG182" s="191">
        <f t="shared" si="26"/>
        <v>0</v>
      </c>
      <c r="BH182" s="191">
        <f t="shared" si="27"/>
        <v>0</v>
      </c>
      <c r="BI182" s="191">
        <f t="shared" si="28"/>
        <v>0</v>
      </c>
      <c r="BJ182" s="18" t="s">
        <v>85</v>
      </c>
      <c r="BK182" s="191">
        <f t="shared" si="29"/>
        <v>0</v>
      </c>
      <c r="BL182" s="18" t="s">
        <v>254</v>
      </c>
      <c r="BM182" s="190" t="s">
        <v>3548</v>
      </c>
    </row>
    <row r="183" spans="1:65" s="2" customFormat="1" ht="24">
      <c r="A183" s="35"/>
      <c r="B183" s="36"/>
      <c r="C183" s="179" t="s">
        <v>644</v>
      </c>
      <c r="D183" s="179" t="s">
        <v>173</v>
      </c>
      <c r="E183" s="180" t="s">
        <v>3549</v>
      </c>
      <c r="F183" s="181" t="s">
        <v>3550</v>
      </c>
      <c r="G183" s="182" t="s">
        <v>215</v>
      </c>
      <c r="H183" s="183">
        <v>1.2130000000000001</v>
      </c>
      <c r="I183" s="184"/>
      <c r="J183" s="185">
        <f t="shared" si="20"/>
        <v>0</v>
      </c>
      <c r="K183" s="181" t="s">
        <v>19</v>
      </c>
      <c r="L183" s="40"/>
      <c r="M183" s="239" t="s">
        <v>19</v>
      </c>
      <c r="N183" s="240" t="s">
        <v>45</v>
      </c>
      <c r="O183" s="241"/>
      <c r="P183" s="242">
        <f t="shared" si="21"/>
        <v>0</v>
      </c>
      <c r="Q183" s="242">
        <v>0</v>
      </c>
      <c r="R183" s="242">
        <f t="shared" si="22"/>
        <v>0</v>
      </c>
      <c r="S183" s="242">
        <v>0</v>
      </c>
      <c r="T183" s="243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0" t="s">
        <v>254</v>
      </c>
      <c r="AT183" s="190" t="s">
        <v>173</v>
      </c>
      <c r="AU183" s="190" t="s">
        <v>85</v>
      </c>
      <c r="AY183" s="18" t="s">
        <v>171</v>
      </c>
      <c r="BE183" s="191">
        <f t="shared" si="24"/>
        <v>0</v>
      </c>
      <c r="BF183" s="191">
        <f t="shared" si="25"/>
        <v>0</v>
      </c>
      <c r="BG183" s="191">
        <f t="shared" si="26"/>
        <v>0</v>
      </c>
      <c r="BH183" s="191">
        <f t="shared" si="27"/>
        <v>0</v>
      </c>
      <c r="BI183" s="191">
        <f t="shared" si="28"/>
        <v>0</v>
      </c>
      <c r="BJ183" s="18" t="s">
        <v>85</v>
      </c>
      <c r="BK183" s="191">
        <f t="shared" si="29"/>
        <v>0</v>
      </c>
      <c r="BL183" s="18" t="s">
        <v>254</v>
      </c>
      <c r="BM183" s="190" t="s">
        <v>3551</v>
      </c>
    </row>
    <row r="184" spans="1:65" s="2" customFormat="1" ht="6.95" customHeight="1">
      <c r="A184" s="35"/>
      <c r="B184" s="48"/>
      <c r="C184" s="49"/>
      <c r="D184" s="49"/>
      <c r="E184" s="49"/>
      <c r="F184" s="49"/>
      <c r="G184" s="49"/>
      <c r="H184" s="49"/>
      <c r="I184" s="49"/>
      <c r="J184" s="49"/>
      <c r="K184" s="49"/>
      <c r="L184" s="40"/>
      <c r="M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</row>
  </sheetData>
  <sheetProtection password="CC35" sheet="1" objects="1" scenarios="1" formatColumns="0" formatRows="0" autoFilter="0"/>
  <autoFilter ref="C88:K183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29"/>
  <sheetViews>
    <sheetView showGridLines="0" topLeftCell="A7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AT2" s="18" t="s">
        <v>106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79</v>
      </c>
    </row>
    <row r="4" spans="1:46" s="1" customFormat="1" ht="24.95" customHeight="1">
      <c r="B4" s="21"/>
      <c r="D4" s="111" t="s">
        <v>120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73" t="str">
        <f>'Rekapitulace stavby'!K6</f>
        <v>Stavební úpravy stávajících objektů</v>
      </c>
      <c r="F7" s="374"/>
      <c r="G7" s="374"/>
      <c r="H7" s="374"/>
      <c r="L7" s="21"/>
    </row>
    <row r="8" spans="1:46" s="1" customFormat="1" ht="12" customHeight="1">
      <c r="B8" s="21"/>
      <c r="D8" s="113" t="s">
        <v>121</v>
      </c>
      <c r="L8" s="21"/>
    </row>
    <row r="9" spans="1:46" s="2" customFormat="1" ht="16.5" customHeight="1">
      <c r="A9" s="35"/>
      <c r="B9" s="40"/>
      <c r="C9" s="35"/>
      <c r="D9" s="35"/>
      <c r="E9" s="373" t="s">
        <v>2874</v>
      </c>
      <c r="F9" s="375"/>
      <c r="G9" s="375"/>
      <c r="H9" s="375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123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6" t="s">
        <v>3552</v>
      </c>
      <c r="F11" s="375"/>
      <c r="G11" s="375"/>
      <c r="H11" s="375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36</v>
      </c>
      <c r="G14" s="35"/>
      <c r="H14" s="35"/>
      <c r="I14" s="113" t="s">
        <v>23</v>
      </c>
      <c r="J14" s="115" t="str">
        <f>'Rekapitulace stavby'!AN8</f>
        <v>18. 3. 2021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25</v>
      </c>
      <c r="E16" s="35"/>
      <c r="F16" s="35"/>
      <c r="G16" s="35"/>
      <c r="H16" s="35"/>
      <c r="I16" s="113" t="s">
        <v>26</v>
      </c>
      <c r="J16" s="104" t="str">
        <f>IF('Rekapitulace stavby'!AN10="","",'Rekapitulace stavby'!AN10)</f>
        <v/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tr">
        <f>IF('Rekapitulace stavby'!E11="","",'Rekapitulace stavby'!E11)</f>
        <v>Obec Modrava</v>
      </c>
      <c r="F17" s="35"/>
      <c r="G17" s="35"/>
      <c r="H17" s="35"/>
      <c r="I17" s="113" t="s">
        <v>28</v>
      </c>
      <c r="J17" s="104" t="str">
        <f>IF('Rekapitulace stavby'!AN11="","",'Rekapitulace stavby'!AN11)</f>
        <v/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26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7" t="str">
        <f>'Rekapitulace stavby'!E14</f>
        <v>Vyplň údaj</v>
      </c>
      <c r="F20" s="378"/>
      <c r="G20" s="378"/>
      <c r="H20" s="378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26</v>
      </c>
      <c r="J22" s="104" t="str">
        <f>IF('Rekapitulace stavby'!AN16="","",'Rekapitulace stavby'!AN16)</f>
        <v>11413859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tr">
        <f>IF('Rekapitulace stavby'!E17="","",'Rekapitulace stavby'!E17)</f>
        <v>Projekty staveb, činnost investorská, inženýrská</v>
      </c>
      <c r="F23" s="35"/>
      <c r="G23" s="35"/>
      <c r="H23" s="35"/>
      <c r="I23" s="113" t="s">
        <v>28</v>
      </c>
      <c r="J23" s="104" t="str">
        <f>IF('Rekapitulace stavby'!AN17="","",'Rekapitulace stavby'!AN17)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35</v>
      </c>
      <c r="E25" s="35"/>
      <c r="F25" s="35"/>
      <c r="G25" s="35"/>
      <c r="H25" s="35"/>
      <c r="I25" s="113" t="s">
        <v>26</v>
      </c>
      <c r="J25" s="104" t="str">
        <f>IF('Rekapitulace stavby'!AN19="","",'Rekapitulace stavby'!AN19)</f>
        <v/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tr">
        <f>IF('Rekapitulace stavby'!E20="","",'Rekapitulace stavby'!E20)</f>
        <v xml:space="preserve"> </v>
      </c>
      <c r="F26" s="35"/>
      <c r="G26" s="35"/>
      <c r="H26" s="35"/>
      <c r="I26" s="113" t="s">
        <v>28</v>
      </c>
      <c r="J26" s="104" t="str">
        <f>IF('Rekapitulace stavby'!AN20="","",'Rekapitulace stavby'!AN20)</f>
        <v/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37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9" t="s">
        <v>19</v>
      </c>
      <c r="F29" s="379"/>
      <c r="G29" s="379"/>
      <c r="H29" s="379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39</v>
      </c>
      <c r="E32" s="35"/>
      <c r="F32" s="35"/>
      <c r="G32" s="35"/>
      <c r="H32" s="35"/>
      <c r="I32" s="35"/>
      <c r="J32" s="121">
        <f>ROUND(J93,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41</v>
      </c>
      <c r="G34" s="35"/>
      <c r="H34" s="35"/>
      <c r="I34" s="122" t="s">
        <v>40</v>
      </c>
      <c r="J34" s="122" t="s">
        <v>42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43</v>
      </c>
      <c r="E35" s="113" t="s">
        <v>44</v>
      </c>
      <c r="F35" s="124">
        <f>ROUND((SUM(BE93:BE228)),  2)</f>
        <v>0</v>
      </c>
      <c r="G35" s="35"/>
      <c r="H35" s="35"/>
      <c r="I35" s="125">
        <v>0.21</v>
      </c>
      <c r="J35" s="124">
        <f>ROUND(((SUM(BE93:BE228))*I35),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45</v>
      </c>
      <c r="F36" s="124">
        <f>ROUND((SUM(BF93:BF228)),  2)</f>
        <v>0</v>
      </c>
      <c r="G36" s="35"/>
      <c r="H36" s="35"/>
      <c r="I36" s="125">
        <v>0.15</v>
      </c>
      <c r="J36" s="124">
        <f>ROUND(((SUM(BF93:BF228))*I36),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ROUND((SUM(BG93:BG228)),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47</v>
      </c>
      <c r="F38" s="124">
        <f>ROUND((SUM(BH93:BH228)),  2)</f>
        <v>0</v>
      </c>
      <c r="G38" s="35"/>
      <c r="H38" s="35"/>
      <c r="I38" s="125">
        <v>0.15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48</v>
      </c>
      <c r="F39" s="124">
        <f>ROUND((SUM(BI93:BI228)),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49</v>
      </c>
      <c r="E41" s="128"/>
      <c r="F41" s="128"/>
      <c r="G41" s="129" t="s">
        <v>50</v>
      </c>
      <c r="H41" s="130" t="s">
        <v>51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126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80" t="str">
        <f>E7</f>
        <v>Stavební úpravy stávajících objektů</v>
      </c>
      <c r="F50" s="381"/>
      <c r="G50" s="381"/>
      <c r="H50" s="381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80" t="s">
        <v>2874</v>
      </c>
      <c r="F52" s="382"/>
      <c r="G52" s="382"/>
      <c r="H52" s="382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123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34" t="str">
        <f>E11</f>
        <v>03_2 - Vytápění</v>
      </c>
      <c r="F54" s="382"/>
      <c r="G54" s="382"/>
      <c r="H54" s="382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 xml:space="preserve"> </v>
      </c>
      <c r="G56" s="37"/>
      <c r="H56" s="37"/>
      <c r="I56" s="30" t="s">
        <v>23</v>
      </c>
      <c r="J56" s="60" t="str">
        <f>IF(J14="","",J14)</f>
        <v>18. 3. 2021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40.15" customHeight="1">
      <c r="A58" s="35"/>
      <c r="B58" s="36"/>
      <c r="C58" s="30" t="s">
        <v>25</v>
      </c>
      <c r="D58" s="37"/>
      <c r="E58" s="37"/>
      <c r="F58" s="28" t="str">
        <f>E17</f>
        <v>Obec Modrava</v>
      </c>
      <c r="G58" s="37"/>
      <c r="H58" s="37"/>
      <c r="I58" s="30" t="s">
        <v>31</v>
      </c>
      <c r="J58" s="33" t="str">
        <f>E23</f>
        <v>Projekty staveb, činnost investorská, inženýrská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35</v>
      </c>
      <c r="J59" s="33" t="str">
        <f>E26</f>
        <v xml:space="preserve"> 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127</v>
      </c>
      <c r="D61" s="138"/>
      <c r="E61" s="138"/>
      <c r="F61" s="138"/>
      <c r="G61" s="138"/>
      <c r="H61" s="138"/>
      <c r="I61" s="138"/>
      <c r="J61" s="139" t="s">
        <v>128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71</v>
      </c>
      <c r="D63" s="37"/>
      <c r="E63" s="37"/>
      <c r="F63" s="37"/>
      <c r="G63" s="37"/>
      <c r="H63" s="37"/>
      <c r="I63" s="37"/>
      <c r="J63" s="78">
        <f>J93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129</v>
      </c>
    </row>
    <row r="64" spans="1:47" s="9" customFormat="1" ht="24.95" customHeight="1">
      <c r="B64" s="141"/>
      <c r="C64" s="142"/>
      <c r="D64" s="143" t="s">
        <v>140</v>
      </c>
      <c r="E64" s="144"/>
      <c r="F64" s="144"/>
      <c r="G64" s="144"/>
      <c r="H64" s="144"/>
      <c r="I64" s="144"/>
      <c r="J64" s="145">
        <f>J94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1816</v>
      </c>
      <c r="E65" s="149"/>
      <c r="F65" s="149"/>
      <c r="G65" s="149"/>
      <c r="H65" s="149"/>
      <c r="I65" s="149"/>
      <c r="J65" s="150">
        <f>J95</f>
        <v>0</v>
      </c>
      <c r="K65" s="98"/>
      <c r="L65" s="151"/>
    </row>
    <row r="66" spans="1:31" s="10" customFormat="1" ht="19.899999999999999" customHeight="1">
      <c r="B66" s="147"/>
      <c r="C66" s="98"/>
      <c r="D66" s="148" t="s">
        <v>2246</v>
      </c>
      <c r="E66" s="149"/>
      <c r="F66" s="149"/>
      <c r="G66" s="149"/>
      <c r="H66" s="149"/>
      <c r="I66" s="149"/>
      <c r="J66" s="150">
        <f>J100</f>
        <v>0</v>
      </c>
      <c r="K66" s="98"/>
      <c r="L66" s="151"/>
    </row>
    <row r="67" spans="1:31" s="10" customFormat="1" ht="19.899999999999999" customHeight="1">
      <c r="B67" s="147"/>
      <c r="C67" s="98"/>
      <c r="D67" s="148" t="s">
        <v>2247</v>
      </c>
      <c r="E67" s="149"/>
      <c r="F67" s="149"/>
      <c r="G67" s="149"/>
      <c r="H67" s="149"/>
      <c r="I67" s="149"/>
      <c r="J67" s="150">
        <f>J115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2248</v>
      </c>
      <c r="E68" s="149"/>
      <c r="F68" s="149"/>
      <c r="G68" s="149"/>
      <c r="H68" s="149"/>
      <c r="I68" s="149"/>
      <c r="J68" s="150">
        <f>J136</f>
        <v>0</v>
      </c>
      <c r="K68" s="98"/>
      <c r="L68" s="151"/>
    </row>
    <row r="69" spans="1:31" s="10" customFormat="1" ht="19.899999999999999" customHeight="1">
      <c r="B69" s="147"/>
      <c r="C69" s="98"/>
      <c r="D69" s="148" t="s">
        <v>2249</v>
      </c>
      <c r="E69" s="149"/>
      <c r="F69" s="149"/>
      <c r="G69" s="149"/>
      <c r="H69" s="149"/>
      <c r="I69" s="149"/>
      <c r="J69" s="150">
        <f>J179</f>
        <v>0</v>
      </c>
      <c r="K69" s="98"/>
      <c r="L69" s="151"/>
    </row>
    <row r="70" spans="1:31" s="10" customFormat="1" ht="19.899999999999999" customHeight="1">
      <c r="B70" s="147"/>
      <c r="C70" s="98"/>
      <c r="D70" s="148" t="s">
        <v>152</v>
      </c>
      <c r="E70" s="149"/>
      <c r="F70" s="149"/>
      <c r="G70" s="149"/>
      <c r="H70" s="149"/>
      <c r="I70" s="149"/>
      <c r="J70" s="150">
        <f>J220</f>
        <v>0</v>
      </c>
      <c r="K70" s="98"/>
      <c r="L70" s="151"/>
    </row>
    <row r="71" spans="1:31" s="9" customFormat="1" ht="24.95" customHeight="1">
      <c r="B71" s="141"/>
      <c r="C71" s="142"/>
      <c r="D71" s="143" t="s">
        <v>2250</v>
      </c>
      <c r="E71" s="144"/>
      <c r="F71" s="144"/>
      <c r="G71" s="144"/>
      <c r="H71" s="144"/>
      <c r="I71" s="144"/>
      <c r="J71" s="145">
        <f>J223</f>
        <v>0</v>
      </c>
      <c r="K71" s="142"/>
      <c r="L71" s="146"/>
    </row>
    <row r="72" spans="1:31" s="2" customFormat="1" ht="21.7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7" spans="1:31" s="2" customFormat="1" ht="6.9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4.95" customHeight="1">
      <c r="A78" s="35"/>
      <c r="B78" s="36"/>
      <c r="C78" s="24" t="s">
        <v>156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16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80" t="str">
        <f>E7</f>
        <v>Stavební úpravy stávajících objektů</v>
      </c>
      <c r="F81" s="381"/>
      <c r="G81" s="381"/>
      <c r="H81" s="381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" customFormat="1" ht="12" customHeight="1">
      <c r="B82" s="22"/>
      <c r="C82" s="30" t="s">
        <v>121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0" t="s">
        <v>2874</v>
      </c>
      <c r="F83" s="382"/>
      <c r="G83" s="382"/>
      <c r="H83" s="382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123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34" t="str">
        <f>E11</f>
        <v>03_2 - Vytápění</v>
      </c>
      <c r="F85" s="382"/>
      <c r="G85" s="382"/>
      <c r="H85" s="382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F14</f>
        <v xml:space="preserve"> </v>
      </c>
      <c r="G87" s="37"/>
      <c r="H87" s="37"/>
      <c r="I87" s="30" t="s">
        <v>23</v>
      </c>
      <c r="J87" s="60" t="str">
        <f>IF(J14="","",J14)</f>
        <v>18. 3. 2021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40.15" customHeight="1">
      <c r="A89" s="35"/>
      <c r="B89" s="36"/>
      <c r="C89" s="30" t="s">
        <v>25</v>
      </c>
      <c r="D89" s="37"/>
      <c r="E89" s="37"/>
      <c r="F89" s="28" t="str">
        <f>E17</f>
        <v>Obec Modrava</v>
      </c>
      <c r="G89" s="37"/>
      <c r="H89" s="37"/>
      <c r="I89" s="30" t="s">
        <v>31</v>
      </c>
      <c r="J89" s="33" t="str">
        <f>E23</f>
        <v>Projekty staveb, činnost investorská, inženýrská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15.2" customHeight="1">
      <c r="A90" s="35"/>
      <c r="B90" s="36"/>
      <c r="C90" s="30" t="s">
        <v>29</v>
      </c>
      <c r="D90" s="37"/>
      <c r="E90" s="37"/>
      <c r="F90" s="28" t="str">
        <f>IF(E20="","",E20)</f>
        <v>Vyplň údaj</v>
      </c>
      <c r="G90" s="37"/>
      <c r="H90" s="37"/>
      <c r="I90" s="30" t="s">
        <v>35</v>
      </c>
      <c r="J90" s="33" t="str">
        <f>E26</f>
        <v xml:space="preserve"> 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157</v>
      </c>
      <c r="D92" s="155" t="s">
        <v>58</v>
      </c>
      <c r="E92" s="155" t="s">
        <v>54</v>
      </c>
      <c r="F92" s="155" t="s">
        <v>55</v>
      </c>
      <c r="G92" s="155" t="s">
        <v>158</v>
      </c>
      <c r="H92" s="155" t="s">
        <v>159</v>
      </c>
      <c r="I92" s="155" t="s">
        <v>160</v>
      </c>
      <c r="J92" s="155" t="s">
        <v>128</v>
      </c>
      <c r="K92" s="156" t="s">
        <v>161</v>
      </c>
      <c r="L92" s="157"/>
      <c r="M92" s="69" t="s">
        <v>19</v>
      </c>
      <c r="N92" s="70" t="s">
        <v>43</v>
      </c>
      <c r="O92" s="70" t="s">
        <v>162</v>
      </c>
      <c r="P92" s="70" t="s">
        <v>163</v>
      </c>
      <c r="Q92" s="70" t="s">
        <v>164</v>
      </c>
      <c r="R92" s="70" t="s">
        <v>165</v>
      </c>
      <c r="S92" s="70" t="s">
        <v>166</v>
      </c>
      <c r="T92" s="71" t="s">
        <v>167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168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P94+P223</f>
        <v>0</v>
      </c>
      <c r="Q93" s="73"/>
      <c r="R93" s="160">
        <f>R94+R223</f>
        <v>1.8539900000000002</v>
      </c>
      <c r="S93" s="73"/>
      <c r="T93" s="161">
        <f>T94+T223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72</v>
      </c>
      <c r="AU93" s="18" t="s">
        <v>129</v>
      </c>
      <c r="BK93" s="162">
        <f>BK94+BK223</f>
        <v>0</v>
      </c>
    </row>
    <row r="94" spans="1:65" s="12" customFormat="1" ht="25.9" customHeight="1">
      <c r="B94" s="163"/>
      <c r="C94" s="164"/>
      <c r="D94" s="165" t="s">
        <v>72</v>
      </c>
      <c r="E94" s="166" t="s">
        <v>752</v>
      </c>
      <c r="F94" s="166" t="s">
        <v>753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P95+P100+P115+P136+P179+P220</f>
        <v>0</v>
      </c>
      <c r="Q94" s="171"/>
      <c r="R94" s="172">
        <f>R95+R100+R115+R136+R179+R220</f>
        <v>1.8539900000000002</v>
      </c>
      <c r="S94" s="171"/>
      <c r="T94" s="173">
        <f>T95+T100+T115+T136+T179+T220</f>
        <v>0</v>
      </c>
      <c r="AR94" s="174" t="s">
        <v>85</v>
      </c>
      <c r="AT94" s="175" t="s">
        <v>72</v>
      </c>
      <c r="AU94" s="175" t="s">
        <v>73</v>
      </c>
      <c r="AY94" s="174" t="s">
        <v>171</v>
      </c>
      <c r="BK94" s="176">
        <f>BK95+BK100+BK115+BK136+BK179+BK220</f>
        <v>0</v>
      </c>
    </row>
    <row r="95" spans="1:65" s="12" customFormat="1" ht="22.9" customHeight="1">
      <c r="B95" s="163"/>
      <c r="C95" s="164"/>
      <c r="D95" s="165" t="s">
        <v>72</v>
      </c>
      <c r="E95" s="177" t="s">
        <v>1937</v>
      </c>
      <c r="F95" s="177" t="s">
        <v>1938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SUM(P96:P99)</f>
        <v>0</v>
      </c>
      <c r="Q95" s="171"/>
      <c r="R95" s="172">
        <f>SUM(R96:R99)</f>
        <v>1.1440000000000001E-2</v>
      </c>
      <c r="S95" s="171"/>
      <c r="T95" s="173">
        <f>SUM(T96:T99)</f>
        <v>0</v>
      </c>
      <c r="AR95" s="174" t="s">
        <v>85</v>
      </c>
      <c r="AT95" s="175" t="s">
        <v>72</v>
      </c>
      <c r="AU95" s="175" t="s">
        <v>79</v>
      </c>
      <c r="AY95" s="174" t="s">
        <v>171</v>
      </c>
      <c r="BK95" s="176">
        <f>SUM(BK96:BK99)</f>
        <v>0</v>
      </c>
    </row>
    <row r="96" spans="1:65" s="2" customFormat="1" ht="24">
      <c r="A96" s="35"/>
      <c r="B96" s="36"/>
      <c r="C96" s="179" t="s">
        <v>79</v>
      </c>
      <c r="D96" s="179" t="s">
        <v>173</v>
      </c>
      <c r="E96" s="180" t="s">
        <v>2251</v>
      </c>
      <c r="F96" s="181" t="s">
        <v>2252</v>
      </c>
      <c r="G96" s="182" t="s">
        <v>266</v>
      </c>
      <c r="H96" s="183">
        <v>2</v>
      </c>
      <c r="I96" s="184"/>
      <c r="J96" s="185">
        <f>ROUND(I96*H96,2)</f>
        <v>0</v>
      </c>
      <c r="K96" s="181" t="s">
        <v>177</v>
      </c>
      <c r="L96" s="40"/>
      <c r="M96" s="186" t="s">
        <v>19</v>
      </c>
      <c r="N96" s="187" t="s">
        <v>45</v>
      </c>
      <c r="O96" s="65"/>
      <c r="P96" s="188">
        <f>O96*H96</f>
        <v>0</v>
      </c>
      <c r="Q96" s="188">
        <v>2.0000000000000002E-5</v>
      </c>
      <c r="R96" s="188">
        <f>Q96*H96</f>
        <v>4.0000000000000003E-5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254</v>
      </c>
      <c r="AT96" s="190" t="s">
        <v>173</v>
      </c>
      <c r="AU96" s="190" t="s">
        <v>85</v>
      </c>
      <c r="AY96" s="18" t="s">
        <v>171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85</v>
      </c>
      <c r="BK96" s="191">
        <f>ROUND(I96*H96,2)</f>
        <v>0</v>
      </c>
      <c r="BL96" s="18" t="s">
        <v>254</v>
      </c>
      <c r="BM96" s="190" t="s">
        <v>3553</v>
      </c>
    </row>
    <row r="97" spans="1:65" s="13" customFormat="1" ht="11.25">
      <c r="B97" s="192"/>
      <c r="C97" s="193"/>
      <c r="D97" s="194" t="s">
        <v>180</v>
      </c>
      <c r="E97" s="195" t="s">
        <v>19</v>
      </c>
      <c r="F97" s="196" t="s">
        <v>85</v>
      </c>
      <c r="G97" s="193"/>
      <c r="H97" s="197">
        <v>2</v>
      </c>
      <c r="I97" s="198"/>
      <c r="J97" s="193"/>
      <c r="K97" s="193"/>
      <c r="L97" s="199"/>
      <c r="M97" s="200"/>
      <c r="N97" s="201"/>
      <c r="O97" s="201"/>
      <c r="P97" s="201"/>
      <c r="Q97" s="201"/>
      <c r="R97" s="201"/>
      <c r="S97" s="201"/>
      <c r="T97" s="202"/>
      <c r="AT97" s="203" t="s">
        <v>180</v>
      </c>
      <c r="AU97" s="203" t="s">
        <v>85</v>
      </c>
      <c r="AV97" s="13" t="s">
        <v>85</v>
      </c>
      <c r="AW97" s="13" t="s">
        <v>34</v>
      </c>
      <c r="AX97" s="13" t="s">
        <v>79</v>
      </c>
      <c r="AY97" s="203" t="s">
        <v>171</v>
      </c>
    </row>
    <row r="98" spans="1:65" s="2" customFormat="1" ht="24">
      <c r="A98" s="35"/>
      <c r="B98" s="36"/>
      <c r="C98" s="215" t="s">
        <v>85</v>
      </c>
      <c r="D98" s="215" t="s">
        <v>285</v>
      </c>
      <c r="E98" s="216" t="s">
        <v>2254</v>
      </c>
      <c r="F98" s="217" t="s">
        <v>2255</v>
      </c>
      <c r="G98" s="218" t="s">
        <v>266</v>
      </c>
      <c r="H98" s="219">
        <v>2</v>
      </c>
      <c r="I98" s="220"/>
      <c r="J98" s="221">
        <f>ROUND(I98*H98,2)</f>
        <v>0</v>
      </c>
      <c r="K98" s="217" t="s">
        <v>19</v>
      </c>
      <c r="L98" s="222"/>
      <c r="M98" s="223" t="s">
        <v>19</v>
      </c>
      <c r="N98" s="224" t="s">
        <v>45</v>
      </c>
      <c r="O98" s="65"/>
      <c r="P98" s="188">
        <f>O98*H98</f>
        <v>0</v>
      </c>
      <c r="Q98" s="188">
        <v>5.7000000000000002E-3</v>
      </c>
      <c r="R98" s="188">
        <f>Q98*H98</f>
        <v>1.14E-2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341</v>
      </c>
      <c r="AT98" s="190" t="s">
        <v>285</v>
      </c>
      <c r="AU98" s="190" t="s">
        <v>85</v>
      </c>
      <c r="AY98" s="18" t="s">
        <v>171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85</v>
      </c>
      <c r="BK98" s="191">
        <f>ROUND(I98*H98,2)</f>
        <v>0</v>
      </c>
      <c r="BL98" s="18" t="s">
        <v>254</v>
      </c>
      <c r="BM98" s="190" t="s">
        <v>3554</v>
      </c>
    </row>
    <row r="99" spans="1:65" s="13" customFormat="1" ht="11.25">
      <c r="B99" s="192"/>
      <c r="C99" s="193"/>
      <c r="D99" s="194" t="s">
        <v>180</v>
      </c>
      <c r="E99" s="195" t="s">
        <v>19</v>
      </c>
      <c r="F99" s="196" t="s">
        <v>85</v>
      </c>
      <c r="G99" s="193"/>
      <c r="H99" s="197">
        <v>2</v>
      </c>
      <c r="I99" s="198"/>
      <c r="J99" s="193"/>
      <c r="K99" s="193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180</v>
      </c>
      <c r="AU99" s="203" t="s">
        <v>85</v>
      </c>
      <c r="AV99" s="13" t="s">
        <v>85</v>
      </c>
      <c r="AW99" s="13" t="s">
        <v>34</v>
      </c>
      <c r="AX99" s="13" t="s">
        <v>79</v>
      </c>
      <c r="AY99" s="203" t="s">
        <v>171</v>
      </c>
    </row>
    <row r="100" spans="1:65" s="12" customFormat="1" ht="22.9" customHeight="1">
      <c r="B100" s="163"/>
      <c r="C100" s="164"/>
      <c r="D100" s="165" t="s">
        <v>72</v>
      </c>
      <c r="E100" s="177" t="s">
        <v>2257</v>
      </c>
      <c r="F100" s="177" t="s">
        <v>2258</v>
      </c>
      <c r="G100" s="164"/>
      <c r="H100" s="164"/>
      <c r="I100" s="167"/>
      <c r="J100" s="178">
        <f>BK100</f>
        <v>0</v>
      </c>
      <c r="K100" s="164"/>
      <c r="L100" s="169"/>
      <c r="M100" s="170"/>
      <c r="N100" s="171"/>
      <c r="O100" s="171"/>
      <c r="P100" s="172">
        <f>SUM(P101:P114)</f>
        <v>0</v>
      </c>
      <c r="Q100" s="171"/>
      <c r="R100" s="172">
        <f>SUM(R101:R114)</f>
        <v>0.58913000000000004</v>
      </c>
      <c r="S100" s="171"/>
      <c r="T100" s="173">
        <f>SUM(T101:T114)</f>
        <v>0</v>
      </c>
      <c r="AR100" s="174" t="s">
        <v>85</v>
      </c>
      <c r="AT100" s="175" t="s">
        <v>72</v>
      </c>
      <c r="AU100" s="175" t="s">
        <v>79</v>
      </c>
      <c r="AY100" s="174" t="s">
        <v>171</v>
      </c>
      <c r="BK100" s="176">
        <f>SUM(BK101:BK114)</f>
        <v>0</v>
      </c>
    </row>
    <row r="101" spans="1:65" s="2" customFormat="1" ht="16.5" customHeight="1">
      <c r="A101" s="35"/>
      <c r="B101" s="36"/>
      <c r="C101" s="179" t="s">
        <v>188</v>
      </c>
      <c r="D101" s="179" t="s">
        <v>173</v>
      </c>
      <c r="E101" s="180" t="s">
        <v>2259</v>
      </c>
      <c r="F101" s="181" t="s">
        <v>2260</v>
      </c>
      <c r="G101" s="182" t="s">
        <v>2261</v>
      </c>
      <c r="H101" s="183">
        <v>12</v>
      </c>
      <c r="I101" s="184"/>
      <c r="J101" s="185">
        <f>ROUND(I101*H101,2)</f>
        <v>0</v>
      </c>
      <c r="K101" s="181" t="s">
        <v>19</v>
      </c>
      <c r="L101" s="40"/>
      <c r="M101" s="186" t="s">
        <v>19</v>
      </c>
      <c r="N101" s="187" t="s">
        <v>45</v>
      </c>
      <c r="O101" s="65"/>
      <c r="P101" s="188">
        <f>O101*H101</f>
        <v>0</v>
      </c>
      <c r="Q101" s="188">
        <v>1.1199999999999999E-3</v>
      </c>
      <c r="R101" s="188">
        <f>Q101*H101</f>
        <v>1.3439999999999999E-2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254</v>
      </c>
      <c r="AT101" s="190" t="s">
        <v>173</v>
      </c>
      <c r="AU101" s="190" t="s">
        <v>85</v>
      </c>
      <c r="AY101" s="18" t="s">
        <v>171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85</v>
      </c>
      <c r="BK101" s="191">
        <f>ROUND(I101*H101,2)</f>
        <v>0</v>
      </c>
      <c r="BL101" s="18" t="s">
        <v>254</v>
      </c>
      <c r="BM101" s="190" t="s">
        <v>3555</v>
      </c>
    </row>
    <row r="102" spans="1:65" s="13" customFormat="1" ht="11.25">
      <c r="B102" s="192"/>
      <c r="C102" s="193"/>
      <c r="D102" s="194" t="s">
        <v>180</v>
      </c>
      <c r="E102" s="195" t="s">
        <v>19</v>
      </c>
      <c r="F102" s="196" t="s">
        <v>235</v>
      </c>
      <c r="G102" s="193"/>
      <c r="H102" s="197">
        <v>12</v>
      </c>
      <c r="I102" s="198"/>
      <c r="J102" s="193"/>
      <c r="K102" s="193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180</v>
      </c>
      <c r="AU102" s="203" t="s">
        <v>85</v>
      </c>
      <c r="AV102" s="13" t="s">
        <v>85</v>
      </c>
      <c r="AW102" s="13" t="s">
        <v>34</v>
      </c>
      <c r="AX102" s="13" t="s">
        <v>79</v>
      </c>
      <c r="AY102" s="203" t="s">
        <v>171</v>
      </c>
    </row>
    <row r="103" spans="1:65" s="2" customFormat="1" ht="48">
      <c r="A103" s="35"/>
      <c r="B103" s="36"/>
      <c r="C103" s="179" t="s">
        <v>178</v>
      </c>
      <c r="D103" s="179" t="s">
        <v>173</v>
      </c>
      <c r="E103" s="180" t="s">
        <v>2264</v>
      </c>
      <c r="F103" s="181" t="s">
        <v>2265</v>
      </c>
      <c r="G103" s="182" t="s">
        <v>2261</v>
      </c>
      <c r="H103" s="183">
        <v>1</v>
      </c>
      <c r="I103" s="184"/>
      <c r="J103" s="185">
        <f>ROUND(I103*H103,2)</f>
        <v>0</v>
      </c>
      <c r="K103" s="181" t="s">
        <v>177</v>
      </c>
      <c r="L103" s="40"/>
      <c r="M103" s="186" t="s">
        <v>19</v>
      </c>
      <c r="N103" s="187" t="s">
        <v>45</v>
      </c>
      <c r="O103" s="65"/>
      <c r="P103" s="188">
        <f>O103*H103</f>
        <v>0</v>
      </c>
      <c r="Q103" s="188">
        <v>0.15307000000000001</v>
      </c>
      <c r="R103" s="188">
        <f>Q103*H103</f>
        <v>0.15307000000000001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254</v>
      </c>
      <c r="AT103" s="190" t="s">
        <v>173</v>
      </c>
      <c r="AU103" s="190" t="s">
        <v>85</v>
      </c>
      <c r="AY103" s="18" t="s">
        <v>171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85</v>
      </c>
      <c r="BK103" s="191">
        <f>ROUND(I103*H103,2)</f>
        <v>0</v>
      </c>
      <c r="BL103" s="18" t="s">
        <v>254</v>
      </c>
      <c r="BM103" s="190" t="s">
        <v>3556</v>
      </c>
    </row>
    <row r="104" spans="1:65" s="13" customFormat="1" ht="11.25">
      <c r="B104" s="192"/>
      <c r="C104" s="193"/>
      <c r="D104" s="194" t="s">
        <v>180</v>
      </c>
      <c r="E104" s="195" t="s">
        <v>19</v>
      </c>
      <c r="F104" s="196" t="s">
        <v>79</v>
      </c>
      <c r="G104" s="193"/>
      <c r="H104" s="197">
        <v>1</v>
      </c>
      <c r="I104" s="198"/>
      <c r="J104" s="193"/>
      <c r="K104" s="193"/>
      <c r="L104" s="199"/>
      <c r="M104" s="200"/>
      <c r="N104" s="201"/>
      <c r="O104" s="201"/>
      <c r="P104" s="201"/>
      <c r="Q104" s="201"/>
      <c r="R104" s="201"/>
      <c r="S104" s="201"/>
      <c r="T104" s="202"/>
      <c r="AT104" s="203" t="s">
        <v>180</v>
      </c>
      <c r="AU104" s="203" t="s">
        <v>85</v>
      </c>
      <c r="AV104" s="13" t="s">
        <v>85</v>
      </c>
      <c r="AW104" s="13" t="s">
        <v>34</v>
      </c>
      <c r="AX104" s="13" t="s">
        <v>79</v>
      </c>
      <c r="AY104" s="203" t="s">
        <v>171</v>
      </c>
    </row>
    <row r="105" spans="1:65" s="2" customFormat="1" ht="36">
      <c r="A105" s="35"/>
      <c r="B105" s="36"/>
      <c r="C105" s="179" t="s">
        <v>197</v>
      </c>
      <c r="D105" s="179" t="s">
        <v>173</v>
      </c>
      <c r="E105" s="180" t="s">
        <v>2267</v>
      </c>
      <c r="F105" s="181" t="s">
        <v>2268</v>
      </c>
      <c r="G105" s="182" t="s">
        <v>2261</v>
      </c>
      <c r="H105" s="183">
        <v>1</v>
      </c>
      <c r="I105" s="184"/>
      <c r="J105" s="185">
        <f>ROUND(I105*H105,2)</f>
        <v>0</v>
      </c>
      <c r="K105" s="181" t="s">
        <v>177</v>
      </c>
      <c r="L105" s="40"/>
      <c r="M105" s="186" t="s">
        <v>19</v>
      </c>
      <c r="N105" s="187" t="s">
        <v>45</v>
      </c>
      <c r="O105" s="65"/>
      <c r="P105" s="188">
        <f>O105*H105</f>
        <v>0</v>
      </c>
      <c r="Q105" s="188">
        <v>5.4200000000000003E-3</v>
      </c>
      <c r="R105" s="188">
        <f>Q105*H105</f>
        <v>5.4200000000000003E-3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254</v>
      </c>
      <c r="AT105" s="190" t="s">
        <v>173</v>
      </c>
      <c r="AU105" s="190" t="s">
        <v>85</v>
      </c>
      <c r="AY105" s="18" t="s">
        <v>171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85</v>
      </c>
      <c r="BK105" s="191">
        <f>ROUND(I105*H105,2)</f>
        <v>0</v>
      </c>
      <c r="BL105" s="18" t="s">
        <v>254</v>
      </c>
      <c r="BM105" s="190" t="s">
        <v>3557</v>
      </c>
    </row>
    <row r="106" spans="1:65" s="13" customFormat="1" ht="11.25">
      <c r="B106" s="192"/>
      <c r="C106" s="193"/>
      <c r="D106" s="194" t="s">
        <v>180</v>
      </c>
      <c r="E106" s="195" t="s">
        <v>19</v>
      </c>
      <c r="F106" s="196" t="s">
        <v>79</v>
      </c>
      <c r="G106" s="193"/>
      <c r="H106" s="197">
        <v>1</v>
      </c>
      <c r="I106" s="198"/>
      <c r="J106" s="193"/>
      <c r="K106" s="193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180</v>
      </c>
      <c r="AU106" s="203" t="s">
        <v>85</v>
      </c>
      <c r="AV106" s="13" t="s">
        <v>85</v>
      </c>
      <c r="AW106" s="13" t="s">
        <v>34</v>
      </c>
      <c r="AX106" s="13" t="s">
        <v>79</v>
      </c>
      <c r="AY106" s="203" t="s">
        <v>171</v>
      </c>
    </row>
    <row r="107" spans="1:65" s="2" customFormat="1" ht="55.5" customHeight="1">
      <c r="A107" s="35"/>
      <c r="B107" s="36"/>
      <c r="C107" s="179" t="s">
        <v>202</v>
      </c>
      <c r="D107" s="179" t="s">
        <v>173</v>
      </c>
      <c r="E107" s="180" t="s">
        <v>3558</v>
      </c>
      <c r="F107" s="181" t="s">
        <v>3559</v>
      </c>
      <c r="G107" s="182" t="s">
        <v>2261</v>
      </c>
      <c r="H107" s="183">
        <v>1</v>
      </c>
      <c r="I107" s="184"/>
      <c r="J107" s="185">
        <f>ROUND(I107*H107,2)</f>
        <v>0</v>
      </c>
      <c r="K107" s="181" t="s">
        <v>177</v>
      </c>
      <c r="L107" s="40"/>
      <c r="M107" s="186" t="s">
        <v>19</v>
      </c>
      <c r="N107" s="187" t="s">
        <v>45</v>
      </c>
      <c r="O107" s="65"/>
      <c r="P107" s="188">
        <f>O107*H107</f>
        <v>0</v>
      </c>
      <c r="Q107" s="188">
        <v>5.5799999999999999E-3</v>
      </c>
      <c r="R107" s="188">
        <f>Q107*H107</f>
        <v>5.5799999999999999E-3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254</v>
      </c>
      <c r="AT107" s="190" t="s">
        <v>173</v>
      </c>
      <c r="AU107" s="190" t="s">
        <v>85</v>
      </c>
      <c r="AY107" s="18" t="s">
        <v>171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85</v>
      </c>
      <c r="BK107" s="191">
        <f>ROUND(I107*H107,2)</f>
        <v>0</v>
      </c>
      <c r="BL107" s="18" t="s">
        <v>254</v>
      </c>
      <c r="BM107" s="190" t="s">
        <v>3560</v>
      </c>
    </row>
    <row r="108" spans="1:65" s="13" customFormat="1" ht="11.25">
      <c r="B108" s="192"/>
      <c r="C108" s="193"/>
      <c r="D108" s="194" t="s">
        <v>180</v>
      </c>
      <c r="E108" s="195" t="s">
        <v>19</v>
      </c>
      <c r="F108" s="196" t="s">
        <v>79</v>
      </c>
      <c r="G108" s="193"/>
      <c r="H108" s="197">
        <v>1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180</v>
      </c>
      <c r="AU108" s="203" t="s">
        <v>85</v>
      </c>
      <c r="AV108" s="13" t="s">
        <v>85</v>
      </c>
      <c r="AW108" s="13" t="s">
        <v>34</v>
      </c>
      <c r="AX108" s="13" t="s">
        <v>79</v>
      </c>
      <c r="AY108" s="203" t="s">
        <v>171</v>
      </c>
    </row>
    <row r="109" spans="1:65" s="2" customFormat="1" ht="48">
      <c r="A109" s="35"/>
      <c r="B109" s="36"/>
      <c r="C109" s="179" t="s">
        <v>207</v>
      </c>
      <c r="D109" s="179" t="s">
        <v>173</v>
      </c>
      <c r="E109" s="180" t="s">
        <v>2273</v>
      </c>
      <c r="F109" s="181" t="s">
        <v>2274</v>
      </c>
      <c r="G109" s="182" t="s">
        <v>2261</v>
      </c>
      <c r="H109" s="183">
        <v>1</v>
      </c>
      <c r="I109" s="184"/>
      <c r="J109" s="185">
        <f>ROUND(I109*H109,2)</f>
        <v>0</v>
      </c>
      <c r="K109" s="181" t="s">
        <v>19</v>
      </c>
      <c r="L109" s="40"/>
      <c r="M109" s="186" t="s">
        <v>19</v>
      </c>
      <c r="N109" s="187" t="s">
        <v>45</v>
      </c>
      <c r="O109" s="65"/>
      <c r="P109" s="188">
        <f>O109*H109</f>
        <v>0</v>
      </c>
      <c r="Q109" s="188">
        <v>0.2339</v>
      </c>
      <c r="R109" s="188">
        <f>Q109*H109</f>
        <v>0.2339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254</v>
      </c>
      <c r="AT109" s="190" t="s">
        <v>173</v>
      </c>
      <c r="AU109" s="190" t="s">
        <v>85</v>
      </c>
      <c r="AY109" s="18" t="s">
        <v>171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85</v>
      </c>
      <c r="BK109" s="191">
        <f>ROUND(I109*H109,2)</f>
        <v>0</v>
      </c>
      <c r="BL109" s="18" t="s">
        <v>254</v>
      </c>
      <c r="BM109" s="190" t="s">
        <v>3561</v>
      </c>
    </row>
    <row r="110" spans="1:65" s="13" customFormat="1" ht="11.25">
      <c r="B110" s="192"/>
      <c r="C110" s="193"/>
      <c r="D110" s="194" t="s">
        <v>180</v>
      </c>
      <c r="E110" s="195" t="s">
        <v>19</v>
      </c>
      <c r="F110" s="196" t="s">
        <v>79</v>
      </c>
      <c r="G110" s="193"/>
      <c r="H110" s="197">
        <v>1</v>
      </c>
      <c r="I110" s="198"/>
      <c r="J110" s="193"/>
      <c r="K110" s="193"/>
      <c r="L110" s="199"/>
      <c r="M110" s="200"/>
      <c r="N110" s="201"/>
      <c r="O110" s="201"/>
      <c r="P110" s="201"/>
      <c r="Q110" s="201"/>
      <c r="R110" s="201"/>
      <c r="S110" s="201"/>
      <c r="T110" s="202"/>
      <c r="AT110" s="203" t="s">
        <v>180</v>
      </c>
      <c r="AU110" s="203" t="s">
        <v>85</v>
      </c>
      <c r="AV110" s="13" t="s">
        <v>85</v>
      </c>
      <c r="AW110" s="13" t="s">
        <v>34</v>
      </c>
      <c r="AX110" s="13" t="s">
        <v>79</v>
      </c>
      <c r="AY110" s="203" t="s">
        <v>171</v>
      </c>
    </row>
    <row r="111" spans="1:65" s="2" customFormat="1" ht="33" customHeight="1">
      <c r="A111" s="35"/>
      <c r="B111" s="36"/>
      <c r="C111" s="179" t="s">
        <v>186</v>
      </c>
      <c r="D111" s="179" t="s">
        <v>173</v>
      </c>
      <c r="E111" s="180" t="s">
        <v>2276</v>
      </c>
      <c r="F111" s="181" t="s">
        <v>2277</v>
      </c>
      <c r="G111" s="182" t="s">
        <v>2261</v>
      </c>
      <c r="H111" s="183">
        <v>1</v>
      </c>
      <c r="I111" s="184"/>
      <c r="J111" s="185">
        <f>ROUND(I111*H111,2)</f>
        <v>0</v>
      </c>
      <c r="K111" s="181" t="s">
        <v>19</v>
      </c>
      <c r="L111" s="40"/>
      <c r="M111" s="186" t="s">
        <v>19</v>
      </c>
      <c r="N111" s="187" t="s">
        <v>45</v>
      </c>
      <c r="O111" s="65"/>
      <c r="P111" s="188">
        <f>O111*H111</f>
        <v>0</v>
      </c>
      <c r="Q111" s="188">
        <v>0.17771999999999999</v>
      </c>
      <c r="R111" s="188">
        <f>Q111*H111</f>
        <v>0.17771999999999999</v>
      </c>
      <c r="S111" s="188">
        <v>0</v>
      </c>
      <c r="T111" s="18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254</v>
      </c>
      <c r="AT111" s="190" t="s">
        <v>173</v>
      </c>
      <c r="AU111" s="190" t="s">
        <v>85</v>
      </c>
      <c r="AY111" s="18" t="s">
        <v>171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85</v>
      </c>
      <c r="BK111" s="191">
        <f>ROUND(I111*H111,2)</f>
        <v>0</v>
      </c>
      <c r="BL111" s="18" t="s">
        <v>254</v>
      </c>
      <c r="BM111" s="190" t="s">
        <v>3562</v>
      </c>
    </row>
    <row r="112" spans="1:65" s="13" customFormat="1" ht="11.25">
      <c r="B112" s="192"/>
      <c r="C112" s="193"/>
      <c r="D112" s="194" t="s">
        <v>180</v>
      </c>
      <c r="E112" s="195" t="s">
        <v>19</v>
      </c>
      <c r="F112" s="196" t="s">
        <v>79</v>
      </c>
      <c r="G112" s="193"/>
      <c r="H112" s="197">
        <v>1</v>
      </c>
      <c r="I112" s="198"/>
      <c r="J112" s="193"/>
      <c r="K112" s="193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180</v>
      </c>
      <c r="AU112" s="203" t="s">
        <v>85</v>
      </c>
      <c r="AV112" s="13" t="s">
        <v>85</v>
      </c>
      <c r="AW112" s="13" t="s">
        <v>34</v>
      </c>
      <c r="AX112" s="13" t="s">
        <v>79</v>
      </c>
      <c r="AY112" s="203" t="s">
        <v>171</v>
      </c>
    </row>
    <row r="113" spans="1:65" s="2" customFormat="1" ht="44.25" customHeight="1">
      <c r="A113" s="35"/>
      <c r="B113" s="36"/>
      <c r="C113" s="179" t="s">
        <v>218</v>
      </c>
      <c r="D113" s="179" t="s">
        <v>173</v>
      </c>
      <c r="E113" s="180" t="s">
        <v>2279</v>
      </c>
      <c r="F113" s="181" t="s">
        <v>2280</v>
      </c>
      <c r="G113" s="182" t="s">
        <v>215</v>
      </c>
      <c r="H113" s="183">
        <v>0.58899999999999997</v>
      </c>
      <c r="I113" s="184"/>
      <c r="J113" s="185">
        <f>ROUND(I113*H113,2)</f>
        <v>0</v>
      </c>
      <c r="K113" s="181" t="s">
        <v>177</v>
      </c>
      <c r="L113" s="40"/>
      <c r="M113" s="186" t="s">
        <v>19</v>
      </c>
      <c r="N113" s="187" t="s">
        <v>45</v>
      </c>
      <c r="O113" s="65"/>
      <c r="P113" s="188">
        <f>O113*H113</f>
        <v>0</v>
      </c>
      <c r="Q113" s="188">
        <v>0</v>
      </c>
      <c r="R113" s="188">
        <f>Q113*H113</f>
        <v>0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254</v>
      </c>
      <c r="AT113" s="190" t="s">
        <v>173</v>
      </c>
      <c r="AU113" s="190" t="s">
        <v>85</v>
      </c>
      <c r="AY113" s="18" t="s">
        <v>171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85</v>
      </c>
      <c r="BK113" s="191">
        <f>ROUND(I113*H113,2)</f>
        <v>0</v>
      </c>
      <c r="BL113" s="18" t="s">
        <v>254</v>
      </c>
      <c r="BM113" s="190" t="s">
        <v>3563</v>
      </c>
    </row>
    <row r="114" spans="1:65" s="2" customFormat="1" ht="48">
      <c r="A114" s="35"/>
      <c r="B114" s="36"/>
      <c r="C114" s="179" t="s">
        <v>223</v>
      </c>
      <c r="D114" s="179" t="s">
        <v>173</v>
      </c>
      <c r="E114" s="180" t="s">
        <v>2282</v>
      </c>
      <c r="F114" s="181" t="s">
        <v>2283</v>
      </c>
      <c r="G114" s="182" t="s">
        <v>215</v>
      </c>
      <c r="H114" s="183">
        <v>0.58899999999999997</v>
      </c>
      <c r="I114" s="184"/>
      <c r="J114" s="185">
        <f>ROUND(I114*H114,2)</f>
        <v>0</v>
      </c>
      <c r="K114" s="181" t="s">
        <v>177</v>
      </c>
      <c r="L114" s="40"/>
      <c r="M114" s="186" t="s">
        <v>19</v>
      </c>
      <c r="N114" s="187" t="s">
        <v>45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254</v>
      </c>
      <c r="AT114" s="190" t="s">
        <v>173</v>
      </c>
      <c r="AU114" s="190" t="s">
        <v>85</v>
      </c>
      <c r="AY114" s="18" t="s">
        <v>171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85</v>
      </c>
      <c r="BK114" s="191">
        <f>ROUND(I114*H114,2)</f>
        <v>0</v>
      </c>
      <c r="BL114" s="18" t="s">
        <v>254</v>
      </c>
      <c r="BM114" s="190" t="s">
        <v>3564</v>
      </c>
    </row>
    <row r="115" spans="1:65" s="12" customFormat="1" ht="22.9" customHeight="1">
      <c r="B115" s="163"/>
      <c r="C115" s="164"/>
      <c r="D115" s="165" t="s">
        <v>72</v>
      </c>
      <c r="E115" s="177" t="s">
        <v>2285</v>
      </c>
      <c r="F115" s="177" t="s">
        <v>2286</v>
      </c>
      <c r="G115" s="164"/>
      <c r="H115" s="164"/>
      <c r="I115" s="167"/>
      <c r="J115" s="178">
        <f>BK115</f>
        <v>0</v>
      </c>
      <c r="K115" s="164"/>
      <c r="L115" s="169"/>
      <c r="M115" s="170"/>
      <c r="N115" s="171"/>
      <c r="O115" s="171"/>
      <c r="P115" s="172">
        <f>SUM(P116:P135)</f>
        <v>0</v>
      </c>
      <c r="Q115" s="171"/>
      <c r="R115" s="172">
        <f>SUM(R116:R135)</f>
        <v>0.28820999999999997</v>
      </c>
      <c r="S115" s="171"/>
      <c r="T115" s="173">
        <f>SUM(T116:T135)</f>
        <v>0</v>
      </c>
      <c r="AR115" s="174" t="s">
        <v>85</v>
      </c>
      <c r="AT115" s="175" t="s">
        <v>72</v>
      </c>
      <c r="AU115" s="175" t="s">
        <v>79</v>
      </c>
      <c r="AY115" s="174" t="s">
        <v>171</v>
      </c>
      <c r="BK115" s="176">
        <f>SUM(BK116:BK135)</f>
        <v>0</v>
      </c>
    </row>
    <row r="116" spans="1:65" s="2" customFormat="1" ht="16.5" customHeight="1">
      <c r="A116" s="35"/>
      <c r="B116" s="36"/>
      <c r="C116" s="179" t="s">
        <v>228</v>
      </c>
      <c r="D116" s="179" t="s">
        <v>173</v>
      </c>
      <c r="E116" s="180" t="s">
        <v>2287</v>
      </c>
      <c r="F116" s="181" t="s">
        <v>2288</v>
      </c>
      <c r="G116" s="182" t="s">
        <v>266</v>
      </c>
      <c r="H116" s="183">
        <v>2</v>
      </c>
      <c r="I116" s="184"/>
      <c r="J116" s="185">
        <f>ROUND(I116*H116,2)</f>
        <v>0</v>
      </c>
      <c r="K116" s="181" t="s">
        <v>19</v>
      </c>
      <c r="L116" s="40"/>
      <c r="M116" s="186" t="s">
        <v>19</v>
      </c>
      <c r="N116" s="187" t="s">
        <v>45</v>
      </c>
      <c r="O116" s="65"/>
      <c r="P116" s="188">
        <f>O116*H116</f>
        <v>0</v>
      </c>
      <c r="Q116" s="188">
        <v>1.6299999999999999E-3</v>
      </c>
      <c r="R116" s="188">
        <f>Q116*H116</f>
        <v>3.2599999999999999E-3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254</v>
      </c>
      <c r="AT116" s="190" t="s">
        <v>173</v>
      </c>
      <c r="AU116" s="190" t="s">
        <v>85</v>
      </c>
      <c r="AY116" s="18" t="s">
        <v>171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85</v>
      </c>
      <c r="BK116" s="191">
        <f>ROUND(I116*H116,2)</f>
        <v>0</v>
      </c>
      <c r="BL116" s="18" t="s">
        <v>254</v>
      </c>
      <c r="BM116" s="190" t="s">
        <v>3565</v>
      </c>
    </row>
    <row r="117" spans="1:65" s="13" customFormat="1" ht="11.25">
      <c r="B117" s="192"/>
      <c r="C117" s="193"/>
      <c r="D117" s="194" t="s">
        <v>180</v>
      </c>
      <c r="E117" s="195" t="s">
        <v>19</v>
      </c>
      <c r="F117" s="196" t="s">
        <v>85</v>
      </c>
      <c r="G117" s="193"/>
      <c r="H117" s="197">
        <v>2</v>
      </c>
      <c r="I117" s="198"/>
      <c r="J117" s="193"/>
      <c r="K117" s="193"/>
      <c r="L117" s="199"/>
      <c r="M117" s="200"/>
      <c r="N117" s="201"/>
      <c r="O117" s="201"/>
      <c r="P117" s="201"/>
      <c r="Q117" s="201"/>
      <c r="R117" s="201"/>
      <c r="S117" s="201"/>
      <c r="T117" s="202"/>
      <c r="AT117" s="203" t="s">
        <v>180</v>
      </c>
      <c r="AU117" s="203" t="s">
        <v>85</v>
      </c>
      <c r="AV117" s="13" t="s">
        <v>85</v>
      </c>
      <c r="AW117" s="13" t="s">
        <v>34</v>
      </c>
      <c r="AX117" s="13" t="s">
        <v>79</v>
      </c>
      <c r="AY117" s="203" t="s">
        <v>171</v>
      </c>
    </row>
    <row r="118" spans="1:65" s="2" customFormat="1" ht="24">
      <c r="A118" s="35"/>
      <c r="B118" s="36"/>
      <c r="C118" s="179" t="s">
        <v>235</v>
      </c>
      <c r="D118" s="179" t="s">
        <v>173</v>
      </c>
      <c r="E118" s="180" t="s">
        <v>2290</v>
      </c>
      <c r="F118" s="181" t="s">
        <v>2291</v>
      </c>
      <c r="G118" s="182" t="s">
        <v>318</v>
      </c>
      <c r="H118" s="183">
        <v>110</v>
      </c>
      <c r="I118" s="184"/>
      <c r="J118" s="185">
        <f>ROUND(I118*H118,2)</f>
        <v>0</v>
      </c>
      <c r="K118" s="181" t="s">
        <v>177</v>
      </c>
      <c r="L118" s="40"/>
      <c r="M118" s="186" t="s">
        <v>19</v>
      </c>
      <c r="N118" s="187" t="s">
        <v>45</v>
      </c>
      <c r="O118" s="65"/>
      <c r="P118" s="188">
        <f>O118*H118</f>
        <v>0</v>
      </c>
      <c r="Q118" s="188">
        <v>4.6999999999999999E-4</v>
      </c>
      <c r="R118" s="188">
        <f>Q118*H118</f>
        <v>5.1699999999999996E-2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254</v>
      </c>
      <c r="AT118" s="190" t="s">
        <v>173</v>
      </c>
      <c r="AU118" s="190" t="s">
        <v>85</v>
      </c>
      <c r="AY118" s="18" t="s">
        <v>171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85</v>
      </c>
      <c r="BK118" s="191">
        <f>ROUND(I118*H118,2)</f>
        <v>0</v>
      </c>
      <c r="BL118" s="18" t="s">
        <v>254</v>
      </c>
      <c r="BM118" s="190" t="s">
        <v>3566</v>
      </c>
    </row>
    <row r="119" spans="1:65" s="13" customFormat="1" ht="11.25">
      <c r="B119" s="192"/>
      <c r="C119" s="193"/>
      <c r="D119" s="194" t="s">
        <v>180</v>
      </c>
      <c r="E119" s="195" t="s">
        <v>19</v>
      </c>
      <c r="F119" s="196" t="s">
        <v>3567</v>
      </c>
      <c r="G119" s="193"/>
      <c r="H119" s="197">
        <v>110</v>
      </c>
      <c r="I119" s="198"/>
      <c r="J119" s="193"/>
      <c r="K119" s="193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180</v>
      </c>
      <c r="AU119" s="203" t="s">
        <v>85</v>
      </c>
      <c r="AV119" s="13" t="s">
        <v>85</v>
      </c>
      <c r="AW119" s="13" t="s">
        <v>34</v>
      </c>
      <c r="AX119" s="13" t="s">
        <v>79</v>
      </c>
      <c r="AY119" s="203" t="s">
        <v>171</v>
      </c>
    </row>
    <row r="120" spans="1:65" s="2" customFormat="1" ht="24">
      <c r="A120" s="35"/>
      <c r="B120" s="36"/>
      <c r="C120" s="179" t="s">
        <v>239</v>
      </c>
      <c r="D120" s="179" t="s">
        <v>173</v>
      </c>
      <c r="E120" s="180" t="s">
        <v>2295</v>
      </c>
      <c r="F120" s="181" t="s">
        <v>2296</v>
      </c>
      <c r="G120" s="182" t="s">
        <v>318</v>
      </c>
      <c r="H120" s="183">
        <v>130</v>
      </c>
      <c r="I120" s="184"/>
      <c r="J120" s="185">
        <f>ROUND(I120*H120,2)</f>
        <v>0</v>
      </c>
      <c r="K120" s="181" t="s">
        <v>177</v>
      </c>
      <c r="L120" s="40"/>
      <c r="M120" s="186" t="s">
        <v>19</v>
      </c>
      <c r="N120" s="187" t="s">
        <v>45</v>
      </c>
      <c r="O120" s="65"/>
      <c r="P120" s="188">
        <f>O120*H120</f>
        <v>0</v>
      </c>
      <c r="Q120" s="188">
        <v>5.8E-4</v>
      </c>
      <c r="R120" s="188">
        <f>Q120*H120</f>
        <v>7.5399999999999995E-2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254</v>
      </c>
      <c r="AT120" s="190" t="s">
        <v>173</v>
      </c>
      <c r="AU120" s="190" t="s">
        <v>85</v>
      </c>
      <c r="AY120" s="18" t="s">
        <v>171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85</v>
      </c>
      <c r="BK120" s="191">
        <f>ROUND(I120*H120,2)</f>
        <v>0</v>
      </c>
      <c r="BL120" s="18" t="s">
        <v>254</v>
      </c>
      <c r="BM120" s="190" t="s">
        <v>3568</v>
      </c>
    </row>
    <row r="121" spans="1:65" s="13" customFormat="1" ht="11.25">
      <c r="B121" s="192"/>
      <c r="C121" s="193"/>
      <c r="D121" s="194" t="s">
        <v>180</v>
      </c>
      <c r="E121" s="195" t="s">
        <v>19</v>
      </c>
      <c r="F121" s="196" t="s">
        <v>3569</v>
      </c>
      <c r="G121" s="193"/>
      <c r="H121" s="197">
        <v>130</v>
      </c>
      <c r="I121" s="198"/>
      <c r="J121" s="193"/>
      <c r="K121" s="193"/>
      <c r="L121" s="199"/>
      <c r="M121" s="200"/>
      <c r="N121" s="201"/>
      <c r="O121" s="201"/>
      <c r="P121" s="201"/>
      <c r="Q121" s="201"/>
      <c r="R121" s="201"/>
      <c r="S121" s="201"/>
      <c r="T121" s="202"/>
      <c r="AT121" s="203" t="s">
        <v>180</v>
      </c>
      <c r="AU121" s="203" t="s">
        <v>85</v>
      </c>
      <c r="AV121" s="13" t="s">
        <v>85</v>
      </c>
      <c r="AW121" s="13" t="s">
        <v>34</v>
      </c>
      <c r="AX121" s="13" t="s">
        <v>79</v>
      </c>
      <c r="AY121" s="203" t="s">
        <v>171</v>
      </c>
    </row>
    <row r="122" spans="1:65" s="2" customFormat="1" ht="24">
      <c r="A122" s="35"/>
      <c r="B122" s="36"/>
      <c r="C122" s="179" t="s">
        <v>245</v>
      </c>
      <c r="D122" s="179" t="s">
        <v>173</v>
      </c>
      <c r="E122" s="180" t="s">
        <v>2299</v>
      </c>
      <c r="F122" s="181" t="s">
        <v>2300</v>
      </c>
      <c r="G122" s="182" t="s">
        <v>318</v>
      </c>
      <c r="H122" s="183">
        <v>80</v>
      </c>
      <c r="I122" s="184"/>
      <c r="J122" s="185">
        <f>ROUND(I122*H122,2)</f>
        <v>0</v>
      </c>
      <c r="K122" s="181" t="s">
        <v>177</v>
      </c>
      <c r="L122" s="40"/>
      <c r="M122" s="186" t="s">
        <v>19</v>
      </c>
      <c r="N122" s="187" t="s">
        <v>45</v>
      </c>
      <c r="O122" s="65"/>
      <c r="P122" s="188">
        <f>O122*H122</f>
        <v>0</v>
      </c>
      <c r="Q122" s="188">
        <v>7.2999999999999996E-4</v>
      </c>
      <c r="R122" s="188">
        <f>Q122*H122</f>
        <v>5.8399999999999994E-2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254</v>
      </c>
      <c r="AT122" s="190" t="s">
        <v>173</v>
      </c>
      <c r="AU122" s="190" t="s">
        <v>85</v>
      </c>
      <c r="AY122" s="18" t="s">
        <v>171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85</v>
      </c>
      <c r="BK122" s="191">
        <f>ROUND(I122*H122,2)</f>
        <v>0</v>
      </c>
      <c r="BL122" s="18" t="s">
        <v>254</v>
      </c>
      <c r="BM122" s="190" t="s">
        <v>3570</v>
      </c>
    </row>
    <row r="123" spans="1:65" s="13" customFormat="1" ht="11.25">
      <c r="B123" s="192"/>
      <c r="C123" s="193"/>
      <c r="D123" s="194" t="s">
        <v>180</v>
      </c>
      <c r="E123" s="195" t="s">
        <v>19</v>
      </c>
      <c r="F123" s="196" t="s">
        <v>3571</v>
      </c>
      <c r="G123" s="193"/>
      <c r="H123" s="197">
        <v>80</v>
      </c>
      <c r="I123" s="198"/>
      <c r="J123" s="193"/>
      <c r="K123" s="193"/>
      <c r="L123" s="199"/>
      <c r="M123" s="200"/>
      <c r="N123" s="201"/>
      <c r="O123" s="201"/>
      <c r="P123" s="201"/>
      <c r="Q123" s="201"/>
      <c r="R123" s="201"/>
      <c r="S123" s="201"/>
      <c r="T123" s="202"/>
      <c r="AT123" s="203" t="s">
        <v>180</v>
      </c>
      <c r="AU123" s="203" t="s">
        <v>85</v>
      </c>
      <c r="AV123" s="13" t="s">
        <v>85</v>
      </c>
      <c r="AW123" s="13" t="s">
        <v>34</v>
      </c>
      <c r="AX123" s="13" t="s">
        <v>79</v>
      </c>
      <c r="AY123" s="203" t="s">
        <v>171</v>
      </c>
    </row>
    <row r="124" spans="1:65" s="2" customFormat="1" ht="24">
      <c r="A124" s="35"/>
      <c r="B124" s="36"/>
      <c r="C124" s="179" t="s">
        <v>8</v>
      </c>
      <c r="D124" s="179" t="s">
        <v>173</v>
      </c>
      <c r="E124" s="180" t="s">
        <v>2304</v>
      </c>
      <c r="F124" s="181" t="s">
        <v>2305</v>
      </c>
      <c r="G124" s="182" t="s">
        <v>318</v>
      </c>
      <c r="H124" s="183">
        <v>15</v>
      </c>
      <c r="I124" s="184"/>
      <c r="J124" s="185">
        <f>ROUND(I124*H124,2)</f>
        <v>0</v>
      </c>
      <c r="K124" s="181" t="s">
        <v>177</v>
      </c>
      <c r="L124" s="40"/>
      <c r="M124" s="186" t="s">
        <v>19</v>
      </c>
      <c r="N124" s="187" t="s">
        <v>45</v>
      </c>
      <c r="O124" s="65"/>
      <c r="P124" s="188">
        <f>O124*H124</f>
        <v>0</v>
      </c>
      <c r="Q124" s="188">
        <v>1.2700000000000001E-3</v>
      </c>
      <c r="R124" s="188">
        <f>Q124*H124</f>
        <v>1.9050000000000001E-2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254</v>
      </c>
      <c r="AT124" s="190" t="s">
        <v>173</v>
      </c>
      <c r="AU124" s="190" t="s">
        <v>85</v>
      </c>
      <c r="AY124" s="18" t="s">
        <v>171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85</v>
      </c>
      <c r="BK124" s="191">
        <f>ROUND(I124*H124,2)</f>
        <v>0</v>
      </c>
      <c r="BL124" s="18" t="s">
        <v>254</v>
      </c>
      <c r="BM124" s="190" t="s">
        <v>3572</v>
      </c>
    </row>
    <row r="125" spans="1:65" s="13" customFormat="1" ht="11.25">
      <c r="B125" s="192"/>
      <c r="C125" s="193"/>
      <c r="D125" s="194" t="s">
        <v>180</v>
      </c>
      <c r="E125" s="195" t="s">
        <v>19</v>
      </c>
      <c r="F125" s="196" t="s">
        <v>8</v>
      </c>
      <c r="G125" s="193"/>
      <c r="H125" s="197">
        <v>15</v>
      </c>
      <c r="I125" s="198"/>
      <c r="J125" s="193"/>
      <c r="K125" s="193"/>
      <c r="L125" s="199"/>
      <c r="M125" s="200"/>
      <c r="N125" s="201"/>
      <c r="O125" s="201"/>
      <c r="P125" s="201"/>
      <c r="Q125" s="201"/>
      <c r="R125" s="201"/>
      <c r="S125" s="201"/>
      <c r="T125" s="202"/>
      <c r="AT125" s="203" t="s">
        <v>180</v>
      </c>
      <c r="AU125" s="203" t="s">
        <v>85</v>
      </c>
      <c r="AV125" s="13" t="s">
        <v>85</v>
      </c>
      <c r="AW125" s="13" t="s">
        <v>34</v>
      </c>
      <c r="AX125" s="13" t="s">
        <v>79</v>
      </c>
      <c r="AY125" s="203" t="s">
        <v>171</v>
      </c>
    </row>
    <row r="126" spans="1:65" s="2" customFormat="1" ht="24">
      <c r="A126" s="35"/>
      <c r="B126" s="36"/>
      <c r="C126" s="179" t="s">
        <v>254</v>
      </c>
      <c r="D126" s="179" t="s">
        <v>173</v>
      </c>
      <c r="E126" s="180" t="s">
        <v>2308</v>
      </c>
      <c r="F126" s="181" t="s">
        <v>2309</v>
      </c>
      <c r="G126" s="182" t="s">
        <v>318</v>
      </c>
      <c r="H126" s="183">
        <v>20</v>
      </c>
      <c r="I126" s="184"/>
      <c r="J126" s="185">
        <f>ROUND(I126*H126,2)</f>
        <v>0</v>
      </c>
      <c r="K126" s="181" t="s">
        <v>177</v>
      </c>
      <c r="L126" s="40"/>
      <c r="M126" s="186" t="s">
        <v>19</v>
      </c>
      <c r="N126" s="187" t="s">
        <v>45</v>
      </c>
      <c r="O126" s="65"/>
      <c r="P126" s="188">
        <f>O126*H126</f>
        <v>0</v>
      </c>
      <c r="Q126" s="188">
        <v>1.5900000000000001E-3</v>
      </c>
      <c r="R126" s="188">
        <f>Q126*H126</f>
        <v>3.1800000000000002E-2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254</v>
      </c>
      <c r="AT126" s="190" t="s">
        <v>173</v>
      </c>
      <c r="AU126" s="190" t="s">
        <v>85</v>
      </c>
      <c r="AY126" s="18" t="s">
        <v>171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85</v>
      </c>
      <c r="BK126" s="191">
        <f>ROUND(I126*H126,2)</f>
        <v>0</v>
      </c>
      <c r="BL126" s="18" t="s">
        <v>254</v>
      </c>
      <c r="BM126" s="190" t="s">
        <v>3573</v>
      </c>
    </row>
    <row r="127" spans="1:65" s="13" customFormat="1" ht="11.25">
      <c r="B127" s="192"/>
      <c r="C127" s="193"/>
      <c r="D127" s="194" t="s">
        <v>180</v>
      </c>
      <c r="E127" s="195" t="s">
        <v>19</v>
      </c>
      <c r="F127" s="196" t="s">
        <v>232</v>
      </c>
      <c r="G127" s="193"/>
      <c r="H127" s="197">
        <v>20</v>
      </c>
      <c r="I127" s="198"/>
      <c r="J127" s="193"/>
      <c r="K127" s="193"/>
      <c r="L127" s="199"/>
      <c r="M127" s="200"/>
      <c r="N127" s="201"/>
      <c r="O127" s="201"/>
      <c r="P127" s="201"/>
      <c r="Q127" s="201"/>
      <c r="R127" s="201"/>
      <c r="S127" s="201"/>
      <c r="T127" s="202"/>
      <c r="AT127" s="203" t="s">
        <v>180</v>
      </c>
      <c r="AU127" s="203" t="s">
        <v>85</v>
      </c>
      <c r="AV127" s="13" t="s">
        <v>85</v>
      </c>
      <c r="AW127" s="13" t="s">
        <v>34</v>
      </c>
      <c r="AX127" s="13" t="s">
        <v>79</v>
      </c>
      <c r="AY127" s="203" t="s">
        <v>171</v>
      </c>
    </row>
    <row r="128" spans="1:65" s="2" customFormat="1" ht="24">
      <c r="A128" s="35"/>
      <c r="B128" s="36"/>
      <c r="C128" s="179" t="s">
        <v>259</v>
      </c>
      <c r="D128" s="179" t="s">
        <v>173</v>
      </c>
      <c r="E128" s="180" t="s">
        <v>2311</v>
      </c>
      <c r="F128" s="181" t="s">
        <v>2312</v>
      </c>
      <c r="G128" s="182" t="s">
        <v>266</v>
      </c>
      <c r="H128" s="183">
        <v>72</v>
      </c>
      <c r="I128" s="184"/>
      <c r="J128" s="185">
        <f>ROUND(I128*H128,2)</f>
        <v>0</v>
      </c>
      <c r="K128" s="181" t="s">
        <v>177</v>
      </c>
      <c r="L128" s="40"/>
      <c r="M128" s="186" t="s">
        <v>19</v>
      </c>
      <c r="N128" s="187" t="s">
        <v>45</v>
      </c>
      <c r="O128" s="65"/>
      <c r="P128" s="188">
        <f>O128*H128</f>
        <v>0</v>
      </c>
      <c r="Q128" s="188">
        <v>5.0000000000000002E-5</v>
      </c>
      <c r="R128" s="188">
        <f>Q128*H128</f>
        <v>3.6000000000000003E-3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254</v>
      </c>
      <c r="AT128" s="190" t="s">
        <v>173</v>
      </c>
      <c r="AU128" s="190" t="s">
        <v>85</v>
      </c>
      <c r="AY128" s="18" t="s">
        <v>171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85</v>
      </c>
      <c r="BK128" s="191">
        <f>ROUND(I128*H128,2)</f>
        <v>0</v>
      </c>
      <c r="BL128" s="18" t="s">
        <v>254</v>
      </c>
      <c r="BM128" s="190" t="s">
        <v>3574</v>
      </c>
    </row>
    <row r="129" spans="1:65" s="13" customFormat="1" ht="11.25">
      <c r="B129" s="192"/>
      <c r="C129" s="193"/>
      <c r="D129" s="194" t="s">
        <v>180</v>
      </c>
      <c r="E129" s="195" t="s">
        <v>19</v>
      </c>
      <c r="F129" s="196" t="s">
        <v>3575</v>
      </c>
      <c r="G129" s="193"/>
      <c r="H129" s="197">
        <v>72</v>
      </c>
      <c r="I129" s="198"/>
      <c r="J129" s="193"/>
      <c r="K129" s="193"/>
      <c r="L129" s="199"/>
      <c r="M129" s="200"/>
      <c r="N129" s="201"/>
      <c r="O129" s="201"/>
      <c r="P129" s="201"/>
      <c r="Q129" s="201"/>
      <c r="R129" s="201"/>
      <c r="S129" s="201"/>
      <c r="T129" s="202"/>
      <c r="AT129" s="203" t="s">
        <v>180</v>
      </c>
      <c r="AU129" s="203" t="s">
        <v>85</v>
      </c>
      <c r="AV129" s="13" t="s">
        <v>85</v>
      </c>
      <c r="AW129" s="13" t="s">
        <v>34</v>
      </c>
      <c r="AX129" s="13" t="s">
        <v>79</v>
      </c>
      <c r="AY129" s="203" t="s">
        <v>171</v>
      </c>
    </row>
    <row r="130" spans="1:65" s="2" customFormat="1" ht="24">
      <c r="A130" s="35"/>
      <c r="B130" s="36"/>
      <c r="C130" s="179" t="s">
        <v>216</v>
      </c>
      <c r="D130" s="179" t="s">
        <v>173</v>
      </c>
      <c r="E130" s="180" t="s">
        <v>2314</v>
      </c>
      <c r="F130" s="181" t="s">
        <v>2315</v>
      </c>
      <c r="G130" s="182" t="s">
        <v>318</v>
      </c>
      <c r="H130" s="183">
        <v>375</v>
      </c>
      <c r="I130" s="184"/>
      <c r="J130" s="185">
        <f>ROUND(I130*H130,2)</f>
        <v>0</v>
      </c>
      <c r="K130" s="181" t="s">
        <v>177</v>
      </c>
      <c r="L130" s="40"/>
      <c r="M130" s="186" t="s">
        <v>19</v>
      </c>
      <c r="N130" s="187" t="s">
        <v>45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254</v>
      </c>
      <c r="AT130" s="190" t="s">
        <v>173</v>
      </c>
      <c r="AU130" s="190" t="s">
        <v>85</v>
      </c>
      <c r="AY130" s="18" t="s">
        <v>171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85</v>
      </c>
      <c r="BK130" s="191">
        <f>ROUND(I130*H130,2)</f>
        <v>0</v>
      </c>
      <c r="BL130" s="18" t="s">
        <v>254</v>
      </c>
      <c r="BM130" s="190" t="s">
        <v>3576</v>
      </c>
    </row>
    <row r="131" spans="1:65" s="13" customFormat="1" ht="11.25">
      <c r="B131" s="192"/>
      <c r="C131" s="193"/>
      <c r="D131" s="194" t="s">
        <v>180</v>
      </c>
      <c r="E131" s="195" t="s">
        <v>19</v>
      </c>
      <c r="F131" s="196" t="s">
        <v>3577</v>
      </c>
      <c r="G131" s="193"/>
      <c r="H131" s="197">
        <v>375</v>
      </c>
      <c r="I131" s="198"/>
      <c r="J131" s="193"/>
      <c r="K131" s="193"/>
      <c r="L131" s="199"/>
      <c r="M131" s="200"/>
      <c r="N131" s="201"/>
      <c r="O131" s="201"/>
      <c r="P131" s="201"/>
      <c r="Q131" s="201"/>
      <c r="R131" s="201"/>
      <c r="S131" s="201"/>
      <c r="T131" s="202"/>
      <c r="AT131" s="203" t="s">
        <v>180</v>
      </c>
      <c r="AU131" s="203" t="s">
        <v>85</v>
      </c>
      <c r="AV131" s="13" t="s">
        <v>85</v>
      </c>
      <c r="AW131" s="13" t="s">
        <v>34</v>
      </c>
      <c r="AX131" s="13" t="s">
        <v>79</v>
      </c>
      <c r="AY131" s="203" t="s">
        <v>171</v>
      </c>
    </row>
    <row r="132" spans="1:65" s="2" customFormat="1" ht="55.5" customHeight="1">
      <c r="A132" s="35"/>
      <c r="B132" s="36"/>
      <c r="C132" s="179" t="s">
        <v>270</v>
      </c>
      <c r="D132" s="179" t="s">
        <v>173</v>
      </c>
      <c r="E132" s="180" t="s">
        <v>2331</v>
      </c>
      <c r="F132" s="181" t="s">
        <v>2332</v>
      </c>
      <c r="G132" s="182" t="s">
        <v>318</v>
      </c>
      <c r="H132" s="183">
        <v>375</v>
      </c>
      <c r="I132" s="184"/>
      <c r="J132" s="185">
        <f>ROUND(I132*H132,2)</f>
        <v>0</v>
      </c>
      <c r="K132" s="181" t="s">
        <v>177</v>
      </c>
      <c r="L132" s="40"/>
      <c r="M132" s="186" t="s">
        <v>19</v>
      </c>
      <c r="N132" s="187" t="s">
        <v>45</v>
      </c>
      <c r="O132" s="65"/>
      <c r="P132" s="188">
        <f>O132*H132</f>
        <v>0</v>
      </c>
      <c r="Q132" s="188">
        <v>1.2E-4</v>
      </c>
      <c r="R132" s="188">
        <f>Q132*H132</f>
        <v>4.4999999999999998E-2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254</v>
      </c>
      <c r="AT132" s="190" t="s">
        <v>173</v>
      </c>
      <c r="AU132" s="190" t="s">
        <v>85</v>
      </c>
      <c r="AY132" s="18" t="s">
        <v>171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85</v>
      </c>
      <c r="BK132" s="191">
        <f>ROUND(I132*H132,2)</f>
        <v>0</v>
      </c>
      <c r="BL132" s="18" t="s">
        <v>254</v>
      </c>
      <c r="BM132" s="190" t="s">
        <v>3578</v>
      </c>
    </row>
    <row r="133" spans="1:65" s="13" customFormat="1" ht="11.25">
      <c r="B133" s="192"/>
      <c r="C133" s="193"/>
      <c r="D133" s="194" t="s">
        <v>180</v>
      </c>
      <c r="E133" s="195" t="s">
        <v>19</v>
      </c>
      <c r="F133" s="196" t="s">
        <v>3577</v>
      </c>
      <c r="G133" s="193"/>
      <c r="H133" s="197">
        <v>375</v>
      </c>
      <c r="I133" s="198"/>
      <c r="J133" s="193"/>
      <c r="K133" s="193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180</v>
      </c>
      <c r="AU133" s="203" t="s">
        <v>85</v>
      </c>
      <c r="AV133" s="13" t="s">
        <v>85</v>
      </c>
      <c r="AW133" s="13" t="s">
        <v>34</v>
      </c>
      <c r="AX133" s="13" t="s">
        <v>79</v>
      </c>
      <c r="AY133" s="203" t="s">
        <v>171</v>
      </c>
    </row>
    <row r="134" spans="1:65" s="2" customFormat="1" ht="44.25" customHeight="1">
      <c r="A134" s="35"/>
      <c r="B134" s="36"/>
      <c r="C134" s="179" t="s">
        <v>232</v>
      </c>
      <c r="D134" s="179" t="s">
        <v>173</v>
      </c>
      <c r="E134" s="180" t="s">
        <v>2335</v>
      </c>
      <c r="F134" s="181" t="s">
        <v>2336</v>
      </c>
      <c r="G134" s="182" t="s">
        <v>215</v>
      </c>
      <c r="H134" s="183">
        <v>0.28799999999999998</v>
      </c>
      <c r="I134" s="184"/>
      <c r="J134" s="185">
        <f>ROUND(I134*H134,2)</f>
        <v>0</v>
      </c>
      <c r="K134" s="181" t="s">
        <v>177</v>
      </c>
      <c r="L134" s="40"/>
      <c r="M134" s="186" t="s">
        <v>19</v>
      </c>
      <c r="N134" s="187" t="s">
        <v>45</v>
      </c>
      <c r="O134" s="65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254</v>
      </c>
      <c r="AT134" s="190" t="s">
        <v>173</v>
      </c>
      <c r="AU134" s="190" t="s">
        <v>85</v>
      </c>
      <c r="AY134" s="18" t="s">
        <v>171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85</v>
      </c>
      <c r="BK134" s="191">
        <f>ROUND(I134*H134,2)</f>
        <v>0</v>
      </c>
      <c r="BL134" s="18" t="s">
        <v>254</v>
      </c>
      <c r="BM134" s="190" t="s">
        <v>3579</v>
      </c>
    </row>
    <row r="135" spans="1:65" s="2" customFormat="1" ht="48">
      <c r="A135" s="35"/>
      <c r="B135" s="36"/>
      <c r="C135" s="179" t="s">
        <v>7</v>
      </c>
      <c r="D135" s="179" t="s">
        <v>173</v>
      </c>
      <c r="E135" s="180" t="s">
        <v>2338</v>
      </c>
      <c r="F135" s="181" t="s">
        <v>2339</v>
      </c>
      <c r="G135" s="182" t="s">
        <v>215</v>
      </c>
      <c r="H135" s="183">
        <v>0.28799999999999998</v>
      </c>
      <c r="I135" s="184"/>
      <c r="J135" s="185">
        <f>ROUND(I135*H135,2)</f>
        <v>0</v>
      </c>
      <c r="K135" s="181" t="s">
        <v>177</v>
      </c>
      <c r="L135" s="40"/>
      <c r="M135" s="186" t="s">
        <v>19</v>
      </c>
      <c r="N135" s="187" t="s">
        <v>45</v>
      </c>
      <c r="O135" s="65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254</v>
      </c>
      <c r="AT135" s="190" t="s">
        <v>173</v>
      </c>
      <c r="AU135" s="190" t="s">
        <v>85</v>
      </c>
      <c r="AY135" s="18" t="s">
        <v>171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85</v>
      </c>
      <c r="BK135" s="191">
        <f>ROUND(I135*H135,2)</f>
        <v>0</v>
      </c>
      <c r="BL135" s="18" t="s">
        <v>254</v>
      </c>
      <c r="BM135" s="190" t="s">
        <v>3580</v>
      </c>
    </row>
    <row r="136" spans="1:65" s="12" customFormat="1" ht="22.9" customHeight="1">
      <c r="B136" s="163"/>
      <c r="C136" s="164"/>
      <c r="D136" s="165" t="s">
        <v>72</v>
      </c>
      <c r="E136" s="177" t="s">
        <v>2341</v>
      </c>
      <c r="F136" s="177" t="s">
        <v>2342</v>
      </c>
      <c r="G136" s="164"/>
      <c r="H136" s="164"/>
      <c r="I136" s="167"/>
      <c r="J136" s="178">
        <f>BK136</f>
        <v>0</v>
      </c>
      <c r="K136" s="164"/>
      <c r="L136" s="169"/>
      <c r="M136" s="170"/>
      <c r="N136" s="171"/>
      <c r="O136" s="171"/>
      <c r="P136" s="172">
        <f>SUM(P137:P178)</f>
        <v>0</v>
      </c>
      <c r="Q136" s="171"/>
      <c r="R136" s="172">
        <f>SUM(R137:R178)</f>
        <v>5.2069999999999998E-2</v>
      </c>
      <c r="S136" s="171"/>
      <c r="T136" s="173">
        <f>SUM(T137:T178)</f>
        <v>0</v>
      </c>
      <c r="AR136" s="174" t="s">
        <v>85</v>
      </c>
      <c r="AT136" s="175" t="s">
        <v>72</v>
      </c>
      <c r="AU136" s="175" t="s">
        <v>79</v>
      </c>
      <c r="AY136" s="174" t="s">
        <v>171</v>
      </c>
      <c r="BK136" s="176">
        <f>SUM(BK137:BK178)</f>
        <v>0</v>
      </c>
    </row>
    <row r="137" spans="1:65" s="2" customFormat="1" ht="24">
      <c r="A137" s="35"/>
      <c r="B137" s="36"/>
      <c r="C137" s="179" t="s">
        <v>284</v>
      </c>
      <c r="D137" s="179" t="s">
        <v>173</v>
      </c>
      <c r="E137" s="180" t="s">
        <v>2343</v>
      </c>
      <c r="F137" s="181" t="s">
        <v>2344</v>
      </c>
      <c r="G137" s="182" t="s">
        <v>266</v>
      </c>
      <c r="H137" s="183">
        <v>28</v>
      </c>
      <c r="I137" s="184"/>
      <c r="J137" s="185">
        <f>ROUND(I137*H137,2)</f>
        <v>0</v>
      </c>
      <c r="K137" s="181" t="s">
        <v>177</v>
      </c>
      <c r="L137" s="40"/>
      <c r="M137" s="186" t="s">
        <v>19</v>
      </c>
      <c r="N137" s="187" t="s">
        <v>45</v>
      </c>
      <c r="O137" s="65"/>
      <c r="P137" s="188">
        <f>O137*H137</f>
        <v>0</v>
      </c>
      <c r="Q137" s="188">
        <v>5.0000000000000002E-5</v>
      </c>
      <c r="R137" s="188">
        <f>Q137*H137</f>
        <v>1.4E-3</v>
      </c>
      <c r="S137" s="188">
        <v>0</v>
      </c>
      <c r="T137" s="18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254</v>
      </c>
      <c r="AT137" s="190" t="s">
        <v>173</v>
      </c>
      <c r="AU137" s="190" t="s">
        <v>85</v>
      </c>
      <c r="AY137" s="18" t="s">
        <v>171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85</v>
      </c>
      <c r="BK137" s="191">
        <f>ROUND(I137*H137,2)</f>
        <v>0</v>
      </c>
      <c r="BL137" s="18" t="s">
        <v>254</v>
      </c>
      <c r="BM137" s="190" t="s">
        <v>3581</v>
      </c>
    </row>
    <row r="138" spans="1:65" s="13" customFormat="1" ht="11.25">
      <c r="B138" s="192"/>
      <c r="C138" s="193"/>
      <c r="D138" s="194" t="s">
        <v>180</v>
      </c>
      <c r="E138" s="195" t="s">
        <v>19</v>
      </c>
      <c r="F138" s="196" t="s">
        <v>3582</v>
      </c>
      <c r="G138" s="193"/>
      <c r="H138" s="197">
        <v>28</v>
      </c>
      <c r="I138" s="198"/>
      <c r="J138" s="193"/>
      <c r="K138" s="193"/>
      <c r="L138" s="199"/>
      <c r="M138" s="200"/>
      <c r="N138" s="201"/>
      <c r="O138" s="201"/>
      <c r="P138" s="201"/>
      <c r="Q138" s="201"/>
      <c r="R138" s="201"/>
      <c r="S138" s="201"/>
      <c r="T138" s="202"/>
      <c r="AT138" s="203" t="s">
        <v>180</v>
      </c>
      <c r="AU138" s="203" t="s">
        <v>85</v>
      </c>
      <c r="AV138" s="13" t="s">
        <v>85</v>
      </c>
      <c r="AW138" s="13" t="s">
        <v>34</v>
      </c>
      <c r="AX138" s="13" t="s">
        <v>79</v>
      </c>
      <c r="AY138" s="203" t="s">
        <v>171</v>
      </c>
    </row>
    <row r="139" spans="1:65" s="2" customFormat="1" ht="24">
      <c r="A139" s="35"/>
      <c r="B139" s="36"/>
      <c r="C139" s="179" t="s">
        <v>291</v>
      </c>
      <c r="D139" s="179" t="s">
        <v>173</v>
      </c>
      <c r="E139" s="180" t="s">
        <v>2347</v>
      </c>
      <c r="F139" s="181" t="s">
        <v>2348</v>
      </c>
      <c r="G139" s="182" t="s">
        <v>266</v>
      </c>
      <c r="H139" s="183">
        <v>11</v>
      </c>
      <c r="I139" s="184"/>
      <c r="J139" s="185">
        <f>ROUND(I139*H139,2)</f>
        <v>0</v>
      </c>
      <c r="K139" s="181" t="s">
        <v>177</v>
      </c>
      <c r="L139" s="40"/>
      <c r="M139" s="186" t="s">
        <v>19</v>
      </c>
      <c r="N139" s="187" t="s">
        <v>45</v>
      </c>
      <c r="O139" s="65"/>
      <c r="P139" s="188">
        <f>O139*H139</f>
        <v>0</v>
      </c>
      <c r="Q139" s="188">
        <v>6.0000000000000002E-5</v>
      </c>
      <c r="R139" s="188">
        <f>Q139*H139</f>
        <v>6.6E-4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254</v>
      </c>
      <c r="AT139" s="190" t="s">
        <v>173</v>
      </c>
      <c r="AU139" s="190" t="s">
        <v>85</v>
      </c>
      <c r="AY139" s="18" t="s">
        <v>171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85</v>
      </c>
      <c r="BK139" s="191">
        <f>ROUND(I139*H139,2)</f>
        <v>0</v>
      </c>
      <c r="BL139" s="18" t="s">
        <v>254</v>
      </c>
      <c r="BM139" s="190" t="s">
        <v>3583</v>
      </c>
    </row>
    <row r="140" spans="1:65" s="13" customFormat="1" ht="11.25">
      <c r="B140" s="192"/>
      <c r="C140" s="193"/>
      <c r="D140" s="194" t="s">
        <v>180</v>
      </c>
      <c r="E140" s="195" t="s">
        <v>19</v>
      </c>
      <c r="F140" s="196" t="s">
        <v>3584</v>
      </c>
      <c r="G140" s="193"/>
      <c r="H140" s="197">
        <v>11</v>
      </c>
      <c r="I140" s="198"/>
      <c r="J140" s="193"/>
      <c r="K140" s="193"/>
      <c r="L140" s="199"/>
      <c r="M140" s="200"/>
      <c r="N140" s="201"/>
      <c r="O140" s="201"/>
      <c r="P140" s="201"/>
      <c r="Q140" s="201"/>
      <c r="R140" s="201"/>
      <c r="S140" s="201"/>
      <c r="T140" s="202"/>
      <c r="AT140" s="203" t="s">
        <v>180</v>
      </c>
      <c r="AU140" s="203" t="s">
        <v>85</v>
      </c>
      <c r="AV140" s="13" t="s">
        <v>85</v>
      </c>
      <c r="AW140" s="13" t="s">
        <v>34</v>
      </c>
      <c r="AX140" s="13" t="s">
        <v>79</v>
      </c>
      <c r="AY140" s="203" t="s">
        <v>171</v>
      </c>
    </row>
    <row r="141" spans="1:65" s="2" customFormat="1" ht="24">
      <c r="A141" s="35"/>
      <c r="B141" s="36"/>
      <c r="C141" s="179" t="s">
        <v>297</v>
      </c>
      <c r="D141" s="179" t="s">
        <v>173</v>
      </c>
      <c r="E141" s="180" t="s">
        <v>2351</v>
      </c>
      <c r="F141" s="181" t="s">
        <v>2352</v>
      </c>
      <c r="G141" s="182" t="s">
        <v>266</v>
      </c>
      <c r="H141" s="183">
        <v>6</v>
      </c>
      <c r="I141" s="184"/>
      <c r="J141" s="185">
        <f>ROUND(I141*H141,2)</f>
        <v>0</v>
      </c>
      <c r="K141" s="181" t="s">
        <v>177</v>
      </c>
      <c r="L141" s="40"/>
      <c r="M141" s="186" t="s">
        <v>19</v>
      </c>
      <c r="N141" s="187" t="s">
        <v>45</v>
      </c>
      <c r="O141" s="65"/>
      <c r="P141" s="188">
        <f>O141*H141</f>
        <v>0</v>
      </c>
      <c r="Q141" s="188">
        <v>3.2000000000000003E-4</v>
      </c>
      <c r="R141" s="188">
        <f>Q141*H141</f>
        <v>1.9200000000000003E-3</v>
      </c>
      <c r="S141" s="188">
        <v>0</v>
      </c>
      <c r="T141" s="18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0" t="s">
        <v>254</v>
      </c>
      <c r="AT141" s="190" t="s">
        <v>173</v>
      </c>
      <c r="AU141" s="190" t="s">
        <v>85</v>
      </c>
      <c r="AY141" s="18" t="s">
        <v>171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85</v>
      </c>
      <c r="BK141" s="191">
        <f>ROUND(I141*H141,2)</f>
        <v>0</v>
      </c>
      <c r="BL141" s="18" t="s">
        <v>254</v>
      </c>
      <c r="BM141" s="190" t="s">
        <v>3585</v>
      </c>
    </row>
    <row r="142" spans="1:65" s="13" customFormat="1" ht="11.25">
      <c r="B142" s="192"/>
      <c r="C142" s="193"/>
      <c r="D142" s="194" t="s">
        <v>180</v>
      </c>
      <c r="E142" s="195" t="s">
        <v>19</v>
      </c>
      <c r="F142" s="196" t="s">
        <v>3317</v>
      </c>
      <c r="G142" s="193"/>
      <c r="H142" s="197">
        <v>6</v>
      </c>
      <c r="I142" s="198"/>
      <c r="J142" s="193"/>
      <c r="K142" s="193"/>
      <c r="L142" s="199"/>
      <c r="M142" s="200"/>
      <c r="N142" s="201"/>
      <c r="O142" s="201"/>
      <c r="P142" s="201"/>
      <c r="Q142" s="201"/>
      <c r="R142" s="201"/>
      <c r="S142" s="201"/>
      <c r="T142" s="202"/>
      <c r="AT142" s="203" t="s">
        <v>180</v>
      </c>
      <c r="AU142" s="203" t="s">
        <v>85</v>
      </c>
      <c r="AV142" s="13" t="s">
        <v>85</v>
      </c>
      <c r="AW142" s="13" t="s">
        <v>34</v>
      </c>
      <c r="AX142" s="13" t="s">
        <v>79</v>
      </c>
      <c r="AY142" s="203" t="s">
        <v>171</v>
      </c>
    </row>
    <row r="143" spans="1:65" s="2" customFormat="1" ht="24">
      <c r="A143" s="35"/>
      <c r="B143" s="36"/>
      <c r="C143" s="179" t="s">
        <v>305</v>
      </c>
      <c r="D143" s="179" t="s">
        <v>173</v>
      </c>
      <c r="E143" s="180" t="s">
        <v>2355</v>
      </c>
      <c r="F143" s="181" t="s">
        <v>2356</v>
      </c>
      <c r="G143" s="182" t="s">
        <v>266</v>
      </c>
      <c r="H143" s="183">
        <v>2</v>
      </c>
      <c r="I143" s="184"/>
      <c r="J143" s="185">
        <f>ROUND(I143*H143,2)</f>
        <v>0</v>
      </c>
      <c r="K143" s="181" t="s">
        <v>177</v>
      </c>
      <c r="L143" s="40"/>
      <c r="M143" s="186" t="s">
        <v>19</v>
      </c>
      <c r="N143" s="187" t="s">
        <v>45</v>
      </c>
      <c r="O143" s="65"/>
      <c r="P143" s="188">
        <f>O143*H143</f>
        <v>0</v>
      </c>
      <c r="Q143" s="188">
        <v>6.8999999999999997E-4</v>
      </c>
      <c r="R143" s="188">
        <f>Q143*H143</f>
        <v>1.3799999999999999E-3</v>
      </c>
      <c r="S143" s="188">
        <v>0</v>
      </c>
      <c r="T143" s="18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254</v>
      </c>
      <c r="AT143" s="190" t="s">
        <v>173</v>
      </c>
      <c r="AU143" s="190" t="s">
        <v>85</v>
      </c>
      <c r="AY143" s="18" t="s">
        <v>171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85</v>
      </c>
      <c r="BK143" s="191">
        <f>ROUND(I143*H143,2)</f>
        <v>0</v>
      </c>
      <c r="BL143" s="18" t="s">
        <v>254</v>
      </c>
      <c r="BM143" s="190" t="s">
        <v>3586</v>
      </c>
    </row>
    <row r="144" spans="1:65" s="13" customFormat="1" ht="11.25">
      <c r="B144" s="192"/>
      <c r="C144" s="193"/>
      <c r="D144" s="194" t="s">
        <v>180</v>
      </c>
      <c r="E144" s="195" t="s">
        <v>19</v>
      </c>
      <c r="F144" s="196" t="s">
        <v>85</v>
      </c>
      <c r="G144" s="193"/>
      <c r="H144" s="197">
        <v>2</v>
      </c>
      <c r="I144" s="198"/>
      <c r="J144" s="193"/>
      <c r="K144" s="193"/>
      <c r="L144" s="199"/>
      <c r="M144" s="200"/>
      <c r="N144" s="201"/>
      <c r="O144" s="201"/>
      <c r="P144" s="201"/>
      <c r="Q144" s="201"/>
      <c r="R144" s="201"/>
      <c r="S144" s="201"/>
      <c r="T144" s="202"/>
      <c r="AT144" s="203" t="s">
        <v>180</v>
      </c>
      <c r="AU144" s="203" t="s">
        <v>85</v>
      </c>
      <c r="AV144" s="13" t="s">
        <v>85</v>
      </c>
      <c r="AW144" s="13" t="s">
        <v>34</v>
      </c>
      <c r="AX144" s="13" t="s">
        <v>79</v>
      </c>
      <c r="AY144" s="203" t="s">
        <v>171</v>
      </c>
    </row>
    <row r="145" spans="1:65" s="2" customFormat="1" ht="36">
      <c r="A145" s="35"/>
      <c r="B145" s="36"/>
      <c r="C145" s="179" t="s">
        <v>310</v>
      </c>
      <c r="D145" s="179" t="s">
        <v>173</v>
      </c>
      <c r="E145" s="180" t="s">
        <v>2358</v>
      </c>
      <c r="F145" s="181" t="s">
        <v>2359</v>
      </c>
      <c r="G145" s="182" t="s">
        <v>266</v>
      </c>
      <c r="H145" s="183">
        <v>6</v>
      </c>
      <c r="I145" s="184"/>
      <c r="J145" s="185">
        <f>ROUND(I145*H145,2)</f>
        <v>0</v>
      </c>
      <c r="K145" s="181" t="s">
        <v>177</v>
      </c>
      <c r="L145" s="40"/>
      <c r="M145" s="186" t="s">
        <v>19</v>
      </c>
      <c r="N145" s="187" t="s">
        <v>45</v>
      </c>
      <c r="O145" s="65"/>
      <c r="P145" s="188">
        <f>O145*H145</f>
        <v>0</v>
      </c>
      <c r="Q145" s="188">
        <v>1.3999999999999999E-4</v>
      </c>
      <c r="R145" s="188">
        <f>Q145*H145</f>
        <v>8.3999999999999993E-4</v>
      </c>
      <c r="S145" s="188">
        <v>0</v>
      </c>
      <c r="T145" s="18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254</v>
      </c>
      <c r="AT145" s="190" t="s">
        <v>173</v>
      </c>
      <c r="AU145" s="190" t="s">
        <v>85</v>
      </c>
      <c r="AY145" s="18" t="s">
        <v>171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85</v>
      </c>
      <c r="BK145" s="191">
        <f>ROUND(I145*H145,2)</f>
        <v>0</v>
      </c>
      <c r="BL145" s="18" t="s">
        <v>254</v>
      </c>
      <c r="BM145" s="190" t="s">
        <v>3587</v>
      </c>
    </row>
    <row r="146" spans="1:65" s="13" customFormat="1" ht="11.25">
      <c r="B146" s="192"/>
      <c r="C146" s="193"/>
      <c r="D146" s="194" t="s">
        <v>180</v>
      </c>
      <c r="E146" s="195" t="s">
        <v>19</v>
      </c>
      <c r="F146" s="196" t="s">
        <v>3317</v>
      </c>
      <c r="G146" s="193"/>
      <c r="H146" s="197">
        <v>6</v>
      </c>
      <c r="I146" s="198"/>
      <c r="J146" s="193"/>
      <c r="K146" s="193"/>
      <c r="L146" s="199"/>
      <c r="M146" s="200"/>
      <c r="N146" s="201"/>
      <c r="O146" s="201"/>
      <c r="P146" s="201"/>
      <c r="Q146" s="201"/>
      <c r="R146" s="201"/>
      <c r="S146" s="201"/>
      <c r="T146" s="202"/>
      <c r="AT146" s="203" t="s">
        <v>180</v>
      </c>
      <c r="AU146" s="203" t="s">
        <v>85</v>
      </c>
      <c r="AV146" s="13" t="s">
        <v>85</v>
      </c>
      <c r="AW146" s="13" t="s">
        <v>34</v>
      </c>
      <c r="AX146" s="13" t="s">
        <v>79</v>
      </c>
      <c r="AY146" s="203" t="s">
        <v>171</v>
      </c>
    </row>
    <row r="147" spans="1:65" s="2" customFormat="1" ht="36">
      <c r="A147" s="35"/>
      <c r="B147" s="36"/>
      <c r="C147" s="179" t="s">
        <v>315</v>
      </c>
      <c r="D147" s="179" t="s">
        <v>173</v>
      </c>
      <c r="E147" s="180" t="s">
        <v>2361</v>
      </c>
      <c r="F147" s="181" t="s">
        <v>2362</v>
      </c>
      <c r="G147" s="182" t="s">
        <v>266</v>
      </c>
      <c r="H147" s="183">
        <v>22</v>
      </c>
      <c r="I147" s="184"/>
      <c r="J147" s="185">
        <f>ROUND(I147*H147,2)</f>
        <v>0</v>
      </c>
      <c r="K147" s="181" t="s">
        <v>177</v>
      </c>
      <c r="L147" s="40"/>
      <c r="M147" s="186" t="s">
        <v>19</v>
      </c>
      <c r="N147" s="187" t="s">
        <v>45</v>
      </c>
      <c r="O147" s="65"/>
      <c r="P147" s="188">
        <f>O147*H147</f>
        <v>0</v>
      </c>
      <c r="Q147" s="188">
        <v>2.9E-4</v>
      </c>
      <c r="R147" s="188">
        <f>Q147*H147</f>
        <v>6.3800000000000003E-3</v>
      </c>
      <c r="S147" s="188">
        <v>0</v>
      </c>
      <c r="T147" s="18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254</v>
      </c>
      <c r="AT147" s="190" t="s">
        <v>173</v>
      </c>
      <c r="AU147" s="190" t="s">
        <v>85</v>
      </c>
      <c r="AY147" s="18" t="s">
        <v>171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85</v>
      </c>
      <c r="BK147" s="191">
        <f>ROUND(I147*H147,2)</f>
        <v>0</v>
      </c>
      <c r="BL147" s="18" t="s">
        <v>254</v>
      </c>
      <c r="BM147" s="190" t="s">
        <v>3588</v>
      </c>
    </row>
    <row r="148" spans="1:65" s="13" customFormat="1" ht="11.25">
      <c r="B148" s="192"/>
      <c r="C148" s="193"/>
      <c r="D148" s="194" t="s">
        <v>180</v>
      </c>
      <c r="E148" s="195" t="s">
        <v>19</v>
      </c>
      <c r="F148" s="196" t="s">
        <v>3589</v>
      </c>
      <c r="G148" s="193"/>
      <c r="H148" s="197">
        <v>22</v>
      </c>
      <c r="I148" s="198"/>
      <c r="J148" s="193"/>
      <c r="K148" s="193"/>
      <c r="L148" s="199"/>
      <c r="M148" s="200"/>
      <c r="N148" s="201"/>
      <c r="O148" s="201"/>
      <c r="P148" s="201"/>
      <c r="Q148" s="201"/>
      <c r="R148" s="201"/>
      <c r="S148" s="201"/>
      <c r="T148" s="202"/>
      <c r="AT148" s="203" t="s">
        <v>180</v>
      </c>
      <c r="AU148" s="203" t="s">
        <v>85</v>
      </c>
      <c r="AV148" s="13" t="s">
        <v>85</v>
      </c>
      <c r="AW148" s="13" t="s">
        <v>34</v>
      </c>
      <c r="AX148" s="13" t="s">
        <v>79</v>
      </c>
      <c r="AY148" s="203" t="s">
        <v>171</v>
      </c>
    </row>
    <row r="149" spans="1:65" s="2" customFormat="1" ht="21.75" customHeight="1">
      <c r="A149" s="35"/>
      <c r="B149" s="36"/>
      <c r="C149" s="179" t="s">
        <v>321</v>
      </c>
      <c r="D149" s="179" t="s">
        <v>173</v>
      </c>
      <c r="E149" s="180" t="s">
        <v>2365</v>
      </c>
      <c r="F149" s="181" t="s">
        <v>2366</v>
      </c>
      <c r="G149" s="182" t="s">
        <v>266</v>
      </c>
      <c r="H149" s="183">
        <v>1</v>
      </c>
      <c r="I149" s="184"/>
      <c r="J149" s="185">
        <f>ROUND(I149*H149,2)</f>
        <v>0</v>
      </c>
      <c r="K149" s="181" t="s">
        <v>177</v>
      </c>
      <c r="L149" s="40"/>
      <c r="M149" s="186" t="s">
        <v>19</v>
      </c>
      <c r="N149" s="187" t="s">
        <v>45</v>
      </c>
      <c r="O149" s="65"/>
      <c r="P149" s="188">
        <f>O149*H149</f>
        <v>0</v>
      </c>
      <c r="Q149" s="188">
        <v>5.2999999999999998E-4</v>
      </c>
      <c r="R149" s="188">
        <f>Q149*H149</f>
        <v>5.2999999999999998E-4</v>
      </c>
      <c r="S149" s="188">
        <v>0</v>
      </c>
      <c r="T149" s="18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254</v>
      </c>
      <c r="AT149" s="190" t="s">
        <v>173</v>
      </c>
      <c r="AU149" s="190" t="s">
        <v>85</v>
      </c>
      <c r="AY149" s="18" t="s">
        <v>171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85</v>
      </c>
      <c r="BK149" s="191">
        <f>ROUND(I149*H149,2)</f>
        <v>0</v>
      </c>
      <c r="BL149" s="18" t="s">
        <v>254</v>
      </c>
      <c r="BM149" s="190" t="s">
        <v>3590</v>
      </c>
    </row>
    <row r="150" spans="1:65" s="13" customFormat="1" ht="11.25">
      <c r="B150" s="192"/>
      <c r="C150" s="193"/>
      <c r="D150" s="194" t="s">
        <v>180</v>
      </c>
      <c r="E150" s="195" t="s">
        <v>19</v>
      </c>
      <c r="F150" s="196" t="s">
        <v>79</v>
      </c>
      <c r="G150" s="193"/>
      <c r="H150" s="197">
        <v>1</v>
      </c>
      <c r="I150" s="198"/>
      <c r="J150" s="193"/>
      <c r="K150" s="193"/>
      <c r="L150" s="199"/>
      <c r="M150" s="200"/>
      <c r="N150" s="201"/>
      <c r="O150" s="201"/>
      <c r="P150" s="201"/>
      <c r="Q150" s="201"/>
      <c r="R150" s="201"/>
      <c r="S150" s="201"/>
      <c r="T150" s="202"/>
      <c r="AT150" s="203" t="s">
        <v>180</v>
      </c>
      <c r="AU150" s="203" t="s">
        <v>85</v>
      </c>
      <c r="AV150" s="13" t="s">
        <v>85</v>
      </c>
      <c r="AW150" s="13" t="s">
        <v>34</v>
      </c>
      <c r="AX150" s="13" t="s">
        <v>79</v>
      </c>
      <c r="AY150" s="203" t="s">
        <v>171</v>
      </c>
    </row>
    <row r="151" spans="1:65" s="2" customFormat="1" ht="21.75" customHeight="1">
      <c r="A151" s="35"/>
      <c r="B151" s="36"/>
      <c r="C151" s="179" t="s">
        <v>326</v>
      </c>
      <c r="D151" s="179" t="s">
        <v>173</v>
      </c>
      <c r="E151" s="180" t="s">
        <v>2368</v>
      </c>
      <c r="F151" s="181" t="s">
        <v>2369</v>
      </c>
      <c r="G151" s="182" t="s">
        <v>266</v>
      </c>
      <c r="H151" s="183">
        <v>1</v>
      </c>
      <c r="I151" s="184"/>
      <c r="J151" s="185">
        <f>ROUND(I151*H151,2)</f>
        <v>0</v>
      </c>
      <c r="K151" s="181" t="s">
        <v>177</v>
      </c>
      <c r="L151" s="40"/>
      <c r="M151" s="186" t="s">
        <v>19</v>
      </c>
      <c r="N151" s="187" t="s">
        <v>45</v>
      </c>
      <c r="O151" s="65"/>
      <c r="P151" s="188">
        <f>O151*H151</f>
        <v>0</v>
      </c>
      <c r="Q151" s="188">
        <v>8.4000000000000003E-4</v>
      </c>
      <c r="R151" s="188">
        <f>Q151*H151</f>
        <v>8.4000000000000003E-4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254</v>
      </c>
      <c r="AT151" s="190" t="s">
        <v>173</v>
      </c>
      <c r="AU151" s="190" t="s">
        <v>85</v>
      </c>
      <c r="AY151" s="18" t="s">
        <v>171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85</v>
      </c>
      <c r="BK151" s="191">
        <f>ROUND(I151*H151,2)</f>
        <v>0</v>
      </c>
      <c r="BL151" s="18" t="s">
        <v>254</v>
      </c>
      <c r="BM151" s="190" t="s">
        <v>3591</v>
      </c>
    </row>
    <row r="152" spans="1:65" s="13" customFormat="1" ht="11.25">
      <c r="B152" s="192"/>
      <c r="C152" s="193"/>
      <c r="D152" s="194" t="s">
        <v>180</v>
      </c>
      <c r="E152" s="195" t="s">
        <v>19</v>
      </c>
      <c r="F152" s="196" t="s">
        <v>79</v>
      </c>
      <c r="G152" s="193"/>
      <c r="H152" s="197">
        <v>1</v>
      </c>
      <c r="I152" s="198"/>
      <c r="J152" s="193"/>
      <c r="K152" s="193"/>
      <c r="L152" s="199"/>
      <c r="M152" s="200"/>
      <c r="N152" s="201"/>
      <c r="O152" s="201"/>
      <c r="P152" s="201"/>
      <c r="Q152" s="201"/>
      <c r="R152" s="201"/>
      <c r="S152" s="201"/>
      <c r="T152" s="202"/>
      <c r="AT152" s="203" t="s">
        <v>180</v>
      </c>
      <c r="AU152" s="203" t="s">
        <v>85</v>
      </c>
      <c r="AV152" s="13" t="s">
        <v>85</v>
      </c>
      <c r="AW152" s="13" t="s">
        <v>34</v>
      </c>
      <c r="AX152" s="13" t="s">
        <v>79</v>
      </c>
      <c r="AY152" s="203" t="s">
        <v>171</v>
      </c>
    </row>
    <row r="153" spans="1:65" s="2" customFormat="1" ht="21.75" customHeight="1">
      <c r="A153" s="35"/>
      <c r="B153" s="36"/>
      <c r="C153" s="179" t="s">
        <v>331</v>
      </c>
      <c r="D153" s="179" t="s">
        <v>173</v>
      </c>
      <c r="E153" s="180" t="s">
        <v>2371</v>
      </c>
      <c r="F153" s="181" t="s">
        <v>2372</v>
      </c>
      <c r="G153" s="182" t="s">
        <v>266</v>
      </c>
      <c r="H153" s="183">
        <v>28</v>
      </c>
      <c r="I153" s="184"/>
      <c r="J153" s="185">
        <f>ROUND(I153*H153,2)</f>
        <v>0</v>
      </c>
      <c r="K153" s="181" t="s">
        <v>177</v>
      </c>
      <c r="L153" s="40"/>
      <c r="M153" s="186" t="s">
        <v>19</v>
      </c>
      <c r="N153" s="187" t="s">
        <v>45</v>
      </c>
      <c r="O153" s="65"/>
      <c r="P153" s="188">
        <f>O153*H153</f>
        <v>0</v>
      </c>
      <c r="Q153" s="188">
        <v>1.9000000000000001E-4</v>
      </c>
      <c r="R153" s="188">
        <f>Q153*H153</f>
        <v>5.3200000000000001E-3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254</v>
      </c>
      <c r="AT153" s="190" t="s">
        <v>173</v>
      </c>
      <c r="AU153" s="190" t="s">
        <v>85</v>
      </c>
      <c r="AY153" s="18" t="s">
        <v>171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85</v>
      </c>
      <c r="BK153" s="191">
        <f>ROUND(I153*H153,2)</f>
        <v>0</v>
      </c>
      <c r="BL153" s="18" t="s">
        <v>254</v>
      </c>
      <c r="BM153" s="190" t="s">
        <v>3592</v>
      </c>
    </row>
    <row r="154" spans="1:65" s="13" customFormat="1" ht="11.25">
      <c r="B154" s="192"/>
      <c r="C154" s="193"/>
      <c r="D154" s="194" t="s">
        <v>180</v>
      </c>
      <c r="E154" s="195" t="s">
        <v>19</v>
      </c>
      <c r="F154" s="196" t="s">
        <v>3582</v>
      </c>
      <c r="G154" s="193"/>
      <c r="H154" s="197">
        <v>28</v>
      </c>
      <c r="I154" s="198"/>
      <c r="J154" s="193"/>
      <c r="K154" s="193"/>
      <c r="L154" s="199"/>
      <c r="M154" s="200"/>
      <c r="N154" s="201"/>
      <c r="O154" s="201"/>
      <c r="P154" s="201"/>
      <c r="Q154" s="201"/>
      <c r="R154" s="201"/>
      <c r="S154" s="201"/>
      <c r="T154" s="202"/>
      <c r="AT154" s="203" t="s">
        <v>180</v>
      </c>
      <c r="AU154" s="203" t="s">
        <v>85</v>
      </c>
      <c r="AV154" s="13" t="s">
        <v>85</v>
      </c>
      <c r="AW154" s="13" t="s">
        <v>34</v>
      </c>
      <c r="AX154" s="13" t="s">
        <v>79</v>
      </c>
      <c r="AY154" s="203" t="s">
        <v>171</v>
      </c>
    </row>
    <row r="155" spans="1:65" s="2" customFormat="1" ht="21.75" customHeight="1">
      <c r="A155" s="35"/>
      <c r="B155" s="36"/>
      <c r="C155" s="179" t="s">
        <v>337</v>
      </c>
      <c r="D155" s="179" t="s">
        <v>173</v>
      </c>
      <c r="E155" s="180" t="s">
        <v>2375</v>
      </c>
      <c r="F155" s="181" t="s">
        <v>2376</v>
      </c>
      <c r="G155" s="182" t="s">
        <v>266</v>
      </c>
      <c r="H155" s="183">
        <v>28</v>
      </c>
      <c r="I155" s="184"/>
      <c r="J155" s="185">
        <f>ROUND(I155*H155,2)</f>
        <v>0</v>
      </c>
      <c r="K155" s="181" t="s">
        <v>177</v>
      </c>
      <c r="L155" s="40"/>
      <c r="M155" s="186" t="s">
        <v>19</v>
      </c>
      <c r="N155" s="187" t="s">
        <v>45</v>
      </c>
      <c r="O155" s="65"/>
      <c r="P155" s="188">
        <f>O155*H155</f>
        <v>0</v>
      </c>
      <c r="Q155" s="188">
        <v>2.5000000000000001E-4</v>
      </c>
      <c r="R155" s="188">
        <f>Q155*H155</f>
        <v>7.0000000000000001E-3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254</v>
      </c>
      <c r="AT155" s="190" t="s">
        <v>173</v>
      </c>
      <c r="AU155" s="190" t="s">
        <v>85</v>
      </c>
      <c r="AY155" s="18" t="s">
        <v>171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85</v>
      </c>
      <c r="BK155" s="191">
        <f>ROUND(I155*H155,2)</f>
        <v>0</v>
      </c>
      <c r="BL155" s="18" t="s">
        <v>254</v>
      </c>
      <c r="BM155" s="190" t="s">
        <v>3593</v>
      </c>
    </row>
    <row r="156" spans="1:65" s="13" customFormat="1" ht="11.25">
      <c r="B156" s="192"/>
      <c r="C156" s="193"/>
      <c r="D156" s="194" t="s">
        <v>180</v>
      </c>
      <c r="E156" s="195" t="s">
        <v>19</v>
      </c>
      <c r="F156" s="196" t="s">
        <v>3582</v>
      </c>
      <c r="G156" s="193"/>
      <c r="H156" s="197">
        <v>28</v>
      </c>
      <c r="I156" s="198"/>
      <c r="J156" s="193"/>
      <c r="K156" s="193"/>
      <c r="L156" s="199"/>
      <c r="M156" s="200"/>
      <c r="N156" s="201"/>
      <c r="O156" s="201"/>
      <c r="P156" s="201"/>
      <c r="Q156" s="201"/>
      <c r="R156" s="201"/>
      <c r="S156" s="201"/>
      <c r="T156" s="202"/>
      <c r="AT156" s="203" t="s">
        <v>180</v>
      </c>
      <c r="AU156" s="203" t="s">
        <v>85</v>
      </c>
      <c r="AV156" s="13" t="s">
        <v>85</v>
      </c>
      <c r="AW156" s="13" t="s">
        <v>34</v>
      </c>
      <c r="AX156" s="13" t="s">
        <v>79</v>
      </c>
      <c r="AY156" s="203" t="s">
        <v>171</v>
      </c>
    </row>
    <row r="157" spans="1:65" s="2" customFormat="1" ht="21.75" customHeight="1">
      <c r="A157" s="35"/>
      <c r="B157" s="36"/>
      <c r="C157" s="179" t="s">
        <v>341</v>
      </c>
      <c r="D157" s="179" t="s">
        <v>173</v>
      </c>
      <c r="E157" s="180" t="s">
        <v>2378</v>
      </c>
      <c r="F157" s="181" t="s">
        <v>2379</v>
      </c>
      <c r="G157" s="182" t="s">
        <v>266</v>
      </c>
      <c r="H157" s="183">
        <v>10</v>
      </c>
      <c r="I157" s="184"/>
      <c r="J157" s="185">
        <f>ROUND(I157*H157,2)</f>
        <v>0</v>
      </c>
      <c r="K157" s="181" t="s">
        <v>177</v>
      </c>
      <c r="L157" s="40"/>
      <c r="M157" s="186" t="s">
        <v>19</v>
      </c>
      <c r="N157" s="187" t="s">
        <v>45</v>
      </c>
      <c r="O157" s="65"/>
      <c r="P157" s="188">
        <f>O157*H157</f>
        <v>0</v>
      </c>
      <c r="Q157" s="188">
        <v>3.6000000000000002E-4</v>
      </c>
      <c r="R157" s="188">
        <f>Q157*H157</f>
        <v>3.6000000000000003E-3</v>
      </c>
      <c r="S157" s="188">
        <v>0</v>
      </c>
      <c r="T157" s="18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254</v>
      </c>
      <c r="AT157" s="190" t="s">
        <v>173</v>
      </c>
      <c r="AU157" s="190" t="s">
        <v>85</v>
      </c>
      <c r="AY157" s="18" t="s">
        <v>171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85</v>
      </c>
      <c r="BK157" s="191">
        <f>ROUND(I157*H157,2)</f>
        <v>0</v>
      </c>
      <c r="BL157" s="18" t="s">
        <v>254</v>
      </c>
      <c r="BM157" s="190" t="s">
        <v>3594</v>
      </c>
    </row>
    <row r="158" spans="1:65" s="13" customFormat="1" ht="11.25">
      <c r="B158" s="192"/>
      <c r="C158" s="193"/>
      <c r="D158" s="194" t="s">
        <v>180</v>
      </c>
      <c r="E158" s="195" t="s">
        <v>19</v>
      </c>
      <c r="F158" s="196" t="s">
        <v>3595</v>
      </c>
      <c r="G158" s="193"/>
      <c r="H158" s="197">
        <v>10</v>
      </c>
      <c r="I158" s="198"/>
      <c r="J158" s="193"/>
      <c r="K158" s="193"/>
      <c r="L158" s="199"/>
      <c r="M158" s="200"/>
      <c r="N158" s="201"/>
      <c r="O158" s="201"/>
      <c r="P158" s="201"/>
      <c r="Q158" s="201"/>
      <c r="R158" s="201"/>
      <c r="S158" s="201"/>
      <c r="T158" s="202"/>
      <c r="AT158" s="203" t="s">
        <v>180</v>
      </c>
      <c r="AU158" s="203" t="s">
        <v>85</v>
      </c>
      <c r="AV158" s="13" t="s">
        <v>85</v>
      </c>
      <c r="AW158" s="13" t="s">
        <v>34</v>
      </c>
      <c r="AX158" s="13" t="s">
        <v>79</v>
      </c>
      <c r="AY158" s="203" t="s">
        <v>171</v>
      </c>
    </row>
    <row r="159" spans="1:65" s="2" customFormat="1" ht="21.75" customHeight="1">
      <c r="A159" s="35"/>
      <c r="B159" s="36"/>
      <c r="C159" s="179" t="s">
        <v>346</v>
      </c>
      <c r="D159" s="179" t="s">
        <v>173</v>
      </c>
      <c r="E159" s="180" t="s">
        <v>2382</v>
      </c>
      <c r="F159" s="181" t="s">
        <v>2383</v>
      </c>
      <c r="G159" s="182" t="s">
        <v>266</v>
      </c>
      <c r="H159" s="183">
        <v>8</v>
      </c>
      <c r="I159" s="184"/>
      <c r="J159" s="185">
        <f>ROUND(I159*H159,2)</f>
        <v>0</v>
      </c>
      <c r="K159" s="181" t="s">
        <v>177</v>
      </c>
      <c r="L159" s="40"/>
      <c r="M159" s="186" t="s">
        <v>19</v>
      </c>
      <c r="N159" s="187" t="s">
        <v>45</v>
      </c>
      <c r="O159" s="65"/>
      <c r="P159" s="188">
        <f>O159*H159</f>
        <v>0</v>
      </c>
      <c r="Q159" s="188">
        <v>4.4000000000000002E-4</v>
      </c>
      <c r="R159" s="188">
        <f>Q159*H159</f>
        <v>3.5200000000000001E-3</v>
      </c>
      <c r="S159" s="188">
        <v>0</v>
      </c>
      <c r="T159" s="18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0" t="s">
        <v>254</v>
      </c>
      <c r="AT159" s="190" t="s">
        <v>173</v>
      </c>
      <c r="AU159" s="190" t="s">
        <v>85</v>
      </c>
      <c r="AY159" s="18" t="s">
        <v>171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85</v>
      </c>
      <c r="BK159" s="191">
        <f>ROUND(I159*H159,2)</f>
        <v>0</v>
      </c>
      <c r="BL159" s="18" t="s">
        <v>254</v>
      </c>
      <c r="BM159" s="190" t="s">
        <v>3596</v>
      </c>
    </row>
    <row r="160" spans="1:65" s="13" customFormat="1" ht="11.25">
      <c r="B160" s="192"/>
      <c r="C160" s="193"/>
      <c r="D160" s="194" t="s">
        <v>180</v>
      </c>
      <c r="E160" s="195" t="s">
        <v>19</v>
      </c>
      <c r="F160" s="196" t="s">
        <v>186</v>
      </c>
      <c r="G160" s="193"/>
      <c r="H160" s="197">
        <v>8</v>
      </c>
      <c r="I160" s="198"/>
      <c r="J160" s="193"/>
      <c r="K160" s="193"/>
      <c r="L160" s="199"/>
      <c r="M160" s="200"/>
      <c r="N160" s="201"/>
      <c r="O160" s="201"/>
      <c r="P160" s="201"/>
      <c r="Q160" s="201"/>
      <c r="R160" s="201"/>
      <c r="S160" s="201"/>
      <c r="T160" s="202"/>
      <c r="AT160" s="203" t="s">
        <v>180</v>
      </c>
      <c r="AU160" s="203" t="s">
        <v>85</v>
      </c>
      <c r="AV160" s="13" t="s">
        <v>85</v>
      </c>
      <c r="AW160" s="13" t="s">
        <v>34</v>
      </c>
      <c r="AX160" s="13" t="s">
        <v>79</v>
      </c>
      <c r="AY160" s="203" t="s">
        <v>171</v>
      </c>
    </row>
    <row r="161" spans="1:65" s="2" customFormat="1" ht="21.75" customHeight="1">
      <c r="A161" s="35"/>
      <c r="B161" s="36"/>
      <c r="C161" s="179" t="s">
        <v>351</v>
      </c>
      <c r="D161" s="179" t="s">
        <v>173</v>
      </c>
      <c r="E161" s="180" t="s">
        <v>2385</v>
      </c>
      <c r="F161" s="181" t="s">
        <v>2386</v>
      </c>
      <c r="G161" s="182" t="s">
        <v>266</v>
      </c>
      <c r="H161" s="183">
        <v>4</v>
      </c>
      <c r="I161" s="184"/>
      <c r="J161" s="185">
        <f>ROUND(I161*H161,2)</f>
        <v>0</v>
      </c>
      <c r="K161" s="181" t="s">
        <v>177</v>
      </c>
      <c r="L161" s="40"/>
      <c r="M161" s="186" t="s">
        <v>19</v>
      </c>
      <c r="N161" s="187" t="s">
        <v>45</v>
      </c>
      <c r="O161" s="65"/>
      <c r="P161" s="188">
        <f>O161*H161</f>
        <v>0</v>
      </c>
      <c r="Q161" s="188">
        <v>7.5000000000000002E-4</v>
      </c>
      <c r="R161" s="188">
        <f>Q161*H161</f>
        <v>3.0000000000000001E-3</v>
      </c>
      <c r="S161" s="188">
        <v>0</v>
      </c>
      <c r="T161" s="18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0" t="s">
        <v>254</v>
      </c>
      <c r="AT161" s="190" t="s">
        <v>173</v>
      </c>
      <c r="AU161" s="190" t="s">
        <v>85</v>
      </c>
      <c r="AY161" s="18" t="s">
        <v>171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85</v>
      </c>
      <c r="BK161" s="191">
        <f>ROUND(I161*H161,2)</f>
        <v>0</v>
      </c>
      <c r="BL161" s="18" t="s">
        <v>254</v>
      </c>
      <c r="BM161" s="190" t="s">
        <v>3597</v>
      </c>
    </row>
    <row r="162" spans="1:65" s="13" customFormat="1" ht="11.25">
      <c r="B162" s="192"/>
      <c r="C162" s="193"/>
      <c r="D162" s="194" t="s">
        <v>180</v>
      </c>
      <c r="E162" s="195" t="s">
        <v>19</v>
      </c>
      <c r="F162" s="196" t="s">
        <v>178</v>
      </c>
      <c r="G162" s="193"/>
      <c r="H162" s="197">
        <v>4</v>
      </c>
      <c r="I162" s="198"/>
      <c r="J162" s="193"/>
      <c r="K162" s="193"/>
      <c r="L162" s="199"/>
      <c r="M162" s="200"/>
      <c r="N162" s="201"/>
      <c r="O162" s="201"/>
      <c r="P162" s="201"/>
      <c r="Q162" s="201"/>
      <c r="R162" s="201"/>
      <c r="S162" s="201"/>
      <c r="T162" s="202"/>
      <c r="AT162" s="203" t="s">
        <v>180</v>
      </c>
      <c r="AU162" s="203" t="s">
        <v>85</v>
      </c>
      <c r="AV162" s="13" t="s">
        <v>85</v>
      </c>
      <c r="AW162" s="13" t="s">
        <v>34</v>
      </c>
      <c r="AX162" s="13" t="s">
        <v>79</v>
      </c>
      <c r="AY162" s="203" t="s">
        <v>171</v>
      </c>
    </row>
    <row r="163" spans="1:65" s="2" customFormat="1" ht="24">
      <c r="A163" s="35"/>
      <c r="B163" s="36"/>
      <c r="C163" s="179" t="s">
        <v>356</v>
      </c>
      <c r="D163" s="179" t="s">
        <v>173</v>
      </c>
      <c r="E163" s="180" t="s">
        <v>2388</v>
      </c>
      <c r="F163" s="181" t="s">
        <v>2389</v>
      </c>
      <c r="G163" s="182" t="s">
        <v>266</v>
      </c>
      <c r="H163" s="183">
        <v>22</v>
      </c>
      <c r="I163" s="184"/>
      <c r="J163" s="185">
        <f>ROUND(I163*H163,2)</f>
        <v>0</v>
      </c>
      <c r="K163" s="181" t="s">
        <v>177</v>
      </c>
      <c r="L163" s="40"/>
      <c r="M163" s="186" t="s">
        <v>19</v>
      </c>
      <c r="N163" s="187" t="s">
        <v>45</v>
      </c>
      <c r="O163" s="65"/>
      <c r="P163" s="188">
        <f>O163*H163</f>
        <v>0</v>
      </c>
      <c r="Q163" s="188">
        <v>2.7E-4</v>
      </c>
      <c r="R163" s="188">
        <f>Q163*H163</f>
        <v>5.94E-3</v>
      </c>
      <c r="S163" s="188">
        <v>0</v>
      </c>
      <c r="T163" s="18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254</v>
      </c>
      <c r="AT163" s="190" t="s">
        <v>173</v>
      </c>
      <c r="AU163" s="190" t="s">
        <v>85</v>
      </c>
      <c r="AY163" s="18" t="s">
        <v>171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85</v>
      </c>
      <c r="BK163" s="191">
        <f>ROUND(I163*H163,2)</f>
        <v>0</v>
      </c>
      <c r="BL163" s="18" t="s">
        <v>254</v>
      </c>
      <c r="BM163" s="190" t="s">
        <v>3598</v>
      </c>
    </row>
    <row r="164" spans="1:65" s="13" customFormat="1" ht="11.25">
      <c r="B164" s="192"/>
      <c r="C164" s="193"/>
      <c r="D164" s="194" t="s">
        <v>180</v>
      </c>
      <c r="E164" s="195" t="s">
        <v>19</v>
      </c>
      <c r="F164" s="196" t="s">
        <v>3589</v>
      </c>
      <c r="G164" s="193"/>
      <c r="H164" s="197">
        <v>22</v>
      </c>
      <c r="I164" s="198"/>
      <c r="J164" s="193"/>
      <c r="K164" s="193"/>
      <c r="L164" s="199"/>
      <c r="M164" s="200"/>
      <c r="N164" s="201"/>
      <c r="O164" s="201"/>
      <c r="P164" s="201"/>
      <c r="Q164" s="201"/>
      <c r="R164" s="201"/>
      <c r="S164" s="201"/>
      <c r="T164" s="202"/>
      <c r="AT164" s="203" t="s">
        <v>180</v>
      </c>
      <c r="AU164" s="203" t="s">
        <v>85</v>
      </c>
      <c r="AV164" s="13" t="s">
        <v>85</v>
      </c>
      <c r="AW164" s="13" t="s">
        <v>34</v>
      </c>
      <c r="AX164" s="13" t="s">
        <v>79</v>
      </c>
      <c r="AY164" s="203" t="s">
        <v>171</v>
      </c>
    </row>
    <row r="165" spans="1:65" s="2" customFormat="1" ht="24">
      <c r="A165" s="35"/>
      <c r="B165" s="36"/>
      <c r="C165" s="179" t="s">
        <v>361</v>
      </c>
      <c r="D165" s="179" t="s">
        <v>173</v>
      </c>
      <c r="E165" s="180" t="s">
        <v>2391</v>
      </c>
      <c r="F165" s="181" t="s">
        <v>2392</v>
      </c>
      <c r="G165" s="182" t="s">
        <v>266</v>
      </c>
      <c r="H165" s="183">
        <v>8</v>
      </c>
      <c r="I165" s="184"/>
      <c r="J165" s="185">
        <f>ROUND(I165*H165,2)</f>
        <v>0</v>
      </c>
      <c r="K165" s="181" t="s">
        <v>177</v>
      </c>
      <c r="L165" s="40"/>
      <c r="M165" s="186" t="s">
        <v>19</v>
      </c>
      <c r="N165" s="187" t="s">
        <v>45</v>
      </c>
      <c r="O165" s="65"/>
      <c r="P165" s="188">
        <f>O165*H165</f>
        <v>0</v>
      </c>
      <c r="Q165" s="188">
        <v>1.8000000000000001E-4</v>
      </c>
      <c r="R165" s="188">
        <f>Q165*H165</f>
        <v>1.4400000000000001E-3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254</v>
      </c>
      <c r="AT165" s="190" t="s">
        <v>173</v>
      </c>
      <c r="AU165" s="190" t="s">
        <v>85</v>
      </c>
      <c r="AY165" s="18" t="s">
        <v>171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85</v>
      </c>
      <c r="BK165" s="191">
        <f>ROUND(I165*H165,2)</f>
        <v>0</v>
      </c>
      <c r="BL165" s="18" t="s">
        <v>254</v>
      </c>
      <c r="BM165" s="190" t="s">
        <v>3599</v>
      </c>
    </row>
    <row r="166" spans="1:65" s="13" customFormat="1" ht="11.25">
      <c r="B166" s="192"/>
      <c r="C166" s="193"/>
      <c r="D166" s="194" t="s">
        <v>180</v>
      </c>
      <c r="E166" s="195" t="s">
        <v>19</v>
      </c>
      <c r="F166" s="196" t="s">
        <v>186</v>
      </c>
      <c r="G166" s="193"/>
      <c r="H166" s="197">
        <v>8</v>
      </c>
      <c r="I166" s="198"/>
      <c r="J166" s="193"/>
      <c r="K166" s="193"/>
      <c r="L166" s="199"/>
      <c r="M166" s="200"/>
      <c r="N166" s="201"/>
      <c r="O166" s="201"/>
      <c r="P166" s="201"/>
      <c r="Q166" s="201"/>
      <c r="R166" s="201"/>
      <c r="S166" s="201"/>
      <c r="T166" s="202"/>
      <c r="AT166" s="203" t="s">
        <v>180</v>
      </c>
      <c r="AU166" s="203" t="s">
        <v>85</v>
      </c>
      <c r="AV166" s="13" t="s">
        <v>85</v>
      </c>
      <c r="AW166" s="13" t="s">
        <v>34</v>
      </c>
      <c r="AX166" s="13" t="s">
        <v>79</v>
      </c>
      <c r="AY166" s="203" t="s">
        <v>171</v>
      </c>
    </row>
    <row r="167" spans="1:65" s="2" customFormat="1" ht="24">
      <c r="A167" s="35"/>
      <c r="B167" s="36"/>
      <c r="C167" s="179" t="s">
        <v>376</v>
      </c>
      <c r="D167" s="179" t="s">
        <v>173</v>
      </c>
      <c r="E167" s="180" t="s">
        <v>2394</v>
      </c>
      <c r="F167" s="181" t="s">
        <v>2395</v>
      </c>
      <c r="G167" s="182" t="s">
        <v>266</v>
      </c>
      <c r="H167" s="183">
        <v>4</v>
      </c>
      <c r="I167" s="184"/>
      <c r="J167" s="185">
        <f>ROUND(I167*H167,2)</f>
        <v>0</v>
      </c>
      <c r="K167" s="181" t="s">
        <v>177</v>
      </c>
      <c r="L167" s="40"/>
      <c r="M167" s="186" t="s">
        <v>19</v>
      </c>
      <c r="N167" s="187" t="s">
        <v>45</v>
      </c>
      <c r="O167" s="65"/>
      <c r="P167" s="188">
        <f>O167*H167</f>
        <v>0</v>
      </c>
      <c r="Q167" s="188">
        <v>2.2000000000000001E-4</v>
      </c>
      <c r="R167" s="188">
        <f>Q167*H167</f>
        <v>8.8000000000000003E-4</v>
      </c>
      <c r="S167" s="188">
        <v>0</v>
      </c>
      <c r="T167" s="18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254</v>
      </c>
      <c r="AT167" s="190" t="s">
        <v>173</v>
      </c>
      <c r="AU167" s="190" t="s">
        <v>85</v>
      </c>
      <c r="AY167" s="18" t="s">
        <v>171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85</v>
      </c>
      <c r="BK167" s="191">
        <f>ROUND(I167*H167,2)</f>
        <v>0</v>
      </c>
      <c r="BL167" s="18" t="s">
        <v>254</v>
      </c>
      <c r="BM167" s="190" t="s">
        <v>3600</v>
      </c>
    </row>
    <row r="168" spans="1:65" s="13" customFormat="1" ht="11.25">
      <c r="B168" s="192"/>
      <c r="C168" s="193"/>
      <c r="D168" s="194" t="s">
        <v>180</v>
      </c>
      <c r="E168" s="195" t="s">
        <v>19</v>
      </c>
      <c r="F168" s="196" t="s">
        <v>178</v>
      </c>
      <c r="G168" s="193"/>
      <c r="H168" s="197">
        <v>4</v>
      </c>
      <c r="I168" s="198"/>
      <c r="J168" s="193"/>
      <c r="K168" s="193"/>
      <c r="L168" s="199"/>
      <c r="M168" s="200"/>
      <c r="N168" s="201"/>
      <c r="O168" s="201"/>
      <c r="P168" s="201"/>
      <c r="Q168" s="201"/>
      <c r="R168" s="201"/>
      <c r="S168" s="201"/>
      <c r="T168" s="202"/>
      <c r="AT168" s="203" t="s">
        <v>180</v>
      </c>
      <c r="AU168" s="203" t="s">
        <v>85</v>
      </c>
      <c r="AV168" s="13" t="s">
        <v>85</v>
      </c>
      <c r="AW168" s="13" t="s">
        <v>34</v>
      </c>
      <c r="AX168" s="13" t="s">
        <v>79</v>
      </c>
      <c r="AY168" s="203" t="s">
        <v>171</v>
      </c>
    </row>
    <row r="169" spans="1:65" s="2" customFormat="1" ht="24">
      <c r="A169" s="35"/>
      <c r="B169" s="36"/>
      <c r="C169" s="179" t="s">
        <v>381</v>
      </c>
      <c r="D169" s="179" t="s">
        <v>173</v>
      </c>
      <c r="E169" s="180" t="s">
        <v>2397</v>
      </c>
      <c r="F169" s="181" t="s">
        <v>2398</v>
      </c>
      <c r="G169" s="182" t="s">
        <v>266</v>
      </c>
      <c r="H169" s="183">
        <v>1</v>
      </c>
      <c r="I169" s="184"/>
      <c r="J169" s="185">
        <f>ROUND(I169*H169,2)</f>
        <v>0</v>
      </c>
      <c r="K169" s="181" t="s">
        <v>177</v>
      </c>
      <c r="L169" s="40"/>
      <c r="M169" s="186" t="s">
        <v>19</v>
      </c>
      <c r="N169" s="187" t="s">
        <v>45</v>
      </c>
      <c r="O169" s="65"/>
      <c r="P169" s="188">
        <f>O169*H169</f>
        <v>0</v>
      </c>
      <c r="Q169" s="188">
        <v>3.4000000000000002E-4</v>
      </c>
      <c r="R169" s="188">
        <f>Q169*H169</f>
        <v>3.4000000000000002E-4</v>
      </c>
      <c r="S169" s="188">
        <v>0</v>
      </c>
      <c r="T169" s="18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254</v>
      </c>
      <c r="AT169" s="190" t="s">
        <v>173</v>
      </c>
      <c r="AU169" s="190" t="s">
        <v>85</v>
      </c>
      <c r="AY169" s="18" t="s">
        <v>171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85</v>
      </c>
      <c r="BK169" s="191">
        <f>ROUND(I169*H169,2)</f>
        <v>0</v>
      </c>
      <c r="BL169" s="18" t="s">
        <v>254</v>
      </c>
      <c r="BM169" s="190" t="s">
        <v>3601</v>
      </c>
    </row>
    <row r="170" spans="1:65" s="13" customFormat="1" ht="11.25">
      <c r="B170" s="192"/>
      <c r="C170" s="193"/>
      <c r="D170" s="194" t="s">
        <v>180</v>
      </c>
      <c r="E170" s="195" t="s">
        <v>19</v>
      </c>
      <c r="F170" s="196" t="s">
        <v>79</v>
      </c>
      <c r="G170" s="193"/>
      <c r="H170" s="197">
        <v>1</v>
      </c>
      <c r="I170" s="198"/>
      <c r="J170" s="193"/>
      <c r="K170" s="193"/>
      <c r="L170" s="199"/>
      <c r="M170" s="200"/>
      <c r="N170" s="201"/>
      <c r="O170" s="201"/>
      <c r="P170" s="201"/>
      <c r="Q170" s="201"/>
      <c r="R170" s="201"/>
      <c r="S170" s="201"/>
      <c r="T170" s="202"/>
      <c r="AT170" s="203" t="s">
        <v>180</v>
      </c>
      <c r="AU170" s="203" t="s">
        <v>85</v>
      </c>
      <c r="AV170" s="13" t="s">
        <v>85</v>
      </c>
      <c r="AW170" s="13" t="s">
        <v>34</v>
      </c>
      <c r="AX170" s="13" t="s">
        <v>79</v>
      </c>
      <c r="AY170" s="203" t="s">
        <v>171</v>
      </c>
    </row>
    <row r="171" spans="1:65" s="2" customFormat="1" ht="24">
      <c r="A171" s="35"/>
      <c r="B171" s="36"/>
      <c r="C171" s="179" t="s">
        <v>386</v>
      </c>
      <c r="D171" s="179" t="s">
        <v>173</v>
      </c>
      <c r="E171" s="180" t="s">
        <v>2400</v>
      </c>
      <c r="F171" s="181" t="s">
        <v>2401</v>
      </c>
      <c r="G171" s="182" t="s">
        <v>266</v>
      </c>
      <c r="H171" s="183">
        <v>4</v>
      </c>
      <c r="I171" s="184"/>
      <c r="J171" s="185">
        <f>ROUND(I171*H171,2)</f>
        <v>0</v>
      </c>
      <c r="K171" s="181" t="s">
        <v>177</v>
      </c>
      <c r="L171" s="40"/>
      <c r="M171" s="186" t="s">
        <v>19</v>
      </c>
      <c r="N171" s="187" t="s">
        <v>45</v>
      </c>
      <c r="O171" s="65"/>
      <c r="P171" s="188">
        <f>O171*H171</f>
        <v>0</v>
      </c>
      <c r="Q171" s="188">
        <v>5.0000000000000001E-4</v>
      </c>
      <c r="R171" s="188">
        <f>Q171*H171</f>
        <v>2E-3</v>
      </c>
      <c r="S171" s="188">
        <v>0</v>
      </c>
      <c r="T171" s="18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0" t="s">
        <v>254</v>
      </c>
      <c r="AT171" s="190" t="s">
        <v>173</v>
      </c>
      <c r="AU171" s="190" t="s">
        <v>85</v>
      </c>
      <c r="AY171" s="18" t="s">
        <v>171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85</v>
      </c>
      <c r="BK171" s="191">
        <f>ROUND(I171*H171,2)</f>
        <v>0</v>
      </c>
      <c r="BL171" s="18" t="s">
        <v>254</v>
      </c>
      <c r="BM171" s="190" t="s">
        <v>3602</v>
      </c>
    </row>
    <row r="172" spans="1:65" s="13" customFormat="1" ht="11.25">
      <c r="B172" s="192"/>
      <c r="C172" s="193"/>
      <c r="D172" s="194" t="s">
        <v>180</v>
      </c>
      <c r="E172" s="195" t="s">
        <v>19</v>
      </c>
      <c r="F172" s="196" t="s">
        <v>178</v>
      </c>
      <c r="G172" s="193"/>
      <c r="H172" s="197">
        <v>4</v>
      </c>
      <c r="I172" s="198"/>
      <c r="J172" s="193"/>
      <c r="K172" s="193"/>
      <c r="L172" s="199"/>
      <c r="M172" s="200"/>
      <c r="N172" s="201"/>
      <c r="O172" s="201"/>
      <c r="P172" s="201"/>
      <c r="Q172" s="201"/>
      <c r="R172" s="201"/>
      <c r="S172" s="201"/>
      <c r="T172" s="202"/>
      <c r="AT172" s="203" t="s">
        <v>180</v>
      </c>
      <c r="AU172" s="203" t="s">
        <v>85</v>
      </c>
      <c r="AV172" s="13" t="s">
        <v>85</v>
      </c>
      <c r="AW172" s="13" t="s">
        <v>34</v>
      </c>
      <c r="AX172" s="13" t="s">
        <v>79</v>
      </c>
      <c r="AY172" s="203" t="s">
        <v>171</v>
      </c>
    </row>
    <row r="173" spans="1:65" s="2" customFormat="1" ht="24">
      <c r="A173" s="35"/>
      <c r="B173" s="36"/>
      <c r="C173" s="179" t="s">
        <v>391</v>
      </c>
      <c r="D173" s="179" t="s">
        <v>173</v>
      </c>
      <c r="E173" s="180" t="s">
        <v>2403</v>
      </c>
      <c r="F173" s="181" t="s">
        <v>2404</v>
      </c>
      <c r="G173" s="182" t="s">
        <v>266</v>
      </c>
      <c r="H173" s="183">
        <v>4</v>
      </c>
      <c r="I173" s="184"/>
      <c r="J173" s="185">
        <f>ROUND(I173*H173,2)</f>
        <v>0</v>
      </c>
      <c r="K173" s="181" t="s">
        <v>177</v>
      </c>
      <c r="L173" s="40"/>
      <c r="M173" s="186" t="s">
        <v>19</v>
      </c>
      <c r="N173" s="187" t="s">
        <v>45</v>
      </c>
      <c r="O173" s="65"/>
      <c r="P173" s="188">
        <f>O173*H173</f>
        <v>0</v>
      </c>
      <c r="Q173" s="188">
        <v>6.9999999999999999E-4</v>
      </c>
      <c r="R173" s="188">
        <f>Q173*H173</f>
        <v>2.8E-3</v>
      </c>
      <c r="S173" s="188">
        <v>0</v>
      </c>
      <c r="T173" s="18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254</v>
      </c>
      <c r="AT173" s="190" t="s">
        <v>173</v>
      </c>
      <c r="AU173" s="190" t="s">
        <v>85</v>
      </c>
      <c r="AY173" s="18" t="s">
        <v>171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85</v>
      </c>
      <c r="BK173" s="191">
        <f>ROUND(I173*H173,2)</f>
        <v>0</v>
      </c>
      <c r="BL173" s="18" t="s">
        <v>254</v>
      </c>
      <c r="BM173" s="190" t="s">
        <v>3603</v>
      </c>
    </row>
    <row r="174" spans="1:65" s="13" customFormat="1" ht="11.25">
      <c r="B174" s="192"/>
      <c r="C174" s="193"/>
      <c r="D174" s="194" t="s">
        <v>180</v>
      </c>
      <c r="E174" s="195" t="s">
        <v>19</v>
      </c>
      <c r="F174" s="196" t="s">
        <v>178</v>
      </c>
      <c r="G174" s="193"/>
      <c r="H174" s="197">
        <v>4</v>
      </c>
      <c r="I174" s="198"/>
      <c r="J174" s="193"/>
      <c r="K174" s="193"/>
      <c r="L174" s="199"/>
      <c r="M174" s="200"/>
      <c r="N174" s="201"/>
      <c r="O174" s="201"/>
      <c r="P174" s="201"/>
      <c r="Q174" s="201"/>
      <c r="R174" s="201"/>
      <c r="S174" s="201"/>
      <c r="T174" s="202"/>
      <c r="AT174" s="203" t="s">
        <v>180</v>
      </c>
      <c r="AU174" s="203" t="s">
        <v>85</v>
      </c>
      <c r="AV174" s="13" t="s">
        <v>85</v>
      </c>
      <c r="AW174" s="13" t="s">
        <v>34</v>
      </c>
      <c r="AX174" s="13" t="s">
        <v>79</v>
      </c>
      <c r="AY174" s="203" t="s">
        <v>171</v>
      </c>
    </row>
    <row r="175" spans="1:65" s="2" customFormat="1" ht="36">
      <c r="A175" s="35"/>
      <c r="B175" s="36"/>
      <c r="C175" s="179" t="s">
        <v>396</v>
      </c>
      <c r="D175" s="179" t="s">
        <v>173</v>
      </c>
      <c r="E175" s="180" t="s">
        <v>2406</v>
      </c>
      <c r="F175" s="181" t="s">
        <v>2407</v>
      </c>
      <c r="G175" s="182" t="s">
        <v>266</v>
      </c>
      <c r="H175" s="183">
        <v>4</v>
      </c>
      <c r="I175" s="184"/>
      <c r="J175" s="185">
        <f>ROUND(I175*H175,2)</f>
        <v>0</v>
      </c>
      <c r="K175" s="181" t="s">
        <v>177</v>
      </c>
      <c r="L175" s="40"/>
      <c r="M175" s="186" t="s">
        <v>19</v>
      </c>
      <c r="N175" s="187" t="s">
        <v>45</v>
      </c>
      <c r="O175" s="65"/>
      <c r="P175" s="188">
        <f>O175*H175</f>
        <v>0</v>
      </c>
      <c r="Q175" s="188">
        <v>5.6999999999999998E-4</v>
      </c>
      <c r="R175" s="188">
        <f>Q175*H175</f>
        <v>2.2799999999999999E-3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254</v>
      </c>
      <c r="AT175" s="190" t="s">
        <v>173</v>
      </c>
      <c r="AU175" s="190" t="s">
        <v>85</v>
      </c>
      <c r="AY175" s="18" t="s">
        <v>171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85</v>
      </c>
      <c r="BK175" s="191">
        <f>ROUND(I175*H175,2)</f>
        <v>0</v>
      </c>
      <c r="BL175" s="18" t="s">
        <v>254</v>
      </c>
      <c r="BM175" s="190" t="s">
        <v>3604</v>
      </c>
    </row>
    <row r="176" spans="1:65" s="13" customFormat="1" ht="11.25">
      <c r="B176" s="192"/>
      <c r="C176" s="193"/>
      <c r="D176" s="194" t="s">
        <v>180</v>
      </c>
      <c r="E176" s="195" t="s">
        <v>19</v>
      </c>
      <c r="F176" s="196" t="s">
        <v>178</v>
      </c>
      <c r="G176" s="193"/>
      <c r="H176" s="197">
        <v>4</v>
      </c>
      <c r="I176" s="198"/>
      <c r="J176" s="193"/>
      <c r="K176" s="193"/>
      <c r="L176" s="199"/>
      <c r="M176" s="200"/>
      <c r="N176" s="201"/>
      <c r="O176" s="201"/>
      <c r="P176" s="201"/>
      <c r="Q176" s="201"/>
      <c r="R176" s="201"/>
      <c r="S176" s="201"/>
      <c r="T176" s="202"/>
      <c r="AT176" s="203" t="s">
        <v>180</v>
      </c>
      <c r="AU176" s="203" t="s">
        <v>85</v>
      </c>
      <c r="AV176" s="13" t="s">
        <v>85</v>
      </c>
      <c r="AW176" s="13" t="s">
        <v>34</v>
      </c>
      <c r="AX176" s="13" t="s">
        <v>79</v>
      </c>
      <c r="AY176" s="203" t="s">
        <v>171</v>
      </c>
    </row>
    <row r="177" spans="1:65" s="2" customFormat="1" ht="44.25" customHeight="1">
      <c r="A177" s="35"/>
      <c r="B177" s="36"/>
      <c r="C177" s="179" t="s">
        <v>402</v>
      </c>
      <c r="D177" s="179" t="s">
        <v>173</v>
      </c>
      <c r="E177" s="180" t="s">
        <v>2409</v>
      </c>
      <c r="F177" s="181" t="s">
        <v>2410</v>
      </c>
      <c r="G177" s="182" t="s">
        <v>215</v>
      </c>
      <c r="H177" s="183">
        <v>5.1999999999999998E-2</v>
      </c>
      <c r="I177" s="184"/>
      <c r="J177" s="185">
        <f>ROUND(I177*H177,2)</f>
        <v>0</v>
      </c>
      <c r="K177" s="181" t="s">
        <v>177</v>
      </c>
      <c r="L177" s="40"/>
      <c r="M177" s="186" t="s">
        <v>19</v>
      </c>
      <c r="N177" s="187" t="s">
        <v>45</v>
      </c>
      <c r="O177" s="65"/>
      <c r="P177" s="188">
        <f>O177*H177</f>
        <v>0</v>
      </c>
      <c r="Q177" s="188">
        <v>0</v>
      </c>
      <c r="R177" s="188">
        <f>Q177*H177</f>
        <v>0</v>
      </c>
      <c r="S177" s="188">
        <v>0</v>
      </c>
      <c r="T177" s="18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0" t="s">
        <v>254</v>
      </c>
      <c r="AT177" s="190" t="s">
        <v>173</v>
      </c>
      <c r="AU177" s="190" t="s">
        <v>85</v>
      </c>
      <c r="AY177" s="18" t="s">
        <v>171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85</v>
      </c>
      <c r="BK177" s="191">
        <f>ROUND(I177*H177,2)</f>
        <v>0</v>
      </c>
      <c r="BL177" s="18" t="s">
        <v>254</v>
      </c>
      <c r="BM177" s="190" t="s">
        <v>3605</v>
      </c>
    </row>
    <row r="178" spans="1:65" s="2" customFormat="1" ht="48">
      <c r="A178" s="35"/>
      <c r="B178" s="36"/>
      <c r="C178" s="179" t="s">
        <v>407</v>
      </c>
      <c r="D178" s="179" t="s">
        <v>173</v>
      </c>
      <c r="E178" s="180" t="s">
        <v>2412</v>
      </c>
      <c r="F178" s="181" t="s">
        <v>2413</v>
      </c>
      <c r="G178" s="182" t="s">
        <v>215</v>
      </c>
      <c r="H178" s="183">
        <v>5.1999999999999998E-2</v>
      </c>
      <c r="I178" s="184"/>
      <c r="J178" s="185">
        <f>ROUND(I178*H178,2)</f>
        <v>0</v>
      </c>
      <c r="K178" s="181" t="s">
        <v>177</v>
      </c>
      <c r="L178" s="40"/>
      <c r="M178" s="186" t="s">
        <v>19</v>
      </c>
      <c r="N178" s="187" t="s">
        <v>45</v>
      </c>
      <c r="O178" s="65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254</v>
      </c>
      <c r="AT178" s="190" t="s">
        <v>173</v>
      </c>
      <c r="AU178" s="190" t="s">
        <v>85</v>
      </c>
      <c r="AY178" s="18" t="s">
        <v>171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85</v>
      </c>
      <c r="BK178" s="191">
        <f>ROUND(I178*H178,2)</f>
        <v>0</v>
      </c>
      <c r="BL178" s="18" t="s">
        <v>254</v>
      </c>
      <c r="BM178" s="190" t="s">
        <v>3606</v>
      </c>
    </row>
    <row r="179" spans="1:65" s="12" customFormat="1" ht="22.9" customHeight="1">
      <c r="B179" s="163"/>
      <c r="C179" s="164"/>
      <c r="D179" s="165" t="s">
        <v>72</v>
      </c>
      <c r="E179" s="177" t="s">
        <v>2415</v>
      </c>
      <c r="F179" s="177" t="s">
        <v>2416</v>
      </c>
      <c r="G179" s="164"/>
      <c r="H179" s="164"/>
      <c r="I179" s="167"/>
      <c r="J179" s="178">
        <f>BK179</f>
        <v>0</v>
      </c>
      <c r="K179" s="164"/>
      <c r="L179" s="169"/>
      <c r="M179" s="170"/>
      <c r="N179" s="171"/>
      <c r="O179" s="171"/>
      <c r="P179" s="172">
        <f>SUM(P180:P219)</f>
        <v>0</v>
      </c>
      <c r="Q179" s="171"/>
      <c r="R179" s="172">
        <f>SUM(R180:R219)</f>
        <v>0.86064000000000018</v>
      </c>
      <c r="S179" s="171"/>
      <c r="T179" s="173">
        <f>SUM(T180:T219)</f>
        <v>0</v>
      </c>
      <c r="AR179" s="174" t="s">
        <v>85</v>
      </c>
      <c r="AT179" s="175" t="s">
        <v>72</v>
      </c>
      <c r="AU179" s="175" t="s">
        <v>79</v>
      </c>
      <c r="AY179" s="174" t="s">
        <v>171</v>
      </c>
      <c r="BK179" s="176">
        <f>SUM(BK180:BK219)</f>
        <v>0</v>
      </c>
    </row>
    <row r="180" spans="1:65" s="2" customFormat="1" ht="48">
      <c r="A180" s="35"/>
      <c r="B180" s="36"/>
      <c r="C180" s="179" t="s">
        <v>412</v>
      </c>
      <c r="D180" s="179" t="s">
        <v>173</v>
      </c>
      <c r="E180" s="180" t="s">
        <v>3607</v>
      </c>
      <c r="F180" s="181" t="s">
        <v>3608</v>
      </c>
      <c r="G180" s="182" t="s">
        <v>266</v>
      </c>
      <c r="H180" s="183">
        <v>3</v>
      </c>
      <c r="I180" s="184"/>
      <c r="J180" s="185">
        <f>ROUND(I180*H180,2)</f>
        <v>0</v>
      </c>
      <c r="K180" s="181" t="s">
        <v>177</v>
      </c>
      <c r="L180" s="40"/>
      <c r="M180" s="186" t="s">
        <v>19</v>
      </c>
      <c r="N180" s="187" t="s">
        <v>45</v>
      </c>
      <c r="O180" s="65"/>
      <c r="P180" s="188">
        <f>O180*H180</f>
        <v>0</v>
      </c>
      <c r="Q180" s="188">
        <v>1.8599999999999998E-2</v>
      </c>
      <c r="R180" s="188">
        <f>Q180*H180</f>
        <v>5.5799999999999995E-2</v>
      </c>
      <c r="S180" s="188">
        <v>0</v>
      </c>
      <c r="T180" s="18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0" t="s">
        <v>254</v>
      </c>
      <c r="AT180" s="190" t="s">
        <v>173</v>
      </c>
      <c r="AU180" s="190" t="s">
        <v>85</v>
      </c>
      <c r="AY180" s="18" t="s">
        <v>171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85</v>
      </c>
      <c r="BK180" s="191">
        <f>ROUND(I180*H180,2)</f>
        <v>0</v>
      </c>
      <c r="BL180" s="18" t="s">
        <v>254</v>
      </c>
      <c r="BM180" s="190" t="s">
        <v>3609</v>
      </c>
    </row>
    <row r="181" spans="1:65" s="13" customFormat="1" ht="11.25">
      <c r="B181" s="192"/>
      <c r="C181" s="193"/>
      <c r="D181" s="194" t="s">
        <v>180</v>
      </c>
      <c r="E181" s="195" t="s">
        <v>19</v>
      </c>
      <c r="F181" s="196" t="s">
        <v>188</v>
      </c>
      <c r="G181" s="193"/>
      <c r="H181" s="197">
        <v>3</v>
      </c>
      <c r="I181" s="198"/>
      <c r="J181" s="193"/>
      <c r="K181" s="193"/>
      <c r="L181" s="199"/>
      <c r="M181" s="200"/>
      <c r="N181" s="201"/>
      <c r="O181" s="201"/>
      <c r="P181" s="201"/>
      <c r="Q181" s="201"/>
      <c r="R181" s="201"/>
      <c r="S181" s="201"/>
      <c r="T181" s="202"/>
      <c r="AT181" s="203" t="s">
        <v>180</v>
      </c>
      <c r="AU181" s="203" t="s">
        <v>85</v>
      </c>
      <c r="AV181" s="13" t="s">
        <v>85</v>
      </c>
      <c r="AW181" s="13" t="s">
        <v>34</v>
      </c>
      <c r="AX181" s="13" t="s">
        <v>79</v>
      </c>
      <c r="AY181" s="203" t="s">
        <v>171</v>
      </c>
    </row>
    <row r="182" spans="1:65" s="2" customFormat="1" ht="48">
      <c r="A182" s="35"/>
      <c r="B182" s="36"/>
      <c r="C182" s="179" t="s">
        <v>417</v>
      </c>
      <c r="D182" s="179" t="s">
        <v>173</v>
      </c>
      <c r="E182" s="180" t="s">
        <v>2420</v>
      </c>
      <c r="F182" s="181" t="s">
        <v>2421</v>
      </c>
      <c r="G182" s="182" t="s">
        <v>266</v>
      </c>
      <c r="H182" s="183">
        <v>1</v>
      </c>
      <c r="I182" s="184"/>
      <c r="J182" s="185">
        <f>ROUND(I182*H182,2)</f>
        <v>0</v>
      </c>
      <c r="K182" s="181" t="s">
        <v>177</v>
      </c>
      <c r="L182" s="40"/>
      <c r="M182" s="186" t="s">
        <v>19</v>
      </c>
      <c r="N182" s="187" t="s">
        <v>45</v>
      </c>
      <c r="O182" s="65"/>
      <c r="P182" s="188">
        <f>O182*H182</f>
        <v>0</v>
      </c>
      <c r="Q182" s="188">
        <v>2.2700000000000001E-2</v>
      </c>
      <c r="R182" s="188">
        <f>Q182*H182</f>
        <v>2.2700000000000001E-2</v>
      </c>
      <c r="S182" s="188">
        <v>0</v>
      </c>
      <c r="T182" s="18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0" t="s">
        <v>254</v>
      </c>
      <c r="AT182" s="190" t="s">
        <v>173</v>
      </c>
      <c r="AU182" s="190" t="s">
        <v>85</v>
      </c>
      <c r="AY182" s="18" t="s">
        <v>171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85</v>
      </c>
      <c r="BK182" s="191">
        <f>ROUND(I182*H182,2)</f>
        <v>0</v>
      </c>
      <c r="BL182" s="18" t="s">
        <v>254</v>
      </c>
      <c r="BM182" s="190" t="s">
        <v>3610</v>
      </c>
    </row>
    <row r="183" spans="1:65" s="13" customFormat="1" ht="11.25">
      <c r="B183" s="192"/>
      <c r="C183" s="193"/>
      <c r="D183" s="194" t="s">
        <v>180</v>
      </c>
      <c r="E183" s="195" t="s">
        <v>19</v>
      </c>
      <c r="F183" s="196" t="s">
        <v>79</v>
      </c>
      <c r="G183" s="193"/>
      <c r="H183" s="197">
        <v>1</v>
      </c>
      <c r="I183" s="198"/>
      <c r="J183" s="193"/>
      <c r="K183" s="193"/>
      <c r="L183" s="199"/>
      <c r="M183" s="200"/>
      <c r="N183" s="201"/>
      <c r="O183" s="201"/>
      <c r="P183" s="201"/>
      <c r="Q183" s="201"/>
      <c r="R183" s="201"/>
      <c r="S183" s="201"/>
      <c r="T183" s="202"/>
      <c r="AT183" s="203" t="s">
        <v>180</v>
      </c>
      <c r="AU183" s="203" t="s">
        <v>85</v>
      </c>
      <c r="AV183" s="13" t="s">
        <v>85</v>
      </c>
      <c r="AW183" s="13" t="s">
        <v>34</v>
      </c>
      <c r="AX183" s="13" t="s">
        <v>79</v>
      </c>
      <c r="AY183" s="203" t="s">
        <v>171</v>
      </c>
    </row>
    <row r="184" spans="1:65" s="2" customFormat="1" ht="48">
      <c r="A184" s="35"/>
      <c r="B184" s="36"/>
      <c r="C184" s="179" t="s">
        <v>278</v>
      </c>
      <c r="D184" s="179" t="s">
        <v>173</v>
      </c>
      <c r="E184" s="180" t="s">
        <v>3611</v>
      </c>
      <c r="F184" s="181" t="s">
        <v>3612</v>
      </c>
      <c r="G184" s="182" t="s">
        <v>266</v>
      </c>
      <c r="H184" s="183">
        <v>2</v>
      </c>
      <c r="I184" s="184"/>
      <c r="J184" s="185">
        <f>ROUND(I184*H184,2)</f>
        <v>0</v>
      </c>
      <c r="K184" s="181" t="s">
        <v>177</v>
      </c>
      <c r="L184" s="40"/>
      <c r="M184" s="186" t="s">
        <v>19</v>
      </c>
      <c r="N184" s="187" t="s">
        <v>45</v>
      </c>
      <c r="O184" s="65"/>
      <c r="P184" s="188">
        <f>O184*H184</f>
        <v>0</v>
      </c>
      <c r="Q184" s="188">
        <v>2.47E-2</v>
      </c>
      <c r="R184" s="188">
        <f>Q184*H184</f>
        <v>4.9399999999999999E-2</v>
      </c>
      <c r="S184" s="188">
        <v>0</v>
      </c>
      <c r="T184" s="18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0" t="s">
        <v>254</v>
      </c>
      <c r="AT184" s="190" t="s">
        <v>173</v>
      </c>
      <c r="AU184" s="190" t="s">
        <v>85</v>
      </c>
      <c r="AY184" s="18" t="s">
        <v>171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85</v>
      </c>
      <c r="BK184" s="191">
        <f>ROUND(I184*H184,2)</f>
        <v>0</v>
      </c>
      <c r="BL184" s="18" t="s">
        <v>254</v>
      </c>
      <c r="BM184" s="190" t="s">
        <v>3613</v>
      </c>
    </row>
    <row r="185" spans="1:65" s="13" customFormat="1" ht="11.25">
      <c r="B185" s="192"/>
      <c r="C185" s="193"/>
      <c r="D185" s="194" t="s">
        <v>180</v>
      </c>
      <c r="E185" s="195" t="s">
        <v>19</v>
      </c>
      <c r="F185" s="196" t="s">
        <v>85</v>
      </c>
      <c r="G185" s="193"/>
      <c r="H185" s="197">
        <v>2</v>
      </c>
      <c r="I185" s="198"/>
      <c r="J185" s="193"/>
      <c r="K185" s="193"/>
      <c r="L185" s="199"/>
      <c r="M185" s="200"/>
      <c r="N185" s="201"/>
      <c r="O185" s="201"/>
      <c r="P185" s="201"/>
      <c r="Q185" s="201"/>
      <c r="R185" s="201"/>
      <c r="S185" s="201"/>
      <c r="T185" s="202"/>
      <c r="AT185" s="203" t="s">
        <v>180</v>
      </c>
      <c r="AU185" s="203" t="s">
        <v>85</v>
      </c>
      <c r="AV185" s="13" t="s">
        <v>85</v>
      </c>
      <c r="AW185" s="13" t="s">
        <v>34</v>
      </c>
      <c r="AX185" s="13" t="s">
        <v>79</v>
      </c>
      <c r="AY185" s="203" t="s">
        <v>171</v>
      </c>
    </row>
    <row r="186" spans="1:65" s="2" customFormat="1" ht="48">
      <c r="A186" s="35"/>
      <c r="B186" s="36"/>
      <c r="C186" s="179" t="s">
        <v>427</v>
      </c>
      <c r="D186" s="179" t="s">
        <v>173</v>
      </c>
      <c r="E186" s="180" t="s">
        <v>3614</v>
      </c>
      <c r="F186" s="181" t="s">
        <v>3615</v>
      </c>
      <c r="G186" s="182" t="s">
        <v>266</v>
      </c>
      <c r="H186" s="183">
        <v>2</v>
      </c>
      <c r="I186" s="184"/>
      <c r="J186" s="185">
        <f>ROUND(I186*H186,2)</f>
        <v>0</v>
      </c>
      <c r="K186" s="181" t="s">
        <v>177</v>
      </c>
      <c r="L186" s="40"/>
      <c r="M186" s="186" t="s">
        <v>19</v>
      </c>
      <c r="N186" s="187" t="s">
        <v>45</v>
      </c>
      <c r="O186" s="65"/>
      <c r="P186" s="188">
        <f>O186*H186</f>
        <v>0</v>
      </c>
      <c r="Q186" s="188">
        <v>1.942E-2</v>
      </c>
      <c r="R186" s="188">
        <f>Q186*H186</f>
        <v>3.884E-2</v>
      </c>
      <c r="S186" s="188">
        <v>0</v>
      </c>
      <c r="T186" s="18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0" t="s">
        <v>254</v>
      </c>
      <c r="AT186" s="190" t="s">
        <v>173</v>
      </c>
      <c r="AU186" s="190" t="s">
        <v>85</v>
      </c>
      <c r="AY186" s="18" t="s">
        <v>171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85</v>
      </c>
      <c r="BK186" s="191">
        <f>ROUND(I186*H186,2)</f>
        <v>0</v>
      </c>
      <c r="BL186" s="18" t="s">
        <v>254</v>
      </c>
      <c r="BM186" s="190" t="s">
        <v>3616</v>
      </c>
    </row>
    <row r="187" spans="1:65" s="13" customFormat="1" ht="11.25">
      <c r="B187" s="192"/>
      <c r="C187" s="193"/>
      <c r="D187" s="194" t="s">
        <v>180</v>
      </c>
      <c r="E187" s="195" t="s">
        <v>19</v>
      </c>
      <c r="F187" s="196" t="s">
        <v>85</v>
      </c>
      <c r="G187" s="193"/>
      <c r="H187" s="197">
        <v>2</v>
      </c>
      <c r="I187" s="198"/>
      <c r="J187" s="193"/>
      <c r="K187" s="193"/>
      <c r="L187" s="199"/>
      <c r="M187" s="200"/>
      <c r="N187" s="201"/>
      <c r="O187" s="201"/>
      <c r="P187" s="201"/>
      <c r="Q187" s="201"/>
      <c r="R187" s="201"/>
      <c r="S187" s="201"/>
      <c r="T187" s="202"/>
      <c r="AT187" s="203" t="s">
        <v>180</v>
      </c>
      <c r="AU187" s="203" t="s">
        <v>85</v>
      </c>
      <c r="AV187" s="13" t="s">
        <v>85</v>
      </c>
      <c r="AW187" s="13" t="s">
        <v>34</v>
      </c>
      <c r="AX187" s="13" t="s">
        <v>79</v>
      </c>
      <c r="AY187" s="203" t="s">
        <v>171</v>
      </c>
    </row>
    <row r="188" spans="1:65" s="2" customFormat="1" ht="48">
      <c r="A188" s="35"/>
      <c r="B188" s="36"/>
      <c r="C188" s="179" t="s">
        <v>432</v>
      </c>
      <c r="D188" s="179" t="s">
        <v>173</v>
      </c>
      <c r="E188" s="180" t="s">
        <v>3617</v>
      </c>
      <c r="F188" s="181" t="s">
        <v>3618</v>
      </c>
      <c r="G188" s="182" t="s">
        <v>266</v>
      </c>
      <c r="H188" s="183">
        <v>1</v>
      </c>
      <c r="I188" s="184"/>
      <c r="J188" s="185">
        <f>ROUND(I188*H188,2)</f>
        <v>0</v>
      </c>
      <c r="K188" s="181" t="s">
        <v>177</v>
      </c>
      <c r="L188" s="40"/>
      <c r="M188" s="186" t="s">
        <v>19</v>
      </c>
      <c r="N188" s="187" t="s">
        <v>45</v>
      </c>
      <c r="O188" s="65"/>
      <c r="P188" s="188">
        <f>O188*H188</f>
        <v>0</v>
      </c>
      <c r="Q188" s="188">
        <v>2.8029999999999999E-2</v>
      </c>
      <c r="R188" s="188">
        <f>Q188*H188</f>
        <v>2.8029999999999999E-2</v>
      </c>
      <c r="S188" s="188">
        <v>0</v>
      </c>
      <c r="T188" s="18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0" t="s">
        <v>254</v>
      </c>
      <c r="AT188" s="190" t="s">
        <v>173</v>
      </c>
      <c r="AU188" s="190" t="s">
        <v>85</v>
      </c>
      <c r="AY188" s="18" t="s">
        <v>171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85</v>
      </c>
      <c r="BK188" s="191">
        <f>ROUND(I188*H188,2)</f>
        <v>0</v>
      </c>
      <c r="BL188" s="18" t="s">
        <v>254</v>
      </c>
      <c r="BM188" s="190" t="s">
        <v>3619</v>
      </c>
    </row>
    <row r="189" spans="1:65" s="13" customFormat="1" ht="11.25">
      <c r="B189" s="192"/>
      <c r="C189" s="193"/>
      <c r="D189" s="194" t="s">
        <v>180</v>
      </c>
      <c r="E189" s="195" t="s">
        <v>19</v>
      </c>
      <c r="F189" s="196" t="s">
        <v>79</v>
      </c>
      <c r="G189" s="193"/>
      <c r="H189" s="197">
        <v>1</v>
      </c>
      <c r="I189" s="198"/>
      <c r="J189" s="193"/>
      <c r="K189" s="193"/>
      <c r="L189" s="199"/>
      <c r="M189" s="200"/>
      <c r="N189" s="201"/>
      <c r="O189" s="201"/>
      <c r="P189" s="201"/>
      <c r="Q189" s="201"/>
      <c r="R189" s="201"/>
      <c r="S189" s="201"/>
      <c r="T189" s="202"/>
      <c r="AT189" s="203" t="s">
        <v>180</v>
      </c>
      <c r="AU189" s="203" t="s">
        <v>85</v>
      </c>
      <c r="AV189" s="13" t="s">
        <v>85</v>
      </c>
      <c r="AW189" s="13" t="s">
        <v>34</v>
      </c>
      <c r="AX189" s="13" t="s">
        <v>79</v>
      </c>
      <c r="AY189" s="203" t="s">
        <v>171</v>
      </c>
    </row>
    <row r="190" spans="1:65" s="2" customFormat="1" ht="48">
      <c r="A190" s="35"/>
      <c r="B190" s="36"/>
      <c r="C190" s="179" t="s">
        <v>437</v>
      </c>
      <c r="D190" s="179" t="s">
        <v>173</v>
      </c>
      <c r="E190" s="180" t="s">
        <v>3620</v>
      </c>
      <c r="F190" s="181" t="s">
        <v>3621</v>
      </c>
      <c r="G190" s="182" t="s">
        <v>266</v>
      </c>
      <c r="H190" s="183">
        <v>2</v>
      </c>
      <c r="I190" s="184"/>
      <c r="J190" s="185">
        <f>ROUND(I190*H190,2)</f>
        <v>0</v>
      </c>
      <c r="K190" s="181" t="s">
        <v>177</v>
      </c>
      <c r="L190" s="40"/>
      <c r="M190" s="186" t="s">
        <v>19</v>
      </c>
      <c r="N190" s="187" t="s">
        <v>45</v>
      </c>
      <c r="O190" s="65"/>
      <c r="P190" s="188">
        <f>O190*H190</f>
        <v>0</v>
      </c>
      <c r="Q190" s="188">
        <v>3.32E-2</v>
      </c>
      <c r="R190" s="188">
        <f>Q190*H190</f>
        <v>6.6400000000000001E-2</v>
      </c>
      <c r="S190" s="188">
        <v>0</v>
      </c>
      <c r="T190" s="18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0" t="s">
        <v>254</v>
      </c>
      <c r="AT190" s="190" t="s">
        <v>173</v>
      </c>
      <c r="AU190" s="190" t="s">
        <v>85</v>
      </c>
      <c r="AY190" s="18" t="s">
        <v>171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85</v>
      </c>
      <c r="BK190" s="191">
        <f>ROUND(I190*H190,2)</f>
        <v>0</v>
      </c>
      <c r="BL190" s="18" t="s">
        <v>254</v>
      </c>
      <c r="BM190" s="190" t="s">
        <v>3622</v>
      </c>
    </row>
    <row r="191" spans="1:65" s="13" customFormat="1" ht="11.25">
      <c r="B191" s="192"/>
      <c r="C191" s="193"/>
      <c r="D191" s="194" t="s">
        <v>180</v>
      </c>
      <c r="E191" s="195" t="s">
        <v>19</v>
      </c>
      <c r="F191" s="196" t="s">
        <v>85</v>
      </c>
      <c r="G191" s="193"/>
      <c r="H191" s="197">
        <v>2</v>
      </c>
      <c r="I191" s="198"/>
      <c r="J191" s="193"/>
      <c r="K191" s="193"/>
      <c r="L191" s="199"/>
      <c r="M191" s="200"/>
      <c r="N191" s="201"/>
      <c r="O191" s="201"/>
      <c r="P191" s="201"/>
      <c r="Q191" s="201"/>
      <c r="R191" s="201"/>
      <c r="S191" s="201"/>
      <c r="T191" s="202"/>
      <c r="AT191" s="203" t="s">
        <v>180</v>
      </c>
      <c r="AU191" s="203" t="s">
        <v>85</v>
      </c>
      <c r="AV191" s="13" t="s">
        <v>85</v>
      </c>
      <c r="AW191" s="13" t="s">
        <v>34</v>
      </c>
      <c r="AX191" s="13" t="s">
        <v>79</v>
      </c>
      <c r="AY191" s="203" t="s">
        <v>171</v>
      </c>
    </row>
    <row r="192" spans="1:65" s="2" customFormat="1" ht="48">
      <c r="A192" s="35"/>
      <c r="B192" s="36"/>
      <c r="C192" s="179" t="s">
        <v>442</v>
      </c>
      <c r="D192" s="179" t="s">
        <v>173</v>
      </c>
      <c r="E192" s="180" t="s">
        <v>3623</v>
      </c>
      <c r="F192" s="181" t="s">
        <v>3624</v>
      </c>
      <c r="G192" s="182" t="s">
        <v>266</v>
      </c>
      <c r="H192" s="183">
        <v>2</v>
      </c>
      <c r="I192" s="184"/>
      <c r="J192" s="185">
        <f>ROUND(I192*H192,2)</f>
        <v>0</v>
      </c>
      <c r="K192" s="181" t="s">
        <v>177</v>
      </c>
      <c r="L192" s="40"/>
      <c r="M192" s="186" t="s">
        <v>19</v>
      </c>
      <c r="N192" s="187" t="s">
        <v>45</v>
      </c>
      <c r="O192" s="65"/>
      <c r="P192" s="188">
        <f>O192*H192</f>
        <v>0</v>
      </c>
      <c r="Q192" s="188">
        <v>3.6639999999999999E-2</v>
      </c>
      <c r="R192" s="188">
        <f>Q192*H192</f>
        <v>7.3279999999999998E-2</v>
      </c>
      <c r="S192" s="188">
        <v>0</v>
      </c>
      <c r="T192" s="18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0" t="s">
        <v>254</v>
      </c>
      <c r="AT192" s="190" t="s">
        <v>173</v>
      </c>
      <c r="AU192" s="190" t="s">
        <v>85</v>
      </c>
      <c r="AY192" s="18" t="s">
        <v>171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18" t="s">
        <v>85</v>
      </c>
      <c r="BK192" s="191">
        <f>ROUND(I192*H192,2)</f>
        <v>0</v>
      </c>
      <c r="BL192" s="18" t="s">
        <v>254</v>
      </c>
      <c r="BM192" s="190" t="s">
        <v>3625</v>
      </c>
    </row>
    <row r="193" spans="1:65" s="13" customFormat="1" ht="11.25">
      <c r="B193" s="192"/>
      <c r="C193" s="193"/>
      <c r="D193" s="194" t="s">
        <v>180</v>
      </c>
      <c r="E193" s="195" t="s">
        <v>19</v>
      </c>
      <c r="F193" s="196" t="s">
        <v>85</v>
      </c>
      <c r="G193" s="193"/>
      <c r="H193" s="197">
        <v>2</v>
      </c>
      <c r="I193" s="198"/>
      <c r="J193" s="193"/>
      <c r="K193" s="193"/>
      <c r="L193" s="199"/>
      <c r="M193" s="200"/>
      <c r="N193" s="201"/>
      <c r="O193" s="201"/>
      <c r="P193" s="201"/>
      <c r="Q193" s="201"/>
      <c r="R193" s="201"/>
      <c r="S193" s="201"/>
      <c r="T193" s="202"/>
      <c r="AT193" s="203" t="s">
        <v>180</v>
      </c>
      <c r="AU193" s="203" t="s">
        <v>85</v>
      </c>
      <c r="AV193" s="13" t="s">
        <v>85</v>
      </c>
      <c r="AW193" s="13" t="s">
        <v>34</v>
      </c>
      <c r="AX193" s="13" t="s">
        <v>79</v>
      </c>
      <c r="AY193" s="203" t="s">
        <v>171</v>
      </c>
    </row>
    <row r="194" spans="1:65" s="2" customFormat="1" ht="48">
      <c r="A194" s="35"/>
      <c r="B194" s="36"/>
      <c r="C194" s="179" t="s">
        <v>447</v>
      </c>
      <c r="D194" s="179" t="s">
        <v>173</v>
      </c>
      <c r="E194" s="180" t="s">
        <v>3626</v>
      </c>
      <c r="F194" s="181" t="s">
        <v>3627</v>
      </c>
      <c r="G194" s="182" t="s">
        <v>266</v>
      </c>
      <c r="H194" s="183">
        <v>1</v>
      </c>
      <c r="I194" s="184"/>
      <c r="J194" s="185">
        <f>ROUND(I194*H194,2)</f>
        <v>0</v>
      </c>
      <c r="K194" s="181" t="s">
        <v>177</v>
      </c>
      <c r="L194" s="40"/>
      <c r="M194" s="186" t="s">
        <v>19</v>
      </c>
      <c r="N194" s="187" t="s">
        <v>45</v>
      </c>
      <c r="O194" s="65"/>
      <c r="P194" s="188">
        <f>O194*H194</f>
        <v>0</v>
      </c>
      <c r="Q194" s="188">
        <v>2.1760000000000002E-2</v>
      </c>
      <c r="R194" s="188">
        <f>Q194*H194</f>
        <v>2.1760000000000002E-2</v>
      </c>
      <c r="S194" s="188">
        <v>0</v>
      </c>
      <c r="T194" s="18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0" t="s">
        <v>254</v>
      </c>
      <c r="AT194" s="190" t="s">
        <v>173</v>
      </c>
      <c r="AU194" s="190" t="s">
        <v>85</v>
      </c>
      <c r="AY194" s="18" t="s">
        <v>171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85</v>
      </c>
      <c r="BK194" s="191">
        <f>ROUND(I194*H194,2)</f>
        <v>0</v>
      </c>
      <c r="BL194" s="18" t="s">
        <v>254</v>
      </c>
      <c r="BM194" s="190" t="s">
        <v>3628</v>
      </c>
    </row>
    <row r="195" spans="1:65" s="13" customFormat="1" ht="11.25">
      <c r="B195" s="192"/>
      <c r="C195" s="193"/>
      <c r="D195" s="194" t="s">
        <v>180</v>
      </c>
      <c r="E195" s="195" t="s">
        <v>19</v>
      </c>
      <c r="F195" s="196" t="s">
        <v>79</v>
      </c>
      <c r="G195" s="193"/>
      <c r="H195" s="197">
        <v>1</v>
      </c>
      <c r="I195" s="198"/>
      <c r="J195" s="193"/>
      <c r="K195" s="193"/>
      <c r="L195" s="199"/>
      <c r="M195" s="200"/>
      <c r="N195" s="201"/>
      <c r="O195" s="201"/>
      <c r="P195" s="201"/>
      <c r="Q195" s="201"/>
      <c r="R195" s="201"/>
      <c r="S195" s="201"/>
      <c r="T195" s="202"/>
      <c r="AT195" s="203" t="s">
        <v>180</v>
      </c>
      <c r="AU195" s="203" t="s">
        <v>85</v>
      </c>
      <c r="AV195" s="13" t="s">
        <v>85</v>
      </c>
      <c r="AW195" s="13" t="s">
        <v>34</v>
      </c>
      <c r="AX195" s="13" t="s">
        <v>79</v>
      </c>
      <c r="AY195" s="203" t="s">
        <v>171</v>
      </c>
    </row>
    <row r="196" spans="1:65" s="2" customFormat="1" ht="48">
      <c r="A196" s="35"/>
      <c r="B196" s="36"/>
      <c r="C196" s="179" t="s">
        <v>282</v>
      </c>
      <c r="D196" s="179" t="s">
        <v>173</v>
      </c>
      <c r="E196" s="180" t="s">
        <v>3629</v>
      </c>
      <c r="F196" s="181" t="s">
        <v>3630</v>
      </c>
      <c r="G196" s="182" t="s">
        <v>266</v>
      </c>
      <c r="H196" s="183">
        <v>2</v>
      </c>
      <c r="I196" s="184"/>
      <c r="J196" s="185">
        <f>ROUND(I196*H196,2)</f>
        <v>0</v>
      </c>
      <c r="K196" s="181" t="s">
        <v>177</v>
      </c>
      <c r="L196" s="40"/>
      <c r="M196" s="186" t="s">
        <v>19</v>
      </c>
      <c r="N196" s="187" t="s">
        <v>45</v>
      </c>
      <c r="O196" s="65"/>
      <c r="P196" s="188">
        <f>O196*H196</f>
        <v>0</v>
      </c>
      <c r="Q196" s="188">
        <v>2.828E-2</v>
      </c>
      <c r="R196" s="188">
        <f>Q196*H196</f>
        <v>5.6559999999999999E-2</v>
      </c>
      <c r="S196" s="188">
        <v>0</v>
      </c>
      <c r="T196" s="18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0" t="s">
        <v>254</v>
      </c>
      <c r="AT196" s="190" t="s">
        <v>173</v>
      </c>
      <c r="AU196" s="190" t="s">
        <v>85</v>
      </c>
      <c r="AY196" s="18" t="s">
        <v>171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85</v>
      </c>
      <c r="BK196" s="191">
        <f>ROUND(I196*H196,2)</f>
        <v>0</v>
      </c>
      <c r="BL196" s="18" t="s">
        <v>254</v>
      </c>
      <c r="BM196" s="190" t="s">
        <v>3631</v>
      </c>
    </row>
    <row r="197" spans="1:65" s="13" customFormat="1" ht="11.25">
      <c r="B197" s="192"/>
      <c r="C197" s="193"/>
      <c r="D197" s="194" t="s">
        <v>180</v>
      </c>
      <c r="E197" s="195" t="s">
        <v>19</v>
      </c>
      <c r="F197" s="196" t="s">
        <v>85</v>
      </c>
      <c r="G197" s="193"/>
      <c r="H197" s="197">
        <v>2</v>
      </c>
      <c r="I197" s="198"/>
      <c r="J197" s="193"/>
      <c r="K197" s="193"/>
      <c r="L197" s="199"/>
      <c r="M197" s="200"/>
      <c r="N197" s="201"/>
      <c r="O197" s="201"/>
      <c r="P197" s="201"/>
      <c r="Q197" s="201"/>
      <c r="R197" s="201"/>
      <c r="S197" s="201"/>
      <c r="T197" s="202"/>
      <c r="AT197" s="203" t="s">
        <v>180</v>
      </c>
      <c r="AU197" s="203" t="s">
        <v>85</v>
      </c>
      <c r="AV197" s="13" t="s">
        <v>85</v>
      </c>
      <c r="AW197" s="13" t="s">
        <v>34</v>
      </c>
      <c r="AX197" s="13" t="s">
        <v>79</v>
      </c>
      <c r="AY197" s="203" t="s">
        <v>171</v>
      </c>
    </row>
    <row r="198" spans="1:65" s="2" customFormat="1" ht="48">
      <c r="A198" s="35"/>
      <c r="B198" s="36"/>
      <c r="C198" s="179" t="s">
        <v>456</v>
      </c>
      <c r="D198" s="179" t="s">
        <v>173</v>
      </c>
      <c r="E198" s="180" t="s">
        <v>2423</v>
      </c>
      <c r="F198" s="181" t="s">
        <v>2424</v>
      </c>
      <c r="G198" s="182" t="s">
        <v>266</v>
      </c>
      <c r="H198" s="183">
        <v>3</v>
      </c>
      <c r="I198" s="184"/>
      <c r="J198" s="185">
        <f>ROUND(I198*H198,2)</f>
        <v>0</v>
      </c>
      <c r="K198" s="181" t="s">
        <v>177</v>
      </c>
      <c r="L198" s="40"/>
      <c r="M198" s="186" t="s">
        <v>19</v>
      </c>
      <c r="N198" s="187" t="s">
        <v>45</v>
      </c>
      <c r="O198" s="65"/>
      <c r="P198" s="188">
        <f>O198*H198</f>
        <v>0</v>
      </c>
      <c r="Q198" s="188">
        <v>3.1539999999999999E-2</v>
      </c>
      <c r="R198" s="188">
        <f>Q198*H198</f>
        <v>9.4619999999999996E-2</v>
      </c>
      <c r="S198" s="188">
        <v>0</v>
      </c>
      <c r="T198" s="18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0" t="s">
        <v>254</v>
      </c>
      <c r="AT198" s="190" t="s">
        <v>173</v>
      </c>
      <c r="AU198" s="190" t="s">
        <v>85</v>
      </c>
      <c r="AY198" s="18" t="s">
        <v>171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85</v>
      </c>
      <c r="BK198" s="191">
        <f>ROUND(I198*H198,2)</f>
        <v>0</v>
      </c>
      <c r="BL198" s="18" t="s">
        <v>254</v>
      </c>
      <c r="BM198" s="190" t="s">
        <v>3632</v>
      </c>
    </row>
    <row r="199" spans="1:65" s="13" customFormat="1" ht="11.25">
      <c r="B199" s="192"/>
      <c r="C199" s="193"/>
      <c r="D199" s="194" t="s">
        <v>180</v>
      </c>
      <c r="E199" s="195" t="s">
        <v>19</v>
      </c>
      <c r="F199" s="196" t="s">
        <v>188</v>
      </c>
      <c r="G199" s="193"/>
      <c r="H199" s="197">
        <v>3</v>
      </c>
      <c r="I199" s="198"/>
      <c r="J199" s="193"/>
      <c r="K199" s="193"/>
      <c r="L199" s="199"/>
      <c r="M199" s="200"/>
      <c r="N199" s="201"/>
      <c r="O199" s="201"/>
      <c r="P199" s="201"/>
      <c r="Q199" s="201"/>
      <c r="R199" s="201"/>
      <c r="S199" s="201"/>
      <c r="T199" s="202"/>
      <c r="AT199" s="203" t="s">
        <v>180</v>
      </c>
      <c r="AU199" s="203" t="s">
        <v>85</v>
      </c>
      <c r="AV199" s="13" t="s">
        <v>85</v>
      </c>
      <c r="AW199" s="13" t="s">
        <v>34</v>
      </c>
      <c r="AX199" s="13" t="s">
        <v>79</v>
      </c>
      <c r="AY199" s="203" t="s">
        <v>171</v>
      </c>
    </row>
    <row r="200" spans="1:65" s="2" customFormat="1" ht="48">
      <c r="A200" s="35"/>
      <c r="B200" s="36"/>
      <c r="C200" s="179" t="s">
        <v>461</v>
      </c>
      <c r="D200" s="179" t="s">
        <v>173</v>
      </c>
      <c r="E200" s="180" t="s">
        <v>3633</v>
      </c>
      <c r="F200" s="181" t="s">
        <v>3634</v>
      </c>
      <c r="G200" s="182" t="s">
        <v>266</v>
      </c>
      <c r="H200" s="183">
        <v>2</v>
      </c>
      <c r="I200" s="184"/>
      <c r="J200" s="185">
        <f>ROUND(I200*H200,2)</f>
        <v>0</v>
      </c>
      <c r="K200" s="181" t="s">
        <v>177</v>
      </c>
      <c r="L200" s="40"/>
      <c r="M200" s="186" t="s">
        <v>19</v>
      </c>
      <c r="N200" s="187" t="s">
        <v>45</v>
      </c>
      <c r="O200" s="65"/>
      <c r="P200" s="188">
        <f>O200*H200</f>
        <v>0</v>
      </c>
      <c r="Q200" s="188">
        <v>3.4540000000000001E-2</v>
      </c>
      <c r="R200" s="188">
        <f>Q200*H200</f>
        <v>6.9080000000000003E-2</v>
      </c>
      <c r="S200" s="188">
        <v>0</v>
      </c>
      <c r="T200" s="18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0" t="s">
        <v>254</v>
      </c>
      <c r="AT200" s="190" t="s">
        <v>173</v>
      </c>
      <c r="AU200" s="190" t="s">
        <v>85</v>
      </c>
      <c r="AY200" s="18" t="s">
        <v>171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85</v>
      </c>
      <c r="BK200" s="191">
        <f>ROUND(I200*H200,2)</f>
        <v>0</v>
      </c>
      <c r="BL200" s="18" t="s">
        <v>254</v>
      </c>
      <c r="BM200" s="190" t="s">
        <v>3635</v>
      </c>
    </row>
    <row r="201" spans="1:65" s="13" customFormat="1" ht="11.25">
      <c r="B201" s="192"/>
      <c r="C201" s="193"/>
      <c r="D201" s="194" t="s">
        <v>180</v>
      </c>
      <c r="E201" s="195" t="s">
        <v>19</v>
      </c>
      <c r="F201" s="196" t="s">
        <v>2444</v>
      </c>
      <c r="G201" s="193"/>
      <c r="H201" s="197">
        <v>2</v>
      </c>
      <c r="I201" s="198"/>
      <c r="J201" s="193"/>
      <c r="K201" s="193"/>
      <c r="L201" s="199"/>
      <c r="M201" s="200"/>
      <c r="N201" s="201"/>
      <c r="O201" s="201"/>
      <c r="P201" s="201"/>
      <c r="Q201" s="201"/>
      <c r="R201" s="201"/>
      <c r="S201" s="201"/>
      <c r="T201" s="202"/>
      <c r="AT201" s="203" t="s">
        <v>180</v>
      </c>
      <c r="AU201" s="203" t="s">
        <v>85</v>
      </c>
      <c r="AV201" s="13" t="s">
        <v>85</v>
      </c>
      <c r="AW201" s="13" t="s">
        <v>34</v>
      </c>
      <c r="AX201" s="13" t="s">
        <v>79</v>
      </c>
      <c r="AY201" s="203" t="s">
        <v>171</v>
      </c>
    </row>
    <row r="202" spans="1:65" s="2" customFormat="1" ht="48">
      <c r="A202" s="35"/>
      <c r="B202" s="36"/>
      <c r="C202" s="179" t="s">
        <v>467</v>
      </c>
      <c r="D202" s="179" t="s">
        <v>173</v>
      </c>
      <c r="E202" s="180" t="s">
        <v>3636</v>
      </c>
      <c r="F202" s="181" t="s">
        <v>3637</v>
      </c>
      <c r="G202" s="182" t="s">
        <v>266</v>
      </c>
      <c r="H202" s="183">
        <v>1</v>
      </c>
      <c r="I202" s="184"/>
      <c r="J202" s="185">
        <f>ROUND(I202*H202,2)</f>
        <v>0</v>
      </c>
      <c r="K202" s="181" t="s">
        <v>177</v>
      </c>
      <c r="L202" s="40"/>
      <c r="M202" s="186" t="s">
        <v>19</v>
      </c>
      <c r="N202" s="187" t="s">
        <v>45</v>
      </c>
      <c r="O202" s="65"/>
      <c r="P202" s="188">
        <f>O202*H202</f>
        <v>0</v>
      </c>
      <c r="Q202" s="188">
        <v>5.2420000000000001E-2</v>
      </c>
      <c r="R202" s="188">
        <f>Q202*H202</f>
        <v>5.2420000000000001E-2</v>
      </c>
      <c r="S202" s="188">
        <v>0</v>
      </c>
      <c r="T202" s="18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0" t="s">
        <v>254</v>
      </c>
      <c r="AT202" s="190" t="s">
        <v>173</v>
      </c>
      <c r="AU202" s="190" t="s">
        <v>85</v>
      </c>
      <c r="AY202" s="18" t="s">
        <v>171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85</v>
      </c>
      <c r="BK202" s="191">
        <f>ROUND(I202*H202,2)</f>
        <v>0</v>
      </c>
      <c r="BL202" s="18" t="s">
        <v>254</v>
      </c>
      <c r="BM202" s="190" t="s">
        <v>3638</v>
      </c>
    </row>
    <row r="203" spans="1:65" s="13" customFormat="1" ht="11.25">
      <c r="B203" s="192"/>
      <c r="C203" s="193"/>
      <c r="D203" s="194" t="s">
        <v>180</v>
      </c>
      <c r="E203" s="195" t="s">
        <v>19</v>
      </c>
      <c r="F203" s="196" t="s">
        <v>79</v>
      </c>
      <c r="G203" s="193"/>
      <c r="H203" s="197">
        <v>1</v>
      </c>
      <c r="I203" s="198"/>
      <c r="J203" s="193"/>
      <c r="K203" s="193"/>
      <c r="L203" s="199"/>
      <c r="M203" s="200"/>
      <c r="N203" s="201"/>
      <c r="O203" s="201"/>
      <c r="P203" s="201"/>
      <c r="Q203" s="201"/>
      <c r="R203" s="201"/>
      <c r="S203" s="201"/>
      <c r="T203" s="202"/>
      <c r="AT203" s="203" t="s">
        <v>180</v>
      </c>
      <c r="AU203" s="203" t="s">
        <v>85</v>
      </c>
      <c r="AV203" s="13" t="s">
        <v>85</v>
      </c>
      <c r="AW203" s="13" t="s">
        <v>34</v>
      </c>
      <c r="AX203" s="13" t="s">
        <v>79</v>
      </c>
      <c r="AY203" s="203" t="s">
        <v>171</v>
      </c>
    </row>
    <row r="204" spans="1:65" s="2" customFormat="1" ht="24">
      <c r="A204" s="35"/>
      <c r="B204" s="36"/>
      <c r="C204" s="179" t="s">
        <v>472</v>
      </c>
      <c r="D204" s="179" t="s">
        <v>173</v>
      </c>
      <c r="E204" s="180" t="s">
        <v>3639</v>
      </c>
      <c r="F204" s="181" t="s">
        <v>3640</v>
      </c>
      <c r="G204" s="182" t="s">
        <v>266</v>
      </c>
      <c r="H204" s="183">
        <v>1</v>
      </c>
      <c r="I204" s="184"/>
      <c r="J204" s="185">
        <f>ROUND(I204*H204,2)</f>
        <v>0</v>
      </c>
      <c r="K204" s="181" t="s">
        <v>177</v>
      </c>
      <c r="L204" s="40"/>
      <c r="M204" s="186" t="s">
        <v>19</v>
      </c>
      <c r="N204" s="187" t="s">
        <v>45</v>
      </c>
      <c r="O204" s="65"/>
      <c r="P204" s="188">
        <f>O204*H204</f>
        <v>0</v>
      </c>
      <c r="Q204" s="188">
        <v>2.0400000000000001E-2</v>
      </c>
      <c r="R204" s="188">
        <f>Q204*H204</f>
        <v>2.0400000000000001E-2</v>
      </c>
      <c r="S204" s="188">
        <v>0</v>
      </c>
      <c r="T204" s="18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0" t="s">
        <v>254</v>
      </c>
      <c r="AT204" s="190" t="s">
        <v>173</v>
      </c>
      <c r="AU204" s="190" t="s">
        <v>85</v>
      </c>
      <c r="AY204" s="18" t="s">
        <v>171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18" t="s">
        <v>85</v>
      </c>
      <c r="BK204" s="191">
        <f>ROUND(I204*H204,2)</f>
        <v>0</v>
      </c>
      <c r="BL204" s="18" t="s">
        <v>254</v>
      </c>
      <c r="BM204" s="190" t="s">
        <v>3641</v>
      </c>
    </row>
    <row r="205" spans="1:65" s="13" customFormat="1" ht="11.25">
      <c r="B205" s="192"/>
      <c r="C205" s="193"/>
      <c r="D205" s="194" t="s">
        <v>180</v>
      </c>
      <c r="E205" s="195" t="s">
        <v>19</v>
      </c>
      <c r="F205" s="196" t="s">
        <v>79</v>
      </c>
      <c r="G205" s="193"/>
      <c r="H205" s="197">
        <v>1</v>
      </c>
      <c r="I205" s="198"/>
      <c r="J205" s="193"/>
      <c r="K205" s="193"/>
      <c r="L205" s="199"/>
      <c r="M205" s="200"/>
      <c r="N205" s="201"/>
      <c r="O205" s="201"/>
      <c r="P205" s="201"/>
      <c r="Q205" s="201"/>
      <c r="R205" s="201"/>
      <c r="S205" s="201"/>
      <c r="T205" s="202"/>
      <c r="AT205" s="203" t="s">
        <v>180</v>
      </c>
      <c r="AU205" s="203" t="s">
        <v>85</v>
      </c>
      <c r="AV205" s="13" t="s">
        <v>85</v>
      </c>
      <c r="AW205" s="13" t="s">
        <v>34</v>
      </c>
      <c r="AX205" s="13" t="s">
        <v>79</v>
      </c>
      <c r="AY205" s="203" t="s">
        <v>171</v>
      </c>
    </row>
    <row r="206" spans="1:65" s="2" customFormat="1" ht="24">
      <c r="A206" s="35"/>
      <c r="B206" s="36"/>
      <c r="C206" s="179" t="s">
        <v>478</v>
      </c>
      <c r="D206" s="179" t="s">
        <v>173</v>
      </c>
      <c r="E206" s="180" t="s">
        <v>3642</v>
      </c>
      <c r="F206" s="181" t="s">
        <v>3643</v>
      </c>
      <c r="G206" s="182" t="s">
        <v>266</v>
      </c>
      <c r="H206" s="183">
        <v>3</v>
      </c>
      <c r="I206" s="184"/>
      <c r="J206" s="185">
        <f>ROUND(I206*H206,2)</f>
        <v>0</v>
      </c>
      <c r="K206" s="181" t="s">
        <v>19</v>
      </c>
      <c r="L206" s="40"/>
      <c r="M206" s="186" t="s">
        <v>19</v>
      </c>
      <c r="N206" s="187" t="s">
        <v>45</v>
      </c>
      <c r="O206" s="65"/>
      <c r="P206" s="188">
        <f>O206*H206</f>
        <v>0</v>
      </c>
      <c r="Q206" s="188">
        <v>2.0400000000000001E-2</v>
      </c>
      <c r="R206" s="188">
        <f>Q206*H206</f>
        <v>6.1200000000000004E-2</v>
      </c>
      <c r="S206" s="188">
        <v>0</v>
      </c>
      <c r="T206" s="18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0" t="s">
        <v>254</v>
      </c>
      <c r="AT206" s="190" t="s">
        <v>173</v>
      </c>
      <c r="AU206" s="190" t="s">
        <v>85</v>
      </c>
      <c r="AY206" s="18" t="s">
        <v>171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18" t="s">
        <v>85</v>
      </c>
      <c r="BK206" s="191">
        <f>ROUND(I206*H206,2)</f>
        <v>0</v>
      </c>
      <c r="BL206" s="18" t="s">
        <v>254</v>
      </c>
      <c r="BM206" s="190" t="s">
        <v>3644</v>
      </c>
    </row>
    <row r="207" spans="1:65" s="13" customFormat="1" ht="11.25">
      <c r="B207" s="192"/>
      <c r="C207" s="193"/>
      <c r="D207" s="194" t="s">
        <v>180</v>
      </c>
      <c r="E207" s="195" t="s">
        <v>19</v>
      </c>
      <c r="F207" s="196" t="s">
        <v>3645</v>
      </c>
      <c r="G207" s="193"/>
      <c r="H207" s="197">
        <v>3</v>
      </c>
      <c r="I207" s="198"/>
      <c r="J207" s="193"/>
      <c r="K207" s="193"/>
      <c r="L207" s="199"/>
      <c r="M207" s="200"/>
      <c r="N207" s="201"/>
      <c r="O207" s="201"/>
      <c r="P207" s="201"/>
      <c r="Q207" s="201"/>
      <c r="R207" s="201"/>
      <c r="S207" s="201"/>
      <c r="T207" s="202"/>
      <c r="AT207" s="203" t="s">
        <v>180</v>
      </c>
      <c r="AU207" s="203" t="s">
        <v>85</v>
      </c>
      <c r="AV207" s="13" t="s">
        <v>85</v>
      </c>
      <c r="AW207" s="13" t="s">
        <v>34</v>
      </c>
      <c r="AX207" s="13" t="s">
        <v>79</v>
      </c>
      <c r="AY207" s="203" t="s">
        <v>171</v>
      </c>
    </row>
    <row r="208" spans="1:65" s="2" customFormat="1" ht="24">
      <c r="A208" s="35"/>
      <c r="B208" s="36"/>
      <c r="C208" s="179" t="s">
        <v>484</v>
      </c>
      <c r="D208" s="179" t="s">
        <v>173</v>
      </c>
      <c r="E208" s="180" t="s">
        <v>2441</v>
      </c>
      <c r="F208" s="181" t="s">
        <v>2442</v>
      </c>
      <c r="G208" s="182" t="s">
        <v>266</v>
      </c>
      <c r="H208" s="183">
        <v>2</v>
      </c>
      <c r="I208" s="184"/>
      <c r="J208" s="185">
        <f>ROUND(I208*H208,2)</f>
        <v>0</v>
      </c>
      <c r="K208" s="181" t="s">
        <v>177</v>
      </c>
      <c r="L208" s="40"/>
      <c r="M208" s="186" t="s">
        <v>19</v>
      </c>
      <c r="N208" s="187" t="s">
        <v>45</v>
      </c>
      <c r="O208" s="65"/>
      <c r="P208" s="188">
        <f>O208*H208</f>
        <v>0</v>
      </c>
      <c r="Q208" s="188">
        <v>2.5100000000000001E-2</v>
      </c>
      <c r="R208" s="188">
        <f>Q208*H208</f>
        <v>5.0200000000000002E-2</v>
      </c>
      <c r="S208" s="188">
        <v>0</v>
      </c>
      <c r="T208" s="18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0" t="s">
        <v>254</v>
      </c>
      <c r="AT208" s="190" t="s">
        <v>173</v>
      </c>
      <c r="AU208" s="190" t="s">
        <v>85</v>
      </c>
      <c r="AY208" s="18" t="s">
        <v>171</v>
      </c>
      <c r="BE208" s="191">
        <f>IF(N208="základní",J208,0)</f>
        <v>0</v>
      </c>
      <c r="BF208" s="191">
        <f>IF(N208="snížená",J208,0)</f>
        <v>0</v>
      </c>
      <c r="BG208" s="191">
        <f>IF(N208="zákl. přenesená",J208,0)</f>
        <v>0</v>
      </c>
      <c r="BH208" s="191">
        <f>IF(N208="sníž. přenesená",J208,0)</f>
        <v>0</v>
      </c>
      <c r="BI208" s="191">
        <f>IF(N208="nulová",J208,0)</f>
        <v>0</v>
      </c>
      <c r="BJ208" s="18" t="s">
        <v>85</v>
      </c>
      <c r="BK208" s="191">
        <f>ROUND(I208*H208,2)</f>
        <v>0</v>
      </c>
      <c r="BL208" s="18" t="s">
        <v>254</v>
      </c>
      <c r="BM208" s="190" t="s">
        <v>3646</v>
      </c>
    </row>
    <row r="209" spans="1:65" s="13" customFormat="1" ht="11.25">
      <c r="B209" s="192"/>
      <c r="C209" s="193"/>
      <c r="D209" s="194" t="s">
        <v>180</v>
      </c>
      <c r="E209" s="195" t="s">
        <v>19</v>
      </c>
      <c r="F209" s="196" t="s">
        <v>2444</v>
      </c>
      <c r="G209" s="193"/>
      <c r="H209" s="197">
        <v>2</v>
      </c>
      <c r="I209" s="198"/>
      <c r="J209" s="193"/>
      <c r="K209" s="193"/>
      <c r="L209" s="199"/>
      <c r="M209" s="200"/>
      <c r="N209" s="201"/>
      <c r="O209" s="201"/>
      <c r="P209" s="201"/>
      <c r="Q209" s="201"/>
      <c r="R209" s="201"/>
      <c r="S209" s="201"/>
      <c r="T209" s="202"/>
      <c r="AT209" s="203" t="s">
        <v>180</v>
      </c>
      <c r="AU209" s="203" t="s">
        <v>85</v>
      </c>
      <c r="AV209" s="13" t="s">
        <v>85</v>
      </c>
      <c r="AW209" s="13" t="s">
        <v>34</v>
      </c>
      <c r="AX209" s="13" t="s">
        <v>79</v>
      </c>
      <c r="AY209" s="203" t="s">
        <v>171</v>
      </c>
    </row>
    <row r="210" spans="1:65" s="2" customFormat="1" ht="24">
      <c r="A210" s="35"/>
      <c r="B210" s="36"/>
      <c r="C210" s="179" t="s">
        <v>490</v>
      </c>
      <c r="D210" s="179" t="s">
        <v>173</v>
      </c>
      <c r="E210" s="180" t="s">
        <v>2445</v>
      </c>
      <c r="F210" s="181" t="s">
        <v>2446</v>
      </c>
      <c r="G210" s="182" t="s">
        <v>266</v>
      </c>
      <c r="H210" s="183">
        <v>2</v>
      </c>
      <c r="I210" s="184"/>
      <c r="J210" s="185">
        <f>ROUND(I210*H210,2)</f>
        <v>0</v>
      </c>
      <c r="K210" s="181" t="s">
        <v>177</v>
      </c>
      <c r="L210" s="40"/>
      <c r="M210" s="186" t="s">
        <v>19</v>
      </c>
      <c r="N210" s="187" t="s">
        <v>45</v>
      </c>
      <c r="O210" s="65"/>
      <c r="P210" s="188">
        <f>O210*H210</f>
        <v>0</v>
      </c>
      <c r="Q210" s="188">
        <v>3.9100000000000003E-2</v>
      </c>
      <c r="R210" s="188">
        <f>Q210*H210</f>
        <v>7.8200000000000006E-2</v>
      </c>
      <c r="S210" s="188">
        <v>0</v>
      </c>
      <c r="T210" s="18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0" t="s">
        <v>254</v>
      </c>
      <c r="AT210" s="190" t="s">
        <v>173</v>
      </c>
      <c r="AU210" s="190" t="s">
        <v>85</v>
      </c>
      <c r="AY210" s="18" t="s">
        <v>171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18" t="s">
        <v>85</v>
      </c>
      <c r="BK210" s="191">
        <f>ROUND(I210*H210,2)</f>
        <v>0</v>
      </c>
      <c r="BL210" s="18" t="s">
        <v>254</v>
      </c>
      <c r="BM210" s="190" t="s">
        <v>3647</v>
      </c>
    </row>
    <row r="211" spans="1:65" s="13" customFormat="1" ht="11.25">
      <c r="B211" s="192"/>
      <c r="C211" s="193"/>
      <c r="D211" s="194" t="s">
        <v>180</v>
      </c>
      <c r="E211" s="195" t="s">
        <v>19</v>
      </c>
      <c r="F211" s="196" t="s">
        <v>2444</v>
      </c>
      <c r="G211" s="193"/>
      <c r="H211" s="197">
        <v>2</v>
      </c>
      <c r="I211" s="198"/>
      <c r="J211" s="193"/>
      <c r="K211" s="193"/>
      <c r="L211" s="199"/>
      <c r="M211" s="200"/>
      <c r="N211" s="201"/>
      <c r="O211" s="201"/>
      <c r="P211" s="201"/>
      <c r="Q211" s="201"/>
      <c r="R211" s="201"/>
      <c r="S211" s="201"/>
      <c r="T211" s="202"/>
      <c r="AT211" s="203" t="s">
        <v>180</v>
      </c>
      <c r="AU211" s="203" t="s">
        <v>85</v>
      </c>
      <c r="AV211" s="13" t="s">
        <v>85</v>
      </c>
      <c r="AW211" s="13" t="s">
        <v>34</v>
      </c>
      <c r="AX211" s="13" t="s">
        <v>79</v>
      </c>
      <c r="AY211" s="203" t="s">
        <v>171</v>
      </c>
    </row>
    <row r="212" spans="1:65" s="2" customFormat="1" ht="33" customHeight="1">
      <c r="A212" s="35"/>
      <c r="B212" s="36"/>
      <c r="C212" s="179" t="s">
        <v>496</v>
      </c>
      <c r="D212" s="179" t="s">
        <v>173</v>
      </c>
      <c r="E212" s="180" t="s">
        <v>3648</v>
      </c>
      <c r="F212" s="181" t="s">
        <v>3649</v>
      </c>
      <c r="G212" s="182" t="s">
        <v>266</v>
      </c>
      <c r="H212" s="183">
        <v>1</v>
      </c>
      <c r="I212" s="184"/>
      <c r="J212" s="185">
        <f>ROUND(I212*H212,2)</f>
        <v>0</v>
      </c>
      <c r="K212" s="181" t="s">
        <v>177</v>
      </c>
      <c r="L212" s="40"/>
      <c r="M212" s="186" t="s">
        <v>19</v>
      </c>
      <c r="N212" s="187" t="s">
        <v>45</v>
      </c>
      <c r="O212" s="65"/>
      <c r="P212" s="188">
        <f>O212*H212</f>
        <v>0</v>
      </c>
      <c r="Q212" s="188">
        <v>7.6499999999999997E-3</v>
      </c>
      <c r="R212" s="188">
        <f>Q212*H212</f>
        <v>7.6499999999999997E-3</v>
      </c>
      <c r="S212" s="188">
        <v>0</v>
      </c>
      <c r="T212" s="18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0" t="s">
        <v>254</v>
      </c>
      <c r="AT212" s="190" t="s">
        <v>173</v>
      </c>
      <c r="AU212" s="190" t="s">
        <v>85</v>
      </c>
      <c r="AY212" s="18" t="s">
        <v>171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18" t="s">
        <v>85</v>
      </c>
      <c r="BK212" s="191">
        <f>ROUND(I212*H212,2)</f>
        <v>0</v>
      </c>
      <c r="BL212" s="18" t="s">
        <v>254</v>
      </c>
      <c r="BM212" s="190" t="s">
        <v>3650</v>
      </c>
    </row>
    <row r="213" spans="1:65" s="13" customFormat="1" ht="11.25">
      <c r="B213" s="192"/>
      <c r="C213" s="193"/>
      <c r="D213" s="194" t="s">
        <v>180</v>
      </c>
      <c r="E213" s="195" t="s">
        <v>19</v>
      </c>
      <c r="F213" s="196" t="s">
        <v>79</v>
      </c>
      <c r="G213" s="193"/>
      <c r="H213" s="197">
        <v>1</v>
      </c>
      <c r="I213" s="198"/>
      <c r="J213" s="193"/>
      <c r="K213" s="193"/>
      <c r="L213" s="199"/>
      <c r="M213" s="200"/>
      <c r="N213" s="201"/>
      <c r="O213" s="201"/>
      <c r="P213" s="201"/>
      <c r="Q213" s="201"/>
      <c r="R213" s="201"/>
      <c r="S213" s="201"/>
      <c r="T213" s="202"/>
      <c r="AT213" s="203" t="s">
        <v>180</v>
      </c>
      <c r="AU213" s="203" t="s">
        <v>85</v>
      </c>
      <c r="AV213" s="13" t="s">
        <v>85</v>
      </c>
      <c r="AW213" s="13" t="s">
        <v>34</v>
      </c>
      <c r="AX213" s="13" t="s">
        <v>79</v>
      </c>
      <c r="AY213" s="203" t="s">
        <v>171</v>
      </c>
    </row>
    <row r="214" spans="1:65" s="2" customFormat="1" ht="36">
      <c r="A214" s="35"/>
      <c r="B214" s="36"/>
      <c r="C214" s="179" t="s">
        <v>501</v>
      </c>
      <c r="D214" s="179" t="s">
        <v>173</v>
      </c>
      <c r="E214" s="180" t="s">
        <v>3651</v>
      </c>
      <c r="F214" s="181" t="s">
        <v>3652</v>
      </c>
      <c r="G214" s="182" t="s">
        <v>266</v>
      </c>
      <c r="H214" s="183">
        <v>1</v>
      </c>
      <c r="I214" s="184"/>
      <c r="J214" s="185">
        <f>ROUND(I214*H214,2)</f>
        <v>0</v>
      </c>
      <c r="K214" s="181" t="s">
        <v>177</v>
      </c>
      <c r="L214" s="40"/>
      <c r="M214" s="186" t="s">
        <v>19</v>
      </c>
      <c r="N214" s="187" t="s">
        <v>45</v>
      </c>
      <c r="O214" s="65"/>
      <c r="P214" s="188">
        <f>O214*H214</f>
        <v>0</v>
      </c>
      <c r="Q214" s="188">
        <v>1.41E-2</v>
      </c>
      <c r="R214" s="188">
        <f>Q214*H214</f>
        <v>1.41E-2</v>
      </c>
      <c r="S214" s="188">
        <v>0</v>
      </c>
      <c r="T214" s="18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0" t="s">
        <v>254</v>
      </c>
      <c r="AT214" s="190" t="s">
        <v>173</v>
      </c>
      <c r="AU214" s="190" t="s">
        <v>85</v>
      </c>
      <c r="AY214" s="18" t="s">
        <v>171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18" t="s">
        <v>85</v>
      </c>
      <c r="BK214" s="191">
        <f>ROUND(I214*H214,2)</f>
        <v>0</v>
      </c>
      <c r="BL214" s="18" t="s">
        <v>254</v>
      </c>
      <c r="BM214" s="190" t="s">
        <v>3653</v>
      </c>
    </row>
    <row r="215" spans="1:65" s="13" customFormat="1" ht="11.25">
      <c r="B215" s="192"/>
      <c r="C215" s="193"/>
      <c r="D215" s="194" t="s">
        <v>180</v>
      </c>
      <c r="E215" s="195" t="s">
        <v>19</v>
      </c>
      <c r="F215" s="196" t="s">
        <v>79</v>
      </c>
      <c r="G215" s="193"/>
      <c r="H215" s="197">
        <v>1</v>
      </c>
      <c r="I215" s="198"/>
      <c r="J215" s="193"/>
      <c r="K215" s="193"/>
      <c r="L215" s="199"/>
      <c r="M215" s="200"/>
      <c r="N215" s="201"/>
      <c r="O215" s="201"/>
      <c r="P215" s="201"/>
      <c r="Q215" s="201"/>
      <c r="R215" s="201"/>
      <c r="S215" s="201"/>
      <c r="T215" s="202"/>
      <c r="AT215" s="203" t="s">
        <v>180</v>
      </c>
      <c r="AU215" s="203" t="s">
        <v>85</v>
      </c>
      <c r="AV215" s="13" t="s">
        <v>85</v>
      </c>
      <c r="AW215" s="13" t="s">
        <v>34</v>
      </c>
      <c r="AX215" s="13" t="s">
        <v>79</v>
      </c>
      <c r="AY215" s="203" t="s">
        <v>171</v>
      </c>
    </row>
    <row r="216" spans="1:65" s="2" customFormat="1" ht="16.5" customHeight="1">
      <c r="A216" s="35"/>
      <c r="B216" s="36"/>
      <c r="C216" s="179" t="s">
        <v>507</v>
      </c>
      <c r="D216" s="179" t="s">
        <v>173</v>
      </c>
      <c r="E216" s="180" t="s">
        <v>2455</v>
      </c>
      <c r="F216" s="181" t="s">
        <v>2456</v>
      </c>
      <c r="G216" s="182" t="s">
        <v>700</v>
      </c>
      <c r="H216" s="183">
        <v>2</v>
      </c>
      <c r="I216" s="184"/>
      <c r="J216" s="185">
        <f>ROUND(I216*H216,2)</f>
        <v>0</v>
      </c>
      <c r="K216" s="181" t="s">
        <v>19</v>
      </c>
      <c r="L216" s="40"/>
      <c r="M216" s="186" t="s">
        <v>19</v>
      </c>
      <c r="N216" s="187" t="s">
        <v>45</v>
      </c>
      <c r="O216" s="65"/>
      <c r="P216" s="188">
        <f>O216*H216</f>
        <v>0</v>
      </c>
      <c r="Q216" s="188">
        <v>0</v>
      </c>
      <c r="R216" s="188">
        <f>Q216*H216</f>
        <v>0</v>
      </c>
      <c r="S216" s="188">
        <v>0</v>
      </c>
      <c r="T216" s="18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0" t="s">
        <v>254</v>
      </c>
      <c r="AT216" s="190" t="s">
        <v>173</v>
      </c>
      <c r="AU216" s="190" t="s">
        <v>85</v>
      </c>
      <c r="AY216" s="18" t="s">
        <v>171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85</v>
      </c>
      <c r="BK216" s="191">
        <f>ROUND(I216*H216,2)</f>
        <v>0</v>
      </c>
      <c r="BL216" s="18" t="s">
        <v>254</v>
      </c>
      <c r="BM216" s="190" t="s">
        <v>3654</v>
      </c>
    </row>
    <row r="217" spans="1:65" s="13" customFormat="1" ht="11.25">
      <c r="B217" s="192"/>
      <c r="C217" s="193"/>
      <c r="D217" s="194" t="s">
        <v>180</v>
      </c>
      <c r="E217" s="195" t="s">
        <v>19</v>
      </c>
      <c r="F217" s="196" t="s">
        <v>85</v>
      </c>
      <c r="G217" s="193"/>
      <c r="H217" s="197">
        <v>2</v>
      </c>
      <c r="I217" s="198"/>
      <c r="J217" s="193"/>
      <c r="K217" s="193"/>
      <c r="L217" s="199"/>
      <c r="M217" s="200"/>
      <c r="N217" s="201"/>
      <c r="O217" s="201"/>
      <c r="P217" s="201"/>
      <c r="Q217" s="201"/>
      <c r="R217" s="201"/>
      <c r="S217" s="201"/>
      <c r="T217" s="202"/>
      <c r="AT217" s="203" t="s">
        <v>180</v>
      </c>
      <c r="AU217" s="203" t="s">
        <v>85</v>
      </c>
      <c r="AV217" s="13" t="s">
        <v>85</v>
      </c>
      <c r="AW217" s="13" t="s">
        <v>34</v>
      </c>
      <c r="AX217" s="13" t="s">
        <v>79</v>
      </c>
      <c r="AY217" s="203" t="s">
        <v>171</v>
      </c>
    </row>
    <row r="218" spans="1:65" s="2" customFormat="1" ht="44.25" customHeight="1">
      <c r="A218" s="35"/>
      <c r="B218" s="36"/>
      <c r="C218" s="179" t="s">
        <v>512</v>
      </c>
      <c r="D218" s="179" t="s">
        <v>173</v>
      </c>
      <c r="E218" s="180" t="s">
        <v>2458</v>
      </c>
      <c r="F218" s="181" t="s">
        <v>2459</v>
      </c>
      <c r="G218" s="182" t="s">
        <v>215</v>
      </c>
      <c r="H218" s="183">
        <v>0.86099999999999999</v>
      </c>
      <c r="I218" s="184"/>
      <c r="J218" s="185">
        <f>ROUND(I218*H218,2)</f>
        <v>0</v>
      </c>
      <c r="K218" s="181" t="s">
        <v>177</v>
      </c>
      <c r="L218" s="40"/>
      <c r="M218" s="186" t="s">
        <v>19</v>
      </c>
      <c r="N218" s="187" t="s">
        <v>45</v>
      </c>
      <c r="O218" s="65"/>
      <c r="P218" s="188">
        <f>O218*H218</f>
        <v>0</v>
      </c>
      <c r="Q218" s="188">
        <v>0</v>
      </c>
      <c r="R218" s="188">
        <f>Q218*H218</f>
        <v>0</v>
      </c>
      <c r="S218" s="188">
        <v>0</v>
      </c>
      <c r="T218" s="18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0" t="s">
        <v>254</v>
      </c>
      <c r="AT218" s="190" t="s">
        <v>173</v>
      </c>
      <c r="AU218" s="190" t="s">
        <v>85</v>
      </c>
      <c r="AY218" s="18" t="s">
        <v>171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85</v>
      </c>
      <c r="BK218" s="191">
        <f>ROUND(I218*H218,2)</f>
        <v>0</v>
      </c>
      <c r="BL218" s="18" t="s">
        <v>254</v>
      </c>
      <c r="BM218" s="190" t="s">
        <v>3655</v>
      </c>
    </row>
    <row r="219" spans="1:65" s="2" customFormat="1" ht="48">
      <c r="A219" s="35"/>
      <c r="B219" s="36"/>
      <c r="C219" s="179" t="s">
        <v>518</v>
      </c>
      <c r="D219" s="179" t="s">
        <v>173</v>
      </c>
      <c r="E219" s="180" t="s">
        <v>2461</v>
      </c>
      <c r="F219" s="181" t="s">
        <v>2462</v>
      </c>
      <c r="G219" s="182" t="s">
        <v>215</v>
      </c>
      <c r="H219" s="183">
        <v>0.86099999999999999</v>
      </c>
      <c r="I219" s="184"/>
      <c r="J219" s="185">
        <f>ROUND(I219*H219,2)</f>
        <v>0</v>
      </c>
      <c r="K219" s="181" t="s">
        <v>177</v>
      </c>
      <c r="L219" s="40"/>
      <c r="M219" s="186" t="s">
        <v>19</v>
      </c>
      <c r="N219" s="187" t="s">
        <v>45</v>
      </c>
      <c r="O219" s="65"/>
      <c r="P219" s="188">
        <f>O219*H219</f>
        <v>0</v>
      </c>
      <c r="Q219" s="188">
        <v>0</v>
      </c>
      <c r="R219" s="188">
        <f>Q219*H219</f>
        <v>0</v>
      </c>
      <c r="S219" s="188">
        <v>0</v>
      </c>
      <c r="T219" s="18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0" t="s">
        <v>254</v>
      </c>
      <c r="AT219" s="190" t="s">
        <v>173</v>
      </c>
      <c r="AU219" s="190" t="s">
        <v>85</v>
      </c>
      <c r="AY219" s="18" t="s">
        <v>171</v>
      </c>
      <c r="BE219" s="191">
        <f>IF(N219="základní",J219,0)</f>
        <v>0</v>
      </c>
      <c r="BF219" s="191">
        <f>IF(N219="snížená",J219,0)</f>
        <v>0</v>
      </c>
      <c r="BG219" s="191">
        <f>IF(N219="zákl. přenesená",J219,0)</f>
        <v>0</v>
      </c>
      <c r="BH219" s="191">
        <f>IF(N219="sníž. přenesená",J219,0)</f>
        <v>0</v>
      </c>
      <c r="BI219" s="191">
        <f>IF(N219="nulová",J219,0)</f>
        <v>0</v>
      </c>
      <c r="BJ219" s="18" t="s">
        <v>85</v>
      </c>
      <c r="BK219" s="191">
        <f>ROUND(I219*H219,2)</f>
        <v>0</v>
      </c>
      <c r="BL219" s="18" t="s">
        <v>254</v>
      </c>
      <c r="BM219" s="190" t="s">
        <v>3656</v>
      </c>
    </row>
    <row r="220" spans="1:65" s="12" customFormat="1" ht="22.9" customHeight="1">
      <c r="B220" s="163"/>
      <c r="C220" s="164"/>
      <c r="D220" s="165" t="s">
        <v>72</v>
      </c>
      <c r="E220" s="177" t="s">
        <v>1770</v>
      </c>
      <c r="F220" s="177" t="s">
        <v>1771</v>
      </c>
      <c r="G220" s="164"/>
      <c r="H220" s="164"/>
      <c r="I220" s="167"/>
      <c r="J220" s="178">
        <f>BK220</f>
        <v>0</v>
      </c>
      <c r="K220" s="164"/>
      <c r="L220" s="169"/>
      <c r="M220" s="170"/>
      <c r="N220" s="171"/>
      <c r="O220" s="171"/>
      <c r="P220" s="172">
        <f>SUM(P221:P222)</f>
        <v>0</v>
      </c>
      <c r="Q220" s="171"/>
      <c r="R220" s="172">
        <f>SUM(R221:R222)</f>
        <v>5.2499999999999998E-2</v>
      </c>
      <c r="S220" s="171"/>
      <c r="T220" s="173">
        <f>SUM(T221:T222)</f>
        <v>0</v>
      </c>
      <c r="AR220" s="174" t="s">
        <v>85</v>
      </c>
      <c r="AT220" s="175" t="s">
        <v>72</v>
      </c>
      <c r="AU220" s="175" t="s">
        <v>79</v>
      </c>
      <c r="AY220" s="174" t="s">
        <v>171</v>
      </c>
      <c r="BK220" s="176">
        <f>SUM(BK221:BK222)</f>
        <v>0</v>
      </c>
    </row>
    <row r="221" spans="1:65" s="2" customFormat="1" ht="36">
      <c r="A221" s="35"/>
      <c r="B221" s="36"/>
      <c r="C221" s="179" t="s">
        <v>525</v>
      </c>
      <c r="D221" s="179" t="s">
        <v>173</v>
      </c>
      <c r="E221" s="180" t="s">
        <v>2464</v>
      </c>
      <c r="F221" s="181" t="s">
        <v>2465</v>
      </c>
      <c r="G221" s="182" t="s">
        <v>266</v>
      </c>
      <c r="H221" s="183">
        <v>375</v>
      </c>
      <c r="I221" s="184"/>
      <c r="J221" s="185">
        <f>ROUND(I221*H221,2)</f>
        <v>0</v>
      </c>
      <c r="K221" s="181" t="s">
        <v>177</v>
      </c>
      <c r="L221" s="40"/>
      <c r="M221" s="186" t="s">
        <v>19</v>
      </c>
      <c r="N221" s="187" t="s">
        <v>45</v>
      </c>
      <c r="O221" s="65"/>
      <c r="P221" s="188">
        <f>O221*H221</f>
        <v>0</v>
      </c>
      <c r="Q221" s="188">
        <v>1.3999999999999999E-4</v>
      </c>
      <c r="R221" s="188">
        <f>Q221*H221</f>
        <v>5.2499999999999998E-2</v>
      </c>
      <c r="S221" s="188">
        <v>0</v>
      </c>
      <c r="T221" s="18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0" t="s">
        <v>254</v>
      </c>
      <c r="AT221" s="190" t="s">
        <v>173</v>
      </c>
      <c r="AU221" s="190" t="s">
        <v>85</v>
      </c>
      <c r="AY221" s="18" t="s">
        <v>171</v>
      </c>
      <c r="BE221" s="191">
        <f>IF(N221="základní",J221,0)</f>
        <v>0</v>
      </c>
      <c r="BF221" s="191">
        <f>IF(N221="snížená",J221,0)</f>
        <v>0</v>
      </c>
      <c r="BG221" s="191">
        <f>IF(N221="zákl. přenesená",J221,0)</f>
        <v>0</v>
      </c>
      <c r="BH221" s="191">
        <f>IF(N221="sníž. přenesená",J221,0)</f>
        <v>0</v>
      </c>
      <c r="BI221" s="191">
        <f>IF(N221="nulová",J221,0)</f>
        <v>0</v>
      </c>
      <c r="BJ221" s="18" t="s">
        <v>85</v>
      </c>
      <c r="BK221" s="191">
        <f>ROUND(I221*H221,2)</f>
        <v>0</v>
      </c>
      <c r="BL221" s="18" t="s">
        <v>254</v>
      </c>
      <c r="BM221" s="190" t="s">
        <v>3657</v>
      </c>
    </row>
    <row r="222" spans="1:65" s="13" customFormat="1" ht="11.25">
      <c r="B222" s="192"/>
      <c r="C222" s="193"/>
      <c r="D222" s="194" t="s">
        <v>180</v>
      </c>
      <c r="E222" s="195" t="s">
        <v>19</v>
      </c>
      <c r="F222" s="196" t="s">
        <v>3577</v>
      </c>
      <c r="G222" s="193"/>
      <c r="H222" s="197">
        <v>375</v>
      </c>
      <c r="I222" s="198"/>
      <c r="J222" s="193"/>
      <c r="K222" s="193"/>
      <c r="L222" s="199"/>
      <c r="M222" s="200"/>
      <c r="N222" s="201"/>
      <c r="O222" s="201"/>
      <c r="P222" s="201"/>
      <c r="Q222" s="201"/>
      <c r="R222" s="201"/>
      <c r="S222" s="201"/>
      <c r="T222" s="202"/>
      <c r="AT222" s="203" t="s">
        <v>180</v>
      </c>
      <c r="AU222" s="203" t="s">
        <v>85</v>
      </c>
      <c r="AV222" s="13" t="s">
        <v>85</v>
      </c>
      <c r="AW222" s="13" t="s">
        <v>34</v>
      </c>
      <c r="AX222" s="13" t="s">
        <v>79</v>
      </c>
      <c r="AY222" s="203" t="s">
        <v>171</v>
      </c>
    </row>
    <row r="223" spans="1:65" s="12" customFormat="1" ht="25.9" customHeight="1">
      <c r="B223" s="163"/>
      <c r="C223" s="164"/>
      <c r="D223" s="165" t="s">
        <v>72</v>
      </c>
      <c r="E223" s="166" t="s">
        <v>2468</v>
      </c>
      <c r="F223" s="166" t="s">
        <v>2469</v>
      </c>
      <c r="G223" s="164"/>
      <c r="H223" s="164"/>
      <c r="I223" s="167"/>
      <c r="J223" s="168">
        <f>BK223</f>
        <v>0</v>
      </c>
      <c r="K223" s="164"/>
      <c r="L223" s="169"/>
      <c r="M223" s="170"/>
      <c r="N223" s="171"/>
      <c r="O223" s="171"/>
      <c r="P223" s="172">
        <f>SUM(P224:P228)</f>
        <v>0</v>
      </c>
      <c r="Q223" s="171"/>
      <c r="R223" s="172">
        <f>SUM(R224:R228)</f>
        <v>0</v>
      </c>
      <c r="S223" s="171"/>
      <c r="T223" s="173">
        <f>SUM(T224:T228)</f>
        <v>0</v>
      </c>
      <c r="AR223" s="174" t="s">
        <v>178</v>
      </c>
      <c r="AT223" s="175" t="s">
        <v>72</v>
      </c>
      <c r="AU223" s="175" t="s">
        <v>73</v>
      </c>
      <c r="AY223" s="174" t="s">
        <v>171</v>
      </c>
      <c r="BK223" s="176">
        <f>SUM(BK224:BK228)</f>
        <v>0</v>
      </c>
    </row>
    <row r="224" spans="1:65" s="2" customFormat="1" ht="24">
      <c r="A224" s="35"/>
      <c r="B224" s="36"/>
      <c r="C224" s="179" t="s">
        <v>530</v>
      </c>
      <c r="D224" s="179" t="s">
        <v>173</v>
      </c>
      <c r="E224" s="180" t="s">
        <v>2470</v>
      </c>
      <c r="F224" s="181" t="s">
        <v>2471</v>
      </c>
      <c r="G224" s="182" t="s">
        <v>2472</v>
      </c>
      <c r="H224" s="183">
        <v>20</v>
      </c>
      <c r="I224" s="184"/>
      <c r="J224" s="185">
        <f>ROUND(I224*H224,2)</f>
        <v>0</v>
      </c>
      <c r="K224" s="181" t="s">
        <v>177</v>
      </c>
      <c r="L224" s="40"/>
      <c r="M224" s="186" t="s">
        <v>19</v>
      </c>
      <c r="N224" s="187" t="s">
        <v>45</v>
      </c>
      <c r="O224" s="65"/>
      <c r="P224" s="188">
        <f>O224*H224</f>
        <v>0</v>
      </c>
      <c r="Q224" s="188">
        <v>0</v>
      </c>
      <c r="R224" s="188">
        <f>Q224*H224</f>
        <v>0</v>
      </c>
      <c r="S224" s="188">
        <v>0</v>
      </c>
      <c r="T224" s="18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0" t="s">
        <v>2473</v>
      </c>
      <c r="AT224" s="190" t="s">
        <v>173</v>
      </c>
      <c r="AU224" s="190" t="s">
        <v>79</v>
      </c>
      <c r="AY224" s="18" t="s">
        <v>171</v>
      </c>
      <c r="BE224" s="191">
        <f>IF(N224="základní",J224,0)</f>
        <v>0</v>
      </c>
      <c r="BF224" s="191">
        <f>IF(N224="snížená",J224,0)</f>
        <v>0</v>
      </c>
      <c r="BG224" s="191">
        <f>IF(N224="zákl. přenesená",J224,0)</f>
        <v>0</v>
      </c>
      <c r="BH224" s="191">
        <f>IF(N224="sníž. přenesená",J224,0)</f>
        <v>0</v>
      </c>
      <c r="BI224" s="191">
        <f>IF(N224="nulová",J224,0)</f>
        <v>0</v>
      </c>
      <c r="BJ224" s="18" t="s">
        <v>85</v>
      </c>
      <c r="BK224" s="191">
        <f>ROUND(I224*H224,2)</f>
        <v>0</v>
      </c>
      <c r="BL224" s="18" t="s">
        <v>2473</v>
      </c>
      <c r="BM224" s="190" t="s">
        <v>3658</v>
      </c>
    </row>
    <row r="225" spans="1:65" s="2" customFormat="1" ht="19.5">
      <c r="A225" s="35"/>
      <c r="B225" s="36"/>
      <c r="C225" s="37"/>
      <c r="D225" s="194" t="s">
        <v>702</v>
      </c>
      <c r="E225" s="37"/>
      <c r="F225" s="235" t="s">
        <v>2475</v>
      </c>
      <c r="G225" s="37"/>
      <c r="H225" s="37"/>
      <c r="I225" s="236"/>
      <c r="J225" s="37"/>
      <c r="K225" s="37"/>
      <c r="L225" s="40"/>
      <c r="M225" s="237"/>
      <c r="N225" s="238"/>
      <c r="O225" s="65"/>
      <c r="P225" s="65"/>
      <c r="Q225" s="65"/>
      <c r="R225" s="65"/>
      <c r="S225" s="65"/>
      <c r="T225" s="6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8" t="s">
        <v>702</v>
      </c>
      <c r="AU225" s="18" t="s">
        <v>79</v>
      </c>
    </row>
    <row r="226" spans="1:65" s="13" customFormat="1" ht="11.25">
      <c r="B226" s="192"/>
      <c r="C226" s="193"/>
      <c r="D226" s="194" t="s">
        <v>180</v>
      </c>
      <c r="E226" s="195" t="s">
        <v>19</v>
      </c>
      <c r="F226" s="196" t="s">
        <v>232</v>
      </c>
      <c r="G226" s="193"/>
      <c r="H226" s="197">
        <v>20</v>
      </c>
      <c r="I226" s="198"/>
      <c r="J226" s="193"/>
      <c r="K226" s="193"/>
      <c r="L226" s="199"/>
      <c r="M226" s="200"/>
      <c r="N226" s="201"/>
      <c r="O226" s="201"/>
      <c r="P226" s="201"/>
      <c r="Q226" s="201"/>
      <c r="R226" s="201"/>
      <c r="S226" s="201"/>
      <c r="T226" s="202"/>
      <c r="AT226" s="203" t="s">
        <v>180</v>
      </c>
      <c r="AU226" s="203" t="s">
        <v>79</v>
      </c>
      <c r="AV226" s="13" t="s">
        <v>85</v>
      </c>
      <c r="AW226" s="13" t="s">
        <v>34</v>
      </c>
      <c r="AX226" s="13" t="s">
        <v>79</v>
      </c>
      <c r="AY226" s="203" t="s">
        <v>171</v>
      </c>
    </row>
    <row r="227" spans="1:65" s="2" customFormat="1" ht="16.5" customHeight="1">
      <c r="A227" s="35"/>
      <c r="B227" s="36"/>
      <c r="C227" s="179" t="s">
        <v>535</v>
      </c>
      <c r="D227" s="179" t="s">
        <v>173</v>
      </c>
      <c r="E227" s="180" t="s">
        <v>2476</v>
      </c>
      <c r="F227" s="181" t="s">
        <v>2477</v>
      </c>
      <c r="G227" s="182" t="s">
        <v>2472</v>
      </c>
      <c r="H227" s="183">
        <v>20</v>
      </c>
      <c r="I227" s="184"/>
      <c r="J227" s="185">
        <f>ROUND(I227*H227,2)</f>
        <v>0</v>
      </c>
      <c r="K227" s="181" t="s">
        <v>19</v>
      </c>
      <c r="L227" s="40"/>
      <c r="M227" s="186" t="s">
        <v>19</v>
      </c>
      <c r="N227" s="187" t="s">
        <v>45</v>
      </c>
      <c r="O227" s="65"/>
      <c r="P227" s="188">
        <f>O227*H227</f>
        <v>0</v>
      </c>
      <c r="Q227" s="188">
        <v>0</v>
      </c>
      <c r="R227" s="188">
        <f>Q227*H227</f>
        <v>0</v>
      </c>
      <c r="S227" s="188">
        <v>0</v>
      </c>
      <c r="T227" s="18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0" t="s">
        <v>2473</v>
      </c>
      <c r="AT227" s="190" t="s">
        <v>173</v>
      </c>
      <c r="AU227" s="190" t="s">
        <v>79</v>
      </c>
      <c r="AY227" s="18" t="s">
        <v>171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18" t="s">
        <v>85</v>
      </c>
      <c r="BK227" s="191">
        <f>ROUND(I227*H227,2)</f>
        <v>0</v>
      </c>
      <c r="BL227" s="18" t="s">
        <v>2473</v>
      </c>
      <c r="BM227" s="190" t="s">
        <v>3659</v>
      </c>
    </row>
    <row r="228" spans="1:65" s="13" customFormat="1" ht="11.25">
      <c r="B228" s="192"/>
      <c r="C228" s="193"/>
      <c r="D228" s="194" t="s">
        <v>180</v>
      </c>
      <c r="E228" s="195" t="s">
        <v>19</v>
      </c>
      <c r="F228" s="196" t="s">
        <v>232</v>
      </c>
      <c r="G228" s="193"/>
      <c r="H228" s="197">
        <v>20</v>
      </c>
      <c r="I228" s="198"/>
      <c r="J228" s="193"/>
      <c r="K228" s="193"/>
      <c r="L228" s="199"/>
      <c r="M228" s="244"/>
      <c r="N228" s="245"/>
      <c r="O228" s="245"/>
      <c r="P228" s="245"/>
      <c r="Q228" s="245"/>
      <c r="R228" s="245"/>
      <c r="S228" s="245"/>
      <c r="T228" s="246"/>
      <c r="AT228" s="203" t="s">
        <v>180</v>
      </c>
      <c r="AU228" s="203" t="s">
        <v>79</v>
      </c>
      <c r="AV228" s="13" t="s">
        <v>85</v>
      </c>
      <c r="AW228" s="13" t="s">
        <v>34</v>
      </c>
      <c r="AX228" s="13" t="s">
        <v>79</v>
      </c>
      <c r="AY228" s="203" t="s">
        <v>171</v>
      </c>
    </row>
    <row r="229" spans="1:65" s="2" customFormat="1" ht="6.95" customHeight="1">
      <c r="A229" s="35"/>
      <c r="B229" s="48"/>
      <c r="C229" s="49"/>
      <c r="D229" s="49"/>
      <c r="E229" s="49"/>
      <c r="F229" s="49"/>
      <c r="G229" s="49"/>
      <c r="H229" s="49"/>
      <c r="I229" s="49"/>
      <c r="J229" s="49"/>
      <c r="K229" s="49"/>
      <c r="L229" s="40"/>
      <c r="M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</row>
  </sheetData>
  <sheetProtection password="CC35" sheet="1" objects="1" scenarios="1" formatColumns="0" formatRows="0" autoFilter="0"/>
  <autoFilter ref="C92:K228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D40A21B6C9D498B1776F56A3360F7" ma:contentTypeVersion="12" ma:contentTypeDescription="Vytvoří nový dokument" ma:contentTypeScope="" ma:versionID="894e0c57fcf51254747c68a9e68675c0">
  <xsd:schema xmlns:xsd="http://www.w3.org/2001/XMLSchema" xmlns:xs="http://www.w3.org/2001/XMLSchema" xmlns:p="http://schemas.microsoft.com/office/2006/metadata/properties" xmlns:ns2="04ef2e24-ca87-4526-a4f8-62a1780992b4" xmlns:ns3="02c16d56-20f0-45c1-8c23-fd99bd07d41c" targetNamespace="http://schemas.microsoft.com/office/2006/metadata/properties" ma:root="true" ma:fieldsID="72e1462828592419a7ec1c87a590fa4e" ns2:_="" ns3:_="">
    <xsd:import namespace="04ef2e24-ca87-4526-a4f8-62a1780992b4"/>
    <xsd:import namespace="02c16d56-20f0-45c1-8c23-fd99bd07d4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f2e24-ca87-4526-a4f8-62a1780992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16d56-20f0-45c1-8c23-fd99bd07d41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8882A1-75C3-4142-A3F3-97222B8064DE}"/>
</file>

<file path=customXml/itemProps2.xml><?xml version="1.0" encoding="utf-8"?>
<ds:datastoreItem xmlns:ds="http://schemas.openxmlformats.org/officeDocument/2006/customXml" ds:itemID="{37798E0D-4E9E-4E62-8D92-06EBE9B26F65}"/>
</file>

<file path=customXml/itemProps3.xml><?xml version="1.0" encoding="utf-8"?>
<ds:datastoreItem xmlns:ds="http://schemas.openxmlformats.org/officeDocument/2006/customXml" ds:itemID="{EB5D2349-DF96-4A0A-A771-9C007C03F19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Rekapitulace stavby</vt:lpstr>
      <vt:lpstr>01_1 - Architektonicko-st...</vt:lpstr>
      <vt:lpstr>02_1 - ZTI-Vnitřní kanali...</vt:lpstr>
      <vt:lpstr>03_1 - Vytápění</vt:lpstr>
      <vt:lpstr>04_1 - VZT</vt:lpstr>
      <vt:lpstr>05_1 - Elektro NN</vt:lpstr>
      <vt:lpstr>01_2 - Architektonicko-st...</vt:lpstr>
      <vt:lpstr>02_2 - ZTI-Vnitřní kanali...</vt:lpstr>
      <vt:lpstr>03_2 - Vytápění</vt:lpstr>
      <vt:lpstr>04_2 - VZT</vt:lpstr>
      <vt:lpstr>05_2 - Elektro NN</vt:lpstr>
      <vt:lpstr>IO-01 - Venkovní vodovod</vt:lpstr>
      <vt:lpstr>IO-02 - Venkovní kanalizace</vt:lpstr>
      <vt:lpstr>IO-03 - Zpevněné plochy</vt:lpstr>
      <vt:lpstr>Pokyny pro vyplnění</vt:lpstr>
      <vt:lpstr>'01_1 - Architektonicko-st...'!Názvy_tisku</vt:lpstr>
      <vt:lpstr>'01_2 - Architektonicko-st...'!Názvy_tisku</vt:lpstr>
      <vt:lpstr>'02_1 - ZTI-Vnitřní kanali...'!Názvy_tisku</vt:lpstr>
      <vt:lpstr>'02_2 - ZTI-Vnitřní kanali...'!Názvy_tisku</vt:lpstr>
      <vt:lpstr>'03_1 - Vytápění'!Názvy_tisku</vt:lpstr>
      <vt:lpstr>'03_2 - Vytápění'!Názvy_tisku</vt:lpstr>
      <vt:lpstr>'04_1 - VZT'!Názvy_tisku</vt:lpstr>
      <vt:lpstr>'04_2 - VZT'!Názvy_tisku</vt:lpstr>
      <vt:lpstr>'05_1 - Elektro NN'!Názvy_tisku</vt:lpstr>
      <vt:lpstr>'05_2 - Elektro NN'!Názvy_tisku</vt:lpstr>
      <vt:lpstr>'IO-01 - Venkovní vodovod'!Názvy_tisku</vt:lpstr>
      <vt:lpstr>'IO-02 - Venkovní kanalizace'!Názvy_tisku</vt:lpstr>
      <vt:lpstr>'IO-03 - Zpevněné plochy'!Názvy_tisku</vt:lpstr>
      <vt:lpstr>'Rekapitulace stavby'!Názvy_tisku</vt:lpstr>
      <vt:lpstr>'01_1 - Architektonicko-st...'!Oblast_tisku</vt:lpstr>
      <vt:lpstr>'01_2 - Architektonicko-st...'!Oblast_tisku</vt:lpstr>
      <vt:lpstr>'02_1 - ZTI-Vnitřní kanali...'!Oblast_tisku</vt:lpstr>
      <vt:lpstr>'02_2 - ZTI-Vnitřní kanali...'!Oblast_tisku</vt:lpstr>
      <vt:lpstr>'03_1 - Vytápění'!Oblast_tisku</vt:lpstr>
      <vt:lpstr>'03_2 - Vytápění'!Oblast_tisku</vt:lpstr>
      <vt:lpstr>'04_1 - VZT'!Oblast_tisku</vt:lpstr>
      <vt:lpstr>'04_2 - VZT'!Oblast_tisku</vt:lpstr>
      <vt:lpstr>'05_1 - Elektro NN'!Oblast_tisku</vt:lpstr>
      <vt:lpstr>'05_2 - Elektro NN'!Oblast_tisku</vt:lpstr>
      <vt:lpstr>'IO-01 - Venkovní vodovod'!Oblast_tisku</vt:lpstr>
      <vt:lpstr>'IO-02 - Venkovní kanalizace'!Oblast_tisku</vt:lpstr>
      <vt:lpstr>'IO-03 - Zpevněné plochy'!Oblast_tisku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LAPTOP-HKT41VFE\Dana Švejdová</dc:creator>
  <cp:lastModifiedBy>Dana Švejdová</cp:lastModifiedBy>
  <dcterms:created xsi:type="dcterms:W3CDTF">2021-04-22T09:48:38Z</dcterms:created>
  <dcterms:modified xsi:type="dcterms:W3CDTF">2021-04-22T09:52:11Z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0x010100ADCD40A21B6C9D498B1776F56A3360F7</vt:lpwstr>
  </property>
</Properties>
</file>