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DATA=\me\akce\2024\Dětská skupina 15 dětí Jaroměřice nR - 2024\Novostavba DS Jaroměřice nR 08-2024 DPPS\F. Rozpočtová část\F.2. Výkaz výměr\"/>
    </mc:Choice>
  </mc:AlternateContent>
  <xr:revisionPtr revIDLastSave="0" documentId="13_ncr:1_{550A0175-88E8-44EE-B3AE-B59A811B4879}" xr6:coauthVersionLast="47" xr6:coauthVersionMax="47" xr10:uidLastSave="{00000000-0000-0000-0000-000000000000}"/>
  <bookViews>
    <workbookView xWindow="8700" yWindow="2850" windowWidth="28800" windowHeight="15460" activeTab="16" xr2:uid="{00000000-000D-0000-FFFF-FFFF00000000}"/>
  </bookViews>
  <sheets>
    <sheet name="Pokyny pro vyplnění" sheetId="11" r:id="rId1"/>
    <sheet name="Stavba" sheetId="1" r:id="rId2"/>
    <sheet name="VzorPolozky" sheetId="10" state="hidden" r:id="rId3"/>
    <sheet name="01 D.1.12 Pol" sheetId="12" r:id="rId4"/>
    <sheet name="01 D.1.31 Pol" sheetId="13" r:id="rId5"/>
    <sheet name="01 D.1.32 Pol" sheetId="14" r:id="rId6"/>
    <sheet name="01 D.1.4.a Pol" sheetId="15" r:id="rId7"/>
    <sheet name="01 D.1.4.b Pol" sheetId="16" r:id="rId8"/>
    <sheet name="01 D.1.4.c Pol" sheetId="17" r:id="rId9"/>
    <sheet name="01 D.1.4.d Pol" sheetId="18" r:id="rId10"/>
    <sheet name="01 D.1.4.e Pol" sheetId="19" r:id="rId11"/>
    <sheet name="01 D.1.4.f Pol" sheetId="20" r:id="rId12"/>
    <sheet name="01 D.2.a Pol" sheetId="21" r:id="rId13"/>
    <sheet name="01 D.2.b Pol" sheetId="22" r:id="rId14"/>
    <sheet name="01 D.2.c Pol" sheetId="23" r:id="rId15"/>
    <sheet name="01 D.2.d Pol" sheetId="24" r:id="rId16"/>
    <sheet name="01 VON Pol" sheetId="25" r:id="rId17"/>
  </sheets>
  <externalReferences>
    <externalReference r:id="rId18"/>
  </externalReferences>
  <definedNames>
    <definedName name="CelkemDPHVypocet" localSheetId="1">Stavba!$H$54</definedName>
    <definedName name="CenaCelkem">Stavba!$G$28</definedName>
    <definedName name="CenaCelkemBezDPH">Stavba!$G$27</definedName>
    <definedName name="CenaCelkemVypocet" localSheetId="1">Stavba!$I$54</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Stavba!#REF!</definedName>
    <definedName name="DPHSni">Stavba!$G$23</definedName>
    <definedName name="DPHZakl">Stavba!$G$25</definedName>
    <definedName name="dpsc" localSheetId="1">Stavba!#REF!</definedName>
    <definedName name="IČO" localSheetId="1">Stavba!$I$11</definedName>
    <definedName name="Mena">Stavba!$J$28</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'01 D.1.12 Pol'!$1:$7</definedName>
    <definedName name="_xlnm.Print_Titles" localSheetId="4">'01 D.1.31 Pol'!$1:$7</definedName>
    <definedName name="_xlnm.Print_Titles" localSheetId="5">'01 D.1.32 Pol'!$1:$7</definedName>
    <definedName name="_xlnm.Print_Titles" localSheetId="6">'01 D.1.4.a Pol'!$1:$7</definedName>
    <definedName name="_xlnm.Print_Titles" localSheetId="7">'01 D.1.4.b Pol'!$1:$7</definedName>
    <definedName name="_xlnm.Print_Titles" localSheetId="8">'01 D.1.4.c Pol'!$1:$7</definedName>
    <definedName name="_xlnm.Print_Titles" localSheetId="9">'01 D.1.4.d Pol'!$1:$7</definedName>
    <definedName name="_xlnm.Print_Titles" localSheetId="10">'01 D.1.4.e Pol'!$1:$7</definedName>
    <definedName name="_xlnm.Print_Titles" localSheetId="11">'01 D.1.4.f Pol'!$1:$7</definedName>
    <definedName name="_xlnm.Print_Titles" localSheetId="12">'01 D.2.a Pol'!$1:$7</definedName>
    <definedName name="_xlnm.Print_Titles" localSheetId="13">'01 D.2.b Pol'!$1:$7</definedName>
    <definedName name="_xlnm.Print_Titles" localSheetId="14">'01 D.2.c Pol'!$1:$7</definedName>
    <definedName name="_xlnm.Print_Titles" localSheetId="15">'01 D.2.d Pol'!$1:$7</definedName>
    <definedName name="_xlnm.Print_Titles" localSheetId="16">'01 VON Pol'!$1:$7</definedName>
    <definedName name="oadresa">Stavba!$D$6</definedName>
    <definedName name="Objednatel" localSheetId="1">Stavba!$D$5</definedName>
    <definedName name="Objekt" localSheetId="1">Stavba!$B$37</definedName>
    <definedName name="_xlnm.Print_Area" localSheetId="3">'01 D.1.12 Pol'!$A$1:$Y$518</definedName>
    <definedName name="_xlnm.Print_Area" localSheetId="4">'01 D.1.31 Pol'!$A$1:$Y$30</definedName>
    <definedName name="_xlnm.Print_Area" localSheetId="5">'01 D.1.32 Pol'!$A$1:$Y$24</definedName>
    <definedName name="_xlnm.Print_Area" localSheetId="6">'01 D.1.4.a Pol'!$A$1:$Y$74</definedName>
    <definedName name="_xlnm.Print_Area" localSheetId="7">'01 D.1.4.b Pol'!$A$1:$Y$54</definedName>
    <definedName name="_xlnm.Print_Area" localSheetId="8">'01 D.1.4.c Pol'!$A$1:$Y$36</definedName>
    <definedName name="_xlnm.Print_Area" localSheetId="9">'01 D.1.4.d Pol'!$A$1:$Y$253</definedName>
    <definedName name="_xlnm.Print_Area" localSheetId="10">'01 D.1.4.e Pol'!$A$1:$Y$210</definedName>
    <definedName name="_xlnm.Print_Area" localSheetId="11">'01 D.1.4.f Pol'!$A$1:$Y$105</definedName>
    <definedName name="_xlnm.Print_Area" localSheetId="12">'01 D.2.a Pol'!$A$1:$Y$103</definedName>
    <definedName name="_xlnm.Print_Area" localSheetId="13">'01 D.2.b Pol'!$A$1:$Y$83</definedName>
    <definedName name="_xlnm.Print_Area" localSheetId="14">'01 D.2.c Pol'!$A$1:$Y$135</definedName>
    <definedName name="_xlnm.Print_Area" localSheetId="15">'01 D.2.d Pol'!$A$1:$Y$69</definedName>
    <definedName name="_xlnm.Print_Area" localSheetId="16">'01 VON Pol'!$A$1:$Y$41</definedName>
    <definedName name="_xlnm.Print_Area" localSheetId="1">Stavba!$A$1:$J$199</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Stavba!$F$10</definedName>
    <definedName name="PocetMJ">#REF!</definedName>
    <definedName name="PoptavkaID">Stavba!$A$1</definedName>
    <definedName name="pPSC">Stavba!$D$10</definedName>
    <definedName name="Projektant">Stavba!$D$8</definedName>
    <definedName name="SazbaDPH1" localSheetId="1">Stavba!$E$22</definedName>
    <definedName name="SazbaDPH1">'[1]Krycí list'!$C$30</definedName>
    <definedName name="SazbaDPH2" localSheetId="1">Stavba!$E$24</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Stavba!$D$13</definedName>
    <definedName name="Z_B7E7C763_C459_487D_8ABA_5CFDDFBD5A84_.wvu.Cols" localSheetId="1" hidden="1">Stavba!$A:$A</definedName>
    <definedName name="Z_B7E7C763_C459_487D_8ABA_5CFDDFBD5A84_.wvu.PrintArea" localSheetId="1" hidden="1">Stavba!$B$1:$J$35</definedName>
    <definedName name="ZakladDPHSni">Stavba!$G$22</definedName>
    <definedName name="ZakladDPHSniVypocet" localSheetId="1">Stavba!$F$54</definedName>
    <definedName name="ZakladDPHZakl">Stavba!$G$24</definedName>
    <definedName name="ZakladDPHZaklVypocet" localSheetId="1">Stavba!$G$54</definedName>
    <definedName name="ZaObjednatele">Stavba!$G$33</definedName>
    <definedName name="Zaokrouhleni">Stavba!$G$26</definedName>
    <definedName name="ZaZhotovitele">Stavba!$D$33</definedName>
    <definedName name="Zhotovitel">Stavba!$D$11:$G$11</definedName>
  </definedNames>
  <calcPr calcId="19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F9" i="25" l="1"/>
  <c r="G9" i="25" s="1"/>
  <c r="I9" i="25"/>
  <c r="K9" i="25"/>
  <c r="O9" i="25"/>
  <c r="Q9" i="25"/>
  <c r="V9" i="25"/>
  <c r="F12" i="25"/>
  <c r="G12" i="25" s="1"/>
  <c r="M12" i="25" s="1"/>
  <c r="I12" i="25"/>
  <c r="K12" i="25"/>
  <c r="O12" i="25"/>
  <c r="Q12" i="25"/>
  <c r="V12" i="25"/>
  <c r="F15" i="25"/>
  <c r="G15" i="25" s="1"/>
  <c r="M15" i="25" s="1"/>
  <c r="I15" i="25"/>
  <c r="K15" i="25"/>
  <c r="O15" i="25"/>
  <c r="Q15" i="25"/>
  <c r="V15" i="25"/>
  <c r="F17" i="25"/>
  <c r="G17" i="25" s="1"/>
  <c r="M17" i="25" s="1"/>
  <c r="I17" i="25"/>
  <c r="K17" i="25"/>
  <c r="O17" i="25"/>
  <c r="Q17" i="25"/>
  <c r="V17" i="25"/>
  <c r="F20" i="25"/>
  <c r="G20" i="25"/>
  <c r="M20" i="25" s="1"/>
  <c r="I20" i="25"/>
  <c r="K20" i="25"/>
  <c r="O20" i="25"/>
  <c r="Q20" i="25"/>
  <c r="V20" i="25"/>
  <c r="F22" i="25"/>
  <c r="G22" i="25" s="1"/>
  <c r="M22" i="25" s="1"/>
  <c r="I22" i="25"/>
  <c r="K22" i="25"/>
  <c r="O22" i="25"/>
  <c r="Q22" i="25"/>
  <c r="V22" i="25"/>
  <c r="F24" i="25"/>
  <c r="G24" i="25" s="1"/>
  <c r="M24" i="25" s="1"/>
  <c r="I24" i="25"/>
  <c r="K24" i="25"/>
  <c r="O24" i="25"/>
  <c r="Q24" i="25"/>
  <c r="V24" i="25"/>
  <c r="F25" i="25"/>
  <c r="G25" i="25"/>
  <c r="M25" i="25" s="1"/>
  <c r="I25" i="25"/>
  <c r="K25" i="25"/>
  <c r="O25" i="25"/>
  <c r="Q25" i="25"/>
  <c r="V25" i="25"/>
  <c r="F26" i="25"/>
  <c r="G26" i="25"/>
  <c r="M26" i="25" s="1"/>
  <c r="I26" i="25"/>
  <c r="K26" i="25"/>
  <c r="O26" i="25"/>
  <c r="Q26" i="25"/>
  <c r="V26" i="25"/>
  <c r="F29" i="25"/>
  <c r="G29" i="25"/>
  <c r="M29" i="25" s="1"/>
  <c r="I29" i="25"/>
  <c r="K29" i="25"/>
  <c r="O29" i="25"/>
  <c r="Q29" i="25"/>
  <c r="V29" i="25"/>
  <c r="AE31" i="25"/>
  <c r="F53" i="1" s="1"/>
  <c r="F9" i="24"/>
  <c r="G9" i="24" s="1"/>
  <c r="I9" i="24"/>
  <c r="K9" i="24"/>
  <c r="K8" i="24" s="1"/>
  <c r="O9" i="24"/>
  <c r="Q9" i="24"/>
  <c r="V9" i="24"/>
  <c r="F11" i="24"/>
  <c r="G11" i="24" s="1"/>
  <c r="M11" i="24" s="1"/>
  <c r="I11" i="24"/>
  <c r="K11" i="24"/>
  <c r="O11" i="24"/>
  <c r="Q11" i="24"/>
  <c r="V11" i="24"/>
  <c r="F13" i="24"/>
  <c r="G13" i="24" s="1"/>
  <c r="M13" i="24" s="1"/>
  <c r="I13" i="24"/>
  <c r="K13" i="24"/>
  <c r="O13" i="24"/>
  <c r="Q13" i="24"/>
  <c r="V13" i="24"/>
  <c r="F14" i="24"/>
  <c r="G14" i="24"/>
  <c r="M14" i="24" s="1"/>
  <c r="I14" i="24"/>
  <c r="K14" i="24"/>
  <c r="O14" i="24"/>
  <c r="Q14" i="24"/>
  <c r="V14" i="24"/>
  <c r="F16" i="24"/>
  <c r="G16" i="24"/>
  <c r="M16" i="24" s="1"/>
  <c r="I16" i="24"/>
  <c r="K16" i="24"/>
  <c r="O16" i="24"/>
  <c r="Q16" i="24"/>
  <c r="V16" i="24"/>
  <c r="F18" i="24"/>
  <c r="G18" i="24" s="1"/>
  <c r="M18" i="24" s="1"/>
  <c r="I18" i="24"/>
  <c r="K18" i="24"/>
  <c r="O18" i="24"/>
  <c r="Q18" i="24"/>
  <c r="V18" i="24"/>
  <c r="F20" i="24"/>
  <c r="G20" i="24" s="1"/>
  <c r="M20" i="24" s="1"/>
  <c r="I20" i="24"/>
  <c r="K20" i="24"/>
  <c r="O20" i="24"/>
  <c r="Q20" i="24"/>
  <c r="V20" i="24"/>
  <c r="F22" i="24"/>
  <c r="G22" i="24"/>
  <c r="M22" i="24" s="1"/>
  <c r="I22" i="24"/>
  <c r="K22" i="24"/>
  <c r="O22" i="24"/>
  <c r="Q22" i="24"/>
  <c r="V22" i="24"/>
  <c r="F25" i="24"/>
  <c r="G25" i="24"/>
  <c r="M25" i="24" s="1"/>
  <c r="I25" i="24"/>
  <c r="K25" i="24"/>
  <c r="O25" i="24"/>
  <c r="Q25" i="24"/>
  <c r="V25" i="24"/>
  <c r="F27" i="24"/>
  <c r="G27" i="24"/>
  <c r="M27" i="24" s="1"/>
  <c r="I27" i="24"/>
  <c r="K27" i="24"/>
  <c r="O27" i="24"/>
  <c r="Q27" i="24"/>
  <c r="V27" i="24"/>
  <c r="F29" i="24"/>
  <c r="G29" i="24" s="1"/>
  <c r="M29" i="24" s="1"/>
  <c r="I29" i="24"/>
  <c r="K29" i="24"/>
  <c r="O29" i="24"/>
  <c r="Q29" i="24"/>
  <c r="V29" i="24"/>
  <c r="F30" i="24"/>
  <c r="G30" i="24" s="1"/>
  <c r="M30" i="24" s="1"/>
  <c r="I30" i="24"/>
  <c r="K30" i="24"/>
  <c r="O30" i="24"/>
  <c r="Q30" i="24"/>
  <c r="V30" i="24"/>
  <c r="F32" i="24"/>
  <c r="G32" i="24" s="1"/>
  <c r="M32" i="24" s="1"/>
  <c r="M31" i="24" s="1"/>
  <c r="I32" i="24"/>
  <c r="I31" i="24" s="1"/>
  <c r="K32" i="24"/>
  <c r="K31" i="24" s="1"/>
  <c r="O32" i="24"/>
  <c r="O31" i="24" s="1"/>
  <c r="Q32" i="24"/>
  <c r="Q31" i="24" s="1"/>
  <c r="V32" i="24"/>
  <c r="V31" i="24" s="1"/>
  <c r="F35" i="24"/>
  <c r="G35" i="24" s="1"/>
  <c r="M35" i="24" s="1"/>
  <c r="I35" i="24"/>
  <c r="K35" i="24"/>
  <c r="O35" i="24"/>
  <c r="Q35" i="24"/>
  <c r="Q34" i="24" s="1"/>
  <c r="V35" i="24"/>
  <c r="V34" i="24" s="1"/>
  <c r="F37" i="24"/>
  <c r="G37" i="24"/>
  <c r="M37" i="24" s="1"/>
  <c r="I37" i="24"/>
  <c r="K37" i="24"/>
  <c r="O37" i="24"/>
  <c r="Q37" i="24"/>
  <c r="V37" i="24"/>
  <c r="F40" i="24"/>
  <c r="G40" i="24" s="1"/>
  <c r="M40" i="24" s="1"/>
  <c r="M39" i="24" s="1"/>
  <c r="I40" i="24"/>
  <c r="I39" i="24" s="1"/>
  <c r="K40" i="24"/>
  <c r="K39" i="24" s="1"/>
  <c r="O40" i="24"/>
  <c r="O39" i="24" s="1"/>
  <c r="Q40" i="24"/>
  <c r="Q39" i="24" s="1"/>
  <c r="V40" i="24"/>
  <c r="V39" i="24" s="1"/>
  <c r="F42" i="24"/>
  <c r="G42" i="24"/>
  <c r="G41" i="24" s="1"/>
  <c r="I42" i="24"/>
  <c r="K42" i="24"/>
  <c r="M42" i="24"/>
  <c r="O42" i="24"/>
  <c r="Q42" i="24"/>
  <c r="V42" i="24"/>
  <c r="F43" i="24"/>
  <c r="G43" i="24"/>
  <c r="M43" i="24" s="1"/>
  <c r="I43" i="24"/>
  <c r="K43" i="24"/>
  <c r="O43" i="24"/>
  <c r="Q43" i="24"/>
  <c r="V43" i="24"/>
  <c r="F45" i="24"/>
  <c r="G45" i="24"/>
  <c r="M45" i="24" s="1"/>
  <c r="I45" i="24"/>
  <c r="K45" i="24"/>
  <c r="O45" i="24"/>
  <c r="Q45" i="24"/>
  <c r="V45" i="24"/>
  <c r="F46" i="24"/>
  <c r="G46" i="24"/>
  <c r="M46" i="24" s="1"/>
  <c r="I46" i="24"/>
  <c r="K46" i="24"/>
  <c r="O46" i="24"/>
  <c r="Q46" i="24"/>
  <c r="V46" i="24"/>
  <c r="F47" i="24"/>
  <c r="G47" i="24"/>
  <c r="M47" i="24" s="1"/>
  <c r="I47" i="24"/>
  <c r="K47" i="24"/>
  <c r="O47" i="24"/>
  <c r="Q47" i="24"/>
  <c r="V47" i="24"/>
  <c r="F49" i="24"/>
  <c r="G49" i="24"/>
  <c r="M49" i="24" s="1"/>
  <c r="I49" i="24"/>
  <c r="K49" i="24"/>
  <c r="O49" i="24"/>
  <c r="Q49" i="24"/>
  <c r="V49" i="24"/>
  <c r="F50" i="24"/>
  <c r="G50" i="24"/>
  <c r="M50" i="24" s="1"/>
  <c r="I50" i="24"/>
  <c r="K50" i="24"/>
  <c r="O50" i="24"/>
  <c r="Q50" i="24"/>
  <c r="V50" i="24"/>
  <c r="F52" i="24"/>
  <c r="G52" i="24"/>
  <c r="M52" i="24" s="1"/>
  <c r="I52" i="24"/>
  <c r="K52" i="24"/>
  <c r="O52" i="24"/>
  <c r="Q52" i="24"/>
  <c r="V52" i="24"/>
  <c r="F53" i="24"/>
  <c r="G53" i="24"/>
  <c r="M53" i="24" s="1"/>
  <c r="I53" i="24"/>
  <c r="K53" i="24"/>
  <c r="O53" i="24"/>
  <c r="Q53" i="24"/>
  <c r="V53" i="24"/>
  <c r="F54" i="24"/>
  <c r="G54" i="24"/>
  <c r="M54" i="24" s="1"/>
  <c r="I54" i="24"/>
  <c r="K54" i="24"/>
  <c r="O54" i="24"/>
  <c r="Q54" i="24"/>
  <c r="V54" i="24"/>
  <c r="F56" i="24"/>
  <c r="G56" i="24"/>
  <c r="M56" i="24" s="1"/>
  <c r="I56" i="24"/>
  <c r="K56" i="24"/>
  <c r="O56" i="24"/>
  <c r="Q56" i="24"/>
  <c r="V56" i="24"/>
  <c r="F57" i="24"/>
  <c r="G57" i="24"/>
  <c r="M57" i="24" s="1"/>
  <c r="I57" i="24"/>
  <c r="K57" i="24"/>
  <c r="O57" i="24"/>
  <c r="Q57" i="24"/>
  <c r="V57" i="24"/>
  <c r="AE59" i="24"/>
  <c r="F52" i="1" s="1"/>
  <c r="F9" i="23"/>
  <c r="G9" i="23" s="1"/>
  <c r="I9" i="23"/>
  <c r="K9" i="23"/>
  <c r="O9" i="23"/>
  <c r="Q9" i="23"/>
  <c r="V9" i="23"/>
  <c r="F10" i="23"/>
  <c r="G10" i="23" s="1"/>
  <c r="M10" i="23" s="1"/>
  <c r="I10" i="23"/>
  <c r="K10" i="23"/>
  <c r="O10" i="23"/>
  <c r="Q10" i="23"/>
  <c r="V10" i="23"/>
  <c r="F12" i="23"/>
  <c r="G12" i="23" s="1"/>
  <c r="M12" i="23" s="1"/>
  <c r="I12" i="23"/>
  <c r="K12" i="23"/>
  <c r="O12" i="23"/>
  <c r="Q12" i="23"/>
  <c r="V12" i="23"/>
  <c r="F14" i="23"/>
  <c r="G14" i="23" s="1"/>
  <c r="M14" i="23" s="1"/>
  <c r="I14" i="23"/>
  <c r="K14" i="23"/>
  <c r="O14" i="23"/>
  <c r="Q14" i="23"/>
  <c r="V14" i="23"/>
  <c r="F15" i="23"/>
  <c r="G15" i="23" s="1"/>
  <c r="M15" i="23" s="1"/>
  <c r="I15" i="23"/>
  <c r="K15" i="23"/>
  <c r="O15" i="23"/>
  <c r="Q15" i="23"/>
  <c r="V15" i="23"/>
  <c r="F16" i="23"/>
  <c r="G16" i="23" s="1"/>
  <c r="M16" i="23" s="1"/>
  <c r="I16" i="23"/>
  <c r="K16" i="23"/>
  <c r="O16" i="23"/>
  <c r="Q16" i="23"/>
  <c r="V16" i="23"/>
  <c r="F17" i="23"/>
  <c r="G17" i="23" s="1"/>
  <c r="M17" i="23" s="1"/>
  <c r="I17" i="23"/>
  <c r="K17" i="23"/>
  <c r="O17" i="23"/>
  <c r="Q17" i="23"/>
  <c r="V17" i="23"/>
  <c r="F18" i="23"/>
  <c r="G18" i="23" s="1"/>
  <c r="M18" i="23" s="1"/>
  <c r="I18" i="23"/>
  <c r="K18" i="23"/>
  <c r="O18" i="23"/>
  <c r="Q18" i="23"/>
  <c r="V18" i="23"/>
  <c r="F19" i="23"/>
  <c r="G19" i="23" s="1"/>
  <c r="M19" i="23" s="1"/>
  <c r="I19" i="23"/>
  <c r="K19" i="23"/>
  <c r="O19" i="23"/>
  <c r="Q19" i="23"/>
  <c r="V19" i="23"/>
  <c r="F21" i="23"/>
  <c r="G21" i="23" s="1"/>
  <c r="M21" i="23" s="1"/>
  <c r="I21" i="23"/>
  <c r="K21" i="23"/>
  <c r="O21" i="23"/>
  <c r="Q21" i="23"/>
  <c r="V21" i="23"/>
  <c r="F26" i="23"/>
  <c r="G26" i="23" s="1"/>
  <c r="M26" i="23" s="1"/>
  <c r="I26" i="23"/>
  <c r="K26" i="23"/>
  <c r="O26" i="23"/>
  <c r="Q26" i="23"/>
  <c r="V26" i="23"/>
  <c r="F27" i="23"/>
  <c r="G27" i="23" s="1"/>
  <c r="M27" i="23" s="1"/>
  <c r="I27" i="23"/>
  <c r="K27" i="23"/>
  <c r="O27" i="23"/>
  <c r="Q27" i="23"/>
  <c r="V27" i="23"/>
  <c r="F30" i="23"/>
  <c r="G30" i="23" s="1"/>
  <c r="M30" i="23" s="1"/>
  <c r="I30" i="23"/>
  <c r="K30" i="23"/>
  <c r="O30" i="23"/>
  <c r="Q30" i="23"/>
  <c r="V30" i="23"/>
  <c r="F31" i="23"/>
  <c r="G31" i="23" s="1"/>
  <c r="M31" i="23" s="1"/>
  <c r="I31" i="23"/>
  <c r="K31" i="23"/>
  <c r="O31" i="23"/>
  <c r="Q31" i="23"/>
  <c r="V31" i="23"/>
  <c r="F33" i="23"/>
  <c r="G33" i="23" s="1"/>
  <c r="M33" i="23" s="1"/>
  <c r="I33" i="23"/>
  <c r="K33" i="23"/>
  <c r="O33" i="23"/>
  <c r="Q33" i="23"/>
  <c r="V33" i="23"/>
  <c r="F34" i="23"/>
  <c r="G34" i="23" s="1"/>
  <c r="M34" i="23" s="1"/>
  <c r="I34" i="23"/>
  <c r="K34" i="23"/>
  <c r="O34" i="23"/>
  <c r="Q34" i="23"/>
  <c r="V34" i="23"/>
  <c r="F36" i="23"/>
  <c r="G36" i="23" s="1"/>
  <c r="M36" i="23" s="1"/>
  <c r="I36" i="23"/>
  <c r="K36" i="23"/>
  <c r="O36" i="23"/>
  <c r="Q36" i="23"/>
  <c r="V36" i="23"/>
  <c r="F37" i="23"/>
  <c r="G37" i="23" s="1"/>
  <c r="M37" i="23" s="1"/>
  <c r="I37" i="23"/>
  <c r="K37" i="23"/>
  <c r="O37" i="23"/>
  <c r="Q37" i="23"/>
  <c r="V37" i="23"/>
  <c r="F38" i="23"/>
  <c r="G38" i="23" s="1"/>
  <c r="M38" i="23" s="1"/>
  <c r="I38" i="23"/>
  <c r="K38" i="23"/>
  <c r="O38" i="23"/>
  <c r="Q38" i="23"/>
  <c r="V38" i="23"/>
  <c r="F40" i="23"/>
  <c r="G40" i="23" s="1"/>
  <c r="M40" i="23" s="1"/>
  <c r="I40" i="23"/>
  <c r="K40" i="23"/>
  <c r="O40" i="23"/>
  <c r="Q40" i="23"/>
  <c r="V40" i="23"/>
  <c r="F42" i="23"/>
  <c r="G42" i="23" s="1"/>
  <c r="M42" i="23" s="1"/>
  <c r="I42" i="23"/>
  <c r="K42" i="23"/>
  <c r="O42" i="23"/>
  <c r="Q42" i="23"/>
  <c r="V42" i="23"/>
  <c r="F44" i="23"/>
  <c r="G44" i="23" s="1"/>
  <c r="M44" i="23" s="1"/>
  <c r="I44" i="23"/>
  <c r="K44" i="23"/>
  <c r="O44" i="23"/>
  <c r="Q44" i="23"/>
  <c r="V44" i="23"/>
  <c r="F46" i="23"/>
  <c r="G46" i="23" s="1"/>
  <c r="M46" i="23" s="1"/>
  <c r="I46" i="23"/>
  <c r="K46" i="23"/>
  <c r="O46" i="23"/>
  <c r="Q46" i="23"/>
  <c r="V46" i="23"/>
  <c r="F50" i="23"/>
  <c r="G50" i="23" s="1"/>
  <c r="M50" i="23" s="1"/>
  <c r="I50" i="23"/>
  <c r="K50" i="23"/>
  <c r="O50" i="23"/>
  <c r="Q50" i="23"/>
  <c r="V50" i="23"/>
  <c r="F52" i="23"/>
  <c r="G52" i="23" s="1"/>
  <c r="M52" i="23" s="1"/>
  <c r="I52" i="23"/>
  <c r="K52" i="23"/>
  <c r="O52" i="23"/>
  <c r="Q52" i="23"/>
  <c r="V52" i="23"/>
  <c r="F54" i="23"/>
  <c r="G54" i="23" s="1"/>
  <c r="M54" i="23" s="1"/>
  <c r="I54" i="23"/>
  <c r="K54" i="23"/>
  <c r="O54" i="23"/>
  <c r="Q54" i="23"/>
  <c r="V54" i="23"/>
  <c r="F55" i="23"/>
  <c r="G55" i="23" s="1"/>
  <c r="M55" i="23" s="1"/>
  <c r="I55" i="23"/>
  <c r="K55" i="23"/>
  <c r="O55" i="23"/>
  <c r="Q55" i="23"/>
  <c r="V55" i="23"/>
  <c r="F57" i="23"/>
  <c r="G57" i="23" s="1"/>
  <c r="I57" i="23"/>
  <c r="K57" i="23"/>
  <c r="K56" i="23" s="1"/>
  <c r="O57" i="23"/>
  <c r="Q57" i="23"/>
  <c r="V57" i="23"/>
  <c r="F59" i="23"/>
  <c r="G59" i="23" s="1"/>
  <c r="M59" i="23" s="1"/>
  <c r="I59" i="23"/>
  <c r="K59" i="23"/>
  <c r="O59" i="23"/>
  <c r="Q59" i="23"/>
  <c r="V59" i="23"/>
  <c r="F61" i="23"/>
  <c r="G61" i="23"/>
  <c r="I61" i="23"/>
  <c r="I60" i="23" s="1"/>
  <c r="K61" i="23"/>
  <c r="O61" i="23"/>
  <c r="Q61" i="23"/>
  <c r="V61" i="23"/>
  <c r="F63" i="23"/>
  <c r="G63" i="23"/>
  <c r="I63" i="23"/>
  <c r="K63" i="23"/>
  <c r="M63" i="23"/>
  <c r="O63" i="23"/>
  <c r="Q63" i="23"/>
  <c r="V63" i="23"/>
  <c r="F66" i="23"/>
  <c r="G66" i="23"/>
  <c r="M66" i="23" s="1"/>
  <c r="I66" i="23"/>
  <c r="K66" i="23"/>
  <c r="O66" i="23"/>
  <c r="Q66" i="23"/>
  <c r="Q65" i="23" s="1"/>
  <c r="V66" i="23"/>
  <c r="F68" i="23"/>
  <c r="G68" i="23" s="1"/>
  <c r="M68" i="23" s="1"/>
  <c r="I68" i="23"/>
  <c r="K68" i="23"/>
  <c r="O68" i="23"/>
  <c r="Q68" i="23"/>
  <c r="V68" i="23"/>
  <c r="F69" i="23"/>
  <c r="G69" i="23"/>
  <c r="M69" i="23" s="1"/>
  <c r="I69" i="23"/>
  <c r="K69" i="23"/>
  <c r="O69" i="23"/>
  <c r="Q69" i="23"/>
  <c r="V69" i="23"/>
  <c r="F70" i="23"/>
  <c r="G70" i="23" s="1"/>
  <c r="M70" i="23" s="1"/>
  <c r="I70" i="23"/>
  <c r="K70" i="23"/>
  <c r="O70" i="23"/>
  <c r="Q70" i="23"/>
  <c r="V70" i="23"/>
  <c r="F73" i="23"/>
  <c r="G73" i="23" s="1"/>
  <c r="I73" i="23"/>
  <c r="K73" i="23"/>
  <c r="O73" i="23"/>
  <c r="Q73" i="23"/>
  <c r="V73" i="23"/>
  <c r="F75" i="23"/>
  <c r="G75" i="23" s="1"/>
  <c r="M75" i="23" s="1"/>
  <c r="I75" i="23"/>
  <c r="K75" i="23"/>
  <c r="O75" i="23"/>
  <c r="Q75" i="23"/>
  <c r="V75" i="23"/>
  <c r="F76" i="23"/>
  <c r="G76" i="23" s="1"/>
  <c r="M76" i="23" s="1"/>
  <c r="I76" i="23"/>
  <c r="K76" i="23"/>
  <c r="O76" i="23"/>
  <c r="Q76" i="23"/>
  <c r="V76" i="23"/>
  <c r="F77" i="23"/>
  <c r="G77" i="23" s="1"/>
  <c r="M77" i="23" s="1"/>
  <c r="I77" i="23"/>
  <c r="K77" i="23"/>
  <c r="O77" i="23"/>
  <c r="Q77" i="23"/>
  <c r="V77" i="23"/>
  <c r="F78" i="23"/>
  <c r="G78" i="23" s="1"/>
  <c r="M78" i="23" s="1"/>
  <c r="I78" i="23"/>
  <c r="K78" i="23"/>
  <c r="O78" i="23"/>
  <c r="Q78" i="23"/>
  <c r="V78" i="23"/>
  <c r="F79" i="23"/>
  <c r="G79" i="23" s="1"/>
  <c r="M79" i="23" s="1"/>
  <c r="I79" i="23"/>
  <c r="K79" i="23"/>
  <c r="O79" i="23"/>
  <c r="Q79" i="23"/>
  <c r="V79" i="23"/>
  <c r="F81" i="23"/>
  <c r="G81" i="23" s="1"/>
  <c r="M81" i="23" s="1"/>
  <c r="I81" i="23"/>
  <c r="K81" i="23"/>
  <c r="O81" i="23"/>
  <c r="Q81" i="23"/>
  <c r="V81" i="23"/>
  <c r="F83" i="23"/>
  <c r="G83" i="23" s="1"/>
  <c r="M83" i="23" s="1"/>
  <c r="I83" i="23"/>
  <c r="K83" i="23"/>
  <c r="O83" i="23"/>
  <c r="Q83" i="23"/>
  <c r="V83" i="23"/>
  <c r="F84" i="23"/>
  <c r="G84" i="23" s="1"/>
  <c r="M84" i="23" s="1"/>
  <c r="I84" i="23"/>
  <c r="K84" i="23"/>
  <c r="O84" i="23"/>
  <c r="Q84" i="23"/>
  <c r="V84" i="23"/>
  <c r="F85" i="23"/>
  <c r="G85" i="23" s="1"/>
  <c r="M85" i="23" s="1"/>
  <c r="I85" i="23"/>
  <c r="K85" i="23"/>
  <c r="O85" i="23"/>
  <c r="Q85" i="23"/>
  <c r="V85" i="23"/>
  <c r="F86" i="23"/>
  <c r="G86" i="23" s="1"/>
  <c r="M86" i="23" s="1"/>
  <c r="I86" i="23"/>
  <c r="K86" i="23"/>
  <c r="O86" i="23"/>
  <c r="Q86" i="23"/>
  <c r="V86" i="23"/>
  <c r="F87" i="23"/>
  <c r="G87" i="23" s="1"/>
  <c r="M87" i="23" s="1"/>
  <c r="I87" i="23"/>
  <c r="K87" i="23"/>
  <c r="O87" i="23"/>
  <c r="Q87" i="23"/>
  <c r="V87" i="23"/>
  <c r="F88" i="23"/>
  <c r="G88" i="23" s="1"/>
  <c r="M88" i="23" s="1"/>
  <c r="I88" i="23"/>
  <c r="K88" i="23"/>
  <c r="O88" i="23"/>
  <c r="Q88" i="23"/>
  <c r="V88" i="23"/>
  <c r="F90" i="23"/>
  <c r="G90" i="23" s="1"/>
  <c r="M90" i="23" s="1"/>
  <c r="I90" i="23"/>
  <c r="K90" i="23"/>
  <c r="O90" i="23"/>
  <c r="Q90" i="23"/>
  <c r="V90" i="23"/>
  <c r="F91" i="23"/>
  <c r="G91" i="23" s="1"/>
  <c r="M91" i="23" s="1"/>
  <c r="I91" i="23"/>
  <c r="K91" i="23"/>
  <c r="O91" i="23"/>
  <c r="Q91" i="23"/>
  <c r="V91" i="23"/>
  <c r="F92" i="23"/>
  <c r="G92" i="23" s="1"/>
  <c r="M92" i="23" s="1"/>
  <c r="I92" i="23"/>
  <c r="K92" i="23"/>
  <c r="O92" i="23"/>
  <c r="Q92" i="23"/>
  <c r="V92" i="23"/>
  <c r="F93" i="23"/>
  <c r="G93" i="23" s="1"/>
  <c r="M93" i="23" s="1"/>
  <c r="I93" i="23"/>
  <c r="K93" i="23"/>
  <c r="O93" i="23"/>
  <c r="Q93" i="23"/>
  <c r="V93" i="23"/>
  <c r="F94" i="23"/>
  <c r="G94" i="23" s="1"/>
  <c r="M94" i="23" s="1"/>
  <c r="I94" i="23"/>
  <c r="K94" i="23"/>
  <c r="O94" i="23"/>
  <c r="Q94" i="23"/>
  <c r="V94" i="23"/>
  <c r="F97" i="23"/>
  <c r="G97" i="23"/>
  <c r="I97" i="23"/>
  <c r="K97" i="23"/>
  <c r="O97" i="23"/>
  <c r="Q97" i="23"/>
  <c r="V97" i="23"/>
  <c r="F98" i="23"/>
  <c r="G98" i="23" s="1"/>
  <c r="M98" i="23" s="1"/>
  <c r="I98" i="23"/>
  <c r="K98" i="23"/>
  <c r="O98" i="23"/>
  <c r="Q98" i="23"/>
  <c r="V98" i="23"/>
  <c r="F99" i="23"/>
  <c r="G99" i="23" s="1"/>
  <c r="M99" i="23" s="1"/>
  <c r="I99" i="23"/>
  <c r="K99" i="23"/>
  <c r="O99" i="23"/>
  <c r="Q99" i="23"/>
  <c r="V99" i="23"/>
  <c r="F100" i="23"/>
  <c r="G100" i="23" s="1"/>
  <c r="M100" i="23" s="1"/>
  <c r="I100" i="23"/>
  <c r="K100" i="23"/>
  <c r="O100" i="23"/>
  <c r="Q100" i="23"/>
  <c r="V100" i="23"/>
  <c r="F101" i="23"/>
  <c r="G101" i="23"/>
  <c r="M101" i="23" s="1"/>
  <c r="I101" i="23"/>
  <c r="K101" i="23"/>
  <c r="O101" i="23"/>
  <c r="Q101" i="23"/>
  <c r="V101" i="23"/>
  <c r="F102" i="23"/>
  <c r="G102" i="23"/>
  <c r="M102" i="23" s="1"/>
  <c r="I102" i="23"/>
  <c r="K102" i="23"/>
  <c r="O102" i="23"/>
  <c r="Q102" i="23"/>
  <c r="V102" i="23"/>
  <c r="F103" i="23"/>
  <c r="G103" i="23" s="1"/>
  <c r="M103" i="23" s="1"/>
  <c r="I103" i="23"/>
  <c r="K103" i="23"/>
  <c r="O103" i="23"/>
  <c r="Q103" i="23"/>
  <c r="V103" i="23"/>
  <c r="F104" i="23"/>
  <c r="G104" i="23" s="1"/>
  <c r="M104" i="23" s="1"/>
  <c r="I104" i="23"/>
  <c r="K104" i="23"/>
  <c r="O104" i="23"/>
  <c r="Q104" i="23"/>
  <c r="V104" i="23"/>
  <c r="F105" i="23"/>
  <c r="G105" i="23"/>
  <c r="M105" i="23" s="1"/>
  <c r="I105" i="23"/>
  <c r="K105" i="23"/>
  <c r="O105" i="23"/>
  <c r="Q105" i="23"/>
  <c r="V105" i="23"/>
  <c r="F106" i="23"/>
  <c r="G106" i="23" s="1"/>
  <c r="M106" i="23" s="1"/>
  <c r="I106" i="23"/>
  <c r="K106" i="23"/>
  <c r="O106" i="23"/>
  <c r="Q106" i="23"/>
  <c r="V106" i="23"/>
  <c r="F107" i="23"/>
  <c r="G107" i="23"/>
  <c r="M107" i="23" s="1"/>
  <c r="I107" i="23"/>
  <c r="K107" i="23"/>
  <c r="O107" i="23"/>
  <c r="Q107" i="23"/>
  <c r="V107" i="23"/>
  <c r="F108" i="23"/>
  <c r="G108" i="23" s="1"/>
  <c r="M108" i="23" s="1"/>
  <c r="I108" i="23"/>
  <c r="K108" i="23"/>
  <c r="O108" i="23"/>
  <c r="Q108" i="23"/>
  <c r="V108" i="23"/>
  <c r="F109" i="23"/>
  <c r="G109" i="23"/>
  <c r="M109" i="23" s="1"/>
  <c r="I109" i="23"/>
  <c r="K109" i="23"/>
  <c r="O109" i="23"/>
  <c r="Q109" i="23"/>
  <c r="V109" i="23"/>
  <c r="F110" i="23"/>
  <c r="G110" i="23"/>
  <c r="M110" i="23" s="1"/>
  <c r="I110" i="23"/>
  <c r="K110" i="23"/>
  <c r="O110" i="23"/>
  <c r="Q110" i="23"/>
  <c r="V110" i="23"/>
  <c r="F112" i="23"/>
  <c r="G112" i="23" s="1"/>
  <c r="I112" i="23"/>
  <c r="K112" i="23"/>
  <c r="O112" i="23"/>
  <c r="Q112" i="23"/>
  <c r="Q111" i="23" s="1"/>
  <c r="V112" i="23"/>
  <c r="V111" i="23" s="1"/>
  <c r="F113" i="23"/>
  <c r="G113" i="23" s="1"/>
  <c r="M113" i="23" s="1"/>
  <c r="I113" i="23"/>
  <c r="K113" i="23"/>
  <c r="O113" i="23"/>
  <c r="Q113" i="23"/>
  <c r="V113" i="23"/>
  <c r="F114" i="23"/>
  <c r="G114" i="23" s="1"/>
  <c r="M114" i="23" s="1"/>
  <c r="I114" i="23"/>
  <c r="K114" i="23"/>
  <c r="O114" i="23"/>
  <c r="Q114" i="23"/>
  <c r="V114" i="23"/>
  <c r="F116" i="23"/>
  <c r="G116" i="23"/>
  <c r="G115" i="23" s="1"/>
  <c r="I116" i="23"/>
  <c r="K116" i="23"/>
  <c r="O116" i="23"/>
  <c r="Q116" i="23"/>
  <c r="Q115" i="23" s="1"/>
  <c r="V116" i="23"/>
  <c r="F117" i="23"/>
  <c r="G117" i="23"/>
  <c r="M117" i="23" s="1"/>
  <c r="I117" i="23"/>
  <c r="K117" i="23"/>
  <c r="O117" i="23"/>
  <c r="Q117" i="23"/>
  <c r="V117" i="23"/>
  <c r="F118" i="23"/>
  <c r="G118" i="23"/>
  <c r="M118" i="23" s="1"/>
  <c r="I118" i="23"/>
  <c r="K118" i="23"/>
  <c r="O118" i="23"/>
  <c r="Q118" i="23"/>
  <c r="V118" i="23"/>
  <c r="F120" i="23"/>
  <c r="G120" i="23" s="1"/>
  <c r="I120" i="23"/>
  <c r="I119" i="23" s="1"/>
  <c r="G173" i="1" s="1"/>
  <c r="K120" i="23"/>
  <c r="O120" i="23"/>
  <c r="O119" i="23" s="1"/>
  <c r="Q120" i="23"/>
  <c r="Q119" i="23" s="1"/>
  <c r="V120" i="23"/>
  <c r="V119" i="23" s="1"/>
  <c r="F121" i="23"/>
  <c r="G121" i="23" s="1"/>
  <c r="M121" i="23" s="1"/>
  <c r="I121" i="23"/>
  <c r="K121" i="23"/>
  <c r="O121" i="23"/>
  <c r="Q121" i="23"/>
  <c r="V121" i="23"/>
  <c r="G122" i="23"/>
  <c r="F123" i="23"/>
  <c r="G123" i="23"/>
  <c r="M123" i="23" s="1"/>
  <c r="M122" i="23" s="1"/>
  <c r="I123" i="23"/>
  <c r="I122" i="23" s="1"/>
  <c r="K123" i="23"/>
  <c r="K122" i="23" s="1"/>
  <c r="O123" i="23"/>
  <c r="O122" i="23" s="1"/>
  <c r="Q123" i="23"/>
  <c r="Q122" i="23" s="1"/>
  <c r="V123" i="23"/>
  <c r="V122" i="23" s="1"/>
  <c r="AE125" i="23"/>
  <c r="F51" i="1" s="1"/>
  <c r="F9" i="22"/>
  <c r="G9" i="22" s="1"/>
  <c r="I9" i="22"/>
  <c r="K9" i="22"/>
  <c r="O9" i="22"/>
  <c r="Q9" i="22"/>
  <c r="V9" i="22"/>
  <c r="F10" i="22"/>
  <c r="G10" i="22"/>
  <c r="M10" i="22" s="1"/>
  <c r="I10" i="22"/>
  <c r="K10" i="22"/>
  <c r="O10" i="22"/>
  <c r="Q10" i="22"/>
  <c r="V10" i="22"/>
  <c r="F11" i="22"/>
  <c r="G11" i="22" s="1"/>
  <c r="M11" i="22" s="1"/>
  <c r="I11" i="22"/>
  <c r="K11" i="22"/>
  <c r="O11" i="22"/>
  <c r="Q11" i="22"/>
  <c r="V11" i="22"/>
  <c r="F12" i="22"/>
  <c r="G12" i="22"/>
  <c r="M12" i="22" s="1"/>
  <c r="I12" i="22"/>
  <c r="K12" i="22"/>
  <c r="O12" i="22"/>
  <c r="Q12" i="22"/>
  <c r="V12" i="22"/>
  <c r="F13" i="22"/>
  <c r="G13" i="22"/>
  <c r="M13" i="22" s="1"/>
  <c r="I13" i="22"/>
  <c r="K13" i="22"/>
  <c r="O13" i="22"/>
  <c r="Q13" i="22"/>
  <c r="V13" i="22"/>
  <c r="F15" i="22"/>
  <c r="G15" i="22"/>
  <c r="M15" i="22" s="1"/>
  <c r="I15" i="22"/>
  <c r="K15" i="22"/>
  <c r="O15" i="22"/>
  <c r="Q15" i="22"/>
  <c r="V15" i="22"/>
  <c r="F16" i="22"/>
  <c r="G16" i="22" s="1"/>
  <c r="M16" i="22" s="1"/>
  <c r="I16" i="22"/>
  <c r="K16" i="22"/>
  <c r="O16" i="22"/>
  <c r="Q16" i="22"/>
  <c r="V16" i="22"/>
  <c r="F17" i="22"/>
  <c r="G17" i="22"/>
  <c r="M17" i="22" s="1"/>
  <c r="I17" i="22"/>
  <c r="K17" i="22"/>
  <c r="O17" i="22"/>
  <c r="Q17" i="22"/>
  <c r="V17" i="22"/>
  <c r="F19" i="22"/>
  <c r="G19" i="22" s="1"/>
  <c r="M19" i="22" s="1"/>
  <c r="I19" i="22"/>
  <c r="K19" i="22"/>
  <c r="O19" i="22"/>
  <c r="Q19" i="22"/>
  <c r="V19" i="22"/>
  <c r="F21" i="22"/>
  <c r="G21" i="22" s="1"/>
  <c r="M21" i="22" s="1"/>
  <c r="I21" i="22"/>
  <c r="K21" i="22"/>
  <c r="O21" i="22"/>
  <c r="Q21" i="22"/>
  <c r="V21" i="22"/>
  <c r="F22" i="22"/>
  <c r="G22" i="22" s="1"/>
  <c r="M22" i="22" s="1"/>
  <c r="I22" i="22"/>
  <c r="K22" i="22"/>
  <c r="O22" i="22"/>
  <c r="Q22" i="22"/>
  <c r="V22" i="22"/>
  <c r="F23" i="22"/>
  <c r="G23" i="22"/>
  <c r="M23" i="22" s="1"/>
  <c r="I23" i="22"/>
  <c r="K23" i="22"/>
  <c r="O23" i="22"/>
  <c r="Q23" i="22"/>
  <c r="V23" i="22"/>
  <c r="F24" i="22"/>
  <c r="G24" i="22"/>
  <c r="M24" i="22" s="1"/>
  <c r="I24" i="22"/>
  <c r="K24" i="22"/>
  <c r="O24" i="22"/>
  <c r="Q24" i="22"/>
  <c r="V24" i="22"/>
  <c r="F25" i="22"/>
  <c r="G25" i="22" s="1"/>
  <c r="M25" i="22" s="1"/>
  <c r="I25" i="22"/>
  <c r="K25" i="22"/>
  <c r="O25" i="22"/>
  <c r="Q25" i="22"/>
  <c r="V25" i="22"/>
  <c r="F26" i="22"/>
  <c r="G26" i="22" s="1"/>
  <c r="M26" i="22" s="1"/>
  <c r="I26" i="22"/>
  <c r="K26" i="22"/>
  <c r="O26" i="22"/>
  <c r="Q26" i="22"/>
  <c r="V26" i="22"/>
  <c r="F27" i="22"/>
  <c r="G27" i="22"/>
  <c r="M27" i="22" s="1"/>
  <c r="I27" i="22"/>
  <c r="K27" i="22"/>
  <c r="O27" i="22"/>
  <c r="Q27" i="22"/>
  <c r="V27" i="22"/>
  <c r="F28" i="22"/>
  <c r="G28" i="22" s="1"/>
  <c r="M28" i="22" s="1"/>
  <c r="I28" i="22"/>
  <c r="K28" i="22"/>
  <c r="O28" i="22"/>
  <c r="Q28" i="22"/>
  <c r="V28" i="22"/>
  <c r="F29" i="22"/>
  <c r="G29" i="22"/>
  <c r="M29" i="22" s="1"/>
  <c r="I29" i="22"/>
  <c r="K29" i="22"/>
  <c r="O29" i="22"/>
  <c r="Q29" i="22"/>
  <c r="V29" i="22"/>
  <c r="F30" i="22"/>
  <c r="G30" i="22" s="1"/>
  <c r="M30" i="22" s="1"/>
  <c r="I30" i="22"/>
  <c r="K30" i="22"/>
  <c r="O30" i="22"/>
  <c r="Q30" i="22"/>
  <c r="V30" i="22"/>
  <c r="F31" i="22"/>
  <c r="G31" i="22"/>
  <c r="M31" i="22" s="1"/>
  <c r="I31" i="22"/>
  <c r="K31" i="22"/>
  <c r="O31" i="22"/>
  <c r="Q31" i="22"/>
  <c r="V31" i="22"/>
  <c r="F32" i="22"/>
  <c r="G32" i="22" s="1"/>
  <c r="M32" i="22" s="1"/>
  <c r="I32" i="22"/>
  <c r="K32" i="22"/>
  <c r="O32" i="22"/>
  <c r="Q32" i="22"/>
  <c r="V32" i="22"/>
  <c r="F34" i="22"/>
  <c r="G34" i="22"/>
  <c r="M34" i="22" s="1"/>
  <c r="I34" i="22"/>
  <c r="K34" i="22"/>
  <c r="O34" i="22"/>
  <c r="Q34" i="22"/>
  <c r="V34" i="22"/>
  <c r="F36" i="22"/>
  <c r="G36" i="22" s="1"/>
  <c r="M36" i="22" s="1"/>
  <c r="I36" i="22"/>
  <c r="K36" i="22"/>
  <c r="O36" i="22"/>
  <c r="Q36" i="22"/>
  <c r="V36" i="22"/>
  <c r="F38" i="22"/>
  <c r="G38" i="22"/>
  <c r="M38" i="22" s="1"/>
  <c r="I38" i="22"/>
  <c r="K38" i="22"/>
  <c r="O38" i="22"/>
  <c r="Q38" i="22"/>
  <c r="V38" i="22"/>
  <c r="F40" i="22"/>
  <c r="G40" i="22" s="1"/>
  <c r="M40" i="22" s="1"/>
  <c r="I40" i="22"/>
  <c r="K40" i="22"/>
  <c r="O40" i="22"/>
  <c r="Q40" i="22"/>
  <c r="V40" i="22"/>
  <c r="F42" i="22"/>
  <c r="G42" i="22" s="1"/>
  <c r="M42" i="22" s="1"/>
  <c r="I42" i="22"/>
  <c r="K42" i="22"/>
  <c r="O42" i="22"/>
  <c r="Q42" i="22"/>
  <c r="V42" i="22"/>
  <c r="F44" i="22"/>
  <c r="G44" i="22" s="1"/>
  <c r="M44" i="22" s="1"/>
  <c r="I44" i="22"/>
  <c r="K44" i="22"/>
  <c r="O44" i="22"/>
  <c r="Q44" i="22"/>
  <c r="V44" i="22"/>
  <c r="F46" i="22"/>
  <c r="G46" i="22"/>
  <c r="M46" i="22" s="1"/>
  <c r="I46" i="22"/>
  <c r="K46" i="22"/>
  <c r="O46" i="22"/>
  <c r="Q46" i="22"/>
  <c r="V46" i="22"/>
  <c r="F47" i="22"/>
  <c r="G47" i="22"/>
  <c r="M47" i="22" s="1"/>
  <c r="I47" i="22"/>
  <c r="K47" i="22"/>
  <c r="O47" i="22"/>
  <c r="Q47" i="22"/>
  <c r="V47" i="22"/>
  <c r="F49" i="22"/>
  <c r="G49" i="22" s="1"/>
  <c r="M49" i="22" s="1"/>
  <c r="I49" i="22"/>
  <c r="K49" i="22"/>
  <c r="O49" i="22"/>
  <c r="Q49" i="22"/>
  <c r="V49" i="22"/>
  <c r="F51" i="22"/>
  <c r="G51" i="22" s="1"/>
  <c r="M51" i="22" s="1"/>
  <c r="I51" i="22"/>
  <c r="K51" i="22"/>
  <c r="O51" i="22"/>
  <c r="Q51" i="22"/>
  <c r="V51" i="22"/>
  <c r="F52" i="22"/>
  <c r="G52" i="22"/>
  <c r="M52" i="22" s="1"/>
  <c r="I52" i="22"/>
  <c r="K52" i="22"/>
  <c r="O52" i="22"/>
  <c r="Q52" i="22"/>
  <c r="V52" i="22"/>
  <c r="F53" i="22"/>
  <c r="G53" i="22" s="1"/>
  <c r="M53" i="22" s="1"/>
  <c r="I53" i="22"/>
  <c r="K53" i="22"/>
  <c r="O53" i="22"/>
  <c r="Q53" i="22"/>
  <c r="V53" i="22"/>
  <c r="F54" i="22"/>
  <c r="G54" i="22"/>
  <c r="M54" i="22" s="1"/>
  <c r="I54" i="22"/>
  <c r="K54" i="22"/>
  <c r="O54" i="22"/>
  <c r="Q54" i="22"/>
  <c r="V54" i="22"/>
  <c r="F55" i="22"/>
  <c r="G55" i="22" s="1"/>
  <c r="M55" i="22" s="1"/>
  <c r="I55" i="22"/>
  <c r="K55" i="22"/>
  <c r="O55" i="22"/>
  <c r="Q55" i="22"/>
  <c r="V55" i="22"/>
  <c r="F57" i="22"/>
  <c r="G57" i="22"/>
  <c r="M57" i="22" s="1"/>
  <c r="I57" i="22"/>
  <c r="K57" i="22"/>
  <c r="O57" i="22"/>
  <c r="Q57" i="22"/>
  <c r="V57" i="22"/>
  <c r="F59" i="22"/>
  <c r="G59" i="22" s="1"/>
  <c r="M59" i="22" s="1"/>
  <c r="I59" i="22"/>
  <c r="K59" i="22"/>
  <c r="O59" i="22"/>
  <c r="Q59" i="22"/>
  <c r="V59" i="22"/>
  <c r="F61" i="22"/>
  <c r="G61" i="22"/>
  <c r="M61" i="22" s="1"/>
  <c r="I61" i="22"/>
  <c r="K61" i="22"/>
  <c r="O61" i="22"/>
  <c r="Q61" i="22"/>
  <c r="V61" i="22"/>
  <c r="F63" i="22"/>
  <c r="G63" i="22" s="1"/>
  <c r="M63" i="22" s="1"/>
  <c r="I63" i="22"/>
  <c r="K63" i="22"/>
  <c r="O63" i="22"/>
  <c r="Q63" i="22"/>
  <c r="V63" i="22"/>
  <c r="F65" i="22"/>
  <c r="G65" i="22"/>
  <c r="M65" i="22" s="1"/>
  <c r="I65" i="22"/>
  <c r="K65" i="22"/>
  <c r="O65" i="22"/>
  <c r="Q65" i="22"/>
  <c r="V65" i="22"/>
  <c r="F67" i="22"/>
  <c r="G67" i="22" s="1"/>
  <c r="M67" i="22" s="1"/>
  <c r="I67" i="22"/>
  <c r="K67" i="22"/>
  <c r="O67" i="22"/>
  <c r="Q67" i="22"/>
  <c r="V67" i="22"/>
  <c r="F69" i="22"/>
  <c r="G69" i="22" s="1"/>
  <c r="M69" i="22" s="1"/>
  <c r="I69" i="22"/>
  <c r="K69" i="22"/>
  <c r="O69" i="22"/>
  <c r="Q69" i="22"/>
  <c r="V69" i="22"/>
  <c r="F71" i="22"/>
  <c r="G71" i="22" s="1"/>
  <c r="M71" i="22" s="1"/>
  <c r="I71" i="22"/>
  <c r="K71" i="22"/>
  <c r="O71" i="22"/>
  <c r="Q71" i="22"/>
  <c r="V71" i="22"/>
  <c r="AE73" i="22"/>
  <c r="F50" i="1" s="1"/>
  <c r="F9" i="21"/>
  <c r="G9" i="21" s="1"/>
  <c r="I9" i="21"/>
  <c r="I8" i="21" s="1"/>
  <c r="K9" i="21"/>
  <c r="O9" i="21"/>
  <c r="Q9" i="21"/>
  <c r="V9" i="21"/>
  <c r="F10" i="21"/>
  <c r="G10" i="21"/>
  <c r="M10" i="21" s="1"/>
  <c r="I10" i="21"/>
  <c r="K10" i="21"/>
  <c r="O10" i="21"/>
  <c r="Q10" i="21"/>
  <c r="V10" i="21"/>
  <c r="F11" i="21"/>
  <c r="G11" i="21" s="1"/>
  <c r="M11" i="21" s="1"/>
  <c r="I11" i="21"/>
  <c r="K11" i="21"/>
  <c r="O11" i="21"/>
  <c r="Q11" i="21"/>
  <c r="V11" i="21"/>
  <c r="F12" i="21"/>
  <c r="G12" i="21"/>
  <c r="M12" i="21" s="1"/>
  <c r="I12" i="21"/>
  <c r="K12" i="21"/>
  <c r="O12" i="21"/>
  <c r="Q12" i="21"/>
  <c r="V12" i="21"/>
  <c r="F14" i="21"/>
  <c r="G14" i="21"/>
  <c r="M14" i="21" s="1"/>
  <c r="I14" i="21"/>
  <c r="K14" i="21"/>
  <c r="O14" i="21"/>
  <c r="Q14" i="21"/>
  <c r="V14" i="21"/>
  <c r="F16" i="21"/>
  <c r="G16" i="21"/>
  <c r="M16" i="21" s="1"/>
  <c r="I16" i="21"/>
  <c r="K16" i="21"/>
  <c r="O16" i="21"/>
  <c r="Q16" i="21"/>
  <c r="V16" i="21"/>
  <c r="F18" i="21"/>
  <c r="G18" i="21" s="1"/>
  <c r="M18" i="21" s="1"/>
  <c r="I18" i="21"/>
  <c r="K18" i="21"/>
  <c r="O18" i="21"/>
  <c r="Q18" i="21"/>
  <c r="V18" i="21"/>
  <c r="F19" i="21"/>
  <c r="G19" i="21"/>
  <c r="M19" i="21" s="1"/>
  <c r="I19" i="21"/>
  <c r="K19" i="21"/>
  <c r="O19" i="21"/>
  <c r="Q19" i="21"/>
  <c r="V19" i="21"/>
  <c r="F21" i="21"/>
  <c r="G21" i="21" s="1"/>
  <c r="M21" i="21" s="1"/>
  <c r="I21" i="21"/>
  <c r="K21" i="21"/>
  <c r="O21" i="21"/>
  <c r="Q21" i="21"/>
  <c r="V21" i="21"/>
  <c r="F24" i="21"/>
  <c r="G24" i="21" s="1"/>
  <c r="M24" i="21" s="1"/>
  <c r="I24" i="21"/>
  <c r="K24" i="21"/>
  <c r="O24" i="21"/>
  <c r="Q24" i="21"/>
  <c r="V24" i="21"/>
  <c r="F25" i="21"/>
  <c r="G25" i="21" s="1"/>
  <c r="M25" i="21" s="1"/>
  <c r="I25" i="21"/>
  <c r="K25" i="21"/>
  <c r="O25" i="21"/>
  <c r="Q25" i="21"/>
  <c r="V25" i="21"/>
  <c r="F27" i="21"/>
  <c r="G27" i="21"/>
  <c r="M27" i="21" s="1"/>
  <c r="I27" i="21"/>
  <c r="K27" i="21"/>
  <c r="O27" i="21"/>
  <c r="Q27" i="21"/>
  <c r="V27" i="21"/>
  <c r="F29" i="21"/>
  <c r="G29" i="21" s="1"/>
  <c r="M29" i="21" s="1"/>
  <c r="I29" i="21"/>
  <c r="K29" i="21"/>
  <c r="O29" i="21"/>
  <c r="Q29" i="21"/>
  <c r="V29" i="21"/>
  <c r="F30" i="21"/>
  <c r="G30" i="21" s="1"/>
  <c r="M30" i="21" s="1"/>
  <c r="I30" i="21"/>
  <c r="K30" i="21"/>
  <c r="O30" i="21"/>
  <c r="Q30" i="21"/>
  <c r="V30" i="21"/>
  <c r="F32" i="21"/>
  <c r="G32" i="21" s="1"/>
  <c r="M32" i="21" s="1"/>
  <c r="I32" i="21"/>
  <c r="K32" i="21"/>
  <c r="O32" i="21"/>
  <c r="Q32" i="21"/>
  <c r="V32" i="21"/>
  <c r="F35" i="21"/>
  <c r="G35" i="21"/>
  <c r="M35" i="21" s="1"/>
  <c r="I35" i="21"/>
  <c r="K35" i="21"/>
  <c r="O35" i="21"/>
  <c r="Q35" i="21"/>
  <c r="V35" i="21"/>
  <c r="F36" i="21"/>
  <c r="G36" i="21" s="1"/>
  <c r="M36" i="21" s="1"/>
  <c r="I36" i="21"/>
  <c r="K36" i="21"/>
  <c r="O36" i="21"/>
  <c r="Q36" i="21"/>
  <c r="V36" i="21"/>
  <c r="F38" i="21"/>
  <c r="G38" i="21"/>
  <c r="M38" i="21" s="1"/>
  <c r="I38" i="21"/>
  <c r="K38" i="21"/>
  <c r="O38" i="21"/>
  <c r="Q38" i="21"/>
  <c r="V38" i="21"/>
  <c r="F41" i="21"/>
  <c r="G41" i="21" s="1"/>
  <c r="G40" i="21" s="1"/>
  <c r="I41" i="21"/>
  <c r="K41" i="21"/>
  <c r="O41" i="21"/>
  <c r="Q41" i="21"/>
  <c r="V41" i="21"/>
  <c r="F43" i="21"/>
  <c r="G43" i="21" s="1"/>
  <c r="M43" i="21" s="1"/>
  <c r="I43" i="21"/>
  <c r="K43" i="21"/>
  <c r="O43" i="21"/>
  <c r="Q43" i="21"/>
  <c r="V43" i="21"/>
  <c r="F45" i="21"/>
  <c r="G45" i="21" s="1"/>
  <c r="I45" i="21"/>
  <c r="K45" i="21"/>
  <c r="M45" i="21"/>
  <c r="O45" i="21"/>
  <c r="Q45" i="21"/>
  <c r="V45" i="21"/>
  <c r="F48" i="21"/>
  <c r="G48" i="21" s="1"/>
  <c r="I48" i="21"/>
  <c r="I47" i="21" s="1"/>
  <c r="K48" i="21"/>
  <c r="K47" i="21" s="1"/>
  <c r="O48" i="21"/>
  <c r="O47" i="21" s="1"/>
  <c r="Q48" i="21"/>
  <c r="V48" i="21"/>
  <c r="F50" i="21"/>
  <c r="G50" i="21" s="1"/>
  <c r="M50" i="21" s="1"/>
  <c r="I50" i="21"/>
  <c r="K50" i="21"/>
  <c r="O50" i="21"/>
  <c r="Q50" i="21"/>
  <c r="V50" i="21"/>
  <c r="F52" i="21"/>
  <c r="G52" i="21" s="1"/>
  <c r="M52" i="21" s="1"/>
  <c r="I52" i="21"/>
  <c r="K52" i="21"/>
  <c r="O52" i="21"/>
  <c r="Q52" i="21"/>
  <c r="V52" i="21"/>
  <c r="F55" i="21"/>
  <c r="G55" i="21" s="1"/>
  <c r="M55" i="21" s="1"/>
  <c r="I55" i="21"/>
  <c r="I54" i="21" s="1"/>
  <c r="K55" i="21"/>
  <c r="O55" i="21"/>
  <c r="Q55" i="21"/>
  <c r="V55" i="21"/>
  <c r="V54" i="21" s="1"/>
  <c r="F57" i="21"/>
  <c r="G57" i="21" s="1"/>
  <c r="M57" i="21" s="1"/>
  <c r="I57" i="21"/>
  <c r="K57" i="21"/>
  <c r="O57" i="21"/>
  <c r="Q57" i="21"/>
  <c r="V57" i="21"/>
  <c r="F59" i="21"/>
  <c r="G59" i="21" s="1"/>
  <c r="M59" i="21" s="1"/>
  <c r="I59" i="21"/>
  <c r="K59" i="21"/>
  <c r="O59" i="21"/>
  <c r="Q59" i="21"/>
  <c r="V59" i="21"/>
  <c r="F62" i="21"/>
  <c r="G62" i="21"/>
  <c r="M62" i="21" s="1"/>
  <c r="I62" i="21"/>
  <c r="K62" i="21"/>
  <c r="O62" i="21"/>
  <c r="O61" i="21" s="1"/>
  <c r="Q62" i="21"/>
  <c r="V62" i="21"/>
  <c r="F64" i="21"/>
  <c r="G64" i="21"/>
  <c r="M64" i="21" s="1"/>
  <c r="I64" i="21"/>
  <c r="K64" i="21"/>
  <c r="O64" i="21"/>
  <c r="Q64" i="21"/>
  <c r="V64" i="21"/>
  <c r="F66" i="21"/>
  <c r="G66" i="21"/>
  <c r="M66" i="21" s="1"/>
  <c r="I66" i="21"/>
  <c r="K66" i="21"/>
  <c r="O66" i="21"/>
  <c r="Q66" i="21"/>
  <c r="V66" i="21"/>
  <c r="F67" i="21"/>
  <c r="G67" i="21"/>
  <c r="M67" i="21" s="1"/>
  <c r="I67" i="21"/>
  <c r="K67" i="21"/>
  <c r="O67" i="21"/>
  <c r="Q67" i="21"/>
  <c r="V67" i="21"/>
  <c r="F68" i="21"/>
  <c r="G68" i="21"/>
  <c r="M68" i="21" s="1"/>
  <c r="I68" i="21"/>
  <c r="K68" i="21"/>
  <c r="O68" i="21"/>
  <c r="Q68" i="21"/>
  <c r="V68" i="21"/>
  <c r="F69" i="21"/>
  <c r="G69" i="21"/>
  <c r="M69" i="21" s="1"/>
  <c r="I69" i="21"/>
  <c r="K69" i="21"/>
  <c r="O69" i="21"/>
  <c r="Q69" i="21"/>
  <c r="V69" i="21"/>
  <c r="F70" i="21"/>
  <c r="G70" i="21"/>
  <c r="M70" i="21" s="1"/>
  <c r="I70" i="21"/>
  <c r="K70" i="21"/>
  <c r="O70" i="21"/>
  <c r="Q70" i="21"/>
  <c r="V70" i="21"/>
  <c r="F71" i="21"/>
  <c r="G71" i="21"/>
  <c r="M71" i="21" s="1"/>
  <c r="I71" i="21"/>
  <c r="K71" i="21"/>
  <c r="O71" i="21"/>
  <c r="Q71" i="21"/>
  <c r="V71" i="21"/>
  <c r="F72" i="21"/>
  <c r="G72" i="21"/>
  <c r="M72" i="21" s="1"/>
  <c r="I72" i="21"/>
  <c r="K72" i="21"/>
  <c r="O72" i="21"/>
  <c r="Q72" i="21"/>
  <c r="V72" i="21"/>
  <c r="F74" i="21"/>
  <c r="G74" i="21" s="1"/>
  <c r="I74" i="21"/>
  <c r="I73" i="21" s="1"/>
  <c r="K74" i="21"/>
  <c r="K73" i="21" s="1"/>
  <c r="O74" i="21"/>
  <c r="O73" i="21" s="1"/>
  <c r="Q74" i="21"/>
  <c r="Q73" i="21" s="1"/>
  <c r="V74" i="21"/>
  <c r="V73" i="21" s="1"/>
  <c r="F79" i="21"/>
  <c r="G79" i="21" s="1"/>
  <c r="I79" i="21"/>
  <c r="K79" i="21"/>
  <c r="O79" i="21"/>
  <c r="Q79" i="21"/>
  <c r="V79" i="21"/>
  <c r="F80" i="21"/>
  <c r="G80" i="21"/>
  <c r="I80" i="21"/>
  <c r="K80" i="21"/>
  <c r="M80" i="21"/>
  <c r="O80" i="21"/>
  <c r="Q80" i="21"/>
  <c r="V80" i="21"/>
  <c r="F81" i="21"/>
  <c r="G81" i="21" s="1"/>
  <c r="M81" i="21" s="1"/>
  <c r="I81" i="21"/>
  <c r="K81" i="21"/>
  <c r="O81" i="21"/>
  <c r="Q81" i="21"/>
  <c r="V81" i="21"/>
  <c r="F83" i="21"/>
  <c r="G83" i="21" s="1"/>
  <c r="I83" i="21"/>
  <c r="I82" i="21" s="1"/>
  <c r="K83" i="21"/>
  <c r="K82" i="21" s="1"/>
  <c r="O83" i="21"/>
  <c r="O82" i="21" s="1"/>
  <c r="Q83" i="21"/>
  <c r="Q82" i="21" s="1"/>
  <c r="V83" i="21"/>
  <c r="V82" i="21" s="1"/>
  <c r="F85" i="21"/>
  <c r="G85" i="21"/>
  <c r="I85" i="21"/>
  <c r="K85" i="21"/>
  <c r="O85" i="21"/>
  <c r="Q85" i="21"/>
  <c r="V85" i="21"/>
  <c r="F87" i="21"/>
  <c r="G87" i="21" s="1"/>
  <c r="M87" i="21" s="1"/>
  <c r="I87" i="21"/>
  <c r="K87" i="21"/>
  <c r="O87" i="21"/>
  <c r="Q87" i="21"/>
  <c r="V87" i="21"/>
  <c r="F89" i="21"/>
  <c r="G89" i="21"/>
  <c r="M89" i="21" s="1"/>
  <c r="I89" i="21"/>
  <c r="K89" i="21"/>
  <c r="O89" i="21"/>
  <c r="Q89" i="21"/>
  <c r="V89" i="21"/>
  <c r="F90" i="21"/>
  <c r="G90" i="21" s="1"/>
  <c r="M90" i="21" s="1"/>
  <c r="I90" i="21"/>
  <c r="K90" i="21"/>
  <c r="O90" i="21"/>
  <c r="Q90" i="21"/>
  <c r="V90" i="21"/>
  <c r="F91" i="21"/>
  <c r="G91" i="21"/>
  <c r="M91" i="21" s="1"/>
  <c r="I91" i="21"/>
  <c r="K91" i="21"/>
  <c r="O91" i="21"/>
  <c r="Q91" i="21"/>
  <c r="V91" i="21"/>
  <c r="AE93" i="21"/>
  <c r="F49" i="1" s="1"/>
  <c r="BA90" i="20"/>
  <c r="F9" i="20"/>
  <c r="G9" i="20" s="1"/>
  <c r="I9" i="20"/>
  <c r="K9" i="20"/>
  <c r="O9" i="20"/>
  <c r="Q9" i="20"/>
  <c r="V9" i="20"/>
  <c r="F10" i="20"/>
  <c r="G10" i="20" s="1"/>
  <c r="M10" i="20" s="1"/>
  <c r="I10" i="20"/>
  <c r="K10" i="20"/>
  <c r="O10" i="20"/>
  <c r="Q10" i="20"/>
  <c r="V10" i="20"/>
  <c r="F11" i="20"/>
  <c r="G11" i="20" s="1"/>
  <c r="M11" i="20" s="1"/>
  <c r="I11" i="20"/>
  <c r="K11" i="20"/>
  <c r="O11" i="20"/>
  <c r="Q11" i="20"/>
  <c r="V11" i="20"/>
  <c r="F12" i="20"/>
  <c r="G12" i="20" s="1"/>
  <c r="M12" i="20" s="1"/>
  <c r="I12" i="20"/>
  <c r="K12" i="20"/>
  <c r="O12" i="20"/>
  <c r="Q12" i="20"/>
  <c r="V12" i="20"/>
  <c r="F13" i="20"/>
  <c r="G13" i="20" s="1"/>
  <c r="M13" i="20" s="1"/>
  <c r="I13" i="20"/>
  <c r="K13" i="20"/>
  <c r="O13" i="20"/>
  <c r="Q13" i="20"/>
  <c r="V13" i="20"/>
  <c r="F14" i="20"/>
  <c r="G14" i="20" s="1"/>
  <c r="M14" i="20" s="1"/>
  <c r="I14" i="20"/>
  <c r="K14" i="20"/>
  <c r="O14" i="20"/>
  <c r="Q14" i="20"/>
  <c r="V14" i="20"/>
  <c r="F15" i="20"/>
  <c r="G15" i="20" s="1"/>
  <c r="M15" i="20" s="1"/>
  <c r="I15" i="20"/>
  <c r="K15" i="20"/>
  <c r="O15" i="20"/>
  <c r="Q15" i="20"/>
  <c r="V15" i="20"/>
  <c r="F16" i="20"/>
  <c r="G16" i="20" s="1"/>
  <c r="M16" i="20" s="1"/>
  <c r="I16" i="20"/>
  <c r="K16" i="20"/>
  <c r="O16" i="20"/>
  <c r="Q16" i="20"/>
  <c r="V16" i="20"/>
  <c r="F17" i="20"/>
  <c r="G17" i="20" s="1"/>
  <c r="M17" i="20" s="1"/>
  <c r="I17" i="20"/>
  <c r="K17" i="20"/>
  <c r="O17" i="20"/>
  <c r="Q17" i="20"/>
  <c r="V17" i="20"/>
  <c r="F18" i="20"/>
  <c r="G18" i="20" s="1"/>
  <c r="M18" i="20" s="1"/>
  <c r="I18" i="20"/>
  <c r="K18" i="20"/>
  <c r="O18" i="20"/>
  <c r="Q18" i="20"/>
  <c r="V18" i="20"/>
  <c r="F19" i="20"/>
  <c r="G19" i="20" s="1"/>
  <c r="M19" i="20" s="1"/>
  <c r="I19" i="20"/>
  <c r="K19" i="20"/>
  <c r="O19" i="20"/>
  <c r="Q19" i="20"/>
  <c r="V19" i="20"/>
  <c r="F20" i="20"/>
  <c r="G20" i="20" s="1"/>
  <c r="M20" i="20" s="1"/>
  <c r="I20" i="20"/>
  <c r="K20" i="20"/>
  <c r="O20" i="20"/>
  <c r="Q20" i="20"/>
  <c r="V20" i="20"/>
  <c r="F21" i="20"/>
  <c r="G21" i="20" s="1"/>
  <c r="M21" i="20" s="1"/>
  <c r="I21" i="20"/>
  <c r="K21" i="20"/>
  <c r="O21" i="20"/>
  <c r="Q21" i="20"/>
  <c r="V21" i="20"/>
  <c r="F22" i="20"/>
  <c r="G22" i="20" s="1"/>
  <c r="M22" i="20" s="1"/>
  <c r="I22" i="20"/>
  <c r="K22" i="20"/>
  <c r="O22" i="20"/>
  <c r="Q22" i="20"/>
  <c r="V22" i="20"/>
  <c r="F23" i="20"/>
  <c r="G23" i="20" s="1"/>
  <c r="M23" i="20" s="1"/>
  <c r="I23" i="20"/>
  <c r="K23" i="20"/>
  <c r="O23" i="20"/>
  <c r="Q23" i="20"/>
  <c r="V23" i="20"/>
  <c r="F24" i="20"/>
  <c r="G24" i="20" s="1"/>
  <c r="M24" i="20" s="1"/>
  <c r="I24" i="20"/>
  <c r="K24" i="20"/>
  <c r="O24" i="20"/>
  <c r="Q24" i="20"/>
  <c r="V24" i="20"/>
  <c r="F25" i="20"/>
  <c r="G25" i="20" s="1"/>
  <c r="M25" i="20" s="1"/>
  <c r="I25" i="20"/>
  <c r="K25" i="20"/>
  <c r="O25" i="20"/>
  <c r="Q25" i="20"/>
  <c r="V25" i="20"/>
  <c r="F26" i="20"/>
  <c r="G26" i="20" s="1"/>
  <c r="M26" i="20" s="1"/>
  <c r="I26" i="20"/>
  <c r="K26" i="20"/>
  <c r="O26" i="20"/>
  <c r="Q26" i="20"/>
  <c r="V26" i="20"/>
  <c r="F27" i="20"/>
  <c r="G27" i="20" s="1"/>
  <c r="M27" i="20" s="1"/>
  <c r="I27" i="20"/>
  <c r="K27" i="20"/>
  <c r="O27" i="20"/>
  <c r="Q27" i="20"/>
  <c r="V27" i="20"/>
  <c r="F28" i="20"/>
  <c r="G28" i="20" s="1"/>
  <c r="M28" i="20" s="1"/>
  <c r="I28" i="20"/>
  <c r="K28" i="20"/>
  <c r="O28" i="20"/>
  <c r="Q28" i="20"/>
  <c r="V28" i="20"/>
  <c r="F29" i="20"/>
  <c r="G29" i="20" s="1"/>
  <c r="M29" i="20" s="1"/>
  <c r="I29" i="20"/>
  <c r="K29" i="20"/>
  <c r="O29" i="20"/>
  <c r="Q29" i="20"/>
  <c r="V29" i="20"/>
  <c r="F30" i="20"/>
  <c r="G30" i="20" s="1"/>
  <c r="M30" i="20" s="1"/>
  <c r="I30" i="20"/>
  <c r="K30" i="20"/>
  <c r="O30" i="20"/>
  <c r="Q30" i="20"/>
  <c r="V30" i="20"/>
  <c r="F31" i="20"/>
  <c r="G31" i="20" s="1"/>
  <c r="M31" i="20" s="1"/>
  <c r="I31" i="20"/>
  <c r="K31" i="20"/>
  <c r="O31" i="20"/>
  <c r="Q31" i="20"/>
  <c r="V31" i="20"/>
  <c r="F32" i="20"/>
  <c r="G32" i="20" s="1"/>
  <c r="M32" i="20" s="1"/>
  <c r="I32" i="20"/>
  <c r="K32" i="20"/>
  <c r="O32" i="20"/>
  <c r="Q32" i="20"/>
  <c r="V32" i="20"/>
  <c r="F33" i="20"/>
  <c r="G33" i="20" s="1"/>
  <c r="M33" i="20" s="1"/>
  <c r="I33" i="20"/>
  <c r="K33" i="20"/>
  <c r="O33" i="20"/>
  <c r="Q33" i="20"/>
  <c r="V33" i="20"/>
  <c r="F34" i="20"/>
  <c r="G34" i="20" s="1"/>
  <c r="M34" i="20" s="1"/>
  <c r="I34" i="20"/>
  <c r="K34" i="20"/>
  <c r="O34" i="20"/>
  <c r="Q34" i="20"/>
  <c r="V34" i="20"/>
  <c r="F35" i="20"/>
  <c r="G35" i="20" s="1"/>
  <c r="M35" i="20" s="1"/>
  <c r="I35" i="20"/>
  <c r="K35" i="20"/>
  <c r="O35" i="20"/>
  <c r="Q35" i="20"/>
  <c r="V35" i="20"/>
  <c r="F36" i="20"/>
  <c r="G36" i="20" s="1"/>
  <c r="M36" i="20" s="1"/>
  <c r="I36" i="20"/>
  <c r="K36" i="20"/>
  <c r="O36" i="20"/>
  <c r="Q36" i="20"/>
  <c r="V36" i="20"/>
  <c r="F37" i="20"/>
  <c r="G37" i="20" s="1"/>
  <c r="M37" i="20" s="1"/>
  <c r="I37" i="20"/>
  <c r="K37" i="20"/>
  <c r="O37" i="20"/>
  <c r="Q37" i="20"/>
  <c r="V37" i="20"/>
  <c r="F38" i="20"/>
  <c r="G38" i="20" s="1"/>
  <c r="M38" i="20" s="1"/>
  <c r="I38" i="20"/>
  <c r="K38" i="20"/>
  <c r="O38" i="20"/>
  <c r="Q38" i="20"/>
  <c r="V38" i="20"/>
  <c r="F39" i="20"/>
  <c r="G39" i="20" s="1"/>
  <c r="M39" i="20" s="1"/>
  <c r="I39" i="20"/>
  <c r="K39" i="20"/>
  <c r="O39" i="20"/>
  <c r="Q39" i="20"/>
  <c r="V39" i="20"/>
  <c r="F40" i="20"/>
  <c r="G40" i="20" s="1"/>
  <c r="M40" i="20" s="1"/>
  <c r="I40" i="20"/>
  <c r="K40" i="20"/>
  <c r="O40" i="20"/>
  <c r="Q40" i="20"/>
  <c r="V40" i="20"/>
  <c r="F41" i="20"/>
  <c r="G41" i="20" s="1"/>
  <c r="M41" i="20" s="1"/>
  <c r="I41" i="20"/>
  <c r="K41" i="20"/>
  <c r="O41" i="20"/>
  <c r="Q41" i="20"/>
  <c r="V41" i="20"/>
  <c r="F42" i="20"/>
  <c r="G42" i="20" s="1"/>
  <c r="M42" i="20" s="1"/>
  <c r="I42" i="20"/>
  <c r="K42" i="20"/>
  <c r="O42" i="20"/>
  <c r="Q42" i="20"/>
  <c r="V42" i="20"/>
  <c r="F43" i="20"/>
  <c r="G43" i="20" s="1"/>
  <c r="M43" i="20" s="1"/>
  <c r="I43" i="20"/>
  <c r="K43" i="20"/>
  <c r="O43" i="20"/>
  <c r="Q43" i="20"/>
  <c r="V43" i="20"/>
  <c r="F44" i="20"/>
  <c r="G44" i="20" s="1"/>
  <c r="M44" i="20" s="1"/>
  <c r="I44" i="20"/>
  <c r="K44" i="20"/>
  <c r="O44" i="20"/>
  <c r="Q44" i="20"/>
  <c r="V44" i="20"/>
  <c r="F45" i="20"/>
  <c r="G45" i="20" s="1"/>
  <c r="M45" i="20" s="1"/>
  <c r="I45" i="20"/>
  <c r="K45" i="20"/>
  <c r="O45" i="20"/>
  <c r="Q45" i="20"/>
  <c r="V45" i="20"/>
  <c r="F46" i="20"/>
  <c r="G46" i="20" s="1"/>
  <c r="M46" i="20" s="1"/>
  <c r="I46" i="20"/>
  <c r="K46" i="20"/>
  <c r="O46" i="20"/>
  <c r="Q46" i="20"/>
  <c r="V46" i="20"/>
  <c r="F47" i="20"/>
  <c r="G47" i="20" s="1"/>
  <c r="M47" i="20" s="1"/>
  <c r="I47" i="20"/>
  <c r="K47" i="20"/>
  <c r="O47" i="20"/>
  <c r="Q47" i="20"/>
  <c r="V47" i="20"/>
  <c r="F48" i="20"/>
  <c r="G48" i="20" s="1"/>
  <c r="M48" i="20" s="1"/>
  <c r="I48" i="20"/>
  <c r="K48" i="20"/>
  <c r="O48" i="20"/>
  <c r="Q48" i="20"/>
  <c r="V48" i="20"/>
  <c r="F49" i="20"/>
  <c r="G49" i="20" s="1"/>
  <c r="M49" i="20" s="1"/>
  <c r="I49" i="20"/>
  <c r="K49" i="20"/>
  <c r="O49" i="20"/>
  <c r="Q49" i="20"/>
  <c r="V49" i="20"/>
  <c r="F50" i="20"/>
  <c r="G50" i="20" s="1"/>
  <c r="M50" i="20" s="1"/>
  <c r="I50" i="20"/>
  <c r="K50" i="20"/>
  <c r="O50" i="20"/>
  <c r="Q50" i="20"/>
  <c r="V50" i="20"/>
  <c r="F51" i="20"/>
  <c r="G51" i="20" s="1"/>
  <c r="M51" i="20" s="1"/>
  <c r="I51" i="20"/>
  <c r="K51" i="20"/>
  <c r="O51" i="20"/>
  <c r="Q51" i="20"/>
  <c r="V51" i="20"/>
  <c r="F52" i="20"/>
  <c r="G52" i="20" s="1"/>
  <c r="M52" i="20" s="1"/>
  <c r="I52" i="20"/>
  <c r="K52" i="20"/>
  <c r="O52" i="20"/>
  <c r="Q52" i="20"/>
  <c r="V52" i="20"/>
  <c r="F53" i="20"/>
  <c r="G53" i="20" s="1"/>
  <c r="M53" i="20" s="1"/>
  <c r="I53" i="20"/>
  <c r="K53" i="20"/>
  <c r="O53" i="20"/>
  <c r="Q53" i="20"/>
  <c r="V53" i="20"/>
  <c r="F54" i="20"/>
  <c r="G54" i="20" s="1"/>
  <c r="M54" i="20" s="1"/>
  <c r="I54" i="20"/>
  <c r="K54" i="20"/>
  <c r="O54" i="20"/>
  <c r="Q54" i="20"/>
  <c r="V54" i="20"/>
  <c r="F55" i="20"/>
  <c r="G55" i="20" s="1"/>
  <c r="M55" i="20" s="1"/>
  <c r="I55" i="20"/>
  <c r="K55" i="20"/>
  <c r="O55" i="20"/>
  <c r="Q55" i="20"/>
  <c r="V55" i="20"/>
  <c r="F56" i="20"/>
  <c r="G56" i="20" s="1"/>
  <c r="M56" i="20" s="1"/>
  <c r="I56" i="20"/>
  <c r="K56" i="20"/>
  <c r="O56" i="20"/>
  <c r="Q56" i="20"/>
  <c r="V56" i="20"/>
  <c r="F57" i="20"/>
  <c r="G57" i="20" s="1"/>
  <c r="M57" i="20" s="1"/>
  <c r="I57" i="20"/>
  <c r="K57" i="20"/>
  <c r="O57" i="20"/>
  <c r="Q57" i="20"/>
  <c r="V57" i="20"/>
  <c r="F58" i="20"/>
  <c r="G58" i="20" s="1"/>
  <c r="M58" i="20" s="1"/>
  <c r="I58" i="20"/>
  <c r="K58" i="20"/>
  <c r="O58" i="20"/>
  <c r="Q58" i="20"/>
  <c r="V58" i="20"/>
  <c r="F59" i="20"/>
  <c r="G59" i="20" s="1"/>
  <c r="M59" i="20" s="1"/>
  <c r="I59" i="20"/>
  <c r="K59" i="20"/>
  <c r="O59" i="20"/>
  <c r="Q59" i="20"/>
  <c r="V59" i="20"/>
  <c r="F60" i="20"/>
  <c r="G60" i="20" s="1"/>
  <c r="M60" i="20" s="1"/>
  <c r="I60" i="20"/>
  <c r="K60" i="20"/>
  <c r="O60" i="20"/>
  <c r="Q60" i="20"/>
  <c r="V60" i="20"/>
  <c r="F61" i="20"/>
  <c r="G61" i="20" s="1"/>
  <c r="M61" i="20" s="1"/>
  <c r="I61" i="20"/>
  <c r="K61" i="20"/>
  <c r="O61" i="20"/>
  <c r="Q61" i="20"/>
  <c r="V61" i="20"/>
  <c r="F62" i="20"/>
  <c r="G62" i="20" s="1"/>
  <c r="M62" i="20" s="1"/>
  <c r="I62" i="20"/>
  <c r="K62" i="20"/>
  <c r="O62" i="20"/>
  <c r="Q62" i="20"/>
  <c r="V62" i="20"/>
  <c r="F63" i="20"/>
  <c r="G63" i="20" s="1"/>
  <c r="M63" i="20" s="1"/>
  <c r="I63" i="20"/>
  <c r="K63" i="20"/>
  <c r="O63" i="20"/>
  <c r="Q63" i="20"/>
  <c r="V63" i="20"/>
  <c r="F64" i="20"/>
  <c r="G64" i="20" s="1"/>
  <c r="M64" i="20" s="1"/>
  <c r="I64" i="20"/>
  <c r="K64" i="20"/>
  <c r="O64" i="20"/>
  <c r="Q64" i="20"/>
  <c r="V64" i="20"/>
  <c r="F65" i="20"/>
  <c r="G65" i="20" s="1"/>
  <c r="M65" i="20" s="1"/>
  <c r="I65" i="20"/>
  <c r="K65" i="20"/>
  <c r="O65" i="20"/>
  <c r="Q65" i="20"/>
  <c r="V65" i="20"/>
  <c r="F67" i="20"/>
  <c r="G67" i="20" s="1"/>
  <c r="M67" i="20" s="1"/>
  <c r="I67" i="20"/>
  <c r="K67" i="20"/>
  <c r="O67" i="20"/>
  <c r="Q67" i="20"/>
  <c r="V67" i="20"/>
  <c r="F68" i="20"/>
  <c r="G68" i="20" s="1"/>
  <c r="M68" i="20" s="1"/>
  <c r="I68" i="20"/>
  <c r="K68" i="20"/>
  <c r="O68" i="20"/>
  <c r="Q68" i="20"/>
  <c r="V68" i="20"/>
  <c r="F69" i="20"/>
  <c r="G69" i="20" s="1"/>
  <c r="M69" i="20" s="1"/>
  <c r="I69" i="20"/>
  <c r="K69" i="20"/>
  <c r="O69" i="20"/>
  <c r="Q69" i="20"/>
  <c r="V69" i="20"/>
  <c r="F70" i="20"/>
  <c r="G70" i="20" s="1"/>
  <c r="M70" i="20" s="1"/>
  <c r="I70" i="20"/>
  <c r="K70" i="20"/>
  <c r="O70" i="20"/>
  <c r="Q70" i="20"/>
  <c r="V70" i="20"/>
  <c r="F71" i="20"/>
  <c r="G71" i="20" s="1"/>
  <c r="M71" i="20" s="1"/>
  <c r="I71" i="20"/>
  <c r="K71" i="20"/>
  <c r="O71" i="20"/>
  <c r="Q71" i="20"/>
  <c r="V71" i="20"/>
  <c r="F72" i="20"/>
  <c r="G72" i="20" s="1"/>
  <c r="M72" i="20" s="1"/>
  <c r="I72" i="20"/>
  <c r="K72" i="20"/>
  <c r="O72" i="20"/>
  <c r="Q72" i="20"/>
  <c r="V72" i="20"/>
  <c r="F73" i="20"/>
  <c r="G73" i="20" s="1"/>
  <c r="M73" i="20" s="1"/>
  <c r="I73" i="20"/>
  <c r="K73" i="20"/>
  <c r="O73" i="20"/>
  <c r="Q73" i="20"/>
  <c r="V73" i="20"/>
  <c r="F74" i="20"/>
  <c r="G74" i="20" s="1"/>
  <c r="M74" i="20" s="1"/>
  <c r="I74" i="20"/>
  <c r="K74" i="20"/>
  <c r="O74" i="20"/>
  <c r="Q74" i="20"/>
  <c r="V74" i="20"/>
  <c r="F75" i="20"/>
  <c r="G75" i="20" s="1"/>
  <c r="M75" i="20" s="1"/>
  <c r="I75" i="20"/>
  <c r="K75" i="20"/>
  <c r="O75" i="20"/>
  <c r="Q75" i="20"/>
  <c r="V75" i="20"/>
  <c r="F76" i="20"/>
  <c r="G76" i="20" s="1"/>
  <c r="M76" i="20" s="1"/>
  <c r="I76" i="20"/>
  <c r="K76" i="20"/>
  <c r="O76" i="20"/>
  <c r="Q76" i="20"/>
  <c r="V76" i="20"/>
  <c r="F77" i="20"/>
  <c r="G77" i="20" s="1"/>
  <c r="M77" i="20" s="1"/>
  <c r="I77" i="20"/>
  <c r="K77" i="20"/>
  <c r="O77" i="20"/>
  <c r="Q77" i="20"/>
  <c r="V77" i="20"/>
  <c r="F78" i="20"/>
  <c r="G78" i="20" s="1"/>
  <c r="M78" i="20" s="1"/>
  <c r="I78" i="20"/>
  <c r="K78" i="20"/>
  <c r="O78" i="20"/>
  <c r="Q78" i="20"/>
  <c r="V78" i="20"/>
  <c r="F79" i="20"/>
  <c r="G79" i="20" s="1"/>
  <c r="M79" i="20" s="1"/>
  <c r="I79" i="20"/>
  <c r="K79" i="20"/>
  <c r="O79" i="20"/>
  <c r="Q79" i="20"/>
  <c r="V79" i="20"/>
  <c r="F80" i="20"/>
  <c r="G80" i="20" s="1"/>
  <c r="M80" i="20" s="1"/>
  <c r="I80" i="20"/>
  <c r="K80" i="20"/>
  <c r="O80" i="20"/>
  <c r="Q80" i="20"/>
  <c r="V80" i="20"/>
  <c r="F81" i="20"/>
  <c r="G81" i="20" s="1"/>
  <c r="M81" i="20" s="1"/>
  <c r="I81" i="20"/>
  <c r="K81" i="20"/>
  <c r="O81" i="20"/>
  <c r="Q81" i="20"/>
  <c r="V81" i="20"/>
  <c r="F82" i="20"/>
  <c r="G82" i="20" s="1"/>
  <c r="M82" i="20" s="1"/>
  <c r="I82" i="20"/>
  <c r="K82" i="20"/>
  <c r="O82" i="20"/>
  <c r="Q82" i="20"/>
  <c r="V82" i="20"/>
  <c r="F83" i="20"/>
  <c r="G83" i="20" s="1"/>
  <c r="M83" i="20" s="1"/>
  <c r="I83" i="20"/>
  <c r="K83" i="20"/>
  <c r="O83" i="20"/>
  <c r="Q83" i="20"/>
  <c r="V83" i="20"/>
  <c r="F84" i="20"/>
  <c r="G84" i="20" s="1"/>
  <c r="M84" i="20" s="1"/>
  <c r="I84" i="20"/>
  <c r="K84" i="20"/>
  <c r="O84" i="20"/>
  <c r="Q84" i="20"/>
  <c r="V84" i="20"/>
  <c r="F85" i="20"/>
  <c r="G85" i="20" s="1"/>
  <c r="M85" i="20" s="1"/>
  <c r="I85" i="20"/>
  <c r="K85" i="20"/>
  <c r="O85" i="20"/>
  <c r="Q85" i="20"/>
  <c r="V85" i="20"/>
  <c r="F86" i="20"/>
  <c r="G86" i="20" s="1"/>
  <c r="M86" i="20" s="1"/>
  <c r="I86" i="20"/>
  <c r="K86" i="20"/>
  <c r="O86" i="20"/>
  <c r="Q86" i="20"/>
  <c r="V86" i="20"/>
  <c r="F87" i="20"/>
  <c r="G87" i="20" s="1"/>
  <c r="M87" i="20" s="1"/>
  <c r="I87" i="20"/>
  <c r="K87" i="20"/>
  <c r="O87" i="20"/>
  <c r="Q87" i="20"/>
  <c r="V87" i="20"/>
  <c r="F88" i="20"/>
  <c r="G88" i="20" s="1"/>
  <c r="M88" i="20" s="1"/>
  <c r="I88" i="20"/>
  <c r="K88" i="20"/>
  <c r="O88" i="20"/>
  <c r="Q88" i="20"/>
  <c r="V88" i="20"/>
  <c r="F89" i="20"/>
  <c r="G89" i="20" s="1"/>
  <c r="M89" i="20" s="1"/>
  <c r="I89" i="20"/>
  <c r="K89" i="20"/>
  <c r="O89" i="20"/>
  <c r="Q89" i="20"/>
  <c r="V89" i="20"/>
  <c r="F91" i="20"/>
  <c r="G91" i="20" s="1"/>
  <c r="M91" i="20" s="1"/>
  <c r="I91" i="20"/>
  <c r="K91" i="20"/>
  <c r="O91" i="20"/>
  <c r="Q91" i="20"/>
  <c r="V91" i="20"/>
  <c r="F92" i="20"/>
  <c r="G92" i="20" s="1"/>
  <c r="M92" i="20" s="1"/>
  <c r="I92" i="20"/>
  <c r="K92" i="20"/>
  <c r="O92" i="20"/>
  <c r="Q92" i="20"/>
  <c r="V92" i="20"/>
  <c r="F93" i="20"/>
  <c r="G93" i="20" s="1"/>
  <c r="M93" i="20" s="1"/>
  <c r="I93" i="20"/>
  <c r="K93" i="20"/>
  <c r="O93" i="20"/>
  <c r="Q93" i="20"/>
  <c r="V93" i="20"/>
  <c r="AE95" i="20"/>
  <c r="F48" i="1" s="1"/>
  <c r="BA197" i="19"/>
  <c r="BA105" i="19"/>
  <c r="BA77" i="19"/>
  <c r="BA25" i="19"/>
  <c r="F9" i="19"/>
  <c r="G9" i="19"/>
  <c r="I9" i="19"/>
  <c r="K9" i="19"/>
  <c r="O9" i="19"/>
  <c r="Q9" i="19"/>
  <c r="V9" i="19"/>
  <c r="F10" i="19"/>
  <c r="G10" i="19" s="1"/>
  <c r="M10" i="19" s="1"/>
  <c r="I10" i="19"/>
  <c r="K10" i="19"/>
  <c r="O10" i="19"/>
  <c r="Q10" i="19"/>
  <c r="V10" i="19"/>
  <c r="F24" i="19"/>
  <c r="G24" i="19"/>
  <c r="M24" i="19" s="1"/>
  <c r="I24" i="19"/>
  <c r="K24" i="19"/>
  <c r="O24" i="19"/>
  <c r="Q24" i="19"/>
  <c r="V24" i="19"/>
  <c r="F26" i="19"/>
  <c r="G26" i="19" s="1"/>
  <c r="M26" i="19" s="1"/>
  <c r="I26" i="19"/>
  <c r="K26" i="19"/>
  <c r="O26" i="19"/>
  <c r="Q26" i="19"/>
  <c r="V26" i="19"/>
  <c r="F27" i="19"/>
  <c r="G27" i="19"/>
  <c r="M27" i="19" s="1"/>
  <c r="I27" i="19"/>
  <c r="K27" i="19"/>
  <c r="O27" i="19"/>
  <c r="Q27" i="19"/>
  <c r="V27" i="19"/>
  <c r="F28" i="19"/>
  <c r="G28" i="19" s="1"/>
  <c r="M28" i="19" s="1"/>
  <c r="I28" i="19"/>
  <c r="K28" i="19"/>
  <c r="O28" i="19"/>
  <c r="Q28" i="19"/>
  <c r="V28" i="19"/>
  <c r="F29" i="19"/>
  <c r="G29" i="19"/>
  <c r="M29" i="19" s="1"/>
  <c r="I29" i="19"/>
  <c r="K29" i="19"/>
  <c r="O29" i="19"/>
  <c r="Q29" i="19"/>
  <c r="V29" i="19"/>
  <c r="F31" i="19"/>
  <c r="G31" i="19" s="1"/>
  <c r="M31" i="19" s="1"/>
  <c r="I31" i="19"/>
  <c r="K31" i="19"/>
  <c r="O31" i="19"/>
  <c r="Q31" i="19"/>
  <c r="V31" i="19"/>
  <c r="F32" i="19"/>
  <c r="G32" i="19" s="1"/>
  <c r="M32" i="19" s="1"/>
  <c r="I32" i="19"/>
  <c r="K32" i="19"/>
  <c r="O32" i="19"/>
  <c r="Q32" i="19"/>
  <c r="V32" i="19"/>
  <c r="F33" i="19"/>
  <c r="G33" i="19" s="1"/>
  <c r="M33" i="19" s="1"/>
  <c r="I33" i="19"/>
  <c r="K33" i="19"/>
  <c r="O33" i="19"/>
  <c r="Q33" i="19"/>
  <c r="V33" i="19"/>
  <c r="F36" i="19"/>
  <c r="G36" i="19"/>
  <c r="M36" i="19" s="1"/>
  <c r="I36" i="19"/>
  <c r="K36" i="19"/>
  <c r="O36" i="19"/>
  <c r="Q36" i="19"/>
  <c r="V36" i="19"/>
  <c r="F37" i="19"/>
  <c r="G37" i="19"/>
  <c r="M37" i="19" s="1"/>
  <c r="I37" i="19"/>
  <c r="K37" i="19"/>
  <c r="O37" i="19"/>
  <c r="Q37" i="19"/>
  <c r="V37" i="19"/>
  <c r="F49" i="19"/>
  <c r="G49" i="19" s="1"/>
  <c r="M49" i="19" s="1"/>
  <c r="I49" i="19"/>
  <c r="K49" i="19"/>
  <c r="O49" i="19"/>
  <c r="Q49" i="19"/>
  <c r="V49" i="19"/>
  <c r="F51" i="19"/>
  <c r="G51" i="19" s="1"/>
  <c r="M51" i="19" s="1"/>
  <c r="I51" i="19"/>
  <c r="K51" i="19"/>
  <c r="O51" i="19"/>
  <c r="Q51" i="19"/>
  <c r="V51" i="19"/>
  <c r="F60" i="19"/>
  <c r="G60" i="19"/>
  <c r="M60" i="19" s="1"/>
  <c r="I60" i="19"/>
  <c r="K60" i="19"/>
  <c r="O60" i="19"/>
  <c r="Q60" i="19"/>
  <c r="V60" i="19"/>
  <c r="F61" i="19"/>
  <c r="G61" i="19"/>
  <c r="M61" i="19" s="1"/>
  <c r="I61" i="19"/>
  <c r="K61" i="19"/>
  <c r="O61" i="19"/>
  <c r="Q61" i="19"/>
  <c r="V61" i="19"/>
  <c r="F70" i="19"/>
  <c r="G70" i="19"/>
  <c r="M70" i="19" s="1"/>
  <c r="I70" i="19"/>
  <c r="K70" i="19"/>
  <c r="O70" i="19"/>
  <c r="Q70" i="19"/>
  <c r="V70" i="19"/>
  <c r="F78" i="19"/>
  <c r="G78" i="19" s="1"/>
  <c r="M78" i="19" s="1"/>
  <c r="I78" i="19"/>
  <c r="K78" i="19"/>
  <c r="O78" i="19"/>
  <c r="Q78" i="19"/>
  <c r="V78" i="19"/>
  <c r="F80" i="19"/>
  <c r="G80" i="19"/>
  <c r="M80" i="19" s="1"/>
  <c r="I80" i="19"/>
  <c r="K80" i="19"/>
  <c r="O80" i="19"/>
  <c r="Q80" i="19"/>
  <c r="V80" i="19"/>
  <c r="F81" i="19"/>
  <c r="G81" i="19" s="1"/>
  <c r="M81" i="19" s="1"/>
  <c r="I81" i="19"/>
  <c r="K81" i="19"/>
  <c r="O81" i="19"/>
  <c r="Q81" i="19"/>
  <c r="V81" i="19"/>
  <c r="F82" i="19"/>
  <c r="G82" i="19"/>
  <c r="M82" i="19" s="1"/>
  <c r="I82" i="19"/>
  <c r="K82" i="19"/>
  <c r="O82" i="19"/>
  <c r="Q82" i="19"/>
  <c r="V82" i="19"/>
  <c r="F83" i="19"/>
  <c r="G83" i="19" s="1"/>
  <c r="M83" i="19" s="1"/>
  <c r="I83" i="19"/>
  <c r="K83" i="19"/>
  <c r="O83" i="19"/>
  <c r="Q83" i="19"/>
  <c r="V83" i="19"/>
  <c r="F84" i="19"/>
  <c r="G84" i="19"/>
  <c r="M84" i="19" s="1"/>
  <c r="I84" i="19"/>
  <c r="K84" i="19"/>
  <c r="O84" i="19"/>
  <c r="Q84" i="19"/>
  <c r="V84" i="19"/>
  <c r="F85" i="19"/>
  <c r="G85" i="19" s="1"/>
  <c r="M85" i="19" s="1"/>
  <c r="I85" i="19"/>
  <c r="K85" i="19"/>
  <c r="O85" i="19"/>
  <c r="Q85" i="19"/>
  <c r="V85" i="19"/>
  <c r="F86" i="19"/>
  <c r="G86" i="19" s="1"/>
  <c r="M86" i="19" s="1"/>
  <c r="I86" i="19"/>
  <c r="K86" i="19"/>
  <c r="O86" i="19"/>
  <c r="Q86" i="19"/>
  <c r="V86" i="19"/>
  <c r="F87" i="19"/>
  <c r="G87" i="19" s="1"/>
  <c r="M87" i="19" s="1"/>
  <c r="I87" i="19"/>
  <c r="K87" i="19"/>
  <c r="O87" i="19"/>
  <c r="Q87" i="19"/>
  <c r="V87" i="19"/>
  <c r="F88" i="19"/>
  <c r="G88" i="19"/>
  <c r="M88" i="19" s="1"/>
  <c r="I88" i="19"/>
  <c r="K88" i="19"/>
  <c r="O88" i="19"/>
  <c r="Q88" i="19"/>
  <c r="V88" i="19"/>
  <c r="F89" i="19"/>
  <c r="G89" i="19"/>
  <c r="M89" i="19" s="1"/>
  <c r="I89" i="19"/>
  <c r="K89" i="19"/>
  <c r="O89" i="19"/>
  <c r="Q89" i="19"/>
  <c r="V89" i="19"/>
  <c r="F90" i="19"/>
  <c r="G90" i="19" s="1"/>
  <c r="M90" i="19" s="1"/>
  <c r="I90" i="19"/>
  <c r="K90" i="19"/>
  <c r="O90" i="19"/>
  <c r="Q90" i="19"/>
  <c r="V90" i="19"/>
  <c r="F91" i="19"/>
  <c r="G91" i="19" s="1"/>
  <c r="M91" i="19" s="1"/>
  <c r="I91" i="19"/>
  <c r="K91" i="19"/>
  <c r="O91" i="19"/>
  <c r="Q91" i="19"/>
  <c r="V91" i="19"/>
  <c r="F92" i="19"/>
  <c r="G92" i="19"/>
  <c r="M92" i="19" s="1"/>
  <c r="I92" i="19"/>
  <c r="K92" i="19"/>
  <c r="O92" i="19"/>
  <c r="Q92" i="19"/>
  <c r="V92" i="19"/>
  <c r="F93" i="19"/>
  <c r="G93" i="19"/>
  <c r="M93" i="19" s="1"/>
  <c r="I93" i="19"/>
  <c r="K93" i="19"/>
  <c r="O93" i="19"/>
  <c r="Q93" i="19"/>
  <c r="V93" i="19"/>
  <c r="F94" i="19"/>
  <c r="G94" i="19"/>
  <c r="M94" i="19" s="1"/>
  <c r="I94" i="19"/>
  <c r="K94" i="19"/>
  <c r="O94" i="19"/>
  <c r="Q94" i="19"/>
  <c r="V94" i="19"/>
  <c r="F95" i="19"/>
  <c r="G95" i="19" s="1"/>
  <c r="M95" i="19" s="1"/>
  <c r="I95" i="19"/>
  <c r="K95" i="19"/>
  <c r="O95" i="19"/>
  <c r="Q95" i="19"/>
  <c r="V95" i="19"/>
  <c r="F96" i="19"/>
  <c r="G96" i="19"/>
  <c r="M96" i="19" s="1"/>
  <c r="I96" i="19"/>
  <c r="K96" i="19"/>
  <c r="O96" i="19"/>
  <c r="Q96" i="19"/>
  <c r="V96" i="19"/>
  <c r="F97" i="19"/>
  <c r="G97" i="19"/>
  <c r="M97" i="19" s="1"/>
  <c r="I97" i="19"/>
  <c r="K97" i="19"/>
  <c r="O97" i="19"/>
  <c r="Q97" i="19"/>
  <c r="V97" i="19"/>
  <c r="F98" i="19"/>
  <c r="G98" i="19"/>
  <c r="M98" i="19" s="1"/>
  <c r="I98" i="19"/>
  <c r="K98" i="19"/>
  <c r="O98" i="19"/>
  <c r="Q98" i="19"/>
  <c r="V98" i="19"/>
  <c r="F99" i="19"/>
  <c r="G99" i="19" s="1"/>
  <c r="M99" i="19" s="1"/>
  <c r="I99" i="19"/>
  <c r="K99" i="19"/>
  <c r="O99" i="19"/>
  <c r="Q99" i="19"/>
  <c r="V99" i="19"/>
  <c r="F100" i="19"/>
  <c r="G100" i="19"/>
  <c r="M100" i="19" s="1"/>
  <c r="I100" i="19"/>
  <c r="K100" i="19"/>
  <c r="O100" i="19"/>
  <c r="Q100" i="19"/>
  <c r="V100" i="19"/>
  <c r="F101" i="19"/>
  <c r="G101" i="19" s="1"/>
  <c r="M101" i="19" s="1"/>
  <c r="I101" i="19"/>
  <c r="K101" i="19"/>
  <c r="O101" i="19"/>
  <c r="Q101" i="19"/>
  <c r="V101" i="19"/>
  <c r="F102" i="19"/>
  <c r="G102" i="19" s="1"/>
  <c r="M102" i="19" s="1"/>
  <c r="I102" i="19"/>
  <c r="K102" i="19"/>
  <c r="O102" i="19"/>
  <c r="Q102" i="19"/>
  <c r="V102" i="19"/>
  <c r="F103" i="19"/>
  <c r="G103" i="19" s="1"/>
  <c r="M103" i="19" s="1"/>
  <c r="I103" i="19"/>
  <c r="K103" i="19"/>
  <c r="O103" i="19"/>
  <c r="Q103" i="19"/>
  <c r="V103" i="19"/>
  <c r="F104" i="19"/>
  <c r="G104" i="19"/>
  <c r="M104" i="19" s="1"/>
  <c r="I104" i="19"/>
  <c r="K104" i="19"/>
  <c r="O104" i="19"/>
  <c r="Q104" i="19"/>
  <c r="V104" i="19"/>
  <c r="F106" i="19"/>
  <c r="G106" i="19"/>
  <c r="M106" i="19" s="1"/>
  <c r="I106" i="19"/>
  <c r="K106" i="19"/>
  <c r="O106" i="19"/>
  <c r="Q106" i="19"/>
  <c r="V106" i="19"/>
  <c r="F107" i="19"/>
  <c r="G107" i="19" s="1"/>
  <c r="M107" i="19" s="1"/>
  <c r="I107" i="19"/>
  <c r="K107" i="19"/>
  <c r="O107" i="19"/>
  <c r="Q107" i="19"/>
  <c r="V107" i="19"/>
  <c r="F108" i="19"/>
  <c r="G108" i="19" s="1"/>
  <c r="M108" i="19" s="1"/>
  <c r="I108" i="19"/>
  <c r="K108" i="19"/>
  <c r="O108" i="19"/>
  <c r="Q108" i="19"/>
  <c r="V108" i="19"/>
  <c r="F109" i="19"/>
  <c r="G109" i="19"/>
  <c r="M109" i="19" s="1"/>
  <c r="I109" i="19"/>
  <c r="K109" i="19"/>
  <c r="O109" i="19"/>
  <c r="Q109" i="19"/>
  <c r="V109" i="19"/>
  <c r="F110" i="19"/>
  <c r="G110" i="19"/>
  <c r="M110" i="19" s="1"/>
  <c r="I110" i="19"/>
  <c r="K110" i="19"/>
  <c r="O110" i="19"/>
  <c r="Q110" i="19"/>
  <c r="V110" i="19"/>
  <c r="F111" i="19"/>
  <c r="G111" i="19"/>
  <c r="M111" i="19" s="1"/>
  <c r="I111" i="19"/>
  <c r="K111" i="19"/>
  <c r="O111" i="19"/>
  <c r="Q111" i="19"/>
  <c r="V111" i="19"/>
  <c r="F112" i="19"/>
  <c r="G112" i="19" s="1"/>
  <c r="M112" i="19" s="1"/>
  <c r="I112" i="19"/>
  <c r="K112" i="19"/>
  <c r="O112" i="19"/>
  <c r="Q112" i="19"/>
  <c r="V112" i="19"/>
  <c r="F113" i="19"/>
  <c r="G113" i="19"/>
  <c r="M113" i="19" s="1"/>
  <c r="I113" i="19"/>
  <c r="K113" i="19"/>
  <c r="O113" i="19"/>
  <c r="Q113" i="19"/>
  <c r="V113" i="19"/>
  <c r="F114" i="19"/>
  <c r="G114" i="19" s="1"/>
  <c r="M114" i="19" s="1"/>
  <c r="I114" i="19"/>
  <c r="K114" i="19"/>
  <c r="O114" i="19"/>
  <c r="Q114" i="19"/>
  <c r="V114" i="19"/>
  <c r="F115" i="19"/>
  <c r="G115" i="19"/>
  <c r="M115" i="19" s="1"/>
  <c r="I115" i="19"/>
  <c r="K115" i="19"/>
  <c r="O115" i="19"/>
  <c r="Q115" i="19"/>
  <c r="V115" i="19"/>
  <c r="F116" i="19"/>
  <c r="G116" i="19" s="1"/>
  <c r="M116" i="19" s="1"/>
  <c r="I116" i="19"/>
  <c r="K116" i="19"/>
  <c r="O116" i="19"/>
  <c r="Q116" i="19"/>
  <c r="V116" i="19"/>
  <c r="F117" i="19"/>
  <c r="G117" i="19"/>
  <c r="M117" i="19" s="1"/>
  <c r="I117" i="19"/>
  <c r="K117" i="19"/>
  <c r="O117" i="19"/>
  <c r="Q117" i="19"/>
  <c r="V117" i="19"/>
  <c r="F118" i="19"/>
  <c r="G118" i="19" s="1"/>
  <c r="M118" i="19" s="1"/>
  <c r="I118" i="19"/>
  <c r="K118" i="19"/>
  <c r="O118" i="19"/>
  <c r="Q118" i="19"/>
  <c r="V118" i="19"/>
  <c r="F119" i="19"/>
  <c r="G119" i="19" s="1"/>
  <c r="M119" i="19" s="1"/>
  <c r="I119" i="19"/>
  <c r="K119" i="19"/>
  <c r="O119" i="19"/>
  <c r="Q119" i="19"/>
  <c r="V119" i="19"/>
  <c r="F120" i="19"/>
  <c r="G120" i="19" s="1"/>
  <c r="M120" i="19" s="1"/>
  <c r="I120" i="19"/>
  <c r="K120" i="19"/>
  <c r="O120" i="19"/>
  <c r="Q120" i="19"/>
  <c r="V120" i="19"/>
  <c r="F121" i="19"/>
  <c r="G121" i="19"/>
  <c r="M121" i="19" s="1"/>
  <c r="I121" i="19"/>
  <c r="K121" i="19"/>
  <c r="O121" i="19"/>
  <c r="Q121" i="19"/>
  <c r="V121" i="19"/>
  <c r="F122" i="19"/>
  <c r="G122" i="19" s="1"/>
  <c r="M122" i="19" s="1"/>
  <c r="I122" i="19"/>
  <c r="K122" i="19"/>
  <c r="O122" i="19"/>
  <c r="Q122" i="19"/>
  <c r="V122" i="19"/>
  <c r="F123" i="19"/>
  <c r="G123" i="19" s="1"/>
  <c r="M123" i="19" s="1"/>
  <c r="I123" i="19"/>
  <c r="K123" i="19"/>
  <c r="O123" i="19"/>
  <c r="Q123" i="19"/>
  <c r="V123" i="19"/>
  <c r="F124" i="19"/>
  <c r="G124" i="19" s="1"/>
  <c r="M124" i="19" s="1"/>
  <c r="I124" i="19"/>
  <c r="K124" i="19"/>
  <c r="O124" i="19"/>
  <c r="Q124" i="19"/>
  <c r="V124" i="19"/>
  <c r="F125" i="19"/>
  <c r="G125" i="19"/>
  <c r="M125" i="19" s="1"/>
  <c r="I125" i="19"/>
  <c r="K125" i="19"/>
  <c r="O125" i="19"/>
  <c r="Q125" i="19"/>
  <c r="V125" i="19"/>
  <c r="F126" i="19"/>
  <c r="G126" i="19"/>
  <c r="M126" i="19" s="1"/>
  <c r="I126" i="19"/>
  <c r="K126" i="19"/>
  <c r="O126" i="19"/>
  <c r="Q126" i="19"/>
  <c r="V126" i="19"/>
  <c r="F127" i="19"/>
  <c r="G127" i="19"/>
  <c r="M127" i="19" s="1"/>
  <c r="I127" i="19"/>
  <c r="K127" i="19"/>
  <c r="O127" i="19"/>
  <c r="Q127" i="19"/>
  <c r="V127" i="19"/>
  <c r="F128" i="19"/>
  <c r="G128" i="19" s="1"/>
  <c r="M128" i="19" s="1"/>
  <c r="I128" i="19"/>
  <c r="K128" i="19"/>
  <c r="O128" i="19"/>
  <c r="Q128" i="19"/>
  <c r="V128" i="19"/>
  <c r="F129" i="19"/>
  <c r="G129" i="19"/>
  <c r="M129" i="19" s="1"/>
  <c r="I129" i="19"/>
  <c r="K129" i="19"/>
  <c r="O129" i="19"/>
  <c r="Q129" i="19"/>
  <c r="V129" i="19"/>
  <c r="F130" i="19"/>
  <c r="G130" i="19" s="1"/>
  <c r="M130" i="19" s="1"/>
  <c r="I130" i="19"/>
  <c r="K130" i="19"/>
  <c r="O130" i="19"/>
  <c r="Q130" i="19"/>
  <c r="V130" i="19"/>
  <c r="F131" i="19"/>
  <c r="G131" i="19"/>
  <c r="M131" i="19" s="1"/>
  <c r="I131" i="19"/>
  <c r="K131" i="19"/>
  <c r="O131" i="19"/>
  <c r="Q131" i="19"/>
  <c r="V131" i="19"/>
  <c r="F132" i="19"/>
  <c r="G132" i="19" s="1"/>
  <c r="M132" i="19" s="1"/>
  <c r="I132" i="19"/>
  <c r="K132" i="19"/>
  <c r="O132" i="19"/>
  <c r="Q132" i="19"/>
  <c r="V132" i="19"/>
  <c r="F133" i="19"/>
  <c r="G133" i="19"/>
  <c r="M133" i="19" s="1"/>
  <c r="I133" i="19"/>
  <c r="K133" i="19"/>
  <c r="O133" i="19"/>
  <c r="Q133" i="19"/>
  <c r="V133" i="19"/>
  <c r="F134" i="19"/>
  <c r="G134" i="19" s="1"/>
  <c r="M134" i="19" s="1"/>
  <c r="I134" i="19"/>
  <c r="K134" i="19"/>
  <c r="O134" i="19"/>
  <c r="Q134" i="19"/>
  <c r="V134" i="19"/>
  <c r="F135" i="19"/>
  <c r="G135" i="19" s="1"/>
  <c r="M135" i="19" s="1"/>
  <c r="I135" i="19"/>
  <c r="K135" i="19"/>
  <c r="O135" i="19"/>
  <c r="Q135" i="19"/>
  <c r="V135" i="19"/>
  <c r="F136" i="19"/>
  <c r="G136" i="19" s="1"/>
  <c r="M136" i="19" s="1"/>
  <c r="I136" i="19"/>
  <c r="K136" i="19"/>
  <c r="O136" i="19"/>
  <c r="Q136" i="19"/>
  <c r="V136" i="19"/>
  <c r="F137" i="19"/>
  <c r="G137" i="19"/>
  <c r="M137" i="19" s="1"/>
  <c r="I137" i="19"/>
  <c r="K137" i="19"/>
  <c r="O137" i="19"/>
  <c r="Q137" i="19"/>
  <c r="V137" i="19"/>
  <c r="F138" i="19"/>
  <c r="G138" i="19" s="1"/>
  <c r="M138" i="19" s="1"/>
  <c r="I138" i="19"/>
  <c r="K138" i="19"/>
  <c r="O138" i="19"/>
  <c r="Q138" i="19"/>
  <c r="V138" i="19"/>
  <c r="F139" i="19"/>
  <c r="G139" i="19" s="1"/>
  <c r="M139" i="19" s="1"/>
  <c r="I139" i="19"/>
  <c r="K139" i="19"/>
  <c r="O139" i="19"/>
  <c r="Q139" i="19"/>
  <c r="V139" i="19"/>
  <c r="F140" i="19"/>
  <c r="G140" i="19" s="1"/>
  <c r="M140" i="19" s="1"/>
  <c r="I140" i="19"/>
  <c r="K140" i="19"/>
  <c r="O140" i="19"/>
  <c r="Q140" i="19"/>
  <c r="V140" i="19"/>
  <c r="F141" i="19"/>
  <c r="G141" i="19"/>
  <c r="M141" i="19" s="1"/>
  <c r="I141" i="19"/>
  <c r="K141" i="19"/>
  <c r="O141" i="19"/>
  <c r="Q141" i="19"/>
  <c r="V141" i="19"/>
  <c r="F142" i="19"/>
  <c r="G142" i="19"/>
  <c r="M142" i="19" s="1"/>
  <c r="I142" i="19"/>
  <c r="K142" i="19"/>
  <c r="O142" i="19"/>
  <c r="Q142" i="19"/>
  <c r="V142" i="19"/>
  <c r="F143" i="19"/>
  <c r="G143" i="19"/>
  <c r="M143" i="19" s="1"/>
  <c r="I143" i="19"/>
  <c r="K143" i="19"/>
  <c r="O143" i="19"/>
  <c r="Q143" i="19"/>
  <c r="V143" i="19"/>
  <c r="F144" i="19"/>
  <c r="G144" i="19" s="1"/>
  <c r="M144" i="19" s="1"/>
  <c r="I144" i="19"/>
  <c r="K144" i="19"/>
  <c r="O144" i="19"/>
  <c r="Q144" i="19"/>
  <c r="V144" i="19"/>
  <c r="F145" i="19"/>
  <c r="G145" i="19"/>
  <c r="M145" i="19" s="1"/>
  <c r="I145" i="19"/>
  <c r="K145" i="19"/>
  <c r="O145" i="19"/>
  <c r="Q145" i="19"/>
  <c r="V145" i="19"/>
  <c r="F146" i="19"/>
  <c r="G146" i="19" s="1"/>
  <c r="M146" i="19" s="1"/>
  <c r="I146" i="19"/>
  <c r="K146" i="19"/>
  <c r="O146" i="19"/>
  <c r="Q146" i="19"/>
  <c r="V146" i="19"/>
  <c r="F147" i="19"/>
  <c r="G147" i="19" s="1"/>
  <c r="M147" i="19" s="1"/>
  <c r="I147" i="19"/>
  <c r="K147" i="19"/>
  <c r="O147" i="19"/>
  <c r="Q147" i="19"/>
  <c r="V147" i="19"/>
  <c r="F148" i="19"/>
  <c r="G148" i="19" s="1"/>
  <c r="M148" i="19" s="1"/>
  <c r="I148" i="19"/>
  <c r="K148" i="19"/>
  <c r="O148" i="19"/>
  <c r="Q148" i="19"/>
  <c r="V148" i="19"/>
  <c r="F149" i="19"/>
  <c r="G149" i="19" s="1"/>
  <c r="M149" i="19" s="1"/>
  <c r="I149" i="19"/>
  <c r="K149" i="19"/>
  <c r="O149" i="19"/>
  <c r="Q149" i="19"/>
  <c r="V149" i="19"/>
  <c r="F150" i="19"/>
  <c r="G150" i="19" s="1"/>
  <c r="M150" i="19" s="1"/>
  <c r="I150" i="19"/>
  <c r="K150" i="19"/>
  <c r="O150" i="19"/>
  <c r="Q150" i="19"/>
  <c r="V150" i="19"/>
  <c r="F151" i="19"/>
  <c r="G151" i="19" s="1"/>
  <c r="M151" i="19" s="1"/>
  <c r="I151" i="19"/>
  <c r="K151" i="19"/>
  <c r="O151" i="19"/>
  <c r="Q151" i="19"/>
  <c r="V151" i="19"/>
  <c r="F152" i="19"/>
  <c r="G152" i="19" s="1"/>
  <c r="M152" i="19" s="1"/>
  <c r="I152" i="19"/>
  <c r="K152" i="19"/>
  <c r="O152" i="19"/>
  <c r="Q152" i="19"/>
  <c r="V152" i="19"/>
  <c r="F153" i="19"/>
  <c r="G153" i="19" s="1"/>
  <c r="M153" i="19" s="1"/>
  <c r="I153" i="19"/>
  <c r="K153" i="19"/>
  <c r="O153" i="19"/>
  <c r="Q153" i="19"/>
  <c r="V153" i="19"/>
  <c r="F154" i="19"/>
  <c r="G154" i="19" s="1"/>
  <c r="M154" i="19" s="1"/>
  <c r="I154" i="19"/>
  <c r="K154" i="19"/>
  <c r="O154" i="19"/>
  <c r="Q154" i="19"/>
  <c r="V154" i="19"/>
  <c r="F155" i="19"/>
  <c r="G155" i="19" s="1"/>
  <c r="M155" i="19" s="1"/>
  <c r="I155" i="19"/>
  <c r="K155" i="19"/>
  <c r="O155" i="19"/>
  <c r="Q155" i="19"/>
  <c r="V155" i="19"/>
  <c r="F156" i="19"/>
  <c r="G156" i="19" s="1"/>
  <c r="M156" i="19" s="1"/>
  <c r="I156" i="19"/>
  <c r="K156" i="19"/>
  <c r="O156" i="19"/>
  <c r="Q156" i="19"/>
  <c r="V156" i="19"/>
  <c r="F157" i="19"/>
  <c r="G157" i="19" s="1"/>
  <c r="M157" i="19" s="1"/>
  <c r="I157" i="19"/>
  <c r="K157" i="19"/>
  <c r="O157" i="19"/>
  <c r="Q157" i="19"/>
  <c r="V157" i="19"/>
  <c r="F158" i="19"/>
  <c r="G158" i="19" s="1"/>
  <c r="M158" i="19" s="1"/>
  <c r="I158" i="19"/>
  <c r="K158" i="19"/>
  <c r="O158" i="19"/>
  <c r="Q158" i="19"/>
  <c r="V158" i="19"/>
  <c r="F159" i="19"/>
  <c r="G159" i="19" s="1"/>
  <c r="M159" i="19" s="1"/>
  <c r="I159" i="19"/>
  <c r="K159" i="19"/>
  <c r="O159" i="19"/>
  <c r="Q159" i="19"/>
  <c r="V159" i="19"/>
  <c r="F160" i="19"/>
  <c r="G160" i="19" s="1"/>
  <c r="M160" i="19" s="1"/>
  <c r="I160" i="19"/>
  <c r="K160" i="19"/>
  <c r="O160" i="19"/>
  <c r="Q160" i="19"/>
  <c r="V160" i="19"/>
  <c r="F161" i="19"/>
  <c r="G161" i="19" s="1"/>
  <c r="M161" i="19" s="1"/>
  <c r="I161" i="19"/>
  <c r="K161" i="19"/>
  <c r="O161" i="19"/>
  <c r="Q161" i="19"/>
  <c r="V161" i="19"/>
  <c r="F162" i="19"/>
  <c r="G162" i="19" s="1"/>
  <c r="M162" i="19" s="1"/>
  <c r="I162" i="19"/>
  <c r="K162" i="19"/>
  <c r="O162" i="19"/>
  <c r="Q162" i="19"/>
  <c r="V162" i="19"/>
  <c r="F163" i="19"/>
  <c r="G163" i="19" s="1"/>
  <c r="M163" i="19" s="1"/>
  <c r="I163" i="19"/>
  <c r="K163" i="19"/>
  <c r="O163" i="19"/>
  <c r="Q163" i="19"/>
  <c r="V163" i="19"/>
  <c r="F164" i="19"/>
  <c r="G164" i="19" s="1"/>
  <c r="M164" i="19" s="1"/>
  <c r="I164" i="19"/>
  <c r="K164" i="19"/>
  <c r="O164" i="19"/>
  <c r="Q164" i="19"/>
  <c r="V164" i="19"/>
  <c r="F165" i="19"/>
  <c r="G165" i="19" s="1"/>
  <c r="M165" i="19" s="1"/>
  <c r="I165" i="19"/>
  <c r="K165" i="19"/>
  <c r="O165" i="19"/>
  <c r="Q165" i="19"/>
  <c r="V165" i="19"/>
  <c r="F166" i="19"/>
  <c r="G166" i="19" s="1"/>
  <c r="M166" i="19" s="1"/>
  <c r="I166" i="19"/>
  <c r="K166" i="19"/>
  <c r="O166" i="19"/>
  <c r="Q166" i="19"/>
  <c r="V166" i="19"/>
  <c r="F167" i="19"/>
  <c r="G167" i="19" s="1"/>
  <c r="M167" i="19" s="1"/>
  <c r="I167" i="19"/>
  <c r="K167" i="19"/>
  <c r="O167" i="19"/>
  <c r="Q167" i="19"/>
  <c r="V167" i="19"/>
  <c r="F168" i="19"/>
  <c r="G168" i="19" s="1"/>
  <c r="M168" i="19" s="1"/>
  <c r="I168" i="19"/>
  <c r="K168" i="19"/>
  <c r="O168" i="19"/>
  <c r="Q168" i="19"/>
  <c r="V168" i="19"/>
  <c r="F169" i="19"/>
  <c r="G169" i="19" s="1"/>
  <c r="M169" i="19" s="1"/>
  <c r="I169" i="19"/>
  <c r="K169" i="19"/>
  <c r="O169" i="19"/>
  <c r="Q169" i="19"/>
  <c r="V169" i="19"/>
  <c r="F170" i="19"/>
  <c r="G170" i="19" s="1"/>
  <c r="M170" i="19" s="1"/>
  <c r="I170" i="19"/>
  <c r="K170" i="19"/>
  <c r="O170" i="19"/>
  <c r="Q170" i="19"/>
  <c r="V170" i="19"/>
  <c r="F171" i="19"/>
  <c r="G171" i="19" s="1"/>
  <c r="M171" i="19" s="1"/>
  <c r="I171" i="19"/>
  <c r="K171" i="19"/>
  <c r="O171" i="19"/>
  <c r="Q171" i="19"/>
  <c r="V171" i="19"/>
  <c r="F172" i="19"/>
  <c r="G172" i="19" s="1"/>
  <c r="M172" i="19" s="1"/>
  <c r="I172" i="19"/>
  <c r="K172" i="19"/>
  <c r="O172" i="19"/>
  <c r="Q172" i="19"/>
  <c r="V172" i="19"/>
  <c r="F173" i="19"/>
  <c r="G173" i="19" s="1"/>
  <c r="M173" i="19" s="1"/>
  <c r="I173" i="19"/>
  <c r="K173" i="19"/>
  <c r="O173" i="19"/>
  <c r="Q173" i="19"/>
  <c r="V173" i="19"/>
  <c r="F174" i="19"/>
  <c r="G174" i="19" s="1"/>
  <c r="M174" i="19" s="1"/>
  <c r="I174" i="19"/>
  <c r="K174" i="19"/>
  <c r="O174" i="19"/>
  <c r="Q174" i="19"/>
  <c r="V174" i="19"/>
  <c r="F175" i="19"/>
  <c r="G175" i="19" s="1"/>
  <c r="M175" i="19" s="1"/>
  <c r="I175" i="19"/>
  <c r="K175" i="19"/>
  <c r="O175" i="19"/>
  <c r="Q175" i="19"/>
  <c r="V175" i="19"/>
  <c r="F176" i="19"/>
  <c r="G176" i="19" s="1"/>
  <c r="M176" i="19" s="1"/>
  <c r="I176" i="19"/>
  <c r="K176" i="19"/>
  <c r="O176" i="19"/>
  <c r="Q176" i="19"/>
  <c r="V176" i="19"/>
  <c r="F177" i="19"/>
  <c r="G177" i="19" s="1"/>
  <c r="M177" i="19" s="1"/>
  <c r="I177" i="19"/>
  <c r="K177" i="19"/>
  <c r="O177" i="19"/>
  <c r="Q177" i="19"/>
  <c r="V177" i="19"/>
  <c r="F178" i="19"/>
  <c r="G178" i="19" s="1"/>
  <c r="M178" i="19" s="1"/>
  <c r="I178" i="19"/>
  <c r="K178" i="19"/>
  <c r="O178" i="19"/>
  <c r="Q178" i="19"/>
  <c r="V178" i="19"/>
  <c r="F179" i="19"/>
  <c r="G179" i="19" s="1"/>
  <c r="M179" i="19" s="1"/>
  <c r="I179" i="19"/>
  <c r="K179" i="19"/>
  <c r="O179" i="19"/>
  <c r="Q179" i="19"/>
  <c r="V179" i="19"/>
  <c r="F180" i="19"/>
  <c r="G180" i="19" s="1"/>
  <c r="M180" i="19" s="1"/>
  <c r="I180" i="19"/>
  <c r="K180" i="19"/>
  <c r="O180" i="19"/>
  <c r="Q180" i="19"/>
  <c r="V180" i="19"/>
  <c r="F181" i="19"/>
  <c r="G181" i="19" s="1"/>
  <c r="M181" i="19" s="1"/>
  <c r="I181" i="19"/>
  <c r="K181" i="19"/>
  <c r="O181" i="19"/>
  <c r="Q181" i="19"/>
  <c r="V181" i="19"/>
  <c r="F182" i="19"/>
  <c r="G182" i="19" s="1"/>
  <c r="M182" i="19" s="1"/>
  <c r="I182" i="19"/>
  <c r="K182" i="19"/>
  <c r="O182" i="19"/>
  <c r="Q182" i="19"/>
  <c r="V182" i="19"/>
  <c r="F183" i="19"/>
  <c r="G183" i="19" s="1"/>
  <c r="M183" i="19" s="1"/>
  <c r="I183" i="19"/>
  <c r="K183" i="19"/>
  <c r="O183" i="19"/>
  <c r="Q183" i="19"/>
  <c r="V183" i="19"/>
  <c r="F184" i="19"/>
  <c r="G184" i="19" s="1"/>
  <c r="M184" i="19" s="1"/>
  <c r="I184" i="19"/>
  <c r="K184" i="19"/>
  <c r="O184" i="19"/>
  <c r="Q184" i="19"/>
  <c r="V184" i="19"/>
  <c r="F185" i="19"/>
  <c r="G185" i="19" s="1"/>
  <c r="M185" i="19" s="1"/>
  <c r="I185" i="19"/>
  <c r="K185" i="19"/>
  <c r="O185" i="19"/>
  <c r="Q185" i="19"/>
  <c r="V185" i="19"/>
  <c r="F186" i="19"/>
  <c r="G186" i="19" s="1"/>
  <c r="M186" i="19" s="1"/>
  <c r="I186" i="19"/>
  <c r="K186" i="19"/>
  <c r="O186" i="19"/>
  <c r="Q186" i="19"/>
  <c r="V186" i="19"/>
  <c r="F187" i="19"/>
  <c r="G187" i="19" s="1"/>
  <c r="M187" i="19" s="1"/>
  <c r="I187" i="19"/>
  <c r="K187" i="19"/>
  <c r="O187" i="19"/>
  <c r="Q187" i="19"/>
  <c r="V187" i="19"/>
  <c r="F188" i="19"/>
  <c r="G188" i="19" s="1"/>
  <c r="M188" i="19" s="1"/>
  <c r="I188" i="19"/>
  <c r="K188" i="19"/>
  <c r="O188" i="19"/>
  <c r="Q188" i="19"/>
  <c r="V188" i="19"/>
  <c r="F189" i="19"/>
  <c r="G189" i="19" s="1"/>
  <c r="M189" i="19" s="1"/>
  <c r="I189" i="19"/>
  <c r="K189" i="19"/>
  <c r="O189" i="19"/>
  <c r="Q189" i="19"/>
  <c r="V189" i="19"/>
  <c r="F190" i="19"/>
  <c r="G190" i="19" s="1"/>
  <c r="M190" i="19" s="1"/>
  <c r="I190" i="19"/>
  <c r="K190" i="19"/>
  <c r="O190" i="19"/>
  <c r="Q190" i="19"/>
  <c r="V190" i="19"/>
  <c r="F191" i="19"/>
  <c r="G191" i="19" s="1"/>
  <c r="M191" i="19" s="1"/>
  <c r="I191" i="19"/>
  <c r="K191" i="19"/>
  <c r="O191" i="19"/>
  <c r="Q191" i="19"/>
  <c r="V191" i="19"/>
  <c r="F192" i="19"/>
  <c r="G192" i="19" s="1"/>
  <c r="M192" i="19" s="1"/>
  <c r="I192" i="19"/>
  <c r="K192" i="19"/>
  <c r="O192" i="19"/>
  <c r="Q192" i="19"/>
  <c r="V192" i="19"/>
  <c r="F193" i="19"/>
  <c r="G193" i="19" s="1"/>
  <c r="M193" i="19" s="1"/>
  <c r="I193" i="19"/>
  <c r="K193" i="19"/>
  <c r="O193" i="19"/>
  <c r="Q193" i="19"/>
  <c r="V193" i="19"/>
  <c r="F194" i="19"/>
  <c r="G194" i="19" s="1"/>
  <c r="M194" i="19" s="1"/>
  <c r="I194" i="19"/>
  <c r="K194" i="19"/>
  <c r="O194" i="19"/>
  <c r="Q194" i="19"/>
  <c r="V194" i="19"/>
  <c r="F195" i="19"/>
  <c r="G195" i="19" s="1"/>
  <c r="M195" i="19" s="1"/>
  <c r="I195" i="19"/>
  <c r="K195" i="19"/>
  <c r="O195" i="19"/>
  <c r="Q195" i="19"/>
  <c r="V195" i="19"/>
  <c r="F196" i="19"/>
  <c r="G196" i="19" s="1"/>
  <c r="M196" i="19" s="1"/>
  <c r="I196" i="19"/>
  <c r="K196" i="19"/>
  <c r="O196" i="19"/>
  <c r="Q196" i="19"/>
  <c r="V196" i="19"/>
  <c r="F198" i="19"/>
  <c r="G198" i="19" s="1"/>
  <c r="M198" i="19" s="1"/>
  <c r="I198" i="19"/>
  <c r="K198" i="19"/>
  <c r="O198" i="19"/>
  <c r="Q198" i="19"/>
  <c r="V198" i="19"/>
  <c r="AE200" i="19"/>
  <c r="F47" i="1" s="1"/>
  <c r="BA239" i="18"/>
  <c r="F9" i="18"/>
  <c r="G9" i="18" s="1"/>
  <c r="I9" i="18"/>
  <c r="K9" i="18"/>
  <c r="O9" i="18"/>
  <c r="Q9" i="18"/>
  <c r="V9" i="18"/>
  <c r="F10" i="18"/>
  <c r="G10" i="18" s="1"/>
  <c r="M10" i="18" s="1"/>
  <c r="I10" i="18"/>
  <c r="K10" i="18"/>
  <c r="O10" i="18"/>
  <c r="Q10" i="18"/>
  <c r="V10" i="18"/>
  <c r="F12" i="18"/>
  <c r="G12" i="18" s="1"/>
  <c r="M12" i="18" s="1"/>
  <c r="I12" i="18"/>
  <c r="K12" i="18"/>
  <c r="O12" i="18"/>
  <c r="Q12" i="18"/>
  <c r="V12" i="18"/>
  <c r="F13" i="18"/>
  <c r="G13" i="18"/>
  <c r="M13" i="18" s="1"/>
  <c r="I13" i="18"/>
  <c r="K13" i="18"/>
  <c r="O13" i="18"/>
  <c r="Q13" i="18"/>
  <c r="V13" i="18"/>
  <c r="F15" i="18"/>
  <c r="G15" i="18"/>
  <c r="M15" i="18" s="1"/>
  <c r="I15" i="18"/>
  <c r="K15" i="18"/>
  <c r="O15" i="18"/>
  <c r="Q15" i="18"/>
  <c r="V15" i="18"/>
  <c r="F16" i="18"/>
  <c r="G16" i="18" s="1"/>
  <c r="M16" i="18" s="1"/>
  <c r="I16" i="18"/>
  <c r="K16" i="18"/>
  <c r="O16" i="18"/>
  <c r="Q16" i="18"/>
  <c r="V16" i="18"/>
  <c r="F17" i="18"/>
  <c r="G17" i="18" s="1"/>
  <c r="M17" i="18" s="1"/>
  <c r="I17" i="18"/>
  <c r="K17" i="18"/>
  <c r="O17" i="18"/>
  <c r="Q17" i="18"/>
  <c r="V17" i="18"/>
  <c r="F18" i="18"/>
  <c r="G18" i="18"/>
  <c r="M18" i="18" s="1"/>
  <c r="I18" i="18"/>
  <c r="K18" i="18"/>
  <c r="O18" i="18"/>
  <c r="Q18" i="18"/>
  <c r="V18" i="18"/>
  <c r="F19" i="18"/>
  <c r="G19" i="18"/>
  <c r="M19" i="18" s="1"/>
  <c r="I19" i="18"/>
  <c r="K19" i="18"/>
  <c r="O19" i="18"/>
  <c r="Q19" i="18"/>
  <c r="V19" i="18"/>
  <c r="F20" i="18"/>
  <c r="G20" i="18"/>
  <c r="M20" i="18" s="1"/>
  <c r="I20" i="18"/>
  <c r="K20" i="18"/>
  <c r="O20" i="18"/>
  <c r="Q20" i="18"/>
  <c r="V20" i="18"/>
  <c r="F21" i="18"/>
  <c r="G21" i="18" s="1"/>
  <c r="M21" i="18" s="1"/>
  <c r="I21" i="18"/>
  <c r="K21" i="18"/>
  <c r="O21" i="18"/>
  <c r="Q21" i="18"/>
  <c r="V21" i="18"/>
  <c r="F22" i="18"/>
  <c r="G22" i="18"/>
  <c r="M22" i="18" s="1"/>
  <c r="I22" i="18"/>
  <c r="K22" i="18"/>
  <c r="O22" i="18"/>
  <c r="Q22" i="18"/>
  <c r="V22" i="18"/>
  <c r="F23" i="18"/>
  <c r="G23" i="18" s="1"/>
  <c r="M23" i="18" s="1"/>
  <c r="I23" i="18"/>
  <c r="K23" i="18"/>
  <c r="O23" i="18"/>
  <c r="Q23" i="18"/>
  <c r="V23" i="18"/>
  <c r="F24" i="18"/>
  <c r="G24" i="18"/>
  <c r="M24" i="18" s="1"/>
  <c r="I24" i="18"/>
  <c r="K24" i="18"/>
  <c r="O24" i="18"/>
  <c r="Q24" i="18"/>
  <c r="V24" i="18"/>
  <c r="F25" i="18"/>
  <c r="G25" i="18" s="1"/>
  <c r="M25" i="18" s="1"/>
  <c r="I25" i="18"/>
  <c r="K25" i="18"/>
  <c r="O25" i="18"/>
  <c r="Q25" i="18"/>
  <c r="V25" i="18"/>
  <c r="F26" i="18"/>
  <c r="G26" i="18"/>
  <c r="M26" i="18" s="1"/>
  <c r="I26" i="18"/>
  <c r="K26" i="18"/>
  <c r="O26" i="18"/>
  <c r="Q26" i="18"/>
  <c r="V26" i="18"/>
  <c r="F27" i="18"/>
  <c r="G27" i="18" s="1"/>
  <c r="M27" i="18" s="1"/>
  <c r="I27" i="18"/>
  <c r="K27" i="18"/>
  <c r="O27" i="18"/>
  <c r="Q27" i="18"/>
  <c r="V27" i="18"/>
  <c r="F28" i="18"/>
  <c r="G28" i="18" s="1"/>
  <c r="M28" i="18" s="1"/>
  <c r="I28" i="18"/>
  <c r="K28" i="18"/>
  <c r="O28" i="18"/>
  <c r="Q28" i="18"/>
  <c r="V28" i="18"/>
  <c r="F29" i="18"/>
  <c r="G29" i="18" s="1"/>
  <c r="M29" i="18" s="1"/>
  <c r="I29" i="18"/>
  <c r="K29" i="18"/>
  <c r="O29" i="18"/>
  <c r="Q29" i="18"/>
  <c r="V29" i="18"/>
  <c r="F30" i="18"/>
  <c r="G30" i="18"/>
  <c r="M30" i="18" s="1"/>
  <c r="I30" i="18"/>
  <c r="K30" i="18"/>
  <c r="O30" i="18"/>
  <c r="Q30" i="18"/>
  <c r="V30" i="18"/>
  <c r="F31" i="18"/>
  <c r="G31" i="18"/>
  <c r="M31" i="18" s="1"/>
  <c r="I31" i="18"/>
  <c r="K31" i="18"/>
  <c r="O31" i="18"/>
  <c r="Q31" i="18"/>
  <c r="V31" i="18"/>
  <c r="F32" i="18"/>
  <c r="G32" i="18" s="1"/>
  <c r="M32" i="18" s="1"/>
  <c r="I32" i="18"/>
  <c r="K32" i="18"/>
  <c r="O32" i="18"/>
  <c r="Q32" i="18"/>
  <c r="V32" i="18"/>
  <c r="F33" i="18"/>
  <c r="G33" i="18" s="1"/>
  <c r="M33" i="18" s="1"/>
  <c r="I33" i="18"/>
  <c r="K33" i="18"/>
  <c r="O33" i="18"/>
  <c r="Q33" i="18"/>
  <c r="V33" i="18"/>
  <c r="F34" i="18"/>
  <c r="G34" i="18"/>
  <c r="M34" i="18" s="1"/>
  <c r="I34" i="18"/>
  <c r="K34" i="18"/>
  <c r="O34" i="18"/>
  <c r="Q34" i="18"/>
  <c r="V34" i="18"/>
  <c r="F35" i="18"/>
  <c r="G35" i="18"/>
  <c r="M35" i="18" s="1"/>
  <c r="I35" i="18"/>
  <c r="K35" i="18"/>
  <c r="O35" i="18"/>
  <c r="Q35" i="18"/>
  <c r="V35" i="18"/>
  <c r="F36" i="18"/>
  <c r="G36" i="18"/>
  <c r="M36" i="18" s="1"/>
  <c r="I36" i="18"/>
  <c r="K36" i="18"/>
  <c r="O36" i="18"/>
  <c r="Q36" i="18"/>
  <c r="V36" i="18"/>
  <c r="F37" i="18"/>
  <c r="G37" i="18" s="1"/>
  <c r="M37" i="18" s="1"/>
  <c r="I37" i="18"/>
  <c r="K37" i="18"/>
  <c r="O37" i="18"/>
  <c r="Q37" i="18"/>
  <c r="V37" i="18"/>
  <c r="F38" i="18"/>
  <c r="G38" i="18"/>
  <c r="M38" i="18" s="1"/>
  <c r="I38" i="18"/>
  <c r="K38" i="18"/>
  <c r="O38" i="18"/>
  <c r="Q38" i="18"/>
  <c r="V38" i="18"/>
  <c r="F39" i="18"/>
  <c r="G39" i="18" s="1"/>
  <c r="M39" i="18" s="1"/>
  <c r="I39" i="18"/>
  <c r="K39" i="18"/>
  <c r="O39" i="18"/>
  <c r="Q39" i="18"/>
  <c r="V39" i="18"/>
  <c r="F40" i="18"/>
  <c r="G40" i="18"/>
  <c r="M40" i="18" s="1"/>
  <c r="I40" i="18"/>
  <c r="K40" i="18"/>
  <c r="O40" i="18"/>
  <c r="Q40" i="18"/>
  <c r="V40" i="18"/>
  <c r="F41" i="18"/>
  <c r="G41" i="18" s="1"/>
  <c r="M41" i="18" s="1"/>
  <c r="I41" i="18"/>
  <c r="K41" i="18"/>
  <c r="O41" i="18"/>
  <c r="Q41" i="18"/>
  <c r="V41" i="18"/>
  <c r="F42" i="18"/>
  <c r="G42" i="18"/>
  <c r="M42" i="18" s="1"/>
  <c r="I42" i="18"/>
  <c r="K42" i="18"/>
  <c r="O42" i="18"/>
  <c r="Q42" i="18"/>
  <c r="V42" i="18"/>
  <c r="F43" i="18"/>
  <c r="G43" i="18" s="1"/>
  <c r="M43" i="18" s="1"/>
  <c r="I43" i="18"/>
  <c r="K43" i="18"/>
  <c r="O43" i="18"/>
  <c r="Q43" i="18"/>
  <c r="V43" i="18"/>
  <c r="F44" i="18"/>
  <c r="G44" i="18"/>
  <c r="M44" i="18" s="1"/>
  <c r="I44" i="18"/>
  <c r="K44" i="18"/>
  <c r="O44" i="18"/>
  <c r="Q44" i="18"/>
  <c r="V44" i="18"/>
  <c r="F45" i="18"/>
  <c r="G45" i="18" s="1"/>
  <c r="M45" i="18" s="1"/>
  <c r="I45" i="18"/>
  <c r="K45" i="18"/>
  <c r="O45" i="18"/>
  <c r="Q45" i="18"/>
  <c r="V45" i="18"/>
  <c r="F46" i="18"/>
  <c r="G46" i="18"/>
  <c r="M46" i="18" s="1"/>
  <c r="I46" i="18"/>
  <c r="K46" i="18"/>
  <c r="O46" i="18"/>
  <c r="Q46" i="18"/>
  <c r="V46" i="18"/>
  <c r="F47" i="18"/>
  <c r="G47" i="18"/>
  <c r="M47" i="18" s="1"/>
  <c r="I47" i="18"/>
  <c r="K47" i="18"/>
  <c r="O47" i="18"/>
  <c r="Q47" i="18"/>
  <c r="V47" i="18"/>
  <c r="F48" i="18"/>
  <c r="G48" i="18" s="1"/>
  <c r="M48" i="18" s="1"/>
  <c r="I48" i="18"/>
  <c r="K48" i="18"/>
  <c r="O48" i="18"/>
  <c r="Q48" i="18"/>
  <c r="V48" i="18"/>
  <c r="F49" i="18"/>
  <c r="G49" i="18" s="1"/>
  <c r="M49" i="18" s="1"/>
  <c r="I49" i="18"/>
  <c r="K49" i="18"/>
  <c r="O49" i="18"/>
  <c r="Q49" i="18"/>
  <c r="V49" i="18"/>
  <c r="F50" i="18"/>
  <c r="G50" i="18"/>
  <c r="M50" i="18" s="1"/>
  <c r="I50" i="18"/>
  <c r="K50" i="18"/>
  <c r="O50" i="18"/>
  <c r="Q50" i="18"/>
  <c r="V50" i="18"/>
  <c r="F51" i="18"/>
  <c r="G51" i="18"/>
  <c r="M51" i="18" s="1"/>
  <c r="I51" i="18"/>
  <c r="K51" i="18"/>
  <c r="O51" i="18"/>
  <c r="Q51" i="18"/>
  <c r="V51" i="18"/>
  <c r="F52" i="18"/>
  <c r="G52" i="18"/>
  <c r="M52" i="18" s="1"/>
  <c r="I52" i="18"/>
  <c r="K52" i="18"/>
  <c r="O52" i="18"/>
  <c r="Q52" i="18"/>
  <c r="V52" i="18"/>
  <c r="F53" i="18"/>
  <c r="G53" i="18" s="1"/>
  <c r="M53" i="18" s="1"/>
  <c r="I53" i="18"/>
  <c r="K53" i="18"/>
  <c r="O53" i="18"/>
  <c r="Q53" i="18"/>
  <c r="V53" i="18"/>
  <c r="F54" i="18"/>
  <c r="G54" i="18"/>
  <c r="M54" i="18" s="1"/>
  <c r="I54" i="18"/>
  <c r="K54" i="18"/>
  <c r="O54" i="18"/>
  <c r="Q54" i="18"/>
  <c r="V54" i="18"/>
  <c r="F55" i="18"/>
  <c r="G55" i="18"/>
  <c r="M55" i="18" s="1"/>
  <c r="I55" i="18"/>
  <c r="K55" i="18"/>
  <c r="O55" i="18"/>
  <c r="Q55" i="18"/>
  <c r="V55" i="18"/>
  <c r="F56" i="18"/>
  <c r="G56" i="18"/>
  <c r="M56" i="18" s="1"/>
  <c r="I56" i="18"/>
  <c r="K56" i="18"/>
  <c r="O56" i="18"/>
  <c r="Q56" i="18"/>
  <c r="V56" i="18"/>
  <c r="F57" i="18"/>
  <c r="G57" i="18" s="1"/>
  <c r="M57" i="18" s="1"/>
  <c r="I57" i="18"/>
  <c r="K57" i="18"/>
  <c r="O57" i="18"/>
  <c r="Q57" i="18"/>
  <c r="V57" i="18"/>
  <c r="F58" i="18"/>
  <c r="G58" i="18"/>
  <c r="M58" i="18" s="1"/>
  <c r="I58" i="18"/>
  <c r="K58" i="18"/>
  <c r="O58" i="18"/>
  <c r="Q58" i="18"/>
  <c r="V58" i="18"/>
  <c r="F59" i="18"/>
  <c r="G59" i="18" s="1"/>
  <c r="M59" i="18" s="1"/>
  <c r="I59" i="18"/>
  <c r="K59" i="18"/>
  <c r="O59" i="18"/>
  <c r="Q59" i="18"/>
  <c r="V59" i="18"/>
  <c r="F60" i="18"/>
  <c r="G60" i="18"/>
  <c r="M60" i="18" s="1"/>
  <c r="I60" i="18"/>
  <c r="K60" i="18"/>
  <c r="O60" i="18"/>
  <c r="Q60" i="18"/>
  <c r="V60" i="18"/>
  <c r="F61" i="18"/>
  <c r="G61" i="18" s="1"/>
  <c r="M61" i="18" s="1"/>
  <c r="I61" i="18"/>
  <c r="K61" i="18"/>
  <c r="O61" i="18"/>
  <c r="Q61" i="18"/>
  <c r="V61" i="18"/>
  <c r="F62" i="18"/>
  <c r="G62" i="18"/>
  <c r="M62" i="18" s="1"/>
  <c r="I62" i="18"/>
  <c r="K62" i="18"/>
  <c r="O62" i="18"/>
  <c r="Q62" i="18"/>
  <c r="V62" i="18"/>
  <c r="F63" i="18"/>
  <c r="G63" i="18"/>
  <c r="M63" i="18" s="1"/>
  <c r="I63" i="18"/>
  <c r="K63" i="18"/>
  <c r="O63" i="18"/>
  <c r="Q63" i="18"/>
  <c r="V63" i="18"/>
  <c r="F64" i="18"/>
  <c r="G64" i="18" s="1"/>
  <c r="M64" i="18" s="1"/>
  <c r="I64" i="18"/>
  <c r="K64" i="18"/>
  <c r="O64" i="18"/>
  <c r="Q64" i="18"/>
  <c r="V64" i="18"/>
  <c r="F65" i="18"/>
  <c r="G65" i="18" s="1"/>
  <c r="M65" i="18" s="1"/>
  <c r="I65" i="18"/>
  <c r="K65" i="18"/>
  <c r="O65" i="18"/>
  <c r="Q65" i="18"/>
  <c r="V65" i="18"/>
  <c r="F66" i="18"/>
  <c r="G66" i="18"/>
  <c r="M66" i="18" s="1"/>
  <c r="I66" i="18"/>
  <c r="K66" i="18"/>
  <c r="O66" i="18"/>
  <c r="Q66" i="18"/>
  <c r="V66" i="18"/>
  <c r="F67" i="18"/>
  <c r="G67" i="18"/>
  <c r="M67" i="18" s="1"/>
  <c r="I67" i="18"/>
  <c r="K67" i="18"/>
  <c r="O67" i="18"/>
  <c r="Q67" i="18"/>
  <c r="V67" i="18"/>
  <c r="F68" i="18"/>
  <c r="G68" i="18"/>
  <c r="M68" i="18" s="1"/>
  <c r="I68" i="18"/>
  <c r="K68" i="18"/>
  <c r="O68" i="18"/>
  <c r="Q68" i="18"/>
  <c r="V68" i="18"/>
  <c r="F69" i="18"/>
  <c r="G69" i="18" s="1"/>
  <c r="M69" i="18" s="1"/>
  <c r="I69" i="18"/>
  <c r="K69" i="18"/>
  <c r="O69" i="18"/>
  <c r="Q69" i="18"/>
  <c r="V69" i="18"/>
  <c r="F70" i="18"/>
  <c r="G70" i="18"/>
  <c r="M70" i="18" s="1"/>
  <c r="I70" i="18"/>
  <c r="K70" i="18"/>
  <c r="O70" i="18"/>
  <c r="Q70" i="18"/>
  <c r="V70" i="18"/>
  <c r="F71" i="18"/>
  <c r="G71" i="18" s="1"/>
  <c r="M71" i="18" s="1"/>
  <c r="I71" i="18"/>
  <c r="K71" i="18"/>
  <c r="O71" i="18"/>
  <c r="Q71" i="18"/>
  <c r="V71" i="18"/>
  <c r="F72" i="18"/>
  <c r="G72" i="18"/>
  <c r="M72" i="18" s="1"/>
  <c r="I72" i="18"/>
  <c r="K72" i="18"/>
  <c r="O72" i="18"/>
  <c r="Q72" i="18"/>
  <c r="V72" i="18"/>
  <c r="F73" i="18"/>
  <c r="G73" i="18" s="1"/>
  <c r="M73" i="18" s="1"/>
  <c r="I73" i="18"/>
  <c r="K73" i="18"/>
  <c r="O73" i="18"/>
  <c r="Q73" i="18"/>
  <c r="V73" i="18"/>
  <c r="F80" i="18"/>
  <c r="G80" i="18"/>
  <c r="M80" i="18" s="1"/>
  <c r="I80" i="18"/>
  <c r="K80" i="18"/>
  <c r="O80" i="18"/>
  <c r="Q80" i="18"/>
  <c r="V80" i="18"/>
  <c r="F81" i="18"/>
  <c r="G81" i="18" s="1"/>
  <c r="M81" i="18" s="1"/>
  <c r="I81" i="18"/>
  <c r="K81" i="18"/>
  <c r="O81" i="18"/>
  <c r="Q81" i="18"/>
  <c r="V81" i="18"/>
  <c r="F82" i="18"/>
  <c r="G82" i="18"/>
  <c r="M82" i="18" s="1"/>
  <c r="I82" i="18"/>
  <c r="K82" i="18"/>
  <c r="O82" i="18"/>
  <c r="Q82" i="18"/>
  <c r="V82" i="18"/>
  <c r="F83" i="18"/>
  <c r="G83" i="18" s="1"/>
  <c r="M83" i="18" s="1"/>
  <c r="I83" i="18"/>
  <c r="K83" i="18"/>
  <c r="O83" i="18"/>
  <c r="Q83" i="18"/>
  <c r="V83" i="18"/>
  <c r="F84" i="18"/>
  <c r="G84" i="18"/>
  <c r="M84" i="18" s="1"/>
  <c r="I84" i="18"/>
  <c r="K84" i="18"/>
  <c r="O84" i="18"/>
  <c r="Q84" i="18"/>
  <c r="V84" i="18"/>
  <c r="F85" i="18"/>
  <c r="G85" i="18"/>
  <c r="M85" i="18" s="1"/>
  <c r="I85" i="18"/>
  <c r="K85" i="18"/>
  <c r="O85" i="18"/>
  <c r="Q85" i="18"/>
  <c r="V85" i="18"/>
  <c r="F86" i="18"/>
  <c r="G86" i="18" s="1"/>
  <c r="M86" i="18" s="1"/>
  <c r="I86" i="18"/>
  <c r="K86" i="18"/>
  <c r="O86" i="18"/>
  <c r="Q86" i="18"/>
  <c r="V86" i="18"/>
  <c r="F87" i="18"/>
  <c r="G87" i="18" s="1"/>
  <c r="M87" i="18" s="1"/>
  <c r="I87" i="18"/>
  <c r="K87" i="18"/>
  <c r="O87" i="18"/>
  <c r="Q87" i="18"/>
  <c r="V87" i="18"/>
  <c r="F88" i="18"/>
  <c r="G88" i="18"/>
  <c r="M88" i="18" s="1"/>
  <c r="I88" i="18"/>
  <c r="K88" i="18"/>
  <c r="O88" i="18"/>
  <c r="Q88" i="18"/>
  <c r="V88" i="18"/>
  <c r="F89" i="18"/>
  <c r="G89" i="18"/>
  <c r="M89" i="18" s="1"/>
  <c r="I89" i="18"/>
  <c r="K89" i="18"/>
  <c r="O89" i="18"/>
  <c r="Q89" i="18"/>
  <c r="V89" i="18"/>
  <c r="F90" i="18"/>
  <c r="G90" i="18"/>
  <c r="M90" i="18" s="1"/>
  <c r="I90" i="18"/>
  <c r="K90" i="18"/>
  <c r="O90" i="18"/>
  <c r="Q90" i="18"/>
  <c r="V90" i="18"/>
  <c r="F91" i="18"/>
  <c r="G91" i="18" s="1"/>
  <c r="M91" i="18" s="1"/>
  <c r="I91" i="18"/>
  <c r="K91" i="18"/>
  <c r="O91" i="18"/>
  <c r="Q91" i="18"/>
  <c r="V91" i="18"/>
  <c r="F92" i="18"/>
  <c r="G92" i="18"/>
  <c r="M92" i="18" s="1"/>
  <c r="I92" i="18"/>
  <c r="K92" i="18"/>
  <c r="O92" i="18"/>
  <c r="Q92" i="18"/>
  <c r="V92" i="18"/>
  <c r="F93" i="18"/>
  <c r="G93" i="18" s="1"/>
  <c r="M93" i="18" s="1"/>
  <c r="I93" i="18"/>
  <c r="K93" i="18"/>
  <c r="O93" i="18"/>
  <c r="Q93" i="18"/>
  <c r="V93" i="18"/>
  <c r="F94" i="18"/>
  <c r="G94" i="18"/>
  <c r="M94" i="18" s="1"/>
  <c r="I94" i="18"/>
  <c r="K94" i="18"/>
  <c r="O94" i="18"/>
  <c r="Q94" i="18"/>
  <c r="V94" i="18"/>
  <c r="F95" i="18"/>
  <c r="G95" i="18" s="1"/>
  <c r="M95" i="18" s="1"/>
  <c r="I95" i="18"/>
  <c r="K95" i="18"/>
  <c r="O95" i="18"/>
  <c r="Q95" i="18"/>
  <c r="V95" i="18"/>
  <c r="F96" i="18"/>
  <c r="G96" i="18"/>
  <c r="M96" i="18" s="1"/>
  <c r="I96" i="18"/>
  <c r="K96" i="18"/>
  <c r="O96" i="18"/>
  <c r="Q96" i="18"/>
  <c r="V96" i="18"/>
  <c r="F97" i="18"/>
  <c r="G97" i="18" s="1"/>
  <c r="M97" i="18" s="1"/>
  <c r="I97" i="18"/>
  <c r="K97" i="18"/>
  <c r="O97" i="18"/>
  <c r="Q97" i="18"/>
  <c r="V97" i="18"/>
  <c r="F98" i="18"/>
  <c r="G98" i="18"/>
  <c r="M98" i="18" s="1"/>
  <c r="I98" i="18"/>
  <c r="K98" i="18"/>
  <c r="O98" i="18"/>
  <c r="Q98" i="18"/>
  <c r="V98" i="18"/>
  <c r="F99" i="18"/>
  <c r="G99" i="18" s="1"/>
  <c r="M99" i="18" s="1"/>
  <c r="I99" i="18"/>
  <c r="K99" i="18"/>
  <c r="O99" i="18"/>
  <c r="Q99" i="18"/>
  <c r="V99" i="18"/>
  <c r="F100" i="18"/>
  <c r="G100" i="18"/>
  <c r="M100" i="18" s="1"/>
  <c r="I100" i="18"/>
  <c r="K100" i="18"/>
  <c r="O100" i="18"/>
  <c r="Q100" i="18"/>
  <c r="V100" i="18"/>
  <c r="F101" i="18"/>
  <c r="G101" i="18"/>
  <c r="I101" i="18"/>
  <c r="K101" i="18"/>
  <c r="M101" i="18"/>
  <c r="O101" i="18"/>
  <c r="Q101" i="18"/>
  <c r="V101" i="18"/>
  <c r="F102" i="18"/>
  <c r="G102" i="18" s="1"/>
  <c r="M102" i="18" s="1"/>
  <c r="I102" i="18"/>
  <c r="K102" i="18"/>
  <c r="O102" i="18"/>
  <c r="Q102" i="18"/>
  <c r="V102" i="18"/>
  <c r="F103" i="18"/>
  <c r="G103" i="18" s="1"/>
  <c r="M103" i="18" s="1"/>
  <c r="I103" i="18"/>
  <c r="K103" i="18"/>
  <c r="O103" i="18"/>
  <c r="Q103" i="18"/>
  <c r="V103" i="18"/>
  <c r="F104" i="18"/>
  <c r="G104" i="18" s="1"/>
  <c r="M104" i="18" s="1"/>
  <c r="I104" i="18"/>
  <c r="K104" i="18"/>
  <c r="O104" i="18"/>
  <c r="Q104" i="18"/>
  <c r="V104" i="18"/>
  <c r="F105" i="18"/>
  <c r="G105" i="18" s="1"/>
  <c r="M105" i="18" s="1"/>
  <c r="I105" i="18"/>
  <c r="K105" i="18"/>
  <c r="O105" i="18"/>
  <c r="Q105" i="18"/>
  <c r="V105" i="18"/>
  <c r="F106" i="18"/>
  <c r="G106" i="18" s="1"/>
  <c r="M106" i="18" s="1"/>
  <c r="I106" i="18"/>
  <c r="K106" i="18"/>
  <c r="O106" i="18"/>
  <c r="Q106" i="18"/>
  <c r="V106" i="18"/>
  <c r="F107" i="18"/>
  <c r="G107" i="18" s="1"/>
  <c r="M107" i="18" s="1"/>
  <c r="I107" i="18"/>
  <c r="K107" i="18"/>
  <c r="O107" i="18"/>
  <c r="Q107" i="18"/>
  <c r="V107" i="18"/>
  <c r="F108" i="18"/>
  <c r="G108" i="18" s="1"/>
  <c r="M108" i="18" s="1"/>
  <c r="I108" i="18"/>
  <c r="K108" i="18"/>
  <c r="O108" i="18"/>
  <c r="Q108" i="18"/>
  <c r="V108" i="18"/>
  <c r="F109" i="18"/>
  <c r="G109" i="18" s="1"/>
  <c r="M109" i="18" s="1"/>
  <c r="I109" i="18"/>
  <c r="K109" i="18"/>
  <c r="O109" i="18"/>
  <c r="Q109" i="18"/>
  <c r="V109" i="18"/>
  <c r="F110" i="18"/>
  <c r="G110" i="18" s="1"/>
  <c r="M110" i="18" s="1"/>
  <c r="I110" i="18"/>
  <c r="K110" i="18"/>
  <c r="O110" i="18"/>
  <c r="Q110" i="18"/>
  <c r="V110" i="18"/>
  <c r="F111" i="18"/>
  <c r="G111" i="18" s="1"/>
  <c r="M111" i="18" s="1"/>
  <c r="I111" i="18"/>
  <c r="K111" i="18"/>
  <c r="O111" i="18"/>
  <c r="Q111" i="18"/>
  <c r="V111" i="18"/>
  <c r="F112" i="18"/>
  <c r="G112" i="18" s="1"/>
  <c r="M112" i="18" s="1"/>
  <c r="I112" i="18"/>
  <c r="K112" i="18"/>
  <c r="O112" i="18"/>
  <c r="Q112" i="18"/>
  <c r="V112" i="18"/>
  <c r="F113" i="18"/>
  <c r="G113" i="18" s="1"/>
  <c r="M113" i="18" s="1"/>
  <c r="I113" i="18"/>
  <c r="K113" i="18"/>
  <c r="O113" i="18"/>
  <c r="Q113" i="18"/>
  <c r="V113" i="18"/>
  <c r="F114" i="18"/>
  <c r="G114" i="18" s="1"/>
  <c r="M114" i="18" s="1"/>
  <c r="I114" i="18"/>
  <c r="K114" i="18"/>
  <c r="O114" i="18"/>
  <c r="Q114" i="18"/>
  <c r="V114" i="18"/>
  <c r="F115" i="18"/>
  <c r="G115" i="18" s="1"/>
  <c r="M115" i="18" s="1"/>
  <c r="I115" i="18"/>
  <c r="K115" i="18"/>
  <c r="O115" i="18"/>
  <c r="Q115" i="18"/>
  <c r="V115" i="18"/>
  <c r="F116" i="18"/>
  <c r="G116" i="18" s="1"/>
  <c r="M116" i="18" s="1"/>
  <c r="I116" i="18"/>
  <c r="K116" i="18"/>
  <c r="O116" i="18"/>
  <c r="Q116" i="18"/>
  <c r="V116" i="18"/>
  <c r="F117" i="18"/>
  <c r="G117" i="18" s="1"/>
  <c r="M117" i="18" s="1"/>
  <c r="I117" i="18"/>
  <c r="K117" i="18"/>
  <c r="O117" i="18"/>
  <c r="Q117" i="18"/>
  <c r="V117" i="18"/>
  <c r="F118" i="18"/>
  <c r="G118" i="18" s="1"/>
  <c r="M118" i="18" s="1"/>
  <c r="I118" i="18"/>
  <c r="K118" i="18"/>
  <c r="O118" i="18"/>
  <c r="Q118" i="18"/>
  <c r="V118" i="18"/>
  <c r="F119" i="18"/>
  <c r="G119" i="18" s="1"/>
  <c r="M119" i="18" s="1"/>
  <c r="I119" i="18"/>
  <c r="K119" i="18"/>
  <c r="O119" i="18"/>
  <c r="Q119" i="18"/>
  <c r="V119" i="18"/>
  <c r="F120" i="18"/>
  <c r="G120" i="18" s="1"/>
  <c r="M120" i="18" s="1"/>
  <c r="I120" i="18"/>
  <c r="K120" i="18"/>
  <c r="O120" i="18"/>
  <c r="Q120" i="18"/>
  <c r="V120" i="18"/>
  <c r="F121" i="18"/>
  <c r="G121" i="18" s="1"/>
  <c r="M121" i="18" s="1"/>
  <c r="I121" i="18"/>
  <c r="K121" i="18"/>
  <c r="O121" i="18"/>
  <c r="Q121" i="18"/>
  <c r="V121" i="18"/>
  <c r="F122" i="18"/>
  <c r="G122" i="18" s="1"/>
  <c r="M122" i="18" s="1"/>
  <c r="I122" i="18"/>
  <c r="K122" i="18"/>
  <c r="O122" i="18"/>
  <c r="Q122" i="18"/>
  <c r="V122" i="18"/>
  <c r="F123" i="18"/>
  <c r="G123" i="18" s="1"/>
  <c r="M123" i="18" s="1"/>
  <c r="I123" i="18"/>
  <c r="K123" i="18"/>
  <c r="O123" i="18"/>
  <c r="Q123" i="18"/>
  <c r="V123" i="18"/>
  <c r="F124" i="18"/>
  <c r="G124" i="18" s="1"/>
  <c r="M124" i="18" s="1"/>
  <c r="I124" i="18"/>
  <c r="K124" i="18"/>
  <c r="O124" i="18"/>
  <c r="Q124" i="18"/>
  <c r="V124" i="18"/>
  <c r="F125" i="18"/>
  <c r="G125" i="18" s="1"/>
  <c r="M125" i="18" s="1"/>
  <c r="I125" i="18"/>
  <c r="K125" i="18"/>
  <c r="O125" i="18"/>
  <c r="Q125" i="18"/>
  <c r="V125" i="18"/>
  <c r="F126" i="18"/>
  <c r="G126" i="18" s="1"/>
  <c r="M126" i="18" s="1"/>
  <c r="I126" i="18"/>
  <c r="K126" i="18"/>
  <c r="O126" i="18"/>
  <c r="Q126" i="18"/>
  <c r="V126" i="18"/>
  <c r="F127" i="18"/>
  <c r="G127" i="18" s="1"/>
  <c r="M127" i="18" s="1"/>
  <c r="I127" i="18"/>
  <c r="K127" i="18"/>
  <c r="O127" i="18"/>
  <c r="Q127" i="18"/>
  <c r="V127" i="18"/>
  <c r="F128" i="18"/>
  <c r="G128" i="18" s="1"/>
  <c r="M128" i="18" s="1"/>
  <c r="I128" i="18"/>
  <c r="K128" i="18"/>
  <c r="O128" i="18"/>
  <c r="Q128" i="18"/>
  <c r="V128" i="18"/>
  <c r="F129" i="18"/>
  <c r="G129" i="18" s="1"/>
  <c r="M129" i="18" s="1"/>
  <c r="I129" i="18"/>
  <c r="K129" i="18"/>
  <c r="O129" i="18"/>
  <c r="Q129" i="18"/>
  <c r="V129" i="18"/>
  <c r="F130" i="18"/>
  <c r="G130" i="18" s="1"/>
  <c r="M130" i="18" s="1"/>
  <c r="I130" i="18"/>
  <c r="K130" i="18"/>
  <c r="O130" i="18"/>
  <c r="Q130" i="18"/>
  <c r="V130" i="18"/>
  <c r="F131" i="18"/>
  <c r="G131" i="18" s="1"/>
  <c r="M131" i="18" s="1"/>
  <c r="I131" i="18"/>
  <c r="K131" i="18"/>
  <c r="O131" i="18"/>
  <c r="Q131" i="18"/>
  <c r="V131" i="18"/>
  <c r="F132" i="18"/>
  <c r="G132" i="18" s="1"/>
  <c r="M132" i="18" s="1"/>
  <c r="I132" i="18"/>
  <c r="K132" i="18"/>
  <c r="O132" i="18"/>
  <c r="Q132" i="18"/>
  <c r="V132" i="18"/>
  <c r="F133" i="18"/>
  <c r="G133" i="18" s="1"/>
  <c r="M133" i="18" s="1"/>
  <c r="I133" i="18"/>
  <c r="K133" i="18"/>
  <c r="O133" i="18"/>
  <c r="Q133" i="18"/>
  <c r="V133" i="18"/>
  <c r="F134" i="18"/>
  <c r="G134" i="18" s="1"/>
  <c r="M134" i="18" s="1"/>
  <c r="I134" i="18"/>
  <c r="K134" i="18"/>
  <c r="O134" i="18"/>
  <c r="Q134" i="18"/>
  <c r="V134" i="18"/>
  <c r="F135" i="18"/>
  <c r="G135" i="18" s="1"/>
  <c r="M135" i="18" s="1"/>
  <c r="I135" i="18"/>
  <c r="K135" i="18"/>
  <c r="O135" i="18"/>
  <c r="Q135" i="18"/>
  <c r="V135" i="18"/>
  <c r="F136" i="18"/>
  <c r="G136" i="18" s="1"/>
  <c r="M136" i="18" s="1"/>
  <c r="I136" i="18"/>
  <c r="K136" i="18"/>
  <c r="O136" i="18"/>
  <c r="Q136" i="18"/>
  <c r="V136" i="18"/>
  <c r="F137" i="18"/>
  <c r="G137" i="18" s="1"/>
  <c r="M137" i="18" s="1"/>
  <c r="I137" i="18"/>
  <c r="K137" i="18"/>
  <c r="O137" i="18"/>
  <c r="Q137" i="18"/>
  <c r="V137" i="18"/>
  <c r="F138" i="18"/>
  <c r="G138" i="18" s="1"/>
  <c r="M138" i="18" s="1"/>
  <c r="I138" i="18"/>
  <c r="K138" i="18"/>
  <c r="O138" i="18"/>
  <c r="Q138" i="18"/>
  <c r="V138" i="18"/>
  <c r="F139" i="18"/>
  <c r="G139" i="18" s="1"/>
  <c r="M139" i="18" s="1"/>
  <c r="I139" i="18"/>
  <c r="K139" i="18"/>
  <c r="O139" i="18"/>
  <c r="Q139" i="18"/>
  <c r="V139" i="18"/>
  <c r="F140" i="18"/>
  <c r="G140" i="18" s="1"/>
  <c r="M140" i="18" s="1"/>
  <c r="I140" i="18"/>
  <c r="K140" i="18"/>
  <c r="O140" i="18"/>
  <c r="Q140" i="18"/>
  <c r="V140" i="18"/>
  <c r="F141" i="18"/>
  <c r="G141" i="18" s="1"/>
  <c r="M141" i="18" s="1"/>
  <c r="I141" i="18"/>
  <c r="K141" i="18"/>
  <c r="O141" i="18"/>
  <c r="Q141" i="18"/>
  <c r="V141" i="18"/>
  <c r="F142" i="18"/>
  <c r="G142" i="18" s="1"/>
  <c r="M142" i="18" s="1"/>
  <c r="I142" i="18"/>
  <c r="K142" i="18"/>
  <c r="O142" i="18"/>
  <c r="Q142" i="18"/>
  <c r="V142" i="18"/>
  <c r="F143" i="18"/>
  <c r="G143" i="18" s="1"/>
  <c r="M143" i="18" s="1"/>
  <c r="I143" i="18"/>
  <c r="K143" i="18"/>
  <c r="O143" i="18"/>
  <c r="Q143" i="18"/>
  <c r="V143" i="18"/>
  <c r="F144" i="18"/>
  <c r="G144" i="18" s="1"/>
  <c r="M144" i="18" s="1"/>
  <c r="I144" i="18"/>
  <c r="K144" i="18"/>
  <c r="O144" i="18"/>
  <c r="Q144" i="18"/>
  <c r="V144" i="18"/>
  <c r="F145" i="18"/>
  <c r="G145" i="18" s="1"/>
  <c r="M145" i="18" s="1"/>
  <c r="I145" i="18"/>
  <c r="K145" i="18"/>
  <c r="O145" i="18"/>
  <c r="Q145" i="18"/>
  <c r="V145" i="18"/>
  <c r="F146" i="18"/>
  <c r="G146" i="18" s="1"/>
  <c r="M146" i="18" s="1"/>
  <c r="I146" i="18"/>
  <c r="K146" i="18"/>
  <c r="O146" i="18"/>
  <c r="Q146" i="18"/>
  <c r="V146" i="18"/>
  <c r="F147" i="18"/>
  <c r="G147" i="18" s="1"/>
  <c r="M147" i="18" s="1"/>
  <c r="I147" i="18"/>
  <c r="K147" i="18"/>
  <c r="O147" i="18"/>
  <c r="Q147" i="18"/>
  <c r="V147" i="18"/>
  <c r="F148" i="18"/>
  <c r="G148" i="18" s="1"/>
  <c r="M148" i="18" s="1"/>
  <c r="I148" i="18"/>
  <c r="K148" i="18"/>
  <c r="O148" i="18"/>
  <c r="Q148" i="18"/>
  <c r="V148" i="18"/>
  <c r="F149" i="18"/>
  <c r="G149" i="18" s="1"/>
  <c r="M149" i="18" s="1"/>
  <c r="I149" i="18"/>
  <c r="K149" i="18"/>
  <c r="O149" i="18"/>
  <c r="Q149" i="18"/>
  <c r="V149" i="18"/>
  <c r="F150" i="18"/>
  <c r="G150" i="18" s="1"/>
  <c r="M150" i="18" s="1"/>
  <c r="I150" i="18"/>
  <c r="K150" i="18"/>
  <c r="O150" i="18"/>
  <c r="Q150" i="18"/>
  <c r="V150" i="18"/>
  <c r="F151" i="18"/>
  <c r="G151" i="18" s="1"/>
  <c r="M151" i="18" s="1"/>
  <c r="I151" i="18"/>
  <c r="K151" i="18"/>
  <c r="O151" i="18"/>
  <c r="Q151" i="18"/>
  <c r="V151" i="18"/>
  <c r="F152" i="18"/>
  <c r="G152" i="18" s="1"/>
  <c r="M152" i="18" s="1"/>
  <c r="I152" i="18"/>
  <c r="K152" i="18"/>
  <c r="O152" i="18"/>
  <c r="Q152" i="18"/>
  <c r="V152" i="18"/>
  <c r="F153" i="18"/>
  <c r="G153" i="18" s="1"/>
  <c r="M153" i="18" s="1"/>
  <c r="I153" i="18"/>
  <c r="K153" i="18"/>
  <c r="O153" i="18"/>
  <c r="Q153" i="18"/>
  <c r="V153" i="18"/>
  <c r="F154" i="18"/>
  <c r="G154" i="18" s="1"/>
  <c r="M154" i="18" s="1"/>
  <c r="I154" i="18"/>
  <c r="K154" i="18"/>
  <c r="O154" i="18"/>
  <c r="Q154" i="18"/>
  <c r="V154" i="18"/>
  <c r="F155" i="18"/>
  <c r="G155" i="18" s="1"/>
  <c r="M155" i="18" s="1"/>
  <c r="I155" i="18"/>
  <c r="K155" i="18"/>
  <c r="O155" i="18"/>
  <c r="Q155" i="18"/>
  <c r="V155" i="18"/>
  <c r="F156" i="18"/>
  <c r="G156" i="18" s="1"/>
  <c r="M156" i="18" s="1"/>
  <c r="I156" i="18"/>
  <c r="K156" i="18"/>
  <c r="O156" i="18"/>
  <c r="Q156" i="18"/>
  <c r="V156" i="18"/>
  <c r="F157" i="18"/>
  <c r="G157" i="18" s="1"/>
  <c r="M157" i="18" s="1"/>
  <c r="I157" i="18"/>
  <c r="K157" i="18"/>
  <c r="O157" i="18"/>
  <c r="Q157" i="18"/>
  <c r="V157" i="18"/>
  <c r="F158" i="18"/>
  <c r="G158" i="18" s="1"/>
  <c r="M158" i="18" s="1"/>
  <c r="I158" i="18"/>
  <c r="K158" i="18"/>
  <c r="O158" i="18"/>
  <c r="Q158" i="18"/>
  <c r="V158" i="18"/>
  <c r="F159" i="18"/>
  <c r="G159" i="18" s="1"/>
  <c r="M159" i="18" s="1"/>
  <c r="I159" i="18"/>
  <c r="K159" i="18"/>
  <c r="O159" i="18"/>
  <c r="Q159" i="18"/>
  <c r="V159" i="18"/>
  <c r="F160" i="18"/>
  <c r="G160" i="18" s="1"/>
  <c r="M160" i="18" s="1"/>
  <c r="I160" i="18"/>
  <c r="K160" i="18"/>
  <c r="O160" i="18"/>
  <c r="Q160" i="18"/>
  <c r="V160" i="18"/>
  <c r="F161" i="18"/>
  <c r="G161" i="18" s="1"/>
  <c r="M161" i="18" s="1"/>
  <c r="I161" i="18"/>
  <c r="K161" i="18"/>
  <c r="O161" i="18"/>
  <c r="Q161" i="18"/>
  <c r="V161" i="18"/>
  <c r="F162" i="18"/>
  <c r="G162" i="18" s="1"/>
  <c r="M162" i="18" s="1"/>
  <c r="I162" i="18"/>
  <c r="K162" i="18"/>
  <c r="O162" i="18"/>
  <c r="Q162" i="18"/>
  <c r="V162" i="18"/>
  <c r="F163" i="18"/>
  <c r="G163" i="18" s="1"/>
  <c r="M163" i="18" s="1"/>
  <c r="I163" i="18"/>
  <c r="K163" i="18"/>
  <c r="O163" i="18"/>
  <c r="Q163" i="18"/>
  <c r="V163" i="18"/>
  <c r="F164" i="18"/>
  <c r="G164" i="18" s="1"/>
  <c r="M164" i="18" s="1"/>
  <c r="I164" i="18"/>
  <c r="K164" i="18"/>
  <c r="O164" i="18"/>
  <c r="Q164" i="18"/>
  <c r="V164" i="18"/>
  <c r="F165" i="18"/>
  <c r="G165" i="18" s="1"/>
  <c r="M165" i="18" s="1"/>
  <c r="I165" i="18"/>
  <c r="K165" i="18"/>
  <c r="O165" i="18"/>
  <c r="Q165" i="18"/>
  <c r="V165" i="18"/>
  <c r="F166" i="18"/>
  <c r="G166" i="18" s="1"/>
  <c r="M166" i="18" s="1"/>
  <c r="I166" i="18"/>
  <c r="K166" i="18"/>
  <c r="O166" i="18"/>
  <c r="Q166" i="18"/>
  <c r="V166" i="18"/>
  <c r="F167" i="18"/>
  <c r="G167" i="18" s="1"/>
  <c r="M167" i="18" s="1"/>
  <c r="I167" i="18"/>
  <c r="K167" i="18"/>
  <c r="O167" i="18"/>
  <c r="Q167" i="18"/>
  <c r="V167" i="18"/>
  <c r="F168" i="18"/>
  <c r="G168" i="18" s="1"/>
  <c r="M168" i="18" s="1"/>
  <c r="I168" i="18"/>
  <c r="K168" i="18"/>
  <c r="O168" i="18"/>
  <c r="Q168" i="18"/>
  <c r="V168" i="18"/>
  <c r="F169" i="18"/>
  <c r="G169" i="18" s="1"/>
  <c r="M169" i="18" s="1"/>
  <c r="I169" i="18"/>
  <c r="K169" i="18"/>
  <c r="O169" i="18"/>
  <c r="Q169" i="18"/>
  <c r="V169" i="18"/>
  <c r="F170" i="18"/>
  <c r="G170" i="18" s="1"/>
  <c r="M170" i="18" s="1"/>
  <c r="I170" i="18"/>
  <c r="K170" i="18"/>
  <c r="O170" i="18"/>
  <c r="Q170" i="18"/>
  <c r="V170" i="18"/>
  <c r="F171" i="18"/>
  <c r="G171" i="18" s="1"/>
  <c r="M171" i="18" s="1"/>
  <c r="I171" i="18"/>
  <c r="K171" i="18"/>
  <c r="O171" i="18"/>
  <c r="Q171" i="18"/>
  <c r="V171" i="18"/>
  <c r="F172" i="18"/>
  <c r="G172" i="18" s="1"/>
  <c r="M172" i="18" s="1"/>
  <c r="I172" i="18"/>
  <c r="K172" i="18"/>
  <c r="O172" i="18"/>
  <c r="Q172" i="18"/>
  <c r="V172" i="18"/>
  <c r="F173" i="18"/>
  <c r="G173" i="18" s="1"/>
  <c r="M173" i="18" s="1"/>
  <c r="I173" i="18"/>
  <c r="K173" i="18"/>
  <c r="O173" i="18"/>
  <c r="Q173" i="18"/>
  <c r="V173" i="18"/>
  <c r="F174" i="18"/>
  <c r="G174" i="18" s="1"/>
  <c r="M174" i="18" s="1"/>
  <c r="I174" i="18"/>
  <c r="K174" i="18"/>
  <c r="O174" i="18"/>
  <c r="Q174" i="18"/>
  <c r="V174" i="18"/>
  <c r="F175" i="18"/>
  <c r="G175" i="18" s="1"/>
  <c r="M175" i="18" s="1"/>
  <c r="I175" i="18"/>
  <c r="K175" i="18"/>
  <c r="O175" i="18"/>
  <c r="Q175" i="18"/>
  <c r="V175" i="18"/>
  <c r="F176" i="18"/>
  <c r="G176" i="18" s="1"/>
  <c r="M176" i="18" s="1"/>
  <c r="I176" i="18"/>
  <c r="K176" i="18"/>
  <c r="O176" i="18"/>
  <c r="Q176" i="18"/>
  <c r="V176" i="18"/>
  <c r="F177" i="18"/>
  <c r="G177" i="18" s="1"/>
  <c r="M177" i="18" s="1"/>
  <c r="I177" i="18"/>
  <c r="K177" i="18"/>
  <c r="O177" i="18"/>
  <c r="Q177" i="18"/>
  <c r="V177" i="18"/>
  <c r="F178" i="18"/>
  <c r="G178" i="18" s="1"/>
  <c r="M178" i="18" s="1"/>
  <c r="I178" i="18"/>
  <c r="K178" i="18"/>
  <c r="O178" i="18"/>
  <c r="Q178" i="18"/>
  <c r="V178" i="18"/>
  <c r="F179" i="18"/>
  <c r="G179" i="18" s="1"/>
  <c r="M179" i="18" s="1"/>
  <c r="I179" i="18"/>
  <c r="K179" i="18"/>
  <c r="O179" i="18"/>
  <c r="Q179" i="18"/>
  <c r="V179" i="18"/>
  <c r="F180" i="18"/>
  <c r="G180" i="18" s="1"/>
  <c r="M180" i="18" s="1"/>
  <c r="I180" i="18"/>
  <c r="K180" i="18"/>
  <c r="O180" i="18"/>
  <c r="Q180" i="18"/>
  <c r="V180" i="18"/>
  <c r="F181" i="18"/>
  <c r="G181" i="18" s="1"/>
  <c r="M181" i="18" s="1"/>
  <c r="I181" i="18"/>
  <c r="K181" i="18"/>
  <c r="O181" i="18"/>
  <c r="Q181" i="18"/>
  <c r="V181" i="18"/>
  <c r="F182" i="18"/>
  <c r="G182" i="18" s="1"/>
  <c r="M182" i="18" s="1"/>
  <c r="I182" i="18"/>
  <c r="K182" i="18"/>
  <c r="O182" i="18"/>
  <c r="Q182" i="18"/>
  <c r="V182" i="18"/>
  <c r="F183" i="18"/>
  <c r="G183" i="18" s="1"/>
  <c r="M183" i="18" s="1"/>
  <c r="I183" i="18"/>
  <c r="K183" i="18"/>
  <c r="O183" i="18"/>
  <c r="Q183" i="18"/>
  <c r="V183" i="18"/>
  <c r="F184" i="18"/>
  <c r="G184" i="18" s="1"/>
  <c r="M184" i="18" s="1"/>
  <c r="I184" i="18"/>
  <c r="K184" i="18"/>
  <c r="O184" i="18"/>
  <c r="Q184" i="18"/>
  <c r="V184" i="18"/>
  <c r="F185" i="18"/>
  <c r="G185" i="18" s="1"/>
  <c r="M185" i="18" s="1"/>
  <c r="I185" i="18"/>
  <c r="K185" i="18"/>
  <c r="O185" i="18"/>
  <c r="Q185" i="18"/>
  <c r="V185" i="18"/>
  <c r="F186" i="18"/>
  <c r="G186" i="18" s="1"/>
  <c r="M186" i="18" s="1"/>
  <c r="I186" i="18"/>
  <c r="K186" i="18"/>
  <c r="O186" i="18"/>
  <c r="Q186" i="18"/>
  <c r="V186" i="18"/>
  <c r="F187" i="18"/>
  <c r="G187" i="18" s="1"/>
  <c r="M187" i="18" s="1"/>
  <c r="I187" i="18"/>
  <c r="K187" i="18"/>
  <c r="O187" i="18"/>
  <c r="Q187" i="18"/>
  <c r="V187" i="18"/>
  <c r="F188" i="18"/>
  <c r="G188" i="18" s="1"/>
  <c r="M188" i="18" s="1"/>
  <c r="I188" i="18"/>
  <c r="K188" i="18"/>
  <c r="O188" i="18"/>
  <c r="Q188" i="18"/>
  <c r="V188" i="18"/>
  <c r="F189" i="18"/>
  <c r="G189" i="18" s="1"/>
  <c r="M189" i="18" s="1"/>
  <c r="I189" i="18"/>
  <c r="K189" i="18"/>
  <c r="O189" i="18"/>
  <c r="Q189" i="18"/>
  <c r="V189" i="18"/>
  <c r="F190" i="18"/>
  <c r="G190" i="18" s="1"/>
  <c r="M190" i="18" s="1"/>
  <c r="I190" i="18"/>
  <c r="K190" i="18"/>
  <c r="O190" i="18"/>
  <c r="Q190" i="18"/>
  <c r="V190" i="18"/>
  <c r="F191" i="18"/>
  <c r="G191" i="18" s="1"/>
  <c r="M191" i="18" s="1"/>
  <c r="I191" i="18"/>
  <c r="K191" i="18"/>
  <c r="O191" i="18"/>
  <c r="Q191" i="18"/>
  <c r="V191" i="18"/>
  <c r="F192" i="18"/>
  <c r="G192" i="18" s="1"/>
  <c r="M192" i="18" s="1"/>
  <c r="I192" i="18"/>
  <c r="K192" i="18"/>
  <c r="O192" i="18"/>
  <c r="Q192" i="18"/>
  <c r="V192" i="18"/>
  <c r="F193" i="18"/>
  <c r="G193" i="18" s="1"/>
  <c r="M193" i="18" s="1"/>
  <c r="I193" i="18"/>
  <c r="K193" i="18"/>
  <c r="O193" i="18"/>
  <c r="Q193" i="18"/>
  <c r="V193" i="18"/>
  <c r="F194" i="18"/>
  <c r="G194" i="18" s="1"/>
  <c r="M194" i="18" s="1"/>
  <c r="I194" i="18"/>
  <c r="K194" i="18"/>
  <c r="O194" i="18"/>
  <c r="Q194" i="18"/>
  <c r="V194" i="18"/>
  <c r="F195" i="18"/>
  <c r="G195" i="18" s="1"/>
  <c r="M195" i="18" s="1"/>
  <c r="I195" i="18"/>
  <c r="K195" i="18"/>
  <c r="O195" i="18"/>
  <c r="Q195" i="18"/>
  <c r="V195" i="18"/>
  <c r="F196" i="18"/>
  <c r="G196" i="18" s="1"/>
  <c r="M196" i="18" s="1"/>
  <c r="I196" i="18"/>
  <c r="K196" i="18"/>
  <c r="O196" i="18"/>
  <c r="Q196" i="18"/>
  <c r="V196" i="18"/>
  <c r="F197" i="18"/>
  <c r="G197" i="18" s="1"/>
  <c r="M197" i="18" s="1"/>
  <c r="I197" i="18"/>
  <c r="K197" i="18"/>
  <c r="O197" i="18"/>
  <c r="Q197" i="18"/>
  <c r="V197" i="18"/>
  <c r="F198" i="18"/>
  <c r="G198" i="18" s="1"/>
  <c r="M198" i="18" s="1"/>
  <c r="I198" i="18"/>
  <c r="K198" i="18"/>
  <c r="O198" i="18"/>
  <c r="Q198" i="18"/>
  <c r="V198" i="18"/>
  <c r="F199" i="18"/>
  <c r="G199" i="18" s="1"/>
  <c r="M199" i="18" s="1"/>
  <c r="I199" i="18"/>
  <c r="K199" i="18"/>
  <c r="O199" i="18"/>
  <c r="Q199" i="18"/>
  <c r="V199" i="18"/>
  <c r="F200" i="18"/>
  <c r="G200" i="18" s="1"/>
  <c r="M200" i="18" s="1"/>
  <c r="I200" i="18"/>
  <c r="K200" i="18"/>
  <c r="O200" i="18"/>
  <c r="Q200" i="18"/>
  <c r="V200" i="18"/>
  <c r="F201" i="18"/>
  <c r="G201" i="18" s="1"/>
  <c r="M201" i="18" s="1"/>
  <c r="I201" i="18"/>
  <c r="K201" i="18"/>
  <c r="O201" i="18"/>
  <c r="Q201" i="18"/>
  <c r="V201" i="18"/>
  <c r="F202" i="18"/>
  <c r="G202" i="18" s="1"/>
  <c r="M202" i="18" s="1"/>
  <c r="I202" i="18"/>
  <c r="K202" i="18"/>
  <c r="O202" i="18"/>
  <c r="Q202" i="18"/>
  <c r="V202" i="18"/>
  <c r="F203" i="18"/>
  <c r="G203" i="18" s="1"/>
  <c r="M203" i="18" s="1"/>
  <c r="I203" i="18"/>
  <c r="K203" i="18"/>
  <c r="O203" i="18"/>
  <c r="Q203" i="18"/>
  <c r="V203" i="18"/>
  <c r="F204" i="18"/>
  <c r="G204" i="18" s="1"/>
  <c r="M204" i="18" s="1"/>
  <c r="I204" i="18"/>
  <c r="K204" i="18"/>
  <c r="O204" i="18"/>
  <c r="Q204" i="18"/>
  <c r="V204" i="18"/>
  <c r="F205" i="18"/>
  <c r="G205" i="18" s="1"/>
  <c r="M205" i="18" s="1"/>
  <c r="I205" i="18"/>
  <c r="K205" i="18"/>
  <c r="O205" i="18"/>
  <c r="Q205" i="18"/>
  <c r="V205" i="18"/>
  <c r="F206" i="18"/>
  <c r="G206" i="18" s="1"/>
  <c r="M206" i="18" s="1"/>
  <c r="I206" i="18"/>
  <c r="K206" i="18"/>
  <c r="O206" i="18"/>
  <c r="Q206" i="18"/>
  <c r="V206" i="18"/>
  <c r="F207" i="18"/>
  <c r="G207" i="18" s="1"/>
  <c r="M207" i="18" s="1"/>
  <c r="I207" i="18"/>
  <c r="K207" i="18"/>
  <c r="O207" i="18"/>
  <c r="Q207" i="18"/>
  <c r="V207" i="18"/>
  <c r="F208" i="18"/>
  <c r="G208" i="18" s="1"/>
  <c r="M208" i="18" s="1"/>
  <c r="I208" i="18"/>
  <c r="K208" i="18"/>
  <c r="O208" i="18"/>
  <c r="Q208" i="18"/>
  <c r="V208" i="18"/>
  <c r="F209" i="18"/>
  <c r="G209" i="18" s="1"/>
  <c r="M209" i="18" s="1"/>
  <c r="I209" i="18"/>
  <c r="K209" i="18"/>
  <c r="O209" i="18"/>
  <c r="Q209" i="18"/>
  <c r="V209" i="18"/>
  <c r="F210" i="18"/>
  <c r="G210" i="18" s="1"/>
  <c r="M210" i="18" s="1"/>
  <c r="I210" i="18"/>
  <c r="K210" i="18"/>
  <c r="O210" i="18"/>
  <c r="Q210" i="18"/>
  <c r="V210" i="18"/>
  <c r="F211" i="18"/>
  <c r="G211" i="18" s="1"/>
  <c r="M211" i="18" s="1"/>
  <c r="I211" i="18"/>
  <c r="K211" i="18"/>
  <c r="O211" i="18"/>
  <c r="Q211" i="18"/>
  <c r="V211" i="18"/>
  <c r="F212" i="18"/>
  <c r="G212" i="18" s="1"/>
  <c r="M212" i="18" s="1"/>
  <c r="I212" i="18"/>
  <c r="K212" i="18"/>
  <c r="O212" i="18"/>
  <c r="Q212" i="18"/>
  <c r="V212" i="18"/>
  <c r="F213" i="18"/>
  <c r="G213" i="18" s="1"/>
  <c r="M213" i="18" s="1"/>
  <c r="I213" i="18"/>
  <c r="K213" i="18"/>
  <c r="O213" i="18"/>
  <c r="Q213" i="18"/>
  <c r="V213" i="18"/>
  <c r="F214" i="18"/>
  <c r="G214" i="18" s="1"/>
  <c r="M214" i="18" s="1"/>
  <c r="I214" i="18"/>
  <c r="K214" i="18"/>
  <c r="O214" i="18"/>
  <c r="Q214" i="18"/>
  <c r="V214" i="18"/>
  <c r="F215" i="18"/>
  <c r="G215" i="18" s="1"/>
  <c r="M215" i="18" s="1"/>
  <c r="I215" i="18"/>
  <c r="K215" i="18"/>
  <c r="O215" i="18"/>
  <c r="Q215" i="18"/>
  <c r="V215" i="18"/>
  <c r="F216" i="18"/>
  <c r="G216" i="18" s="1"/>
  <c r="M216" i="18" s="1"/>
  <c r="I216" i="18"/>
  <c r="K216" i="18"/>
  <c r="O216" i="18"/>
  <c r="Q216" i="18"/>
  <c r="V216" i="18"/>
  <c r="F217" i="18"/>
  <c r="G217" i="18" s="1"/>
  <c r="M217" i="18" s="1"/>
  <c r="I217" i="18"/>
  <c r="K217" i="18"/>
  <c r="O217" i="18"/>
  <c r="Q217" i="18"/>
  <c r="V217" i="18"/>
  <c r="F218" i="18"/>
  <c r="G218" i="18" s="1"/>
  <c r="M218" i="18" s="1"/>
  <c r="I218" i="18"/>
  <c r="K218" i="18"/>
  <c r="O218" i="18"/>
  <c r="Q218" i="18"/>
  <c r="V218" i="18"/>
  <c r="F219" i="18"/>
  <c r="G219" i="18" s="1"/>
  <c r="M219" i="18" s="1"/>
  <c r="I219" i="18"/>
  <c r="K219" i="18"/>
  <c r="O219" i="18"/>
  <c r="Q219" i="18"/>
  <c r="V219" i="18"/>
  <c r="F220" i="18"/>
  <c r="G220" i="18" s="1"/>
  <c r="M220" i="18" s="1"/>
  <c r="I220" i="18"/>
  <c r="K220" i="18"/>
  <c r="O220" i="18"/>
  <c r="Q220" i="18"/>
  <c r="V220" i="18"/>
  <c r="F221" i="18"/>
  <c r="G221" i="18" s="1"/>
  <c r="M221" i="18" s="1"/>
  <c r="I221" i="18"/>
  <c r="K221" i="18"/>
  <c r="O221" i="18"/>
  <c r="Q221" i="18"/>
  <c r="V221" i="18"/>
  <c r="F222" i="18"/>
  <c r="G222" i="18" s="1"/>
  <c r="M222" i="18" s="1"/>
  <c r="I222" i="18"/>
  <c r="K222" i="18"/>
  <c r="O222" i="18"/>
  <c r="Q222" i="18"/>
  <c r="V222" i="18"/>
  <c r="F223" i="18"/>
  <c r="G223" i="18" s="1"/>
  <c r="M223" i="18" s="1"/>
  <c r="I223" i="18"/>
  <c r="K223" i="18"/>
  <c r="O223" i="18"/>
  <c r="Q223" i="18"/>
  <c r="V223" i="18"/>
  <c r="F224" i="18"/>
  <c r="G224" i="18" s="1"/>
  <c r="M224" i="18" s="1"/>
  <c r="I224" i="18"/>
  <c r="K224" i="18"/>
  <c r="O224" i="18"/>
  <c r="Q224" i="18"/>
  <c r="V224" i="18"/>
  <c r="F225" i="18"/>
  <c r="G225" i="18" s="1"/>
  <c r="M225" i="18" s="1"/>
  <c r="I225" i="18"/>
  <c r="K225" i="18"/>
  <c r="O225" i="18"/>
  <c r="Q225" i="18"/>
  <c r="V225" i="18"/>
  <c r="F226" i="18"/>
  <c r="G226" i="18" s="1"/>
  <c r="M226" i="18" s="1"/>
  <c r="I226" i="18"/>
  <c r="K226" i="18"/>
  <c r="O226" i="18"/>
  <c r="Q226" i="18"/>
  <c r="V226" i="18"/>
  <c r="F227" i="18"/>
  <c r="G227" i="18" s="1"/>
  <c r="M227" i="18" s="1"/>
  <c r="I227" i="18"/>
  <c r="K227" i="18"/>
  <c r="O227" i="18"/>
  <c r="Q227" i="18"/>
  <c r="V227" i="18"/>
  <c r="F228" i="18"/>
  <c r="G228" i="18" s="1"/>
  <c r="M228" i="18" s="1"/>
  <c r="I228" i="18"/>
  <c r="K228" i="18"/>
  <c r="O228" i="18"/>
  <c r="Q228" i="18"/>
  <c r="V228" i="18"/>
  <c r="F229" i="18"/>
  <c r="G229" i="18" s="1"/>
  <c r="M229" i="18" s="1"/>
  <c r="I229" i="18"/>
  <c r="K229" i="18"/>
  <c r="O229" i="18"/>
  <c r="Q229" i="18"/>
  <c r="V229" i="18"/>
  <c r="F230" i="18"/>
  <c r="G230" i="18" s="1"/>
  <c r="M230" i="18" s="1"/>
  <c r="I230" i="18"/>
  <c r="K230" i="18"/>
  <c r="O230" i="18"/>
  <c r="Q230" i="18"/>
  <c r="V230" i="18"/>
  <c r="F231" i="18"/>
  <c r="G231" i="18" s="1"/>
  <c r="M231" i="18" s="1"/>
  <c r="I231" i="18"/>
  <c r="K231" i="18"/>
  <c r="O231" i="18"/>
  <c r="Q231" i="18"/>
  <c r="V231" i="18"/>
  <c r="F232" i="18"/>
  <c r="G232" i="18" s="1"/>
  <c r="M232" i="18" s="1"/>
  <c r="I232" i="18"/>
  <c r="K232" i="18"/>
  <c r="O232" i="18"/>
  <c r="Q232" i="18"/>
  <c r="V232" i="18"/>
  <c r="F233" i="18"/>
  <c r="G233" i="18" s="1"/>
  <c r="M233" i="18" s="1"/>
  <c r="I233" i="18"/>
  <c r="K233" i="18"/>
  <c r="O233" i="18"/>
  <c r="Q233" i="18"/>
  <c r="V233" i="18"/>
  <c r="F234" i="18"/>
  <c r="G234" i="18" s="1"/>
  <c r="M234" i="18" s="1"/>
  <c r="I234" i="18"/>
  <c r="K234" i="18"/>
  <c r="O234" i="18"/>
  <c r="Q234" i="18"/>
  <c r="V234" i="18"/>
  <c r="F235" i="18"/>
  <c r="G235" i="18" s="1"/>
  <c r="M235" i="18" s="1"/>
  <c r="I235" i="18"/>
  <c r="K235" i="18"/>
  <c r="O235" i="18"/>
  <c r="Q235" i="18"/>
  <c r="V235" i="18"/>
  <c r="F236" i="18"/>
  <c r="G236" i="18" s="1"/>
  <c r="M236" i="18" s="1"/>
  <c r="I236" i="18"/>
  <c r="K236" i="18"/>
  <c r="O236" i="18"/>
  <c r="Q236" i="18"/>
  <c r="V236" i="18"/>
  <c r="F237" i="18"/>
  <c r="G237" i="18" s="1"/>
  <c r="M237" i="18" s="1"/>
  <c r="I237" i="18"/>
  <c r="K237" i="18"/>
  <c r="O237" i="18"/>
  <c r="Q237" i="18"/>
  <c r="V237" i="18"/>
  <c r="F238" i="18"/>
  <c r="G238" i="18" s="1"/>
  <c r="M238" i="18" s="1"/>
  <c r="I238" i="18"/>
  <c r="K238" i="18"/>
  <c r="O238" i="18"/>
  <c r="Q238" i="18"/>
  <c r="V238" i="18"/>
  <c r="F240" i="18"/>
  <c r="G240" i="18" s="1"/>
  <c r="M240" i="18" s="1"/>
  <c r="I240" i="18"/>
  <c r="K240" i="18"/>
  <c r="O240" i="18"/>
  <c r="Q240" i="18"/>
  <c r="V240" i="18"/>
  <c r="F241" i="18"/>
  <c r="G241" i="18" s="1"/>
  <c r="M241" i="18" s="1"/>
  <c r="I241" i="18"/>
  <c r="K241" i="18"/>
  <c r="O241" i="18"/>
  <c r="Q241" i="18"/>
  <c r="V241" i="18"/>
  <c r="AE243" i="18"/>
  <c r="F46" i="1" s="1"/>
  <c r="F9" i="17"/>
  <c r="G9" i="17"/>
  <c r="I9" i="17"/>
  <c r="I8" i="17" s="1"/>
  <c r="G159" i="1" s="1"/>
  <c r="K9" i="17"/>
  <c r="O9" i="17"/>
  <c r="Q9" i="17"/>
  <c r="V9" i="17"/>
  <c r="V8" i="17" s="1"/>
  <c r="F10" i="17"/>
  <c r="G10" i="17"/>
  <c r="M10" i="17" s="1"/>
  <c r="I10" i="17"/>
  <c r="K10" i="17"/>
  <c r="O10" i="17"/>
  <c r="Q10" i="17"/>
  <c r="V10" i="17"/>
  <c r="F11" i="17"/>
  <c r="G11" i="17" s="1"/>
  <c r="I11" i="17"/>
  <c r="K11" i="17"/>
  <c r="O11" i="17"/>
  <c r="Q11" i="17"/>
  <c r="V11" i="17"/>
  <c r="F12" i="17"/>
  <c r="G12" i="17"/>
  <c r="M12" i="17" s="1"/>
  <c r="I12" i="17"/>
  <c r="K12" i="17"/>
  <c r="O12" i="17"/>
  <c r="Q12" i="17"/>
  <c r="V12" i="17"/>
  <c r="F13" i="17"/>
  <c r="G13" i="17" s="1"/>
  <c r="M13" i="17" s="1"/>
  <c r="I13" i="17"/>
  <c r="K13" i="17"/>
  <c r="O13" i="17"/>
  <c r="Q13" i="17"/>
  <c r="V13" i="17"/>
  <c r="F14" i="17"/>
  <c r="G14" i="17"/>
  <c r="M14" i="17" s="1"/>
  <c r="I14" i="17"/>
  <c r="K14" i="17"/>
  <c r="O14" i="17"/>
  <c r="Q14" i="17"/>
  <c r="V14" i="17"/>
  <c r="F15" i="17"/>
  <c r="G15" i="17" s="1"/>
  <c r="M15" i="17" s="1"/>
  <c r="I15" i="17"/>
  <c r="K15" i="17"/>
  <c r="O15" i="17"/>
  <c r="Q15" i="17"/>
  <c r="V15" i="17"/>
  <c r="F16" i="17"/>
  <c r="G16" i="17"/>
  <c r="M16" i="17" s="1"/>
  <c r="I16" i="17"/>
  <c r="K16" i="17"/>
  <c r="O16" i="17"/>
  <c r="Q16" i="17"/>
  <c r="V16" i="17"/>
  <c r="F17" i="17"/>
  <c r="G17" i="17" s="1"/>
  <c r="M17" i="17" s="1"/>
  <c r="I17" i="17"/>
  <c r="K17" i="17"/>
  <c r="O17" i="17"/>
  <c r="Q17" i="17"/>
  <c r="V17" i="17"/>
  <c r="F18" i="17"/>
  <c r="G18" i="17"/>
  <c r="M18" i="17" s="1"/>
  <c r="I18" i="17"/>
  <c r="K18" i="17"/>
  <c r="O18" i="17"/>
  <c r="Q18" i="17"/>
  <c r="V18" i="17"/>
  <c r="F19" i="17"/>
  <c r="G19" i="17" s="1"/>
  <c r="M19" i="17" s="1"/>
  <c r="I19" i="17"/>
  <c r="K19" i="17"/>
  <c r="O19" i="17"/>
  <c r="Q19" i="17"/>
  <c r="V19" i="17"/>
  <c r="F20" i="17"/>
  <c r="G20" i="17"/>
  <c r="M20" i="17" s="1"/>
  <c r="I20" i="17"/>
  <c r="K20" i="17"/>
  <c r="O20" i="17"/>
  <c r="Q20" i="17"/>
  <c r="V20" i="17"/>
  <c r="F21" i="17"/>
  <c r="G21" i="17"/>
  <c r="M21" i="17" s="1"/>
  <c r="I21" i="17"/>
  <c r="K21" i="17"/>
  <c r="O21" i="17"/>
  <c r="Q21" i="17"/>
  <c r="V21" i="17"/>
  <c r="F22" i="17"/>
  <c r="G22" i="17"/>
  <c r="M22" i="17" s="1"/>
  <c r="I22" i="17"/>
  <c r="K22" i="17"/>
  <c r="O22" i="17"/>
  <c r="Q22" i="17"/>
  <c r="V22" i="17"/>
  <c r="F23" i="17"/>
  <c r="G23" i="17" s="1"/>
  <c r="M23" i="17" s="1"/>
  <c r="I23" i="17"/>
  <c r="K23" i="17"/>
  <c r="O23" i="17"/>
  <c r="Q23" i="17"/>
  <c r="V23" i="17"/>
  <c r="F24" i="17"/>
  <c r="G24" i="17"/>
  <c r="M24" i="17" s="1"/>
  <c r="I24" i="17"/>
  <c r="K24" i="17"/>
  <c r="O24" i="17"/>
  <c r="Q24" i="17"/>
  <c r="V24" i="17"/>
  <c r="AE26" i="17"/>
  <c r="F45" i="1" s="1"/>
  <c r="F9" i="16"/>
  <c r="G9" i="16"/>
  <c r="I9" i="16"/>
  <c r="I8" i="16" s="1"/>
  <c r="K9" i="16"/>
  <c r="K8" i="16" s="1"/>
  <c r="O9" i="16"/>
  <c r="Q9" i="16"/>
  <c r="Q8" i="16" s="1"/>
  <c r="V9" i="16"/>
  <c r="F10" i="16"/>
  <c r="G10" i="16" s="1"/>
  <c r="M10" i="16" s="1"/>
  <c r="I10" i="16"/>
  <c r="K10" i="16"/>
  <c r="O10" i="16"/>
  <c r="Q10" i="16"/>
  <c r="V10" i="16"/>
  <c r="F12" i="16"/>
  <c r="G12" i="16"/>
  <c r="M12" i="16" s="1"/>
  <c r="I12" i="16"/>
  <c r="K12" i="16"/>
  <c r="K11" i="16" s="1"/>
  <c r="H181" i="1" s="1"/>
  <c r="O12" i="16"/>
  <c r="O11" i="16" s="1"/>
  <c r="Q12" i="16"/>
  <c r="Q11" i="16" s="1"/>
  <c r="V12" i="16"/>
  <c r="F13" i="16"/>
  <c r="G13" i="16" s="1"/>
  <c r="M13" i="16" s="1"/>
  <c r="I13" i="16"/>
  <c r="K13" i="16"/>
  <c r="O13" i="16"/>
  <c r="Q13" i="16"/>
  <c r="V13" i="16"/>
  <c r="F15" i="16"/>
  <c r="G15" i="16"/>
  <c r="M15" i="16" s="1"/>
  <c r="I15" i="16"/>
  <c r="I14" i="16" s="1"/>
  <c r="G182" i="1" s="1"/>
  <c r="K15" i="16"/>
  <c r="K14" i="16" s="1"/>
  <c r="H182" i="1" s="1"/>
  <c r="O15" i="16"/>
  <c r="Q15" i="16"/>
  <c r="V15" i="16"/>
  <c r="V14" i="16" s="1"/>
  <c r="F16" i="16"/>
  <c r="G16" i="16" s="1"/>
  <c r="M16" i="16" s="1"/>
  <c r="I16" i="16"/>
  <c r="K16" i="16"/>
  <c r="O16" i="16"/>
  <c r="Q16" i="16"/>
  <c r="V16" i="16"/>
  <c r="F17" i="16"/>
  <c r="G17" i="16"/>
  <c r="M17" i="16" s="1"/>
  <c r="I17" i="16"/>
  <c r="K17" i="16"/>
  <c r="O17" i="16"/>
  <c r="Q17" i="16"/>
  <c r="V17" i="16"/>
  <c r="F19" i="16"/>
  <c r="G19" i="16" s="1"/>
  <c r="I19" i="16"/>
  <c r="K19" i="16"/>
  <c r="O19" i="16"/>
  <c r="Q19" i="16"/>
  <c r="V19" i="16"/>
  <c r="F20" i="16"/>
  <c r="G20" i="16" s="1"/>
  <c r="M20" i="16" s="1"/>
  <c r="I20" i="16"/>
  <c r="K20" i="16"/>
  <c r="O20" i="16"/>
  <c r="Q20" i="16"/>
  <c r="V20" i="16"/>
  <c r="F21" i="16"/>
  <c r="G21" i="16" s="1"/>
  <c r="M21" i="16" s="1"/>
  <c r="I21" i="16"/>
  <c r="K21" i="16"/>
  <c r="O21" i="16"/>
  <c r="Q21" i="16"/>
  <c r="V21" i="16"/>
  <c r="F22" i="16"/>
  <c r="G22" i="16" s="1"/>
  <c r="M22" i="16" s="1"/>
  <c r="I22" i="16"/>
  <c r="K22" i="16"/>
  <c r="O22" i="16"/>
  <c r="Q22" i="16"/>
  <c r="V22" i="16"/>
  <c r="F23" i="16"/>
  <c r="G23" i="16" s="1"/>
  <c r="M23" i="16" s="1"/>
  <c r="I23" i="16"/>
  <c r="K23" i="16"/>
  <c r="O23" i="16"/>
  <c r="Q23" i="16"/>
  <c r="V23" i="16"/>
  <c r="F24" i="16"/>
  <c r="G24" i="16" s="1"/>
  <c r="M24" i="16" s="1"/>
  <c r="I24" i="16"/>
  <c r="K24" i="16"/>
  <c r="O24" i="16"/>
  <c r="Q24" i="16"/>
  <c r="V24" i="16"/>
  <c r="F25" i="16"/>
  <c r="G25" i="16" s="1"/>
  <c r="M25" i="16" s="1"/>
  <c r="I25" i="16"/>
  <c r="K25" i="16"/>
  <c r="O25" i="16"/>
  <c r="Q25" i="16"/>
  <c r="V25" i="16"/>
  <c r="F27" i="16"/>
  <c r="G27" i="16" s="1"/>
  <c r="I27" i="16"/>
  <c r="K27" i="16"/>
  <c r="O27" i="16"/>
  <c r="Q27" i="16"/>
  <c r="V27" i="16"/>
  <c r="F28" i="16"/>
  <c r="G28" i="16" s="1"/>
  <c r="M28" i="16" s="1"/>
  <c r="I28" i="16"/>
  <c r="K28" i="16"/>
  <c r="O28" i="16"/>
  <c r="Q28" i="16"/>
  <c r="V28" i="16"/>
  <c r="F29" i="16"/>
  <c r="G29" i="16" s="1"/>
  <c r="M29" i="16" s="1"/>
  <c r="I29" i="16"/>
  <c r="K29" i="16"/>
  <c r="O29" i="16"/>
  <c r="Q29" i="16"/>
  <c r="V29" i="16"/>
  <c r="F30" i="16"/>
  <c r="G30" i="16" s="1"/>
  <c r="M30" i="16" s="1"/>
  <c r="I30" i="16"/>
  <c r="K30" i="16"/>
  <c r="O30" i="16"/>
  <c r="Q30" i="16"/>
  <c r="V30" i="16"/>
  <c r="F31" i="16"/>
  <c r="G31" i="16" s="1"/>
  <c r="M31" i="16" s="1"/>
  <c r="I31" i="16"/>
  <c r="K31" i="16"/>
  <c r="O31" i="16"/>
  <c r="Q31" i="16"/>
  <c r="V31" i="16"/>
  <c r="F32" i="16"/>
  <c r="G32" i="16" s="1"/>
  <c r="M32" i="16" s="1"/>
  <c r="I32" i="16"/>
  <c r="K32" i="16"/>
  <c r="O32" i="16"/>
  <c r="Q32" i="16"/>
  <c r="V32" i="16"/>
  <c r="F33" i="16"/>
  <c r="G33" i="16" s="1"/>
  <c r="M33" i="16" s="1"/>
  <c r="I33" i="16"/>
  <c r="K33" i="16"/>
  <c r="O33" i="16"/>
  <c r="Q33" i="16"/>
  <c r="V33" i="16"/>
  <c r="F34" i="16"/>
  <c r="G34" i="16" s="1"/>
  <c r="M34" i="16" s="1"/>
  <c r="I34" i="16"/>
  <c r="K34" i="16"/>
  <c r="O34" i="16"/>
  <c r="Q34" i="16"/>
  <c r="V34" i="16"/>
  <c r="F35" i="16"/>
  <c r="G35" i="16" s="1"/>
  <c r="M35" i="16" s="1"/>
  <c r="I35" i="16"/>
  <c r="K35" i="16"/>
  <c r="O35" i="16"/>
  <c r="Q35" i="16"/>
  <c r="V35" i="16"/>
  <c r="F36" i="16"/>
  <c r="G36" i="16" s="1"/>
  <c r="M36" i="16" s="1"/>
  <c r="I36" i="16"/>
  <c r="K36" i="16"/>
  <c r="O36" i="16"/>
  <c r="Q36" i="16"/>
  <c r="V36" i="16"/>
  <c r="F37" i="16"/>
  <c r="G37" i="16" s="1"/>
  <c r="M37" i="16" s="1"/>
  <c r="I37" i="16"/>
  <c r="K37" i="16"/>
  <c r="O37" i="16"/>
  <c r="Q37" i="16"/>
  <c r="V37" i="16"/>
  <c r="F38" i="16"/>
  <c r="G38" i="16" s="1"/>
  <c r="M38" i="16" s="1"/>
  <c r="I38" i="16"/>
  <c r="K38" i="16"/>
  <c r="O38" i="16"/>
  <c r="Q38" i="16"/>
  <c r="V38" i="16"/>
  <c r="F39" i="16"/>
  <c r="G39" i="16" s="1"/>
  <c r="M39" i="16" s="1"/>
  <c r="I39" i="16"/>
  <c r="K39" i="16"/>
  <c r="O39" i="16"/>
  <c r="Q39" i="16"/>
  <c r="V39" i="16"/>
  <c r="F40" i="16"/>
  <c r="G40" i="16" s="1"/>
  <c r="M40" i="16" s="1"/>
  <c r="I40" i="16"/>
  <c r="K40" i="16"/>
  <c r="O40" i="16"/>
  <c r="Q40" i="16"/>
  <c r="V40" i="16"/>
  <c r="F41" i="16"/>
  <c r="G41" i="16" s="1"/>
  <c r="M41" i="16" s="1"/>
  <c r="I41" i="16"/>
  <c r="K41" i="16"/>
  <c r="O41" i="16"/>
  <c r="Q41" i="16"/>
  <c r="V41" i="16"/>
  <c r="F42" i="16"/>
  <c r="G42" i="16" s="1"/>
  <c r="M42" i="16" s="1"/>
  <c r="I42" i="16"/>
  <c r="K42" i="16"/>
  <c r="O42" i="16"/>
  <c r="Q42" i="16"/>
  <c r="V42" i="16"/>
  <c r="AE44" i="16"/>
  <c r="F44" i="1" s="1"/>
  <c r="F9" i="15"/>
  <c r="G9" i="15" s="1"/>
  <c r="I9" i="15"/>
  <c r="K9" i="15"/>
  <c r="O9" i="15"/>
  <c r="Q9" i="15"/>
  <c r="V9" i="15"/>
  <c r="F10" i="15"/>
  <c r="G10" i="15" s="1"/>
  <c r="M10" i="15" s="1"/>
  <c r="I10" i="15"/>
  <c r="K10" i="15"/>
  <c r="O10" i="15"/>
  <c r="Q10" i="15"/>
  <c r="V10" i="15"/>
  <c r="F11" i="15"/>
  <c r="G11" i="15" s="1"/>
  <c r="M11" i="15" s="1"/>
  <c r="I11" i="15"/>
  <c r="K11" i="15"/>
  <c r="O11" i="15"/>
  <c r="Q11" i="15"/>
  <c r="V11" i="15"/>
  <c r="F12" i="15"/>
  <c r="G12" i="15" s="1"/>
  <c r="M12" i="15" s="1"/>
  <c r="I12" i="15"/>
  <c r="K12" i="15"/>
  <c r="O12" i="15"/>
  <c r="Q12" i="15"/>
  <c r="V12" i="15"/>
  <c r="F13" i="15"/>
  <c r="G13" i="15" s="1"/>
  <c r="M13" i="15" s="1"/>
  <c r="I13" i="15"/>
  <c r="K13" i="15"/>
  <c r="O13" i="15"/>
  <c r="Q13" i="15"/>
  <c r="V13" i="15"/>
  <c r="F14" i="15"/>
  <c r="G14" i="15" s="1"/>
  <c r="M14" i="15" s="1"/>
  <c r="I14" i="15"/>
  <c r="K14" i="15"/>
  <c r="O14" i="15"/>
  <c r="Q14" i="15"/>
  <c r="V14" i="15"/>
  <c r="F15" i="15"/>
  <c r="G15" i="15" s="1"/>
  <c r="M15" i="15" s="1"/>
  <c r="I15" i="15"/>
  <c r="K15" i="15"/>
  <c r="O15" i="15"/>
  <c r="Q15" i="15"/>
  <c r="V15" i="15"/>
  <c r="F16" i="15"/>
  <c r="G16" i="15" s="1"/>
  <c r="M16" i="15" s="1"/>
  <c r="I16" i="15"/>
  <c r="K16" i="15"/>
  <c r="O16" i="15"/>
  <c r="Q16" i="15"/>
  <c r="V16" i="15"/>
  <c r="F17" i="15"/>
  <c r="G17" i="15" s="1"/>
  <c r="M17" i="15" s="1"/>
  <c r="I17" i="15"/>
  <c r="K17" i="15"/>
  <c r="O17" i="15"/>
  <c r="Q17" i="15"/>
  <c r="V17" i="15"/>
  <c r="F18" i="15"/>
  <c r="G18" i="15" s="1"/>
  <c r="M18" i="15" s="1"/>
  <c r="I18" i="15"/>
  <c r="K18" i="15"/>
  <c r="O18" i="15"/>
  <c r="Q18" i="15"/>
  <c r="V18" i="15"/>
  <c r="F19" i="15"/>
  <c r="G19" i="15" s="1"/>
  <c r="M19" i="15" s="1"/>
  <c r="I19" i="15"/>
  <c r="K19" i="15"/>
  <c r="O19" i="15"/>
  <c r="Q19" i="15"/>
  <c r="V19" i="15"/>
  <c r="F20" i="15"/>
  <c r="G20" i="15" s="1"/>
  <c r="M20" i="15" s="1"/>
  <c r="I20" i="15"/>
  <c r="K20" i="15"/>
  <c r="O20" i="15"/>
  <c r="Q20" i="15"/>
  <c r="V20" i="15"/>
  <c r="F21" i="15"/>
  <c r="G21" i="15" s="1"/>
  <c r="M21" i="15" s="1"/>
  <c r="I21" i="15"/>
  <c r="K21" i="15"/>
  <c r="O21" i="15"/>
  <c r="Q21" i="15"/>
  <c r="V21" i="15"/>
  <c r="F22" i="15"/>
  <c r="G22" i="15" s="1"/>
  <c r="M22" i="15" s="1"/>
  <c r="I22" i="15"/>
  <c r="K22" i="15"/>
  <c r="O22" i="15"/>
  <c r="Q22" i="15"/>
  <c r="V22" i="15"/>
  <c r="F23" i="15"/>
  <c r="G23" i="15" s="1"/>
  <c r="M23" i="15" s="1"/>
  <c r="I23" i="15"/>
  <c r="K23" i="15"/>
  <c r="O23" i="15"/>
  <c r="Q23" i="15"/>
  <c r="V23" i="15"/>
  <c r="F24" i="15"/>
  <c r="G24" i="15" s="1"/>
  <c r="M24" i="15" s="1"/>
  <c r="I24" i="15"/>
  <c r="K24" i="15"/>
  <c r="O24" i="15"/>
  <c r="Q24" i="15"/>
  <c r="V24" i="15"/>
  <c r="F25" i="15"/>
  <c r="G25" i="15" s="1"/>
  <c r="M25" i="15" s="1"/>
  <c r="I25" i="15"/>
  <c r="K25" i="15"/>
  <c r="O25" i="15"/>
  <c r="Q25" i="15"/>
  <c r="V25" i="15"/>
  <c r="F27" i="15"/>
  <c r="G27" i="15"/>
  <c r="M27" i="15" s="1"/>
  <c r="I27" i="15"/>
  <c r="K27" i="15"/>
  <c r="O27" i="15"/>
  <c r="Q27" i="15"/>
  <c r="V27" i="15"/>
  <c r="F28" i="15"/>
  <c r="G28" i="15" s="1"/>
  <c r="M28" i="15" s="1"/>
  <c r="I28" i="15"/>
  <c r="K28" i="15"/>
  <c r="O28" i="15"/>
  <c r="Q28" i="15"/>
  <c r="V28" i="15"/>
  <c r="F29" i="15"/>
  <c r="G29" i="15"/>
  <c r="M29" i="15" s="1"/>
  <c r="I29" i="15"/>
  <c r="K29" i="15"/>
  <c r="O29" i="15"/>
  <c r="Q29" i="15"/>
  <c r="V29" i="15"/>
  <c r="F30" i="15"/>
  <c r="G30" i="15" s="1"/>
  <c r="M30" i="15" s="1"/>
  <c r="I30" i="15"/>
  <c r="K30" i="15"/>
  <c r="O30" i="15"/>
  <c r="Q30" i="15"/>
  <c r="V30" i="15"/>
  <c r="F31" i="15"/>
  <c r="G31" i="15"/>
  <c r="M31" i="15" s="1"/>
  <c r="I31" i="15"/>
  <c r="K31" i="15"/>
  <c r="O31" i="15"/>
  <c r="Q31" i="15"/>
  <c r="V31" i="15"/>
  <c r="F32" i="15"/>
  <c r="G32" i="15" s="1"/>
  <c r="M32" i="15" s="1"/>
  <c r="I32" i="15"/>
  <c r="K32" i="15"/>
  <c r="O32" i="15"/>
  <c r="Q32" i="15"/>
  <c r="V32" i="15"/>
  <c r="F33" i="15"/>
  <c r="G33" i="15"/>
  <c r="M33" i="15" s="1"/>
  <c r="I33" i="15"/>
  <c r="K33" i="15"/>
  <c r="O33" i="15"/>
  <c r="Q33" i="15"/>
  <c r="V33" i="15"/>
  <c r="F34" i="15"/>
  <c r="G34" i="15" s="1"/>
  <c r="M34" i="15" s="1"/>
  <c r="I34" i="15"/>
  <c r="K34" i="15"/>
  <c r="O34" i="15"/>
  <c r="Q34" i="15"/>
  <c r="V34" i="15"/>
  <c r="F35" i="15"/>
  <c r="G35" i="15"/>
  <c r="M35" i="15" s="1"/>
  <c r="I35" i="15"/>
  <c r="K35" i="15"/>
  <c r="O35" i="15"/>
  <c r="Q35" i="15"/>
  <c r="V35" i="15"/>
  <c r="F36" i="15"/>
  <c r="G36" i="15" s="1"/>
  <c r="M36" i="15" s="1"/>
  <c r="I36" i="15"/>
  <c r="K36" i="15"/>
  <c r="O36" i="15"/>
  <c r="Q36" i="15"/>
  <c r="V36" i="15"/>
  <c r="F37" i="15"/>
  <c r="G37" i="15"/>
  <c r="M37" i="15" s="1"/>
  <c r="I37" i="15"/>
  <c r="K37" i="15"/>
  <c r="O37" i="15"/>
  <c r="Q37" i="15"/>
  <c r="V37" i="15"/>
  <c r="F38" i="15"/>
  <c r="G38" i="15" s="1"/>
  <c r="M38" i="15" s="1"/>
  <c r="I38" i="15"/>
  <c r="K38" i="15"/>
  <c r="O38" i="15"/>
  <c r="Q38" i="15"/>
  <c r="V38" i="15"/>
  <c r="F39" i="15"/>
  <c r="G39" i="15"/>
  <c r="M39" i="15" s="1"/>
  <c r="I39" i="15"/>
  <c r="K39" i="15"/>
  <c r="O39" i="15"/>
  <c r="Q39" i="15"/>
  <c r="V39" i="15"/>
  <c r="F40" i="15"/>
  <c r="G40" i="15"/>
  <c r="M40" i="15" s="1"/>
  <c r="I40" i="15"/>
  <c r="K40" i="15"/>
  <c r="O40" i="15"/>
  <c r="Q40" i="15"/>
  <c r="V40" i="15"/>
  <c r="F41" i="15"/>
  <c r="G41" i="15"/>
  <c r="M41" i="15" s="1"/>
  <c r="I41" i="15"/>
  <c r="K41" i="15"/>
  <c r="O41" i="15"/>
  <c r="Q41" i="15"/>
  <c r="V41" i="15"/>
  <c r="F42" i="15"/>
  <c r="G42" i="15" s="1"/>
  <c r="M42" i="15" s="1"/>
  <c r="I42" i="15"/>
  <c r="K42" i="15"/>
  <c r="O42" i="15"/>
  <c r="Q42" i="15"/>
  <c r="V42" i="15"/>
  <c r="F43" i="15"/>
  <c r="G43" i="15"/>
  <c r="M43" i="15" s="1"/>
  <c r="I43" i="15"/>
  <c r="K43" i="15"/>
  <c r="O43" i="15"/>
  <c r="Q43" i="15"/>
  <c r="V43" i="15"/>
  <c r="F44" i="15"/>
  <c r="G44" i="15" s="1"/>
  <c r="M44" i="15" s="1"/>
  <c r="I44" i="15"/>
  <c r="K44" i="15"/>
  <c r="O44" i="15"/>
  <c r="Q44" i="15"/>
  <c r="V44" i="15"/>
  <c r="F45" i="15"/>
  <c r="G45" i="15"/>
  <c r="M45" i="15" s="1"/>
  <c r="I45" i="15"/>
  <c r="K45" i="15"/>
  <c r="O45" i="15"/>
  <c r="Q45" i="15"/>
  <c r="V45" i="15"/>
  <c r="F46" i="15"/>
  <c r="G46" i="15" s="1"/>
  <c r="M46" i="15" s="1"/>
  <c r="I46" i="15"/>
  <c r="K46" i="15"/>
  <c r="O46" i="15"/>
  <c r="Q46" i="15"/>
  <c r="V46" i="15"/>
  <c r="F47" i="15"/>
  <c r="G47" i="15"/>
  <c r="M47" i="15" s="1"/>
  <c r="I47" i="15"/>
  <c r="K47" i="15"/>
  <c r="O47" i="15"/>
  <c r="Q47" i="15"/>
  <c r="V47" i="15"/>
  <c r="F48" i="15"/>
  <c r="G48" i="15" s="1"/>
  <c r="M48" i="15" s="1"/>
  <c r="I48" i="15"/>
  <c r="K48" i="15"/>
  <c r="O48" i="15"/>
  <c r="Q48" i="15"/>
  <c r="V48" i="15"/>
  <c r="F49" i="15"/>
  <c r="G49" i="15"/>
  <c r="M49" i="15" s="1"/>
  <c r="I49" i="15"/>
  <c r="K49" i="15"/>
  <c r="O49" i="15"/>
  <c r="Q49" i="15"/>
  <c r="V49" i="15"/>
  <c r="F50" i="15"/>
  <c r="G50" i="15" s="1"/>
  <c r="M50" i="15" s="1"/>
  <c r="I50" i="15"/>
  <c r="K50" i="15"/>
  <c r="O50" i="15"/>
  <c r="Q50" i="15"/>
  <c r="V50" i="15"/>
  <c r="F51" i="15"/>
  <c r="G51" i="15"/>
  <c r="M51" i="15" s="1"/>
  <c r="I51" i="15"/>
  <c r="K51" i="15"/>
  <c r="O51" i="15"/>
  <c r="Q51" i="15"/>
  <c r="V51" i="15"/>
  <c r="F52" i="15"/>
  <c r="G52" i="15" s="1"/>
  <c r="M52" i="15" s="1"/>
  <c r="I52" i="15"/>
  <c r="K52" i="15"/>
  <c r="O52" i="15"/>
  <c r="Q52" i="15"/>
  <c r="V52" i="15"/>
  <c r="F53" i="15"/>
  <c r="G53" i="15"/>
  <c r="M53" i="15" s="1"/>
  <c r="I53" i="15"/>
  <c r="K53" i="15"/>
  <c r="O53" i="15"/>
  <c r="Q53" i="15"/>
  <c r="V53" i="15"/>
  <c r="F54" i="15"/>
  <c r="G54" i="15" s="1"/>
  <c r="M54" i="15" s="1"/>
  <c r="I54" i="15"/>
  <c r="K54" i="15"/>
  <c r="O54" i="15"/>
  <c r="Q54" i="15"/>
  <c r="V54" i="15"/>
  <c r="F55" i="15"/>
  <c r="G55" i="15"/>
  <c r="M55" i="15" s="1"/>
  <c r="I55" i="15"/>
  <c r="K55" i="15"/>
  <c r="O55" i="15"/>
  <c r="Q55" i="15"/>
  <c r="V55" i="15"/>
  <c r="F56" i="15"/>
  <c r="G56" i="15"/>
  <c r="M56" i="15" s="1"/>
  <c r="I56" i="15"/>
  <c r="K56" i="15"/>
  <c r="O56" i="15"/>
  <c r="Q56" i="15"/>
  <c r="V56" i="15"/>
  <c r="F57" i="15"/>
  <c r="G57" i="15"/>
  <c r="M57" i="15" s="1"/>
  <c r="I57" i="15"/>
  <c r="K57" i="15"/>
  <c r="O57" i="15"/>
  <c r="Q57" i="15"/>
  <c r="V57" i="15"/>
  <c r="F58" i="15"/>
  <c r="G58" i="15" s="1"/>
  <c r="M58" i="15" s="1"/>
  <c r="I58" i="15"/>
  <c r="K58" i="15"/>
  <c r="O58" i="15"/>
  <c r="Q58" i="15"/>
  <c r="V58" i="15"/>
  <c r="F59" i="15"/>
  <c r="G59" i="15"/>
  <c r="M59" i="15" s="1"/>
  <c r="I59" i="15"/>
  <c r="K59" i="15"/>
  <c r="O59" i="15"/>
  <c r="Q59" i="15"/>
  <c r="V59" i="15"/>
  <c r="F60" i="15"/>
  <c r="G60" i="15" s="1"/>
  <c r="M60" i="15" s="1"/>
  <c r="I60" i="15"/>
  <c r="K60" i="15"/>
  <c r="O60" i="15"/>
  <c r="Q60" i="15"/>
  <c r="V60" i="15"/>
  <c r="F61" i="15"/>
  <c r="G61" i="15"/>
  <c r="M61" i="15" s="1"/>
  <c r="I61" i="15"/>
  <c r="K61" i="15"/>
  <c r="O61" i="15"/>
  <c r="Q61" i="15"/>
  <c r="V61" i="15"/>
  <c r="F62" i="15"/>
  <c r="G62" i="15" s="1"/>
  <c r="M62" i="15" s="1"/>
  <c r="I62" i="15"/>
  <c r="K62" i="15"/>
  <c r="O62" i="15"/>
  <c r="Q62" i="15"/>
  <c r="V62" i="15"/>
  <c r="AE64" i="15"/>
  <c r="F43" i="1" s="1"/>
  <c r="F9" i="14"/>
  <c r="G9" i="14" s="1"/>
  <c r="I9" i="14"/>
  <c r="K9" i="14"/>
  <c r="O9" i="14"/>
  <c r="O8" i="14" s="1"/>
  <c r="Q9" i="14"/>
  <c r="V9" i="14"/>
  <c r="F10" i="14"/>
  <c r="G10" i="14" s="1"/>
  <c r="M10" i="14" s="1"/>
  <c r="I10" i="14"/>
  <c r="K10" i="14"/>
  <c r="O10" i="14"/>
  <c r="Q10" i="14"/>
  <c r="V10" i="14"/>
  <c r="F11" i="14"/>
  <c r="G11" i="14" s="1"/>
  <c r="M11" i="14" s="1"/>
  <c r="I11" i="14"/>
  <c r="K11" i="14"/>
  <c r="O11" i="14"/>
  <c r="Q11" i="14"/>
  <c r="V11" i="14"/>
  <c r="F12" i="14"/>
  <c r="G12" i="14" s="1"/>
  <c r="M12" i="14" s="1"/>
  <c r="I12" i="14"/>
  <c r="K12" i="14"/>
  <c r="O12" i="14"/>
  <c r="Q12" i="14"/>
  <c r="V12" i="14"/>
  <c r="AE14" i="14"/>
  <c r="F42" i="1" s="1"/>
  <c r="F9" i="13"/>
  <c r="G9" i="13" s="1"/>
  <c r="I9" i="13"/>
  <c r="K9" i="13"/>
  <c r="O9" i="13"/>
  <c r="Q9" i="13"/>
  <c r="Q8" i="13" s="1"/>
  <c r="V9" i="13"/>
  <c r="F10" i="13"/>
  <c r="G10" i="13" s="1"/>
  <c r="M10" i="13" s="1"/>
  <c r="I10" i="13"/>
  <c r="K10" i="13"/>
  <c r="O10" i="13"/>
  <c r="Q10" i="13"/>
  <c r="V10" i="13"/>
  <c r="F11" i="13"/>
  <c r="G11" i="13" s="1"/>
  <c r="M11" i="13" s="1"/>
  <c r="I11" i="13"/>
  <c r="K11" i="13"/>
  <c r="O11" i="13"/>
  <c r="Q11" i="13"/>
  <c r="V11" i="13"/>
  <c r="F12" i="13"/>
  <c r="G12" i="13" s="1"/>
  <c r="M12" i="13" s="1"/>
  <c r="I12" i="13"/>
  <c r="K12" i="13"/>
  <c r="O12" i="13"/>
  <c r="Q12" i="13"/>
  <c r="V12" i="13"/>
  <c r="F13" i="13"/>
  <c r="G13" i="13" s="1"/>
  <c r="M13" i="13" s="1"/>
  <c r="I13" i="13"/>
  <c r="K13" i="13"/>
  <c r="O13" i="13"/>
  <c r="Q13" i="13"/>
  <c r="V13" i="13"/>
  <c r="F14" i="13"/>
  <c r="G14" i="13" s="1"/>
  <c r="M14" i="13" s="1"/>
  <c r="I14" i="13"/>
  <c r="K14" i="13"/>
  <c r="O14" i="13"/>
  <c r="Q14" i="13"/>
  <c r="V14" i="13"/>
  <c r="F15" i="13"/>
  <c r="G15" i="13" s="1"/>
  <c r="M15" i="13" s="1"/>
  <c r="I15" i="13"/>
  <c r="K15" i="13"/>
  <c r="O15" i="13"/>
  <c r="Q15" i="13"/>
  <c r="V15" i="13"/>
  <c r="F17" i="13"/>
  <c r="G17" i="13"/>
  <c r="M17" i="13" s="1"/>
  <c r="I17" i="13"/>
  <c r="I16" i="13" s="1"/>
  <c r="G195" i="1" s="1"/>
  <c r="K17" i="13"/>
  <c r="K16" i="13" s="1"/>
  <c r="H195" i="1" s="1"/>
  <c r="O17" i="13"/>
  <c r="Q17" i="13"/>
  <c r="Q16" i="13" s="1"/>
  <c r="V17" i="13"/>
  <c r="F18" i="13"/>
  <c r="G18" i="13" s="1"/>
  <c r="M18" i="13" s="1"/>
  <c r="I18" i="13"/>
  <c r="K18" i="13"/>
  <c r="O18" i="13"/>
  <c r="Q18" i="13"/>
  <c r="V18" i="13"/>
  <c r="AE20" i="13"/>
  <c r="F41" i="1" s="1"/>
  <c r="F9" i="12"/>
  <c r="G9" i="12" s="1"/>
  <c r="I9" i="12"/>
  <c r="K9" i="12"/>
  <c r="O9" i="12"/>
  <c r="Q9" i="12"/>
  <c r="V9" i="12"/>
  <c r="F12" i="12"/>
  <c r="G12" i="12" s="1"/>
  <c r="M12" i="12" s="1"/>
  <c r="I12" i="12"/>
  <c r="K12" i="12"/>
  <c r="O12" i="12"/>
  <c r="Q12" i="12"/>
  <c r="V12" i="12"/>
  <c r="F15" i="12"/>
  <c r="G15" i="12" s="1"/>
  <c r="M15" i="12" s="1"/>
  <c r="I15" i="12"/>
  <c r="K15" i="12"/>
  <c r="O15" i="12"/>
  <c r="Q15" i="12"/>
  <c r="V15" i="12"/>
  <c r="F17" i="12"/>
  <c r="G17" i="12" s="1"/>
  <c r="M17" i="12" s="1"/>
  <c r="I17" i="12"/>
  <c r="K17" i="12"/>
  <c r="O17" i="12"/>
  <c r="Q17" i="12"/>
  <c r="V17" i="12"/>
  <c r="F20" i="12"/>
  <c r="G20" i="12" s="1"/>
  <c r="M20" i="12" s="1"/>
  <c r="I20" i="12"/>
  <c r="K20" i="12"/>
  <c r="O20" i="12"/>
  <c r="Q20" i="12"/>
  <c r="V20" i="12"/>
  <c r="F21" i="12"/>
  <c r="G21" i="12" s="1"/>
  <c r="M21" i="12" s="1"/>
  <c r="I21" i="12"/>
  <c r="K21" i="12"/>
  <c r="O21" i="12"/>
  <c r="Q21" i="12"/>
  <c r="V21" i="12"/>
  <c r="F23" i="12"/>
  <c r="G23" i="12" s="1"/>
  <c r="M23" i="12" s="1"/>
  <c r="I23" i="12"/>
  <c r="K23" i="12"/>
  <c r="O23" i="12"/>
  <c r="Q23" i="12"/>
  <c r="V23" i="12"/>
  <c r="F25" i="12"/>
  <c r="G25" i="12" s="1"/>
  <c r="M25" i="12" s="1"/>
  <c r="I25" i="12"/>
  <c r="K25" i="12"/>
  <c r="O25" i="12"/>
  <c r="Q25" i="12"/>
  <c r="V25" i="12"/>
  <c r="F27" i="12"/>
  <c r="G27" i="12" s="1"/>
  <c r="M27" i="12" s="1"/>
  <c r="I27" i="12"/>
  <c r="K27" i="12"/>
  <c r="O27" i="12"/>
  <c r="Q27" i="12"/>
  <c r="V27" i="12"/>
  <c r="F29" i="12"/>
  <c r="G29" i="12" s="1"/>
  <c r="M29" i="12" s="1"/>
  <c r="I29" i="12"/>
  <c r="K29" i="12"/>
  <c r="O29" i="12"/>
  <c r="Q29" i="12"/>
  <c r="V29" i="12"/>
  <c r="F31" i="12"/>
  <c r="G31" i="12" s="1"/>
  <c r="M31" i="12" s="1"/>
  <c r="I31" i="12"/>
  <c r="K31" i="12"/>
  <c r="O31" i="12"/>
  <c r="Q31" i="12"/>
  <c r="V31" i="12"/>
  <c r="F33" i="12"/>
  <c r="G33" i="12" s="1"/>
  <c r="M33" i="12" s="1"/>
  <c r="I33" i="12"/>
  <c r="K33" i="12"/>
  <c r="O33" i="12"/>
  <c r="Q33" i="12"/>
  <c r="V33" i="12"/>
  <c r="F35" i="12"/>
  <c r="G35" i="12" s="1"/>
  <c r="M35" i="12" s="1"/>
  <c r="I35" i="12"/>
  <c r="K35" i="12"/>
  <c r="O35" i="12"/>
  <c r="Q35" i="12"/>
  <c r="V35" i="12"/>
  <c r="F37" i="12"/>
  <c r="G37" i="12" s="1"/>
  <c r="M37" i="12" s="1"/>
  <c r="I37" i="12"/>
  <c r="K37" i="12"/>
  <c r="O37" i="12"/>
  <c r="Q37" i="12"/>
  <c r="V37" i="12"/>
  <c r="F39" i="12"/>
  <c r="G39" i="12" s="1"/>
  <c r="M39" i="12" s="1"/>
  <c r="I39" i="12"/>
  <c r="K39" i="12"/>
  <c r="O39" i="12"/>
  <c r="Q39" i="12"/>
  <c r="V39" i="12"/>
  <c r="F40" i="12"/>
  <c r="G40" i="12" s="1"/>
  <c r="M40" i="12" s="1"/>
  <c r="I40" i="12"/>
  <c r="K40" i="12"/>
  <c r="O40" i="12"/>
  <c r="Q40" i="12"/>
  <c r="V40" i="12"/>
  <c r="F42" i="12"/>
  <c r="G42" i="12"/>
  <c r="M42" i="12" s="1"/>
  <c r="I42" i="12"/>
  <c r="K42" i="12"/>
  <c r="O42" i="12"/>
  <c r="Q42" i="12"/>
  <c r="V42" i="12"/>
  <c r="F45" i="12"/>
  <c r="G45" i="12" s="1"/>
  <c r="M45" i="12" s="1"/>
  <c r="I45" i="12"/>
  <c r="K45" i="12"/>
  <c r="O45" i="12"/>
  <c r="Q45" i="12"/>
  <c r="V45" i="12"/>
  <c r="F47" i="12"/>
  <c r="G47" i="12"/>
  <c r="M47" i="12" s="1"/>
  <c r="I47" i="12"/>
  <c r="K47" i="12"/>
  <c r="O47" i="12"/>
  <c r="Q47" i="12"/>
  <c r="V47" i="12"/>
  <c r="F49" i="12"/>
  <c r="G49" i="12" s="1"/>
  <c r="M49" i="12" s="1"/>
  <c r="I49" i="12"/>
  <c r="K49" i="12"/>
  <c r="O49" i="12"/>
  <c r="Q49" i="12"/>
  <c r="V49" i="12"/>
  <c r="F52" i="12"/>
  <c r="G52" i="12"/>
  <c r="M52" i="12" s="1"/>
  <c r="I52" i="12"/>
  <c r="K52" i="12"/>
  <c r="O52" i="12"/>
  <c r="Q52" i="12"/>
  <c r="V52" i="12"/>
  <c r="F54" i="12"/>
  <c r="G54" i="12" s="1"/>
  <c r="M54" i="12" s="1"/>
  <c r="I54" i="12"/>
  <c r="K54" i="12"/>
  <c r="O54" i="12"/>
  <c r="Q54" i="12"/>
  <c r="V54" i="12"/>
  <c r="F57" i="12"/>
  <c r="G57" i="12"/>
  <c r="M57" i="12" s="1"/>
  <c r="I57" i="12"/>
  <c r="K57" i="12"/>
  <c r="O57" i="12"/>
  <c r="Q57" i="12"/>
  <c r="V57" i="12"/>
  <c r="F59" i="12"/>
  <c r="G59" i="12" s="1"/>
  <c r="M59" i="12" s="1"/>
  <c r="I59" i="12"/>
  <c r="K59" i="12"/>
  <c r="O59" i="12"/>
  <c r="Q59" i="12"/>
  <c r="V59" i="12"/>
  <c r="F60" i="12"/>
  <c r="G60" i="12"/>
  <c r="M60" i="12" s="1"/>
  <c r="I60" i="12"/>
  <c r="K60" i="12"/>
  <c r="O60" i="12"/>
  <c r="Q60" i="12"/>
  <c r="V60" i="12"/>
  <c r="F63" i="12"/>
  <c r="G63" i="12" s="1"/>
  <c r="M63" i="12" s="1"/>
  <c r="I63" i="12"/>
  <c r="K63" i="12"/>
  <c r="O63" i="12"/>
  <c r="Q63" i="12"/>
  <c r="V63" i="12"/>
  <c r="F64" i="12"/>
  <c r="G64" i="12"/>
  <c r="M64" i="12" s="1"/>
  <c r="I64" i="12"/>
  <c r="K64" i="12"/>
  <c r="O64" i="12"/>
  <c r="Q64" i="12"/>
  <c r="V64" i="12"/>
  <c r="F66" i="12"/>
  <c r="G66" i="12" s="1"/>
  <c r="M66" i="12" s="1"/>
  <c r="I66" i="12"/>
  <c r="K66" i="12"/>
  <c r="O66" i="12"/>
  <c r="Q66" i="12"/>
  <c r="V66" i="12"/>
  <c r="F67" i="12"/>
  <c r="G67" i="12" s="1"/>
  <c r="M67" i="12" s="1"/>
  <c r="I67" i="12"/>
  <c r="K67" i="12"/>
  <c r="O67" i="12"/>
  <c r="Q67" i="12"/>
  <c r="V67" i="12"/>
  <c r="F69" i="12"/>
  <c r="G69" i="12" s="1"/>
  <c r="M69" i="12" s="1"/>
  <c r="I69" i="12"/>
  <c r="K69" i="12"/>
  <c r="O69" i="12"/>
  <c r="Q69" i="12"/>
  <c r="V69" i="12"/>
  <c r="F70" i="12"/>
  <c r="G70" i="12"/>
  <c r="M70" i="12" s="1"/>
  <c r="I70" i="12"/>
  <c r="K70" i="12"/>
  <c r="O70" i="12"/>
  <c r="Q70" i="12"/>
  <c r="V70" i="12"/>
  <c r="F73" i="12"/>
  <c r="G73" i="12"/>
  <c r="M73" i="12" s="1"/>
  <c r="I73" i="12"/>
  <c r="K73" i="12"/>
  <c r="O73" i="12"/>
  <c r="Q73" i="12"/>
  <c r="V73" i="12"/>
  <c r="V72" i="12" s="1"/>
  <c r="F76" i="12"/>
  <c r="G76" i="12"/>
  <c r="M76" i="12" s="1"/>
  <c r="I76" i="12"/>
  <c r="K76" i="12"/>
  <c r="O76" i="12"/>
  <c r="Q76" i="12"/>
  <c r="V76" i="12"/>
  <c r="F78" i="12"/>
  <c r="G78" i="12" s="1"/>
  <c r="M78" i="12" s="1"/>
  <c r="I78" i="12"/>
  <c r="K78" i="12"/>
  <c r="O78" i="12"/>
  <c r="Q78" i="12"/>
  <c r="V78" i="12"/>
  <c r="F82" i="12"/>
  <c r="G82" i="12"/>
  <c r="M82" i="12" s="1"/>
  <c r="I82" i="12"/>
  <c r="K82" i="12"/>
  <c r="O82" i="12"/>
  <c r="Q82" i="12"/>
  <c r="V82" i="12"/>
  <c r="F84" i="12"/>
  <c r="G84" i="12" s="1"/>
  <c r="M84" i="12" s="1"/>
  <c r="I84" i="12"/>
  <c r="K84" i="12"/>
  <c r="O84" i="12"/>
  <c r="Q84" i="12"/>
  <c r="V84" i="12"/>
  <c r="F86" i="12"/>
  <c r="G86" i="12"/>
  <c r="M86" i="12" s="1"/>
  <c r="I86" i="12"/>
  <c r="K86" i="12"/>
  <c r="O86" i="12"/>
  <c r="Q86" i="12"/>
  <c r="V86" i="12"/>
  <c r="F87" i="12"/>
  <c r="G87" i="12" s="1"/>
  <c r="M87" i="12" s="1"/>
  <c r="I87" i="12"/>
  <c r="K87" i="12"/>
  <c r="O87" i="12"/>
  <c r="Q87" i="12"/>
  <c r="V87" i="12"/>
  <c r="F89" i="12"/>
  <c r="G89" i="12"/>
  <c r="M89" i="12" s="1"/>
  <c r="I89" i="12"/>
  <c r="K89" i="12"/>
  <c r="O89" i="12"/>
  <c r="Q89" i="12"/>
  <c r="V89" i="12"/>
  <c r="F92" i="12"/>
  <c r="G92" i="12" s="1"/>
  <c r="M92" i="12" s="1"/>
  <c r="I92" i="12"/>
  <c r="K92" i="12"/>
  <c r="O92" i="12"/>
  <c r="Q92" i="12"/>
  <c r="V92" i="12"/>
  <c r="F93" i="12"/>
  <c r="G93" i="12"/>
  <c r="M93" i="12" s="1"/>
  <c r="I93" i="12"/>
  <c r="K93" i="12"/>
  <c r="O93" i="12"/>
  <c r="Q93" i="12"/>
  <c r="V93" i="12"/>
  <c r="F94" i="12"/>
  <c r="G94" i="12" s="1"/>
  <c r="M94" i="12" s="1"/>
  <c r="I94" i="12"/>
  <c r="K94" i="12"/>
  <c r="O94" i="12"/>
  <c r="Q94" i="12"/>
  <c r="V94" i="12"/>
  <c r="F96" i="12"/>
  <c r="G96" i="12"/>
  <c r="M96" i="12" s="1"/>
  <c r="I96" i="12"/>
  <c r="K96" i="12"/>
  <c r="O96" i="12"/>
  <c r="Q96" i="12"/>
  <c r="V96" i="12"/>
  <c r="F98" i="12"/>
  <c r="G98" i="12" s="1"/>
  <c r="M98" i="12" s="1"/>
  <c r="I98" i="12"/>
  <c r="K98" i="12"/>
  <c r="O98" i="12"/>
  <c r="Q98" i="12"/>
  <c r="V98" i="12"/>
  <c r="F101" i="12"/>
  <c r="G101" i="12" s="1"/>
  <c r="M101" i="12" s="1"/>
  <c r="I101" i="12"/>
  <c r="K101" i="12"/>
  <c r="O101" i="12"/>
  <c r="Q101" i="12"/>
  <c r="V101" i="12"/>
  <c r="F104" i="12"/>
  <c r="G104" i="12" s="1"/>
  <c r="M104" i="12" s="1"/>
  <c r="I104" i="12"/>
  <c r="K104" i="12"/>
  <c r="O104" i="12"/>
  <c r="Q104" i="12"/>
  <c r="V104" i="12"/>
  <c r="F105" i="12"/>
  <c r="G105" i="12"/>
  <c r="M105" i="12" s="1"/>
  <c r="I105" i="12"/>
  <c r="K105" i="12"/>
  <c r="O105" i="12"/>
  <c r="Q105" i="12"/>
  <c r="V105" i="12"/>
  <c r="F107" i="12"/>
  <c r="G107" i="12"/>
  <c r="M107" i="12" s="1"/>
  <c r="I107" i="12"/>
  <c r="K107" i="12"/>
  <c r="O107" i="12"/>
  <c r="Q107" i="12"/>
  <c r="V107" i="12"/>
  <c r="F109" i="12"/>
  <c r="G109" i="12"/>
  <c r="M109" i="12" s="1"/>
  <c r="I109" i="12"/>
  <c r="K109" i="12"/>
  <c r="O109" i="12"/>
  <c r="Q109" i="12"/>
  <c r="V109" i="12"/>
  <c r="F111" i="12"/>
  <c r="G111" i="12" s="1"/>
  <c r="M111" i="12" s="1"/>
  <c r="I111" i="12"/>
  <c r="K111" i="12"/>
  <c r="O111" i="12"/>
  <c r="Q111" i="12"/>
  <c r="V111" i="12"/>
  <c r="F113" i="12"/>
  <c r="G113" i="12"/>
  <c r="M113" i="12" s="1"/>
  <c r="I113" i="12"/>
  <c r="K113" i="12"/>
  <c r="O113" i="12"/>
  <c r="Q113" i="12"/>
  <c r="V113" i="12"/>
  <c r="F116" i="12"/>
  <c r="G116" i="12" s="1"/>
  <c r="M116" i="12" s="1"/>
  <c r="I116" i="12"/>
  <c r="K116" i="12"/>
  <c r="O116" i="12"/>
  <c r="Q116" i="12"/>
  <c r="V116" i="12"/>
  <c r="F117" i="12"/>
  <c r="G117" i="12"/>
  <c r="M117" i="12" s="1"/>
  <c r="I117" i="12"/>
  <c r="K117" i="12"/>
  <c r="O117" i="12"/>
  <c r="Q117" i="12"/>
  <c r="V117" i="12"/>
  <c r="F119" i="12"/>
  <c r="G119" i="12" s="1"/>
  <c r="M119" i="12" s="1"/>
  <c r="I119" i="12"/>
  <c r="K119" i="12"/>
  <c r="O119" i="12"/>
  <c r="Q119" i="12"/>
  <c r="V119" i="12"/>
  <c r="F122" i="12"/>
  <c r="G122" i="12"/>
  <c r="I122" i="12"/>
  <c r="K122" i="12"/>
  <c r="O122" i="12"/>
  <c r="Q122" i="12"/>
  <c r="V122" i="12"/>
  <c r="F125" i="12"/>
  <c r="G125" i="12"/>
  <c r="M125" i="12" s="1"/>
  <c r="I125" i="12"/>
  <c r="K125" i="12"/>
  <c r="O125" i="12"/>
  <c r="Q125" i="12"/>
  <c r="V125" i="12"/>
  <c r="F130" i="12"/>
  <c r="G130" i="12"/>
  <c r="M130" i="12" s="1"/>
  <c r="I130" i="12"/>
  <c r="K130" i="12"/>
  <c r="O130" i="12"/>
  <c r="Q130" i="12"/>
  <c r="V130" i="12"/>
  <c r="F131" i="12"/>
  <c r="G131" i="12"/>
  <c r="M131" i="12" s="1"/>
  <c r="I131" i="12"/>
  <c r="K131" i="12"/>
  <c r="O131" i="12"/>
  <c r="Q131" i="12"/>
  <c r="V131" i="12"/>
  <c r="F133" i="12"/>
  <c r="G133" i="12"/>
  <c r="M133" i="12" s="1"/>
  <c r="I133" i="12"/>
  <c r="K133" i="12"/>
  <c r="O133" i="12"/>
  <c r="Q133" i="12"/>
  <c r="V133" i="12"/>
  <c r="F135" i="12"/>
  <c r="G135" i="12"/>
  <c r="M135" i="12" s="1"/>
  <c r="I135" i="12"/>
  <c r="K135" i="12"/>
  <c r="O135" i="12"/>
  <c r="Q135" i="12"/>
  <c r="V135" i="12"/>
  <c r="F136" i="12"/>
  <c r="G136" i="12"/>
  <c r="M136" i="12" s="1"/>
  <c r="I136" i="12"/>
  <c r="K136" i="12"/>
  <c r="O136" i="12"/>
  <c r="Q136" i="12"/>
  <c r="V136" i="12"/>
  <c r="F137" i="12"/>
  <c r="G137" i="12"/>
  <c r="M137" i="12" s="1"/>
  <c r="I137" i="12"/>
  <c r="K137" i="12"/>
  <c r="O137" i="12"/>
  <c r="Q137" i="12"/>
  <c r="V137" i="12"/>
  <c r="F138" i="12"/>
  <c r="G138" i="12"/>
  <c r="M138" i="12" s="1"/>
  <c r="I138" i="12"/>
  <c r="K138" i="12"/>
  <c r="O138" i="12"/>
  <c r="Q138" i="12"/>
  <c r="V138" i="12"/>
  <c r="F140" i="12"/>
  <c r="G140" i="12"/>
  <c r="M140" i="12" s="1"/>
  <c r="I140" i="12"/>
  <c r="K140" i="12"/>
  <c r="O140" i="12"/>
  <c r="Q140" i="12"/>
  <c r="V140" i="12"/>
  <c r="F142" i="12"/>
  <c r="G142" i="12"/>
  <c r="M142" i="12" s="1"/>
  <c r="I142" i="12"/>
  <c r="K142" i="12"/>
  <c r="O142" i="12"/>
  <c r="Q142" i="12"/>
  <c r="V142" i="12"/>
  <c r="F145" i="12"/>
  <c r="G145" i="12"/>
  <c r="M145" i="12" s="1"/>
  <c r="I145" i="12"/>
  <c r="K145" i="12"/>
  <c r="O145" i="12"/>
  <c r="Q145" i="12"/>
  <c r="V145" i="12"/>
  <c r="F146" i="12"/>
  <c r="G146" i="12"/>
  <c r="M146" i="12" s="1"/>
  <c r="I146" i="12"/>
  <c r="K146" i="12"/>
  <c r="O146" i="12"/>
  <c r="Q146" i="12"/>
  <c r="V146" i="12"/>
  <c r="F148" i="12"/>
  <c r="G148" i="12" s="1"/>
  <c r="I148" i="12"/>
  <c r="K148" i="12"/>
  <c r="O148" i="12"/>
  <c r="Q148" i="12"/>
  <c r="V148" i="12"/>
  <c r="F150" i="12"/>
  <c r="G150" i="12" s="1"/>
  <c r="M150" i="12" s="1"/>
  <c r="I150" i="12"/>
  <c r="K150" i="12"/>
  <c r="O150" i="12"/>
  <c r="Q150" i="12"/>
  <c r="V150" i="12"/>
  <c r="F153" i="12"/>
  <c r="G153" i="12" s="1"/>
  <c r="M153" i="12" s="1"/>
  <c r="I153" i="12"/>
  <c r="K153" i="12"/>
  <c r="O153" i="12"/>
  <c r="Q153" i="12"/>
  <c r="V153" i="12"/>
  <c r="F156" i="12"/>
  <c r="G156" i="12" s="1"/>
  <c r="M156" i="12" s="1"/>
  <c r="I156" i="12"/>
  <c r="K156" i="12"/>
  <c r="O156" i="12"/>
  <c r="Q156" i="12"/>
  <c r="V156" i="12"/>
  <c r="F171" i="12"/>
  <c r="G171" i="12" s="1"/>
  <c r="M171" i="12" s="1"/>
  <c r="I171" i="12"/>
  <c r="K171" i="12"/>
  <c r="O171" i="12"/>
  <c r="Q171" i="12"/>
  <c r="V171" i="12"/>
  <c r="F173" i="12"/>
  <c r="G173" i="12" s="1"/>
  <c r="M173" i="12" s="1"/>
  <c r="I173" i="12"/>
  <c r="K173" i="12"/>
  <c r="O173" i="12"/>
  <c r="Q173" i="12"/>
  <c r="V173" i="12"/>
  <c r="F176" i="12"/>
  <c r="G176" i="12" s="1"/>
  <c r="M176" i="12" s="1"/>
  <c r="I176" i="12"/>
  <c r="K176" i="12"/>
  <c r="O176" i="12"/>
  <c r="Q176" i="12"/>
  <c r="V176" i="12"/>
  <c r="F178" i="12"/>
  <c r="G178" i="12" s="1"/>
  <c r="M178" i="12" s="1"/>
  <c r="I178" i="12"/>
  <c r="K178" i="12"/>
  <c r="O178" i="12"/>
  <c r="Q178" i="12"/>
  <c r="V178" i="12"/>
  <c r="F180" i="12"/>
  <c r="G180" i="12" s="1"/>
  <c r="M180" i="12" s="1"/>
  <c r="I180" i="12"/>
  <c r="K180" i="12"/>
  <c r="O180" i="12"/>
  <c r="Q180" i="12"/>
  <c r="V180" i="12"/>
  <c r="F182" i="12"/>
  <c r="G182" i="12" s="1"/>
  <c r="M182" i="12" s="1"/>
  <c r="I182" i="12"/>
  <c r="K182" i="12"/>
  <c r="O182" i="12"/>
  <c r="Q182" i="12"/>
  <c r="V182" i="12"/>
  <c r="F184" i="12"/>
  <c r="G184" i="12" s="1"/>
  <c r="M184" i="12" s="1"/>
  <c r="I184" i="12"/>
  <c r="K184" i="12"/>
  <c r="O184" i="12"/>
  <c r="Q184" i="12"/>
  <c r="V184" i="12"/>
  <c r="F186" i="12"/>
  <c r="G186" i="12" s="1"/>
  <c r="M186" i="12" s="1"/>
  <c r="I186" i="12"/>
  <c r="K186" i="12"/>
  <c r="O186" i="12"/>
  <c r="Q186" i="12"/>
  <c r="V186" i="12"/>
  <c r="F188" i="12"/>
  <c r="G188" i="12" s="1"/>
  <c r="M188" i="12" s="1"/>
  <c r="I188" i="12"/>
  <c r="K188" i="12"/>
  <c r="O188" i="12"/>
  <c r="Q188" i="12"/>
  <c r="V188" i="12"/>
  <c r="F189" i="12"/>
  <c r="G189" i="12" s="1"/>
  <c r="M189" i="12" s="1"/>
  <c r="I189" i="12"/>
  <c r="K189" i="12"/>
  <c r="O189" i="12"/>
  <c r="Q189" i="12"/>
  <c r="V189" i="12"/>
  <c r="F192" i="12"/>
  <c r="G192" i="12" s="1"/>
  <c r="M192" i="12" s="1"/>
  <c r="I192" i="12"/>
  <c r="K192" i="12"/>
  <c r="O192" i="12"/>
  <c r="Q192" i="12"/>
  <c r="V192" i="12"/>
  <c r="F194" i="12"/>
  <c r="G194" i="12" s="1"/>
  <c r="M194" i="12" s="1"/>
  <c r="I194" i="12"/>
  <c r="K194" i="12"/>
  <c r="O194" i="12"/>
  <c r="Q194" i="12"/>
  <c r="V194" i="12"/>
  <c r="F195" i="12"/>
  <c r="G195" i="12" s="1"/>
  <c r="M195" i="12" s="1"/>
  <c r="I195" i="12"/>
  <c r="K195" i="12"/>
  <c r="O195" i="12"/>
  <c r="Q195" i="12"/>
  <c r="V195" i="12"/>
  <c r="F197" i="12"/>
  <c r="G197" i="12" s="1"/>
  <c r="M197" i="12" s="1"/>
  <c r="I197" i="12"/>
  <c r="K197" i="12"/>
  <c r="O197" i="12"/>
  <c r="Q197" i="12"/>
  <c r="V197" i="12"/>
  <c r="F199" i="12"/>
  <c r="G199" i="12" s="1"/>
  <c r="M199" i="12" s="1"/>
  <c r="I199" i="12"/>
  <c r="K199" i="12"/>
  <c r="O199" i="12"/>
  <c r="Q199" i="12"/>
  <c r="V199" i="12"/>
  <c r="F201" i="12"/>
  <c r="G201" i="12" s="1"/>
  <c r="M201" i="12" s="1"/>
  <c r="I201" i="12"/>
  <c r="K201" i="12"/>
  <c r="O201" i="12"/>
  <c r="Q201" i="12"/>
  <c r="V201" i="12"/>
  <c r="F204" i="12"/>
  <c r="G204" i="12" s="1"/>
  <c r="M204" i="12" s="1"/>
  <c r="I204" i="12"/>
  <c r="K204" i="12"/>
  <c r="O204" i="12"/>
  <c r="Q204" i="12"/>
  <c r="V204" i="12"/>
  <c r="F206" i="12"/>
  <c r="G206" i="12" s="1"/>
  <c r="M206" i="12" s="1"/>
  <c r="I206" i="12"/>
  <c r="K206" i="12"/>
  <c r="O206" i="12"/>
  <c r="Q206" i="12"/>
  <c r="V206" i="12"/>
  <c r="F208" i="12"/>
  <c r="G208" i="12" s="1"/>
  <c r="M208" i="12" s="1"/>
  <c r="I208" i="12"/>
  <c r="K208" i="12"/>
  <c r="O208" i="12"/>
  <c r="Q208" i="12"/>
  <c r="V208" i="12"/>
  <c r="F212" i="12"/>
  <c r="G212" i="12" s="1"/>
  <c r="M212" i="12" s="1"/>
  <c r="I212" i="12"/>
  <c r="K212" i="12"/>
  <c r="O212" i="12"/>
  <c r="Q212" i="12"/>
  <c r="V212" i="12"/>
  <c r="F215" i="12"/>
  <c r="G215" i="12" s="1"/>
  <c r="M215" i="12" s="1"/>
  <c r="I215" i="12"/>
  <c r="K215" i="12"/>
  <c r="O215" i="12"/>
  <c r="Q215" i="12"/>
  <c r="V215" i="12"/>
  <c r="F217" i="12"/>
  <c r="G217" i="12" s="1"/>
  <c r="M217" i="12" s="1"/>
  <c r="I217" i="12"/>
  <c r="K217" i="12"/>
  <c r="O217" i="12"/>
  <c r="Q217" i="12"/>
  <c r="V217" i="12"/>
  <c r="F219" i="12"/>
  <c r="G219" i="12" s="1"/>
  <c r="M219" i="12" s="1"/>
  <c r="I219" i="12"/>
  <c r="K219" i="12"/>
  <c r="O219" i="12"/>
  <c r="Q219" i="12"/>
  <c r="V219" i="12"/>
  <c r="F220" i="12"/>
  <c r="G220" i="12" s="1"/>
  <c r="M220" i="12" s="1"/>
  <c r="I220" i="12"/>
  <c r="K220" i="12"/>
  <c r="O220" i="12"/>
  <c r="Q220" i="12"/>
  <c r="V220" i="12"/>
  <c r="F221" i="12"/>
  <c r="G221" i="12" s="1"/>
  <c r="M221" i="12" s="1"/>
  <c r="I221" i="12"/>
  <c r="K221" i="12"/>
  <c r="O221" i="12"/>
  <c r="Q221" i="12"/>
  <c r="V221" i="12"/>
  <c r="F222" i="12"/>
  <c r="G222" i="12" s="1"/>
  <c r="M222" i="12" s="1"/>
  <c r="I222" i="12"/>
  <c r="K222" i="12"/>
  <c r="O222" i="12"/>
  <c r="Q222" i="12"/>
  <c r="V222" i="12"/>
  <c r="F224" i="12"/>
  <c r="G224" i="12" s="1"/>
  <c r="M224" i="12" s="1"/>
  <c r="I224" i="12"/>
  <c r="K224" i="12"/>
  <c r="O224" i="12"/>
  <c r="Q224" i="12"/>
  <c r="V224" i="12"/>
  <c r="F225" i="12"/>
  <c r="G225" i="12" s="1"/>
  <c r="M225" i="12" s="1"/>
  <c r="I225" i="12"/>
  <c r="K225" i="12"/>
  <c r="O225" i="12"/>
  <c r="Q225" i="12"/>
  <c r="V225" i="12"/>
  <c r="F226" i="12"/>
  <c r="G226" i="12" s="1"/>
  <c r="M226" i="12" s="1"/>
  <c r="I226" i="12"/>
  <c r="K226" i="12"/>
  <c r="O226" i="12"/>
  <c r="Q226" i="12"/>
  <c r="V226" i="12"/>
  <c r="F227" i="12"/>
  <c r="G227" i="12" s="1"/>
  <c r="M227" i="12" s="1"/>
  <c r="I227" i="12"/>
  <c r="K227" i="12"/>
  <c r="O227" i="12"/>
  <c r="Q227" i="12"/>
  <c r="V227" i="12"/>
  <c r="F228" i="12"/>
  <c r="G228" i="12" s="1"/>
  <c r="M228" i="12" s="1"/>
  <c r="I228" i="12"/>
  <c r="K228" i="12"/>
  <c r="O228" i="12"/>
  <c r="Q228" i="12"/>
  <c r="V228" i="12"/>
  <c r="F229" i="12"/>
  <c r="G229" i="12" s="1"/>
  <c r="M229" i="12" s="1"/>
  <c r="I229" i="12"/>
  <c r="K229" i="12"/>
  <c r="O229" i="12"/>
  <c r="Q229" i="12"/>
  <c r="V229" i="12"/>
  <c r="F235" i="12"/>
  <c r="G235" i="12"/>
  <c r="I235" i="12"/>
  <c r="K235" i="12"/>
  <c r="O235" i="12"/>
  <c r="Q235" i="12"/>
  <c r="V235" i="12"/>
  <c r="F237" i="12"/>
  <c r="G237" i="12"/>
  <c r="M237" i="12" s="1"/>
  <c r="I237" i="12"/>
  <c r="K237" i="12"/>
  <c r="O237" i="12"/>
  <c r="Q237" i="12"/>
  <c r="V237" i="12"/>
  <c r="F238" i="12"/>
  <c r="G238" i="12" s="1"/>
  <c r="M238" i="12" s="1"/>
  <c r="I238" i="12"/>
  <c r="K238" i="12"/>
  <c r="O238" i="12"/>
  <c r="Q238" i="12"/>
  <c r="V238" i="12"/>
  <c r="F239" i="12"/>
  <c r="G239" i="12"/>
  <c r="M239" i="12" s="1"/>
  <c r="I239" i="12"/>
  <c r="K239" i="12"/>
  <c r="O239" i="12"/>
  <c r="Q239" i="12"/>
  <c r="V239" i="12"/>
  <c r="F241" i="12"/>
  <c r="G241" i="12"/>
  <c r="M241" i="12" s="1"/>
  <c r="I241" i="12"/>
  <c r="K241" i="12"/>
  <c r="O241" i="12"/>
  <c r="Q241" i="12"/>
  <c r="V241" i="12"/>
  <c r="F243" i="12"/>
  <c r="G243" i="12"/>
  <c r="M243" i="12" s="1"/>
  <c r="I243" i="12"/>
  <c r="K243" i="12"/>
  <c r="O243" i="12"/>
  <c r="Q243" i="12"/>
  <c r="V243" i="12"/>
  <c r="F244" i="12"/>
  <c r="G244" i="12" s="1"/>
  <c r="M244" i="12" s="1"/>
  <c r="I244" i="12"/>
  <c r="K244" i="12"/>
  <c r="O244" i="12"/>
  <c r="Q244" i="12"/>
  <c r="V244" i="12"/>
  <c r="F246" i="12"/>
  <c r="G246" i="12" s="1"/>
  <c r="I246" i="12"/>
  <c r="K246" i="12"/>
  <c r="O246" i="12"/>
  <c r="Q246" i="12"/>
  <c r="V246" i="12"/>
  <c r="F248" i="12"/>
  <c r="G248" i="12" s="1"/>
  <c r="M248" i="12" s="1"/>
  <c r="I248" i="12"/>
  <c r="K248" i="12"/>
  <c r="O248" i="12"/>
  <c r="Q248" i="12"/>
  <c r="V248" i="12"/>
  <c r="F250" i="12"/>
  <c r="G250" i="12" s="1"/>
  <c r="M250" i="12" s="1"/>
  <c r="I250" i="12"/>
  <c r="K250" i="12"/>
  <c r="O250" i="12"/>
  <c r="Q250" i="12"/>
  <c r="V250" i="12"/>
  <c r="F251" i="12"/>
  <c r="G251" i="12" s="1"/>
  <c r="M251" i="12" s="1"/>
  <c r="I251" i="12"/>
  <c r="K251" i="12"/>
  <c r="O251" i="12"/>
  <c r="Q251" i="12"/>
  <c r="V251" i="12"/>
  <c r="F252" i="12"/>
  <c r="G252" i="12" s="1"/>
  <c r="M252" i="12" s="1"/>
  <c r="I252" i="12"/>
  <c r="K252" i="12"/>
  <c r="O252" i="12"/>
  <c r="Q252" i="12"/>
  <c r="V252" i="12"/>
  <c r="F253" i="12"/>
  <c r="G253" i="12" s="1"/>
  <c r="M253" i="12" s="1"/>
  <c r="I253" i="12"/>
  <c r="K253" i="12"/>
  <c r="O253" i="12"/>
  <c r="Q253" i="12"/>
  <c r="V253" i="12"/>
  <c r="F255" i="12"/>
  <c r="G255" i="12"/>
  <c r="I255" i="12"/>
  <c r="K255" i="12"/>
  <c r="O255" i="12"/>
  <c r="O254" i="12" s="1"/>
  <c r="Q255" i="12"/>
  <c r="Q254" i="12" s="1"/>
  <c r="V255" i="12"/>
  <c r="F256" i="12"/>
  <c r="G256" i="12" s="1"/>
  <c r="M256" i="12" s="1"/>
  <c r="I256" i="12"/>
  <c r="K256" i="12"/>
  <c r="O256" i="12"/>
  <c r="Q256" i="12"/>
  <c r="V256" i="12"/>
  <c r="F257" i="12"/>
  <c r="G257" i="12" s="1"/>
  <c r="M257" i="12" s="1"/>
  <c r="I257" i="12"/>
  <c r="K257" i="12"/>
  <c r="O257" i="12"/>
  <c r="Q257" i="12"/>
  <c r="V257" i="12"/>
  <c r="F260" i="12"/>
  <c r="G260" i="12" s="1"/>
  <c r="I260" i="12"/>
  <c r="I259" i="12" s="1"/>
  <c r="G174" i="1" s="1"/>
  <c r="K260" i="12"/>
  <c r="K259" i="12" s="1"/>
  <c r="H174" i="1" s="1"/>
  <c r="O260" i="12"/>
  <c r="O259" i="12" s="1"/>
  <c r="Q260" i="12"/>
  <c r="Q259" i="12" s="1"/>
  <c r="V260" i="12"/>
  <c r="V259" i="12" s="1"/>
  <c r="F262" i="12"/>
  <c r="G262" i="12"/>
  <c r="I262" i="12"/>
  <c r="K262" i="12"/>
  <c r="O262" i="12"/>
  <c r="Q262" i="12"/>
  <c r="V262" i="12"/>
  <c r="F266" i="12"/>
  <c r="G266" i="12"/>
  <c r="M266" i="12" s="1"/>
  <c r="I266" i="12"/>
  <c r="K266" i="12"/>
  <c r="O266" i="12"/>
  <c r="Q266" i="12"/>
  <c r="V266" i="12"/>
  <c r="F268" i="12"/>
  <c r="G268" i="12"/>
  <c r="M268" i="12" s="1"/>
  <c r="I268" i="12"/>
  <c r="K268" i="12"/>
  <c r="O268" i="12"/>
  <c r="Q268" i="12"/>
  <c r="V268" i="12"/>
  <c r="F270" i="12"/>
  <c r="G270" i="12" s="1"/>
  <c r="M270" i="12" s="1"/>
  <c r="I270" i="12"/>
  <c r="K270" i="12"/>
  <c r="O270" i="12"/>
  <c r="Q270" i="12"/>
  <c r="V270" i="12"/>
  <c r="F272" i="12"/>
  <c r="G272" i="12"/>
  <c r="M272" i="12" s="1"/>
  <c r="I272" i="12"/>
  <c r="K272" i="12"/>
  <c r="O272" i="12"/>
  <c r="Q272" i="12"/>
  <c r="V272" i="12"/>
  <c r="F274" i="12"/>
  <c r="G274" i="12" s="1"/>
  <c r="M274" i="12" s="1"/>
  <c r="I274" i="12"/>
  <c r="K274" i="12"/>
  <c r="O274" i="12"/>
  <c r="Q274" i="12"/>
  <c r="V274" i="12"/>
  <c r="F276" i="12"/>
  <c r="G276" i="12"/>
  <c r="M276" i="12" s="1"/>
  <c r="I276" i="12"/>
  <c r="K276" i="12"/>
  <c r="O276" i="12"/>
  <c r="Q276" i="12"/>
  <c r="V276" i="12"/>
  <c r="F277" i="12"/>
  <c r="G277" i="12" s="1"/>
  <c r="M277" i="12" s="1"/>
  <c r="I277" i="12"/>
  <c r="K277" i="12"/>
  <c r="O277" i="12"/>
  <c r="Q277" i="12"/>
  <c r="V277" i="12"/>
  <c r="F279" i="12"/>
  <c r="G279" i="12" s="1"/>
  <c r="M279" i="12" s="1"/>
  <c r="I279" i="12"/>
  <c r="K279" i="12"/>
  <c r="O279" i="12"/>
  <c r="Q279" i="12"/>
  <c r="V279" i="12"/>
  <c r="F280" i="12"/>
  <c r="G280" i="12" s="1"/>
  <c r="M280" i="12" s="1"/>
  <c r="I280" i="12"/>
  <c r="K280" i="12"/>
  <c r="O280" i="12"/>
  <c r="Q280" i="12"/>
  <c r="V280" i="12"/>
  <c r="F282" i="12"/>
  <c r="G282" i="12"/>
  <c r="M282" i="12" s="1"/>
  <c r="I282" i="12"/>
  <c r="I281" i="12" s="1"/>
  <c r="G177" i="1" s="1"/>
  <c r="K282" i="12"/>
  <c r="O282" i="12"/>
  <c r="Q282" i="12"/>
  <c r="V282" i="12"/>
  <c r="F283" i="12"/>
  <c r="G283" i="12" s="1"/>
  <c r="M283" i="12" s="1"/>
  <c r="I283" i="12"/>
  <c r="K283" i="12"/>
  <c r="O283" i="12"/>
  <c r="Q283" i="12"/>
  <c r="V283" i="12"/>
  <c r="F285" i="12"/>
  <c r="G285" i="12"/>
  <c r="M285" i="12" s="1"/>
  <c r="I285" i="12"/>
  <c r="K285" i="12"/>
  <c r="O285" i="12"/>
  <c r="Q285" i="12"/>
  <c r="V285" i="12"/>
  <c r="F287" i="12"/>
  <c r="G287" i="12" s="1"/>
  <c r="M287" i="12" s="1"/>
  <c r="I287" i="12"/>
  <c r="K287" i="12"/>
  <c r="O287" i="12"/>
  <c r="Q287" i="12"/>
  <c r="V287" i="12"/>
  <c r="F288" i="12"/>
  <c r="G288" i="12" s="1"/>
  <c r="M288" i="12" s="1"/>
  <c r="I288" i="12"/>
  <c r="K288" i="12"/>
  <c r="O288" i="12"/>
  <c r="Q288" i="12"/>
  <c r="V288" i="12"/>
  <c r="F290" i="12"/>
  <c r="G290" i="12" s="1"/>
  <c r="M290" i="12" s="1"/>
  <c r="I290" i="12"/>
  <c r="K290" i="12"/>
  <c r="O290" i="12"/>
  <c r="Q290" i="12"/>
  <c r="V290" i="12"/>
  <c r="F292" i="12"/>
  <c r="G292" i="12"/>
  <c r="M292" i="12" s="1"/>
  <c r="I292" i="12"/>
  <c r="K292" i="12"/>
  <c r="O292" i="12"/>
  <c r="Q292" i="12"/>
  <c r="V292" i="12"/>
  <c r="F293" i="12"/>
  <c r="G293" i="12"/>
  <c r="M293" i="12" s="1"/>
  <c r="I293" i="12"/>
  <c r="K293" i="12"/>
  <c r="O293" i="12"/>
  <c r="Q293" i="12"/>
  <c r="V293" i="12"/>
  <c r="F294" i="12"/>
  <c r="G294" i="12"/>
  <c r="M294" i="12" s="1"/>
  <c r="I294" i="12"/>
  <c r="K294" i="12"/>
  <c r="O294" i="12"/>
  <c r="Q294" i="12"/>
  <c r="V294" i="12"/>
  <c r="F295" i="12"/>
  <c r="G295" i="12" s="1"/>
  <c r="M295" i="12" s="1"/>
  <c r="I295" i="12"/>
  <c r="K295" i="12"/>
  <c r="O295" i="12"/>
  <c r="Q295" i="12"/>
  <c r="V295" i="12"/>
  <c r="F296" i="12"/>
  <c r="G296" i="12"/>
  <c r="M296" i="12" s="1"/>
  <c r="I296" i="12"/>
  <c r="K296" i="12"/>
  <c r="O296" i="12"/>
  <c r="Q296" i="12"/>
  <c r="V296" i="12"/>
  <c r="F297" i="12"/>
  <c r="G297" i="12" s="1"/>
  <c r="M297" i="12" s="1"/>
  <c r="I297" i="12"/>
  <c r="K297" i="12"/>
  <c r="O297" i="12"/>
  <c r="Q297" i="12"/>
  <c r="V297" i="12"/>
  <c r="F298" i="12"/>
  <c r="G298" i="12"/>
  <c r="M298" i="12" s="1"/>
  <c r="I298" i="12"/>
  <c r="K298" i="12"/>
  <c r="O298" i="12"/>
  <c r="Q298" i="12"/>
  <c r="V298" i="12"/>
  <c r="F300" i="12"/>
  <c r="G300" i="12" s="1"/>
  <c r="M300" i="12" s="1"/>
  <c r="I300" i="12"/>
  <c r="K300" i="12"/>
  <c r="O300" i="12"/>
  <c r="Q300" i="12"/>
  <c r="V300" i="12"/>
  <c r="F302" i="12"/>
  <c r="G302" i="12" s="1"/>
  <c r="M302" i="12" s="1"/>
  <c r="I302" i="12"/>
  <c r="K302" i="12"/>
  <c r="O302" i="12"/>
  <c r="Q302" i="12"/>
  <c r="V302" i="12"/>
  <c r="F304" i="12"/>
  <c r="G304" i="12" s="1"/>
  <c r="M304" i="12" s="1"/>
  <c r="I304" i="12"/>
  <c r="K304" i="12"/>
  <c r="O304" i="12"/>
  <c r="Q304" i="12"/>
  <c r="V304" i="12"/>
  <c r="F306" i="12"/>
  <c r="G306" i="12"/>
  <c r="M306" i="12" s="1"/>
  <c r="I306" i="12"/>
  <c r="K306" i="12"/>
  <c r="O306" i="12"/>
  <c r="Q306" i="12"/>
  <c r="V306" i="12"/>
  <c r="F308" i="12"/>
  <c r="G308" i="12" s="1"/>
  <c r="M308" i="12" s="1"/>
  <c r="I308" i="12"/>
  <c r="K308" i="12"/>
  <c r="O308" i="12"/>
  <c r="Q308" i="12"/>
  <c r="V308" i="12"/>
  <c r="F320" i="12"/>
  <c r="G320" i="12"/>
  <c r="M320" i="12" s="1"/>
  <c r="I320" i="12"/>
  <c r="K320" i="12"/>
  <c r="O320" i="12"/>
  <c r="Q320" i="12"/>
  <c r="V320" i="12"/>
  <c r="F322" i="12"/>
  <c r="G322" i="12" s="1"/>
  <c r="M322" i="12" s="1"/>
  <c r="I322" i="12"/>
  <c r="K322" i="12"/>
  <c r="O322" i="12"/>
  <c r="Q322" i="12"/>
  <c r="V322" i="12"/>
  <c r="F324" i="12"/>
  <c r="G324" i="12" s="1"/>
  <c r="M324" i="12" s="1"/>
  <c r="I324" i="12"/>
  <c r="K324" i="12"/>
  <c r="O324" i="12"/>
  <c r="Q324" i="12"/>
  <c r="V324" i="12"/>
  <c r="F326" i="12"/>
  <c r="G326" i="12" s="1"/>
  <c r="M326" i="12" s="1"/>
  <c r="I326" i="12"/>
  <c r="K326" i="12"/>
  <c r="O326" i="12"/>
  <c r="Q326" i="12"/>
  <c r="V326" i="12"/>
  <c r="F328" i="12"/>
  <c r="G328" i="12"/>
  <c r="M328" i="12" s="1"/>
  <c r="I328" i="12"/>
  <c r="K328" i="12"/>
  <c r="O328" i="12"/>
  <c r="Q328" i="12"/>
  <c r="V328" i="12"/>
  <c r="F330" i="12"/>
  <c r="G330" i="12"/>
  <c r="M330" i="12" s="1"/>
  <c r="I330" i="12"/>
  <c r="K330" i="12"/>
  <c r="O330" i="12"/>
  <c r="Q330" i="12"/>
  <c r="V330" i="12"/>
  <c r="F332" i="12"/>
  <c r="G332" i="12"/>
  <c r="M332" i="12" s="1"/>
  <c r="I332" i="12"/>
  <c r="K332" i="12"/>
  <c r="O332" i="12"/>
  <c r="Q332" i="12"/>
  <c r="V332" i="12"/>
  <c r="F334" i="12"/>
  <c r="G334" i="12" s="1"/>
  <c r="M334" i="12" s="1"/>
  <c r="I334" i="12"/>
  <c r="K334" i="12"/>
  <c r="O334" i="12"/>
  <c r="Q334" i="12"/>
  <c r="V334" i="12"/>
  <c r="F336" i="12"/>
  <c r="G336" i="12" s="1"/>
  <c r="I336" i="12"/>
  <c r="K336" i="12"/>
  <c r="O336" i="12"/>
  <c r="Q336" i="12"/>
  <c r="V336" i="12"/>
  <c r="V335" i="12" s="1"/>
  <c r="F338" i="12"/>
  <c r="G338" i="12" s="1"/>
  <c r="M338" i="12" s="1"/>
  <c r="I338" i="12"/>
  <c r="K338" i="12"/>
  <c r="O338" i="12"/>
  <c r="Q338" i="12"/>
  <c r="V338" i="12"/>
  <c r="F339" i="12"/>
  <c r="G339" i="12" s="1"/>
  <c r="M339" i="12" s="1"/>
  <c r="I339" i="12"/>
  <c r="K339" i="12"/>
  <c r="O339" i="12"/>
  <c r="Q339" i="12"/>
  <c r="V339" i="12"/>
  <c r="F340" i="12"/>
  <c r="G340" i="12" s="1"/>
  <c r="M340" i="12" s="1"/>
  <c r="I340" i="12"/>
  <c r="K340" i="12"/>
  <c r="O340" i="12"/>
  <c r="Q340" i="12"/>
  <c r="V340" i="12"/>
  <c r="F341" i="12"/>
  <c r="G341" i="12" s="1"/>
  <c r="M341" i="12" s="1"/>
  <c r="I341" i="12"/>
  <c r="K341" i="12"/>
  <c r="O341" i="12"/>
  <c r="Q341" i="12"/>
  <c r="V341" i="12"/>
  <c r="F342" i="12"/>
  <c r="G342" i="12" s="1"/>
  <c r="M342" i="12" s="1"/>
  <c r="I342" i="12"/>
  <c r="K342" i="12"/>
  <c r="O342" i="12"/>
  <c r="Q342" i="12"/>
  <c r="V342" i="12"/>
  <c r="F344" i="12"/>
  <c r="G344" i="12" s="1"/>
  <c r="M344" i="12" s="1"/>
  <c r="I344" i="12"/>
  <c r="K344" i="12"/>
  <c r="O344" i="12"/>
  <c r="Q344" i="12"/>
  <c r="V344" i="12"/>
  <c r="F346" i="12"/>
  <c r="G346" i="12"/>
  <c r="I346" i="12"/>
  <c r="K346" i="12"/>
  <c r="O346" i="12"/>
  <c r="Q346" i="12"/>
  <c r="V346" i="12"/>
  <c r="F347" i="12"/>
  <c r="G347" i="12" s="1"/>
  <c r="M347" i="12" s="1"/>
  <c r="I347" i="12"/>
  <c r="K347" i="12"/>
  <c r="O347" i="12"/>
  <c r="Q347" i="12"/>
  <c r="V347" i="12"/>
  <c r="F348" i="12"/>
  <c r="G348" i="12"/>
  <c r="M348" i="12" s="1"/>
  <c r="I348" i="12"/>
  <c r="K348" i="12"/>
  <c r="O348" i="12"/>
  <c r="Q348" i="12"/>
  <c r="V348" i="12"/>
  <c r="F349" i="12"/>
  <c r="G349" i="12" s="1"/>
  <c r="M349" i="12" s="1"/>
  <c r="I349" i="12"/>
  <c r="K349" i="12"/>
  <c r="O349" i="12"/>
  <c r="Q349" i="12"/>
  <c r="V349" i="12"/>
  <c r="F351" i="12"/>
  <c r="G351" i="12" s="1"/>
  <c r="M351" i="12" s="1"/>
  <c r="I351" i="12"/>
  <c r="K351" i="12"/>
  <c r="O351" i="12"/>
  <c r="Q351" i="12"/>
  <c r="V351" i="12"/>
  <c r="F352" i="12"/>
  <c r="G352" i="12" s="1"/>
  <c r="M352" i="12" s="1"/>
  <c r="I352" i="12"/>
  <c r="K352" i="12"/>
  <c r="O352" i="12"/>
  <c r="Q352" i="12"/>
  <c r="V352" i="12"/>
  <c r="F353" i="12"/>
  <c r="G353" i="12"/>
  <c r="M353" i="12" s="1"/>
  <c r="I353" i="12"/>
  <c r="K353" i="12"/>
  <c r="O353" i="12"/>
  <c r="Q353" i="12"/>
  <c r="V353" i="12"/>
  <c r="F354" i="12"/>
  <c r="G354" i="12"/>
  <c r="M354" i="12" s="1"/>
  <c r="I354" i="12"/>
  <c r="K354" i="12"/>
  <c r="O354" i="12"/>
  <c r="Q354" i="12"/>
  <c r="V354" i="12"/>
  <c r="F355" i="12"/>
  <c r="G355" i="12"/>
  <c r="M355" i="12" s="1"/>
  <c r="I355" i="12"/>
  <c r="K355" i="12"/>
  <c r="O355" i="12"/>
  <c r="Q355" i="12"/>
  <c r="V355" i="12"/>
  <c r="F356" i="12"/>
  <c r="G356" i="12" s="1"/>
  <c r="M356" i="12" s="1"/>
  <c r="I356" i="12"/>
  <c r="K356" i="12"/>
  <c r="O356" i="12"/>
  <c r="Q356" i="12"/>
  <c r="V356" i="12"/>
  <c r="F357" i="12"/>
  <c r="G357" i="12"/>
  <c r="M357" i="12" s="1"/>
  <c r="I357" i="12"/>
  <c r="K357" i="12"/>
  <c r="O357" i="12"/>
  <c r="Q357" i="12"/>
  <c r="V357" i="12"/>
  <c r="F358" i="12"/>
  <c r="G358" i="12" s="1"/>
  <c r="M358" i="12" s="1"/>
  <c r="I358" i="12"/>
  <c r="K358" i="12"/>
  <c r="O358" i="12"/>
  <c r="Q358" i="12"/>
  <c r="V358" i="12"/>
  <c r="F359" i="12"/>
  <c r="G359" i="12"/>
  <c r="M359" i="12" s="1"/>
  <c r="I359" i="12"/>
  <c r="K359" i="12"/>
  <c r="O359" i="12"/>
  <c r="Q359" i="12"/>
  <c r="V359" i="12"/>
  <c r="F361" i="12"/>
  <c r="G361" i="12" s="1"/>
  <c r="M361" i="12" s="1"/>
  <c r="I361" i="12"/>
  <c r="K361" i="12"/>
  <c r="O361" i="12"/>
  <c r="Q361" i="12"/>
  <c r="V361" i="12"/>
  <c r="F362" i="12"/>
  <c r="G362" i="12" s="1"/>
  <c r="M362" i="12" s="1"/>
  <c r="I362" i="12"/>
  <c r="K362" i="12"/>
  <c r="O362" i="12"/>
  <c r="Q362" i="12"/>
  <c r="V362" i="12"/>
  <c r="F363" i="12"/>
  <c r="G363" i="12" s="1"/>
  <c r="M363" i="12" s="1"/>
  <c r="I363" i="12"/>
  <c r="K363" i="12"/>
  <c r="O363" i="12"/>
  <c r="Q363" i="12"/>
  <c r="V363" i="12"/>
  <c r="F364" i="12"/>
  <c r="G364" i="12"/>
  <c r="M364" i="12" s="1"/>
  <c r="I364" i="12"/>
  <c r="K364" i="12"/>
  <c r="O364" i="12"/>
  <c r="Q364" i="12"/>
  <c r="V364" i="12"/>
  <c r="F365" i="12"/>
  <c r="G365" i="12" s="1"/>
  <c r="M365" i="12" s="1"/>
  <c r="I365" i="12"/>
  <c r="K365" i="12"/>
  <c r="O365" i="12"/>
  <c r="Q365" i="12"/>
  <c r="V365" i="12"/>
  <c r="F366" i="12"/>
  <c r="G366" i="12"/>
  <c r="M366" i="12" s="1"/>
  <c r="I366" i="12"/>
  <c r="K366" i="12"/>
  <c r="O366" i="12"/>
  <c r="Q366" i="12"/>
  <c r="V366" i="12"/>
  <c r="F367" i="12"/>
  <c r="G367" i="12" s="1"/>
  <c r="M367" i="12" s="1"/>
  <c r="I367" i="12"/>
  <c r="K367" i="12"/>
  <c r="O367" i="12"/>
  <c r="Q367" i="12"/>
  <c r="V367" i="12"/>
  <c r="F368" i="12"/>
  <c r="G368" i="12" s="1"/>
  <c r="M368" i="12" s="1"/>
  <c r="I368" i="12"/>
  <c r="K368" i="12"/>
  <c r="O368" i="12"/>
  <c r="Q368" i="12"/>
  <c r="V368" i="12"/>
  <c r="F370" i="12"/>
  <c r="G370" i="12" s="1"/>
  <c r="M370" i="12" s="1"/>
  <c r="I370" i="12"/>
  <c r="K370" i="12"/>
  <c r="O370" i="12"/>
  <c r="Q370" i="12"/>
  <c r="V370" i="12"/>
  <c r="F371" i="12"/>
  <c r="G371" i="12"/>
  <c r="M371" i="12" s="1"/>
  <c r="I371" i="12"/>
  <c r="K371" i="12"/>
  <c r="O371" i="12"/>
  <c r="Q371" i="12"/>
  <c r="V371" i="12"/>
  <c r="F372" i="12"/>
  <c r="G372" i="12"/>
  <c r="M372" i="12" s="1"/>
  <c r="I372" i="12"/>
  <c r="K372" i="12"/>
  <c r="O372" i="12"/>
  <c r="Q372" i="12"/>
  <c r="V372" i="12"/>
  <c r="F373" i="12"/>
  <c r="G373" i="12"/>
  <c r="M373" i="12" s="1"/>
  <c r="I373" i="12"/>
  <c r="K373" i="12"/>
  <c r="O373" i="12"/>
  <c r="Q373" i="12"/>
  <c r="V373" i="12"/>
  <c r="F374" i="12"/>
  <c r="G374" i="12" s="1"/>
  <c r="M374" i="12" s="1"/>
  <c r="I374" i="12"/>
  <c r="K374" i="12"/>
  <c r="O374" i="12"/>
  <c r="Q374" i="12"/>
  <c r="V374" i="12"/>
  <c r="F375" i="12"/>
  <c r="G375" i="12"/>
  <c r="M375" i="12" s="1"/>
  <c r="I375" i="12"/>
  <c r="K375" i="12"/>
  <c r="O375" i="12"/>
  <c r="Q375" i="12"/>
  <c r="V375" i="12"/>
  <c r="F376" i="12"/>
  <c r="G376" i="12" s="1"/>
  <c r="M376" i="12" s="1"/>
  <c r="I376" i="12"/>
  <c r="K376" i="12"/>
  <c r="O376" i="12"/>
  <c r="Q376" i="12"/>
  <c r="V376" i="12"/>
  <c r="F377" i="12"/>
  <c r="G377" i="12"/>
  <c r="M377" i="12" s="1"/>
  <c r="I377" i="12"/>
  <c r="K377" i="12"/>
  <c r="O377" i="12"/>
  <c r="Q377" i="12"/>
  <c r="V377" i="12"/>
  <c r="F378" i="12"/>
  <c r="G378" i="12" s="1"/>
  <c r="M378" i="12" s="1"/>
  <c r="I378" i="12"/>
  <c r="K378" i="12"/>
  <c r="O378" i="12"/>
  <c r="Q378" i="12"/>
  <c r="V378" i="12"/>
  <c r="F379" i="12"/>
  <c r="G379" i="12" s="1"/>
  <c r="M379" i="12" s="1"/>
  <c r="I379" i="12"/>
  <c r="K379" i="12"/>
  <c r="O379" i="12"/>
  <c r="Q379" i="12"/>
  <c r="V379" i="12"/>
  <c r="F380" i="12"/>
  <c r="G380" i="12" s="1"/>
  <c r="M380" i="12" s="1"/>
  <c r="I380" i="12"/>
  <c r="K380" i="12"/>
  <c r="O380" i="12"/>
  <c r="Q380" i="12"/>
  <c r="V380" i="12"/>
  <c r="F381" i="12"/>
  <c r="G381" i="12"/>
  <c r="M381" i="12" s="1"/>
  <c r="I381" i="12"/>
  <c r="K381" i="12"/>
  <c r="O381" i="12"/>
  <c r="Q381" i="12"/>
  <c r="V381" i="12"/>
  <c r="F382" i="12"/>
  <c r="G382" i="12" s="1"/>
  <c r="M382" i="12" s="1"/>
  <c r="I382" i="12"/>
  <c r="K382" i="12"/>
  <c r="O382" i="12"/>
  <c r="Q382" i="12"/>
  <c r="V382" i="12"/>
  <c r="F383" i="12"/>
  <c r="G383" i="12"/>
  <c r="M383" i="12" s="1"/>
  <c r="I383" i="12"/>
  <c r="K383" i="12"/>
  <c r="O383" i="12"/>
  <c r="Q383" i="12"/>
  <c r="V383" i="12"/>
  <c r="F384" i="12"/>
  <c r="G384" i="12" s="1"/>
  <c r="M384" i="12" s="1"/>
  <c r="I384" i="12"/>
  <c r="K384" i="12"/>
  <c r="O384" i="12"/>
  <c r="Q384" i="12"/>
  <c r="V384" i="12"/>
  <c r="F385" i="12"/>
  <c r="G385" i="12" s="1"/>
  <c r="M385" i="12" s="1"/>
  <c r="I385" i="12"/>
  <c r="K385" i="12"/>
  <c r="O385" i="12"/>
  <c r="Q385" i="12"/>
  <c r="V385" i="12"/>
  <c r="F386" i="12"/>
  <c r="G386" i="12" s="1"/>
  <c r="M386" i="12" s="1"/>
  <c r="I386" i="12"/>
  <c r="K386" i="12"/>
  <c r="O386" i="12"/>
  <c r="Q386" i="12"/>
  <c r="V386" i="12"/>
  <c r="F387" i="12"/>
  <c r="G387" i="12"/>
  <c r="M387" i="12" s="1"/>
  <c r="I387" i="12"/>
  <c r="K387" i="12"/>
  <c r="O387" i="12"/>
  <c r="Q387" i="12"/>
  <c r="V387" i="12"/>
  <c r="F388" i="12"/>
  <c r="G388" i="12"/>
  <c r="M388" i="12" s="1"/>
  <c r="I388" i="12"/>
  <c r="K388" i="12"/>
  <c r="O388" i="12"/>
  <c r="Q388" i="12"/>
  <c r="V388" i="12"/>
  <c r="F389" i="12"/>
  <c r="G389" i="12"/>
  <c r="M389" i="12" s="1"/>
  <c r="I389" i="12"/>
  <c r="K389" i="12"/>
  <c r="O389" i="12"/>
  <c r="Q389" i="12"/>
  <c r="V389" i="12"/>
  <c r="F390" i="12"/>
  <c r="G390" i="12" s="1"/>
  <c r="M390" i="12" s="1"/>
  <c r="I390" i="12"/>
  <c r="K390" i="12"/>
  <c r="O390" i="12"/>
  <c r="Q390" i="12"/>
  <c r="V390" i="12"/>
  <c r="F392" i="12"/>
  <c r="G392" i="12" s="1"/>
  <c r="I392" i="12"/>
  <c r="K392" i="12"/>
  <c r="O392" i="12"/>
  <c r="Q392" i="12"/>
  <c r="V392" i="12"/>
  <c r="F394" i="12"/>
  <c r="G394" i="12" s="1"/>
  <c r="M394" i="12" s="1"/>
  <c r="I394" i="12"/>
  <c r="K394" i="12"/>
  <c r="O394" i="12"/>
  <c r="Q394" i="12"/>
  <c r="V394" i="12"/>
  <c r="F396" i="12"/>
  <c r="G396" i="12" s="1"/>
  <c r="M396" i="12" s="1"/>
  <c r="I396" i="12"/>
  <c r="K396" i="12"/>
  <c r="O396" i="12"/>
  <c r="Q396" i="12"/>
  <c r="V396" i="12"/>
  <c r="F398" i="12"/>
  <c r="G398" i="12" s="1"/>
  <c r="M398" i="12" s="1"/>
  <c r="I398" i="12"/>
  <c r="K398" i="12"/>
  <c r="O398" i="12"/>
  <c r="Q398" i="12"/>
  <c r="V398" i="12"/>
  <c r="F399" i="12"/>
  <c r="G399" i="12" s="1"/>
  <c r="M399" i="12" s="1"/>
  <c r="I399" i="12"/>
  <c r="K399" i="12"/>
  <c r="O399" i="12"/>
  <c r="Q399" i="12"/>
  <c r="V399" i="12"/>
  <c r="F400" i="12"/>
  <c r="G400" i="12" s="1"/>
  <c r="M400" i="12" s="1"/>
  <c r="I400" i="12"/>
  <c r="K400" i="12"/>
  <c r="O400" i="12"/>
  <c r="Q400" i="12"/>
  <c r="V400" i="12"/>
  <c r="F401" i="12"/>
  <c r="G401" i="12" s="1"/>
  <c r="M401" i="12" s="1"/>
  <c r="I401" i="12"/>
  <c r="K401" i="12"/>
  <c r="O401" i="12"/>
  <c r="Q401" i="12"/>
  <c r="V401" i="12"/>
  <c r="F403" i="12"/>
  <c r="G403" i="12" s="1"/>
  <c r="M403" i="12" s="1"/>
  <c r="I403" i="12"/>
  <c r="K403" i="12"/>
  <c r="O403" i="12"/>
  <c r="Q403" i="12"/>
  <c r="V403" i="12"/>
  <c r="F404" i="12"/>
  <c r="G404" i="12" s="1"/>
  <c r="M404" i="12" s="1"/>
  <c r="I404" i="12"/>
  <c r="K404" i="12"/>
  <c r="O404" i="12"/>
  <c r="Q404" i="12"/>
  <c r="V404" i="12"/>
  <c r="F405" i="12"/>
  <c r="G405" i="12" s="1"/>
  <c r="M405" i="12" s="1"/>
  <c r="I405" i="12"/>
  <c r="K405" i="12"/>
  <c r="O405" i="12"/>
  <c r="Q405" i="12"/>
  <c r="V405" i="12"/>
  <c r="F406" i="12"/>
  <c r="G406" i="12" s="1"/>
  <c r="M406" i="12" s="1"/>
  <c r="I406" i="12"/>
  <c r="K406" i="12"/>
  <c r="O406" i="12"/>
  <c r="Q406" i="12"/>
  <c r="V406" i="12"/>
  <c r="F407" i="12"/>
  <c r="G407" i="12" s="1"/>
  <c r="M407" i="12" s="1"/>
  <c r="I407" i="12"/>
  <c r="K407" i="12"/>
  <c r="O407" i="12"/>
  <c r="Q407" i="12"/>
  <c r="V407" i="12"/>
  <c r="F408" i="12"/>
  <c r="G408" i="12" s="1"/>
  <c r="M408" i="12" s="1"/>
  <c r="I408" i="12"/>
  <c r="K408" i="12"/>
  <c r="O408" i="12"/>
  <c r="Q408" i="12"/>
  <c r="V408" i="12"/>
  <c r="F409" i="12"/>
  <c r="G409" i="12" s="1"/>
  <c r="M409" i="12" s="1"/>
  <c r="I409" i="12"/>
  <c r="K409" i="12"/>
  <c r="O409" i="12"/>
  <c r="Q409" i="12"/>
  <c r="V409" i="12"/>
  <c r="F410" i="12"/>
  <c r="G410" i="12" s="1"/>
  <c r="M410" i="12" s="1"/>
  <c r="I410" i="12"/>
  <c r="K410" i="12"/>
  <c r="O410" i="12"/>
  <c r="Q410" i="12"/>
  <c r="V410" i="12"/>
  <c r="F411" i="12"/>
  <c r="G411" i="12" s="1"/>
  <c r="M411" i="12" s="1"/>
  <c r="I411" i="12"/>
  <c r="K411" i="12"/>
  <c r="O411" i="12"/>
  <c r="Q411" i="12"/>
  <c r="V411" i="12"/>
  <c r="F412" i="12"/>
  <c r="G412" i="12" s="1"/>
  <c r="M412" i="12" s="1"/>
  <c r="I412" i="12"/>
  <c r="K412" i="12"/>
  <c r="O412" i="12"/>
  <c r="Q412" i="12"/>
  <c r="V412" i="12"/>
  <c r="F413" i="12"/>
  <c r="G413" i="12" s="1"/>
  <c r="M413" i="12" s="1"/>
  <c r="I413" i="12"/>
  <c r="K413" i="12"/>
  <c r="O413" i="12"/>
  <c r="Q413" i="12"/>
  <c r="V413" i="12"/>
  <c r="F414" i="12"/>
  <c r="G414" i="12" s="1"/>
  <c r="M414" i="12" s="1"/>
  <c r="I414" i="12"/>
  <c r="K414" i="12"/>
  <c r="O414" i="12"/>
  <c r="Q414" i="12"/>
  <c r="V414" i="12"/>
  <c r="F416" i="12"/>
  <c r="G416" i="12"/>
  <c r="I416" i="12"/>
  <c r="K416" i="12"/>
  <c r="O416" i="12"/>
  <c r="Q416" i="12"/>
  <c r="V416" i="12"/>
  <c r="F419" i="12"/>
  <c r="G419" i="12" s="1"/>
  <c r="M419" i="12" s="1"/>
  <c r="I419" i="12"/>
  <c r="K419" i="12"/>
  <c r="O419" i="12"/>
  <c r="Q419" i="12"/>
  <c r="V419" i="12"/>
  <c r="F420" i="12"/>
  <c r="G420" i="12"/>
  <c r="M420" i="12" s="1"/>
  <c r="I420" i="12"/>
  <c r="K420" i="12"/>
  <c r="O420" i="12"/>
  <c r="Q420" i="12"/>
  <c r="V420" i="12"/>
  <c r="F427" i="12"/>
  <c r="G427" i="12" s="1"/>
  <c r="M427" i="12" s="1"/>
  <c r="I427" i="12"/>
  <c r="K427" i="12"/>
  <c r="O427" i="12"/>
  <c r="Q427" i="12"/>
  <c r="V427" i="12"/>
  <c r="F430" i="12"/>
  <c r="G430" i="12"/>
  <c r="M430" i="12" s="1"/>
  <c r="I430" i="12"/>
  <c r="K430" i="12"/>
  <c r="O430" i="12"/>
  <c r="Q430" i="12"/>
  <c r="V430" i="12"/>
  <c r="F431" i="12"/>
  <c r="G431" i="12" s="1"/>
  <c r="M431" i="12" s="1"/>
  <c r="I431" i="12"/>
  <c r="K431" i="12"/>
  <c r="O431" i="12"/>
  <c r="Q431" i="12"/>
  <c r="V431" i="12"/>
  <c r="F433" i="12"/>
  <c r="G433" i="12"/>
  <c r="M433" i="12" s="1"/>
  <c r="I433" i="12"/>
  <c r="K433" i="12"/>
  <c r="O433" i="12"/>
  <c r="Q433" i="12"/>
  <c r="V433" i="12"/>
  <c r="F435" i="12"/>
  <c r="G435" i="12" s="1"/>
  <c r="M435" i="12" s="1"/>
  <c r="I435" i="12"/>
  <c r="K435" i="12"/>
  <c r="O435" i="12"/>
  <c r="Q435" i="12"/>
  <c r="V435" i="12"/>
  <c r="F437" i="12"/>
  <c r="G437" i="12" s="1"/>
  <c r="I437" i="12"/>
  <c r="K437" i="12"/>
  <c r="K436" i="12" s="1"/>
  <c r="H189" i="1" s="1"/>
  <c r="O437" i="12"/>
  <c r="O436" i="12" s="1"/>
  <c r="Q437" i="12"/>
  <c r="V437" i="12"/>
  <c r="F444" i="12"/>
  <c r="G444" i="12" s="1"/>
  <c r="M444" i="12" s="1"/>
  <c r="I444" i="12"/>
  <c r="K444" i="12"/>
  <c r="O444" i="12"/>
  <c r="Q444" i="12"/>
  <c r="V444" i="12"/>
  <c r="F450" i="12"/>
  <c r="G450" i="12" s="1"/>
  <c r="M450" i="12" s="1"/>
  <c r="I450" i="12"/>
  <c r="K450" i="12"/>
  <c r="O450" i="12"/>
  <c r="Q450" i="12"/>
  <c r="V450" i="12"/>
  <c r="F455" i="12"/>
  <c r="G455" i="12" s="1"/>
  <c r="M455" i="12" s="1"/>
  <c r="I455" i="12"/>
  <c r="K455" i="12"/>
  <c r="O455" i="12"/>
  <c r="Q455" i="12"/>
  <c r="V455" i="12"/>
  <c r="F457" i="12"/>
  <c r="G457" i="12" s="1"/>
  <c r="M457" i="12" s="1"/>
  <c r="I457" i="12"/>
  <c r="K457" i="12"/>
  <c r="O457" i="12"/>
  <c r="Q457" i="12"/>
  <c r="V457" i="12"/>
  <c r="F459" i="12"/>
  <c r="G459" i="12" s="1"/>
  <c r="M459" i="12" s="1"/>
  <c r="I459" i="12"/>
  <c r="K459" i="12"/>
  <c r="O459" i="12"/>
  <c r="Q459" i="12"/>
  <c r="V459" i="12"/>
  <c r="F461" i="12"/>
  <c r="G461" i="12" s="1"/>
  <c r="M461" i="12" s="1"/>
  <c r="I461" i="12"/>
  <c r="K461" i="12"/>
  <c r="O461" i="12"/>
  <c r="Q461" i="12"/>
  <c r="V461" i="12"/>
  <c r="F463" i="12"/>
  <c r="G463" i="12" s="1"/>
  <c r="I463" i="12"/>
  <c r="K463" i="12"/>
  <c r="O463" i="12"/>
  <c r="O462" i="12" s="1"/>
  <c r="Q463" i="12"/>
  <c r="V463" i="12"/>
  <c r="F464" i="12"/>
  <c r="G464" i="12" s="1"/>
  <c r="M464" i="12" s="1"/>
  <c r="I464" i="12"/>
  <c r="K464" i="12"/>
  <c r="O464" i="12"/>
  <c r="Q464" i="12"/>
  <c r="V464" i="12"/>
  <c r="F466" i="12"/>
  <c r="G466" i="12"/>
  <c r="M466" i="12" s="1"/>
  <c r="I466" i="12"/>
  <c r="K466" i="12"/>
  <c r="O466" i="12"/>
  <c r="Q466" i="12"/>
  <c r="V466" i="12"/>
  <c r="F468" i="12"/>
  <c r="G468" i="12"/>
  <c r="M468" i="12" s="1"/>
  <c r="I468" i="12"/>
  <c r="K468" i="12"/>
  <c r="O468" i="12"/>
  <c r="Q468" i="12"/>
  <c r="V468" i="12"/>
  <c r="F470" i="12"/>
  <c r="G470" i="12" s="1"/>
  <c r="I470" i="12"/>
  <c r="K470" i="12"/>
  <c r="M470" i="12"/>
  <c r="O470" i="12"/>
  <c r="Q470" i="12"/>
  <c r="V470" i="12"/>
  <c r="F472" i="12"/>
  <c r="G472" i="12" s="1"/>
  <c r="M472" i="12" s="1"/>
  <c r="I472" i="12"/>
  <c r="K472" i="12"/>
  <c r="O472" i="12"/>
  <c r="Q472" i="12"/>
  <c r="V472" i="12"/>
  <c r="F478" i="12"/>
  <c r="G478" i="12" s="1"/>
  <c r="M478" i="12" s="1"/>
  <c r="I478" i="12"/>
  <c r="K478" i="12"/>
  <c r="O478" i="12"/>
  <c r="Q478" i="12"/>
  <c r="V478" i="12"/>
  <c r="F479" i="12"/>
  <c r="G479" i="12" s="1"/>
  <c r="I479" i="12"/>
  <c r="K479" i="12"/>
  <c r="M479" i="12"/>
  <c r="O479" i="12"/>
  <c r="Q479" i="12"/>
  <c r="V479" i="12"/>
  <c r="F480" i="12"/>
  <c r="G480" i="12" s="1"/>
  <c r="I480" i="12"/>
  <c r="K480" i="12"/>
  <c r="M480" i="12"/>
  <c r="O480" i="12"/>
  <c r="Q480" i="12"/>
  <c r="V480" i="12"/>
  <c r="F482" i="12"/>
  <c r="G482" i="12" s="1"/>
  <c r="M482" i="12" s="1"/>
  <c r="I482" i="12"/>
  <c r="K482" i="12"/>
  <c r="O482" i="12"/>
  <c r="Q482" i="12"/>
  <c r="V482" i="12"/>
  <c r="F484" i="12"/>
  <c r="G484" i="12" s="1"/>
  <c r="M484" i="12" s="1"/>
  <c r="I484" i="12"/>
  <c r="K484" i="12"/>
  <c r="O484" i="12"/>
  <c r="Q484" i="12"/>
  <c r="V484" i="12"/>
  <c r="F486" i="12"/>
  <c r="G486" i="12" s="1"/>
  <c r="I486" i="12"/>
  <c r="K486" i="12"/>
  <c r="M486" i="12"/>
  <c r="O486" i="12"/>
  <c r="Q486" i="12"/>
  <c r="V486" i="12"/>
  <c r="F488" i="12"/>
  <c r="G488" i="12" s="1"/>
  <c r="M488" i="12" s="1"/>
  <c r="I488" i="12"/>
  <c r="K488" i="12"/>
  <c r="O488" i="12"/>
  <c r="Q488" i="12"/>
  <c r="V488" i="12"/>
  <c r="F490" i="12"/>
  <c r="G490" i="12" s="1"/>
  <c r="I490" i="12"/>
  <c r="K490" i="12"/>
  <c r="O490" i="12"/>
  <c r="O489" i="12" s="1"/>
  <c r="Q490" i="12"/>
  <c r="Q489" i="12" s="1"/>
  <c r="V490" i="12"/>
  <c r="F491" i="12"/>
  <c r="G491" i="12" s="1"/>
  <c r="M491" i="12" s="1"/>
  <c r="I491" i="12"/>
  <c r="K491" i="12"/>
  <c r="O491" i="12"/>
  <c r="Q491" i="12"/>
  <c r="V491" i="12"/>
  <c r="F494" i="12"/>
  <c r="G494" i="12" s="1"/>
  <c r="I494" i="12"/>
  <c r="K494" i="12"/>
  <c r="O494" i="12"/>
  <c r="Q494" i="12"/>
  <c r="V494" i="12"/>
  <c r="F495" i="12"/>
  <c r="G495" i="12" s="1"/>
  <c r="I495" i="12"/>
  <c r="K495" i="12"/>
  <c r="M495" i="12"/>
  <c r="O495" i="12"/>
  <c r="Q495" i="12"/>
  <c r="V495" i="12"/>
  <c r="F499" i="12"/>
  <c r="G499" i="12" s="1"/>
  <c r="M499" i="12" s="1"/>
  <c r="I499" i="12"/>
  <c r="K499" i="12"/>
  <c r="O499" i="12"/>
  <c r="Q499" i="12"/>
  <c r="V499" i="12"/>
  <c r="F501" i="12"/>
  <c r="G501" i="12" s="1"/>
  <c r="M501" i="12" s="1"/>
  <c r="I501" i="12"/>
  <c r="K501" i="12"/>
  <c r="O501" i="12"/>
  <c r="Q501" i="12"/>
  <c r="V501" i="12"/>
  <c r="F504" i="12"/>
  <c r="G504" i="12" s="1"/>
  <c r="M504" i="12" s="1"/>
  <c r="I504" i="12"/>
  <c r="K504" i="12"/>
  <c r="K503" i="12" s="1"/>
  <c r="H196" i="1" s="1"/>
  <c r="O504" i="12"/>
  <c r="Q504" i="12"/>
  <c r="V504" i="12"/>
  <c r="V503" i="12" s="1"/>
  <c r="F505" i="12"/>
  <c r="G505" i="12" s="1"/>
  <c r="M505" i="12" s="1"/>
  <c r="I505" i="12"/>
  <c r="K505" i="12"/>
  <c r="O505" i="12"/>
  <c r="Q505" i="12"/>
  <c r="V505" i="12"/>
  <c r="F506" i="12"/>
  <c r="G506" i="12"/>
  <c r="M506" i="12" s="1"/>
  <c r="I506" i="12"/>
  <c r="K506" i="12"/>
  <c r="O506" i="12"/>
  <c r="Q506" i="12"/>
  <c r="V506" i="12"/>
  <c r="AE508" i="12"/>
  <c r="F38" i="1" s="1"/>
  <c r="F54" i="1" s="1"/>
  <c r="G22" i="1" s="1"/>
  <c r="A22" i="1" s="1"/>
  <c r="A23" i="1" s="1"/>
  <c r="G23" i="1" s="1"/>
  <c r="I19" i="1"/>
  <c r="G19" i="1"/>
  <c r="E19" i="1"/>
  <c r="I18" i="1"/>
  <c r="G18" i="1"/>
  <c r="E18" i="1"/>
  <c r="AZ152" i="1"/>
  <c r="AZ150" i="1"/>
  <c r="AZ148" i="1"/>
  <c r="AZ146" i="1"/>
  <c r="AZ140" i="1"/>
  <c r="AZ139" i="1"/>
  <c r="AZ138" i="1"/>
  <c r="AZ137" i="1"/>
  <c r="AZ136" i="1"/>
  <c r="AZ135" i="1"/>
  <c r="AZ133" i="1"/>
  <c r="AZ131" i="1"/>
  <c r="AZ129" i="1"/>
  <c r="AZ127" i="1"/>
  <c r="AZ125" i="1"/>
  <c r="AZ123" i="1"/>
  <c r="AZ118" i="1"/>
  <c r="AZ117" i="1"/>
  <c r="AZ115" i="1"/>
  <c r="AZ114" i="1"/>
  <c r="AZ112" i="1"/>
  <c r="AZ111" i="1"/>
  <c r="AZ109" i="1"/>
  <c r="AZ108" i="1"/>
  <c r="AZ107" i="1"/>
  <c r="AZ106" i="1"/>
  <c r="AZ105" i="1"/>
  <c r="AZ103" i="1"/>
  <c r="AZ101" i="1"/>
  <c r="AZ99" i="1"/>
  <c r="AZ98" i="1"/>
  <c r="AZ96" i="1"/>
  <c r="AZ95" i="1"/>
  <c r="AZ93" i="1"/>
  <c r="AZ92" i="1"/>
  <c r="AZ91" i="1"/>
  <c r="AZ89" i="1"/>
  <c r="AZ88" i="1"/>
  <c r="AZ86" i="1"/>
  <c r="AZ84" i="1"/>
  <c r="AZ83" i="1"/>
  <c r="AZ81" i="1"/>
  <c r="AZ79" i="1"/>
  <c r="AZ78" i="1"/>
  <c r="AZ76" i="1"/>
  <c r="AZ75" i="1"/>
  <c r="AZ73" i="1"/>
  <c r="AZ72" i="1"/>
  <c r="AZ70" i="1"/>
  <c r="AZ68" i="1"/>
  <c r="AZ67" i="1"/>
  <c r="AZ66" i="1"/>
  <c r="AZ65" i="1"/>
  <c r="AZ64" i="1"/>
  <c r="AZ63" i="1"/>
  <c r="AZ62" i="1"/>
  <c r="AZ61" i="1"/>
  <c r="AZ60" i="1"/>
  <c r="AZ59" i="1"/>
  <c r="AZ57" i="1"/>
  <c r="J27" i="1"/>
  <c r="J25" i="1"/>
  <c r="G37" i="1"/>
  <c r="F37" i="1"/>
  <c r="J22" i="1"/>
  <c r="J23" i="1"/>
  <c r="J24" i="1"/>
  <c r="J26" i="1"/>
  <c r="E23" i="1"/>
  <c r="E25" i="1"/>
  <c r="I195" i="1" l="1"/>
  <c r="I182" i="1"/>
  <c r="V493" i="12"/>
  <c r="G469" i="12"/>
  <c r="M262" i="12"/>
  <c r="G261" i="12"/>
  <c r="G26" i="16"/>
  <c r="M27" i="16"/>
  <c r="M26" i="16" s="1"/>
  <c r="G78" i="21"/>
  <c r="M79" i="21"/>
  <c r="M78" i="21" s="1"/>
  <c r="M57" i="23"/>
  <c r="M56" i="23" s="1"/>
  <c r="G56" i="23"/>
  <c r="G8" i="21"/>
  <c r="G93" i="21" s="1"/>
  <c r="V8" i="22"/>
  <c r="G60" i="23"/>
  <c r="M61" i="23"/>
  <c r="M60" i="23" s="1"/>
  <c r="Q26" i="15"/>
  <c r="M61" i="21"/>
  <c r="G493" i="12"/>
  <c r="M494" i="12"/>
  <c r="I335" i="12"/>
  <c r="G185" i="1" s="1"/>
  <c r="G84" i="21"/>
  <c r="Q47" i="21"/>
  <c r="K415" i="12"/>
  <c r="H188" i="1" s="1"/>
  <c r="V391" i="12"/>
  <c r="I174" i="1"/>
  <c r="I147" i="12"/>
  <c r="G165" i="1" s="1"/>
  <c r="I72" i="12"/>
  <c r="G162" i="1" s="1"/>
  <c r="K41" i="12"/>
  <c r="O8" i="12"/>
  <c r="Q18" i="16"/>
  <c r="M11" i="17"/>
  <c r="AF26" i="17"/>
  <c r="G45" i="1" s="1"/>
  <c r="H45" i="1" s="1"/>
  <c r="I45" i="1" s="1"/>
  <c r="V72" i="23"/>
  <c r="M54" i="21"/>
  <c r="I8" i="22"/>
  <c r="G8" i="22"/>
  <c r="G73" i="22" s="1"/>
  <c r="AF73" i="22"/>
  <c r="G50" i="1" s="1"/>
  <c r="H50" i="1" s="1"/>
  <c r="I50" i="1" s="1"/>
  <c r="K345" i="12"/>
  <c r="H186" i="1" s="1"/>
  <c r="I18" i="16"/>
  <c r="G183" i="1" s="1"/>
  <c r="I391" i="12"/>
  <c r="G187" i="1" s="1"/>
  <c r="I345" i="12"/>
  <c r="G186" i="1" s="1"/>
  <c r="G18" i="16"/>
  <c r="M19" i="16"/>
  <c r="M18" i="16" s="1"/>
  <c r="G503" i="12"/>
  <c r="M463" i="12"/>
  <c r="G462" i="12"/>
  <c r="V78" i="21"/>
  <c r="M41" i="21"/>
  <c r="M40" i="21" s="1"/>
  <c r="K20" i="22"/>
  <c r="H160" i="1" s="1"/>
  <c r="G121" i="12"/>
  <c r="M122" i="12"/>
  <c r="M121" i="12" s="1"/>
  <c r="M493" i="12"/>
  <c r="K281" i="12"/>
  <c r="H177" i="1" s="1"/>
  <c r="I177" i="1" s="1"/>
  <c r="O8" i="15"/>
  <c r="Q26" i="16"/>
  <c r="I245" i="12"/>
  <c r="G171" i="1" s="1"/>
  <c r="V8" i="13"/>
  <c r="V8" i="21"/>
  <c r="K469" i="12"/>
  <c r="H191" i="1" s="1"/>
  <c r="G234" i="12"/>
  <c r="M235" i="12"/>
  <c r="M234" i="12" s="1"/>
  <c r="O121" i="12"/>
  <c r="G8" i="24"/>
  <c r="AF59" i="24"/>
  <c r="G52" i="1" s="1"/>
  <c r="H52" i="1" s="1"/>
  <c r="I52" i="1" s="1"/>
  <c r="M469" i="12"/>
  <c r="I469" i="12"/>
  <c r="G191" i="1" s="1"/>
  <c r="G8" i="25"/>
  <c r="G31" i="25" s="1"/>
  <c r="AF31" i="25"/>
  <c r="G53" i="1" s="1"/>
  <c r="H53" i="1" s="1"/>
  <c r="I53" i="1" s="1"/>
  <c r="V234" i="12"/>
  <c r="V121" i="12"/>
  <c r="I8" i="12"/>
  <c r="G158" i="1" s="1"/>
  <c r="V8" i="14"/>
  <c r="K26" i="15"/>
  <c r="H180" i="1" s="1"/>
  <c r="K115" i="23"/>
  <c r="O72" i="23"/>
  <c r="K41" i="24"/>
  <c r="F39" i="1"/>
  <c r="G415" i="12"/>
  <c r="O391" i="12"/>
  <c r="O335" i="12"/>
  <c r="Q391" i="12"/>
  <c r="K391" i="12"/>
  <c r="K335" i="12"/>
  <c r="H185" i="1" s="1"/>
  <c r="Q234" i="12"/>
  <c r="Q121" i="12"/>
  <c r="Q8" i="14"/>
  <c r="I26" i="15"/>
  <c r="G180" i="1" s="1"/>
  <c r="K18" i="16"/>
  <c r="H183" i="1" s="1"/>
  <c r="V11" i="16"/>
  <c r="O8" i="16"/>
  <c r="I115" i="23"/>
  <c r="V96" i="23"/>
  <c r="K72" i="23"/>
  <c r="H166" i="1" s="1"/>
  <c r="I41" i="24"/>
  <c r="I8" i="24"/>
  <c r="F40" i="1"/>
  <c r="O111" i="23"/>
  <c r="Q96" i="23"/>
  <c r="I72" i="23"/>
  <c r="G166" i="1" s="1"/>
  <c r="V345" i="12"/>
  <c r="V281" i="12"/>
  <c r="Q72" i="12"/>
  <c r="K8" i="14"/>
  <c r="Q8" i="17"/>
  <c r="V40" i="21"/>
  <c r="Q8" i="21"/>
  <c r="V20" i="22"/>
  <c r="Q8" i="22"/>
  <c r="K111" i="23"/>
  <c r="H169" i="1" s="1"/>
  <c r="O96" i="23"/>
  <c r="G8" i="16"/>
  <c r="O8" i="17"/>
  <c r="V61" i="21"/>
  <c r="Q40" i="21"/>
  <c r="O8" i="21"/>
  <c r="Q20" i="22"/>
  <c r="O8" i="22"/>
  <c r="I111" i="23"/>
  <c r="G169" i="1" s="1"/>
  <c r="K96" i="23"/>
  <c r="H167" i="1" s="1"/>
  <c r="O34" i="24"/>
  <c r="V436" i="12"/>
  <c r="Q345" i="12"/>
  <c r="Q281" i="12"/>
  <c r="K234" i="12"/>
  <c r="H170" i="1" s="1"/>
  <c r="K121" i="12"/>
  <c r="O72" i="12"/>
  <c r="I8" i="14"/>
  <c r="V8" i="15"/>
  <c r="Q14" i="16"/>
  <c r="V489" i="12"/>
  <c r="Q436" i="12"/>
  <c r="O345" i="12"/>
  <c r="O281" i="12"/>
  <c r="V254" i="12"/>
  <c r="I234" i="12"/>
  <c r="G170" i="1" s="1"/>
  <c r="I121" i="12"/>
  <c r="G163" i="1" s="1"/>
  <c r="K72" i="12"/>
  <c r="H162" i="1" s="1"/>
  <c r="Q8" i="15"/>
  <c r="V26" i="16"/>
  <c r="O14" i="16"/>
  <c r="I11" i="16"/>
  <c r="G181" i="1" s="1"/>
  <c r="I181" i="1" s="1"/>
  <c r="K8" i="17"/>
  <c r="H159" i="1" s="1"/>
  <c r="I159" i="1" s="1"/>
  <c r="Q61" i="21"/>
  <c r="O40" i="21"/>
  <c r="K8" i="21"/>
  <c r="O20" i="22"/>
  <c r="K8" i="22"/>
  <c r="I96" i="23"/>
  <c r="G167" i="1" s="1"/>
  <c r="K34" i="24"/>
  <c r="G96" i="23"/>
  <c r="I34" i="24"/>
  <c r="V8" i="25"/>
  <c r="G8" i="17"/>
  <c r="G26" i="17" s="1"/>
  <c r="Q78" i="21"/>
  <c r="K40" i="21"/>
  <c r="I20" i="22"/>
  <c r="G160" i="1" s="1"/>
  <c r="V56" i="23"/>
  <c r="Q8" i="25"/>
  <c r="G345" i="12"/>
  <c r="V299" i="12"/>
  <c r="K254" i="12"/>
  <c r="O8" i="13"/>
  <c r="I8" i="15"/>
  <c r="G179" i="1" s="1"/>
  <c r="O78" i="21"/>
  <c r="K61" i="21"/>
  <c r="H168" i="1" s="1"/>
  <c r="I40" i="21"/>
  <c r="V60" i="23"/>
  <c r="Q56" i="23"/>
  <c r="O8" i="25"/>
  <c r="K8" i="15"/>
  <c r="H179" i="1" s="1"/>
  <c r="O26" i="16"/>
  <c r="Q503" i="12"/>
  <c r="Q493" i="12"/>
  <c r="K489" i="12"/>
  <c r="H192" i="1" s="1"/>
  <c r="V462" i="12"/>
  <c r="I436" i="12"/>
  <c r="G189" i="1" s="1"/>
  <c r="I189" i="1" s="1"/>
  <c r="O503" i="12"/>
  <c r="O493" i="12"/>
  <c r="I489" i="12"/>
  <c r="G192" i="1" s="1"/>
  <c r="Q462" i="12"/>
  <c r="Q299" i="12"/>
  <c r="V261" i="12"/>
  <c r="I254" i="12"/>
  <c r="K8" i="13"/>
  <c r="H194" i="1" s="1"/>
  <c r="K26" i="16"/>
  <c r="H184" i="1" s="1"/>
  <c r="V84" i="21"/>
  <c r="I61" i="21"/>
  <c r="G168" i="1" s="1"/>
  <c r="V65" i="23"/>
  <c r="Q60" i="23"/>
  <c r="O56" i="23"/>
  <c r="K8" i="25"/>
  <c r="H175" i="1" s="1"/>
  <c r="G61" i="21"/>
  <c r="O60" i="23"/>
  <c r="I8" i="25"/>
  <c r="G175" i="1" s="1"/>
  <c r="V245" i="12"/>
  <c r="O234" i="12"/>
  <c r="V147" i="12"/>
  <c r="I8" i="13"/>
  <c r="G194" i="1" s="1"/>
  <c r="I26" i="16"/>
  <c r="G184" i="1" s="1"/>
  <c r="Q84" i="21"/>
  <c r="K78" i="21"/>
  <c r="I503" i="12"/>
  <c r="G196" i="1" s="1"/>
  <c r="I196" i="1" s="1"/>
  <c r="K493" i="12"/>
  <c r="H193" i="1" s="1"/>
  <c r="V469" i="12"/>
  <c r="K462" i="12"/>
  <c r="H190" i="1" s="1"/>
  <c r="V415" i="12"/>
  <c r="K299" i="12"/>
  <c r="H178" i="1" s="1"/>
  <c r="O261" i="12"/>
  <c r="Q245" i="12"/>
  <c r="Q147" i="12"/>
  <c r="V41" i="12"/>
  <c r="V16" i="13"/>
  <c r="AF44" i="16"/>
  <c r="G44" i="1" s="1"/>
  <c r="H44" i="1" s="1"/>
  <c r="I44" i="1" s="1"/>
  <c r="O84" i="21"/>
  <c r="I78" i="21"/>
  <c r="Q54" i="21"/>
  <c r="O65" i="23"/>
  <c r="I56" i="23"/>
  <c r="V8" i="23"/>
  <c r="G254" i="12"/>
  <c r="I493" i="12"/>
  <c r="G193" i="1" s="1"/>
  <c r="Q469" i="12"/>
  <c r="I462" i="12"/>
  <c r="G190" i="1" s="1"/>
  <c r="Q415" i="12"/>
  <c r="I299" i="12"/>
  <c r="G178" i="1" s="1"/>
  <c r="K261" i="12"/>
  <c r="H176" i="1" s="1"/>
  <c r="O245" i="12"/>
  <c r="O147" i="12"/>
  <c r="Q41" i="12"/>
  <c r="V8" i="12"/>
  <c r="K84" i="21"/>
  <c r="O54" i="21"/>
  <c r="K119" i="23"/>
  <c r="H173" i="1" s="1"/>
  <c r="I173" i="1" s="1"/>
  <c r="K65" i="23"/>
  <c r="K60" i="23"/>
  <c r="Q8" i="23"/>
  <c r="V41" i="24"/>
  <c r="O299" i="12"/>
  <c r="Q261" i="12"/>
  <c r="O469" i="12"/>
  <c r="O415" i="12"/>
  <c r="I261" i="12"/>
  <c r="G176" i="1" s="1"/>
  <c r="K245" i="12"/>
  <c r="H171" i="1" s="1"/>
  <c r="K147" i="12"/>
  <c r="H165" i="1" s="1"/>
  <c r="O41" i="12"/>
  <c r="Q8" i="12"/>
  <c r="O16" i="13"/>
  <c r="V26" i="15"/>
  <c r="V18" i="16"/>
  <c r="I84" i="21"/>
  <c r="K54" i="21"/>
  <c r="H164" i="1" s="1"/>
  <c r="V47" i="21"/>
  <c r="V115" i="23"/>
  <c r="I65" i="23"/>
  <c r="G164" i="1" s="1"/>
  <c r="O8" i="23"/>
  <c r="Q41" i="24"/>
  <c r="V8" i="24"/>
  <c r="K8" i="23"/>
  <c r="O41" i="24"/>
  <c r="Q8" i="24"/>
  <c r="I415" i="12"/>
  <c r="G188" i="1" s="1"/>
  <c r="Q335" i="12"/>
  <c r="I41" i="12"/>
  <c r="G161" i="1" s="1"/>
  <c r="K8" i="12"/>
  <c r="O26" i="15"/>
  <c r="O18" i="16"/>
  <c r="V8" i="16"/>
  <c r="O115" i="23"/>
  <c r="Q72" i="23"/>
  <c r="I8" i="23"/>
  <c r="M41" i="24"/>
  <c r="O8" i="24"/>
  <c r="M9" i="25"/>
  <c r="M8" i="25" s="1"/>
  <c r="M34" i="24"/>
  <c r="G31" i="24"/>
  <c r="G34" i="24"/>
  <c r="G39" i="24"/>
  <c r="M9" i="24"/>
  <c r="M8" i="24" s="1"/>
  <c r="G72" i="23"/>
  <c r="M73" i="23"/>
  <c r="M72" i="23" s="1"/>
  <c r="G111" i="23"/>
  <c r="M112" i="23"/>
  <c r="M111" i="23" s="1"/>
  <c r="G119" i="23"/>
  <c r="M120" i="23"/>
  <c r="M119" i="23" s="1"/>
  <c r="M65" i="23"/>
  <c r="G8" i="23"/>
  <c r="G125" i="23" s="1"/>
  <c r="M9" i="23"/>
  <c r="M8" i="23" s="1"/>
  <c r="AF125" i="23"/>
  <c r="G51" i="1" s="1"/>
  <c r="H51" i="1" s="1"/>
  <c r="I51" i="1" s="1"/>
  <c r="M97" i="23"/>
  <c r="M96" i="23" s="1"/>
  <c r="G65" i="23"/>
  <c r="M116" i="23"/>
  <c r="M115" i="23" s="1"/>
  <c r="M20" i="22"/>
  <c r="G20" i="22"/>
  <c r="M9" i="22"/>
  <c r="M8" i="22" s="1"/>
  <c r="AF93" i="21"/>
  <c r="G49" i="1" s="1"/>
  <c r="H49" i="1" s="1"/>
  <c r="I49" i="1" s="1"/>
  <c r="M48" i="21"/>
  <c r="M47" i="21" s="1"/>
  <c r="G47" i="21"/>
  <c r="G73" i="21"/>
  <c r="M74" i="21"/>
  <c r="M73" i="21" s="1"/>
  <c r="G82" i="21"/>
  <c r="M83" i="21"/>
  <c r="M82" i="21" s="1"/>
  <c r="G54" i="21"/>
  <c r="M85" i="21"/>
  <c r="M84" i="21" s="1"/>
  <c r="M9" i="21"/>
  <c r="M8" i="21" s="1"/>
  <c r="V8" i="20"/>
  <c r="Q8" i="20"/>
  <c r="O8" i="20"/>
  <c r="K8" i="20"/>
  <c r="I8" i="20"/>
  <c r="G8" i="20"/>
  <c r="G95" i="20" s="1"/>
  <c r="AF95" i="20"/>
  <c r="G48" i="1" s="1"/>
  <c r="H48" i="1" s="1"/>
  <c r="I48" i="1" s="1"/>
  <c r="M9" i="20"/>
  <c r="M8" i="20" s="1"/>
  <c r="K8" i="19"/>
  <c r="H198" i="1" s="1"/>
  <c r="I8" i="19"/>
  <c r="G198" i="1" s="1"/>
  <c r="G8" i="19"/>
  <c r="G200" i="19" s="1"/>
  <c r="V8" i="19"/>
  <c r="AF200" i="19"/>
  <c r="G47" i="1" s="1"/>
  <c r="H47" i="1" s="1"/>
  <c r="I47" i="1" s="1"/>
  <c r="Q8" i="19"/>
  <c r="O8" i="19"/>
  <c r="M9" i="19"/>
  <c r="M8" i="19" s="1"/>
  <c r="V8" i="18"/>
  <c r="O8" i="18"/>
  <c r="Q8" i="18"/>
  <c r="AF243" i="18"/>
  <c r="G46" i="1" s="1"/>
  <c r="H46" i="1" s="1"/>
  <c r="I46" i="1" s="1"/>
  <c r="I8" i="18"/>
  <c r="G197" i="1" s="1"/>
  <c r="K8" i="18"/>
  <c r="H197" i="1" s="1"/>
  <c r="G8" i="18"/>
  <c r="G243" i="18" s="1"/>
  <c r="M9" i="18"/>
  <c r="M8" i="18" s="1"/>
  <c r="M9" i="17"/>
  <c r="M8" i="17" s="1"/>
  <c r="M11" i="16"/>
  <c r="M14" i="16"/>
  <c r="G11" i="16"/>
  <c r="G14" i="16"/>
  <c r="M9" i="16"/>
  <c r="M8" i="16" s="1"/>
  <c r="M26" i="15"/>
  <c r="G8" i="15"/>
  <c r="AF64" i="15"/>
  <c r="G43" i="1" s="1"/>
  <c r="H43" i="1" s="1"/>
  <c r="I43" i="1" s="1"/>
  <c r="M9" i="15"/>
  <c r="M8" i="15" s="1"/>
  <c r="G26" i="15"/>
  <c r="G8" i="14"/>
  <c r="G14" i="14" s="1"/>
  <c r="AF14" i="14"/>
  <c r="G42" i="1" s="1"/>
  <c r="H42" i="1" s="1"/>
  <c r="I42" i="1" s="1"/>
  <c r="M9" i="14"/>
  <c r="M8" i="14" s="1"/>
  <c r="M16" i="13"/>
  <c r="G8" i="13"/>
  <c r="AF20" i="13"/>
  <c r="G41" i="1" s="1"/>
  <c r="H41" i="1" s="1"/>
  <c r="I41" i="1" s="1"/>
  <c r="M9" i="13"/>
  <c r="M8" i="13" s="1"/>
  <c r="G16" i="13"/>
  <c r="G391" i="12"/>
  <c r="M392" i="12"/>
  <c r="M391" i="12" s="1"/>
  <c r="G335" i="12"/>
  <c r="M336" i="12"/>
  <c r="M335" i="12" s="1"/>
  <c r="M490" i="12"/>
  <c r="M489" i="12" s="1"/>
  <c r="G489" i="12"/>
  <c r="M503" i="12"/>
  <c r="M462" i="12"/>
  <c r="M299" i="12"/>
  <c r="M261" i="12"/>
  <c r="G259" i="12"/>
  <c r="M260" i="12"/>
  <c r="M259" i="12" s="1"/>
  <c r="G245" i="12"/>
  <c r="M246" i="12"/>
  <c r="M245" i="12" s="1"/>
  <c r="M148" i="12"/>
  <c r="M147" i="12" s="1"/>
  <c r="G147" i="12"/>
  <c r="M72" i="12"/>
  <c r="M281" i="12"/>
  <c r="M41" i="12"/>
  <c r="G436" i="12"/>
  <c r="M437" i="12"/>
  <c r="M436" i="12" s="1"/>
  <c r="G8" i="12"/>
  <c r="AF508" i="12"/>
  <c r="M9" i="12"/>
  <c r="M8" i="12" s="1"/>
  <c r="G41" i="12"/>
  <c r="M346" i="12"/>
  <c r="M345" i="12" s="1"/>
  <c r="G281" i="12"/>
  <c r="G72" i="12"/>
  <c r="G299" i="12"/>
  <c r="M416" i="12"/>
  <c r="M415" i="12" s="1"/>
  <c r="M255" i="12"/>
  <c r="M254" i="12" s="1"/>
  <c r="I192" i="1" l="1"/>
  <c r="I166" i="1"/>
  <c r="I191" i="1"/>
  <c r="I179" i="1"/>
  <c r="I190" i="1"/>
  <c r="I180" i="1"/>
  <c r="I170" i="1"/>
  <c r="G17" i="1"/>
  <c r="I164" i="1"/>
  <c r="I160" i="1"/>
  <c r="I167" i="1"/>
  <c r="I168" i="1"/>
  <c r="I198" i="1"/>
  <c r="I169" i="1"/>
  <c r="G508" i="12"/>
  <c r="G64" i="15"/>
  <c r="I188" i="1"/>
  <c r="I183" i="1"/>
  <c r="I165" i="1"/>
  <c r="E16" i="1"/>
  <c r="I176" i="1"/>
  <c r="E15" i="1"/>
  <c r="I175" i="1"/>
  <c r="H187" i="1"/>
  <c r="I187" i="1" s="1"/>
  <c r="I178" i="1"/>
  <c r="H172" i="1"/>
  <c r="G44" i="16"/>
  <c r="G59" i="24"/>
  <c r="G20" i="13"/>
  <c r="I193" i="1"/>
  <c r="H163" i="1"/>
  <c r="I163" i="1" s="1"/>
  <c r="I185" i="1"/>
  <c r="I197" i="1"/>
  <c r="E17" i="1"/>
  <c r="H158" i="1"/>
  <c r="I158" i="1" s="1"/>
  <c r="I184" i="1"/>
  <c r="G172" i="1"/>
  <c r="G199" i="1"/>
  <c r="I186" i="1"/>
  <c r="H161" i="1"/>
  <c r="I161" i="1" s="1"/>
  <c r="G38" i="1"/>
  <c r="G40" i="1"/>
  <c r="H40" i="1" s="1"/>
  <c r="I40" i="1" s="1"/>
  <c r="G39" i="1"/>
  <c r="H39" i="1" s="1"/>
  <c r="I39" i="1" s="1"/>
  <c r="I194" i="1"/>
  <c r="I171" i="1"/>
  <c r="I162" i="1"/>
  <c r="G16" i="1" l="1"/>
  <c r="I16" i="1"/>
  <c r="I17" i="1"/>
  <c r="I15" i="1"/>
  <c r="I20" i="1" s="1"/>
  <c r="I172" i="1"/>
  <c r="I199" i="1" s="1"/>
  <c r="E20" i="1"/>
  <c r="G15" i="1"/>
  <c r="G20" i="1" s="1"/>
  <c r="H199" i="1"/>
  <c r="G54" i="1"/>
  <c r="H38" i="1"/>
  <c r="H54" i="1" s="1"/>
  <c r="J188" i="1" l="1"/>
  <c r="J159" i="1"/>
  <c r="J167" i="1"/>
  <c r="J193" i="1"/>
  <c r="J195" i="1"/>
  <c r="J189" i="1"/>
  <c r="J177" i="1"/>
  <c r="J161" i="1"/>
  <c r="J171" i="1"/>
  <c r="J186" i="1"/>
  <c r="J165" i="1"/>
  <c r="J168" i="1"/>
  <c r="J166" i="1"/>
  <c r="J175" i="1"/>
  <c r="J192" i="1"/>
  <c r="J162" i="1"/>
  <c r="J190" i="1"/>
  <c r="J198" i="1"/>
  <c r="J169" i="1"/>
  <c r="J180" i="1"/>
  <c r="J158" i="1"/>
  <c r="J164" i="1"/>
  <c r="J172" i="1"/>
  <c r="J182" i="1"/>
  <c r="J191" i="1"/>
  <c r="J197" i="1"/>
  <c r="J178" i="1"/>
  <c r="J179" i="1"/>
  <c r="J160" i="1"/>
  <c r="J185" i="1"/>
  <c r="J163" i="1"/>
  <c r="J170" i="1"/>
  <c r="J181" i="1"/>
  <c r="J174" i="1"/>
  <c r="J173" i="1"/>
  <c r="J176" i="1"/>
  <c r="J196" i="1"/>
  <c r="J183" i="1"/>
  <c r="J194" i="1"/>
  <c r="J184" i="1"/>
  <c r="J187" i="1"/>
  <c r="I38" i="1"/>
  <c r="I54" i="1" s="1"/>
  <c r="G24" i="1"/>
  <c r="G27" i="1"/>
  <c r="A24" i="1" l="1"/>
  <c r="A25" i="1" s="1"/>
  <c r="G25" i="1" s="1"/>
  <c r="A26" i="1" s="1"/>
  <c r="A28" i="1" s="1"/>
  <c r="G28" i="1" s="1"/>
  <c r="G26" i="1" s="1"/>
  <c r="J40" i="1"/>
  <c r="J52" i="1"/>
  <c r="J49" i="1"/>
  <c r="J46" i="1"/>
  <c r="J43" i="1"/>
  <c r="J51" i="1"/>
  <c r="J48" i="1"/>
  <c r="J53" i="1"/>
  <c r="J42" i="1"/>
  <c r="J41" i="1"/>
  <c r="J38" i="1"/>
  <c r="J54" i="1" s="1"/>
  <c r="J45" i="1"/>
  <c r="J50" i="1"/>
  <c r="J39" i="1"/>
  <c r="J44" i="1"/>
  <c r="J47" i="1"/>
  <c r="J19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MUSIL</author>
  </authors>
  <commentList>
    <comment ref="S6" authorId="0" shapeId="0" xr:uid="{1ABF51CA-2EAA-4C33-9F9B-D1F117813A7D}">
      <text>
        <r>
          <rPr>
            <sz val="9"/>
            <color indexed="81"/>
            <rFont val="Tahoma"/>
            <family val="2"/>
            <charset val="238"/>
          </rPr>
          <t>Jedná se o informaci, zda se jedná o položku, která je do rozpočtu zadána z cenové soustavy RTS, nebo vlastní.</t>
        </r>
      </text>
    </comment>
    <comment ref="T6" authorId="0" shapeId="0" xr:uid="{5C34EEF9-9694-42B1-9CDE-F8B4D71C371F}">
      <text>
        <r>
          <rPr>
            <sz val="9"/>
            <color indexed="81"/>
            <rFont val="Tahoma"/>
            <family val="2"/>
            <charset val="238"/>
          </rPr>
          <t>Jedná se o název CÚ, která je zadána u položky rozpočtu</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MUSIL</author>
  </authors>
  <commentList>
    <comment ref="S6" authorId="0" shapeId="0" xr:uid="{7F9A0A66-CEC4-403B-A183-3428938063A7}">
      <text>
        <r>
          <rPr>
            <sz val="9"/>
            <color indexed="81"/>
            <rFont val="Tahoma"/>
            <family val="2"/>
            <charset val="238"/>
          </rPr>
          <t>Jedná se o informaci, zda se jedná o položku, která je do rozpočtu zadána z cenové soustavy RTS, nebo vlastní.</t>
        </r>
      </text>
    </comment>
    <comment ref="T6" authorId="0" shapeId="0" xr:uid="{5FE71D3F-9A82-4D9A-80E3-9B360E6B7521}">
      <text>
        <r>
          <rPr>
            <sz val="9"/>
            <color indexed="81"/>
            <rFont val="Tahoma"/>
            <family val="2"/>
            <charset val="238"/>
          </rPr>
          <t>Jedná se o název CÚ, která je zadána u položky rozpočtu</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MUSIL</author>
  </authors>
  <commentList>
    <comment ref="S6" authorId="0" shapeId="0" xr:uid="{8A91ACE5-32C2-4180-B951-9F637C7E1CEA}">
      <text>
        <r>
          <rPr>
            <sz val="9"/>
            <color indexed="81"/>
            <rFont val="Tahoma"/>
            <family val="2"/>
            <charset val="238"/>
          </rPr>
          <t>Jedná se o informaci, zda se jedná o položku, která je do rozpočtu zadána z cenové soustavy RTS, nebo vlastní.</t>
        </r>
      </text>
    </comment>
    <comment ref="T6" authorId="0" shapeId="0" xr:uid="{FE537713-A361-40FA-9CF2-D106A3808F20}">
      <text>
        <r>
          <rPr>
            <sz val="9"/>
            <color indexed="81"/>
            <rFont val="Tahoma"/>
            <family val="2"/>
            <charset val="238"/>
          </rPr>
          <t>Jedná se o název CÚ, která je zadána u položky rozpočtu</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MUSIL</author>
  </authors>
  <commentList>
    <comment ref="S6" authorId="0" shapeId="0" xr:uid="{95E58652-0577-4D1D-8DF3-84DB13BF868B}">
      <text>
        <r>
          <rPr>
            <sz val="9"/>
            <color indexed="81"/>
            <rFont val="Tahoma"/>
            <family val="2"/>
            <charset val="238"/>
          </rPr>
          <t>Jedná se o informaci, zda se jedná o položku, která je do rozpočtu zadána z cenové soustavy RTS, nebo vlastní.</t>
        </r>
      </text>
    </comment>
    <comment ref="T6" authorId="0" shapeId="0" xr:uid="{4F7030B7-2A77-430C-8583-EC6AAB83527B}">
      <text>
        <r>
          <rPr>
            <sz val="9"/>
            <color indexed="81"/>
            <rFont val="Tahoma"/>
            <family val="2"/>
            <charset val="238"/>
          </rPr>
          <t>Jedná se o název CÚ, která je zadána u položky rozpočtu</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MUSIL</author>
  </authors>
  <commentList>
    <comment ref="S6" authorId="0" shapeId="0" xr:uid="{642D5A17-3B4D-459B-8E66-B0CDB22A6766}">
      <text>
        <r>
          <rPr>
            <sz val="9"/>
            <color indexed="81"/>
            <rFont val="Tahoma"/>
            <family val="2"/>
            <charset val="238"/>
          </rPr>
          <t>Jedná se o informaci, zda se jedná o položku, která je do rozpočtu zadána z cenové soustavy RTS, nebo vlastní.</t>
        </r>
      </text>
    </comment>
    <comment ref="T6" authorId="0" shapeId="0" xr:uid="{47753244-82C4-4F78-A90F-0A7EFF2F0752}">
      <text>
        <r>
          <rPr>
            <sz val="9"/>
            <color indexed="81"/>
            <rFont val="Tahoma"/>
            <family val="2"/>
            <charset val="238"/>
          </rPr>
          <t>Jedná se o název CÚ, která je zadána u položky rozpočtu</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MUSIL</author>
  </authors>
  <commentList>
    <comment ref="S6" authorId="0" shapeId="0" xr:uid="{8C49218E-5D71-4C65-AF07-1CB752882C2E}">
      <text>
        <r>
          <rPr>
            <sz val="9"/>
            <color indexed="81"/>
            <rFont val="Tahoma"/>
            <family val="2"/>
            <charset val="238"/>
          </rPr>
          <t>Jedná se o informaci, zda se jedná o položku, která je do rozpočtu zadána z cenové soustavy RTS, nebo vlastní.</t>
        </r>
      </text>
    </comment>
    <comment ref="T6" authorId="0" shapeId="0" xr:uid="{D6FA18E2-9D4F-4380-9E8E-0ECE87FEEBC9}">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MUSIL</author>
  </authors>
  <commentList>
    <comment ref="S6" authorId="0" shapeId="0" xr:uid="{940E69B4-DE63-46DF-90E7-3C6C75630244}">
      <text>
        <r>
          <rPr>
            <sz val="9"/>
            <color indexed="81"/>
            <rFont val="Tahoma"/>
            <family val="2"/>
            <charset val="238"/>
          </rPr>
          <t>Jedná se o informaci, zda se jedná o položku, která je do rozpočtu zadána z cenové soustavy RTS, nebo vlastní.</t>
        </r>
      </text>
    </comment>
    <comment ref="T6" authorId="0" shapeId="0" xr:uid="{02598E92-E242-4F60-9576-72A9F8250675}">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MUSIL</author>
  </authors>
  <commentList>
    <comment ref="S6" authorId="0" shapeId="0" xr:uid="{EE5DA0B8-CB6E-4418-9E8B-758ABC4DE61C}">
      <text>
        <r>
          <rPr>
            <sz val="9"/>
            <color indexed="81"/>
            <rFont val="Tahoma"/>
            <family val="2"/>
            <charset val="238"/>
          </rPr>
          <t>Jedná se o informaci, zda se jedná o položku, která je do rozpočtu zadána z cenové soustavy RTS, nebo vlastní.</t>
        </r>
      </text>
    </comment>
    <comment ref="T6" authorId="0" shapeId="0" xr:uid="{F71709C2-E10C-4661-93A8-6B4A09DDDE77}">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MUSIL</author>
  </authors>
  <commentList>
    <comment ref="S6" authorId="0" shapeId="0" xr:uid="{F10A1EAB-6FA6-4B24-B654-2073A14D1412}">
      <text>
        <r>
          <rPr>
            <sz val="9"/>
            <color indexed="81"/>
            <rFont val="Tahoma"/>
            <family val="2"/>
            <charset val="238"/>
          </rPr>
          <t>Jedná se o informaci, zda se jedná o položku, která je do rozpočtu zadána z cenové soustavy RTS, nebo vlastní.</t>
        </r>
      </text>
    </comment>
    <comment ref="T6" authorId="0" shapeId="0" xr:uid="{D715635E-3EE0-4D13-866E-A948525A98FD}">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MUSIL</author>
  </authors>
  <commentList>
    <comment ref="S6" authorId="0" shapeId="0" xr:uid="{66FE2688-5B54-492F-8751-9BDFEBB5FCE0}">
      <text>
        <r>
          <rPr>
            <sz val="9"/>
            <color indexed="81"/>
            <rFont val="Tahoma"/>
            <family val="2"/>
            <charset val="238"/>
          </rPr>
          <t>Jedná se o informaci, zda se jedná o položku, která je do rozpočtu zadána z cenové soustavy RTS, nebo vlastní.</t>
        </r>
      </text>
    </comment>
    <comment ref="T6" authorId="0" shapeId="0" xr:uid="{EF5B0B09-D7D8-432B-9D0D-B2F191844EB9}">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MUSIL</author>
  </authors>
  <commentList>
    <comment ref="S6" authorId="0" shapeId="0" xr:uid="{091A25CC-2EA0-49CB-8AF2-EE88BF382CC4}">
      <text>
        <r>
          <rPr>
            <sz val="9"/>
            <color indexed="81"/>
            <rFont val="Tahoma"/>
            <family val="2"/>
            <charset val="238"/>
          </rPr>
          <t>Jedná se o informaci, zda se jedná o položku, která je do rozpočtu zadána z cenové soustavy RTS, nebo vlastní.</t>
        </r>
      </text>
    </comment>
    <comment ref="T6" authorId="0" shapeId="0" xr:uid="{DB8EC1F6-8FF8-47AC-A4A1-51723CE2A4A6}">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MUSIL</author>
  </authors>
  <commentList>
    <comment ref="S6" authorId="0" shapeId="0" xr:uid="{C8FD0571-EF70-40A6-BE4C-88C9A204C8D1}">
      <text>
        <r>
          <rPr>
            <sz val="9"/>
            <color indexed="81"/>
            <rFont val="Tahoma"/>
            <family val="2"/>
            <charset val="238"/>
          </rPr>
          <t>Jedná se o informaci, zda se jedná o položku, která je do rozpočtu zadána z cenové soustavy RTS, nebo vlastní.</t>
        </r>
      </text>
    </comment>
    <comment ref="T6" authorId="0" shapeId="0" xr:uid="{1E928A9B-BBAE-4075-AF70-14D29710DE80}">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MUSIL</author>
  </authors>
  <commentList>
    <comment ref="S6" authorId="0" shapeId="0" xr:uid="{699EF683-72A5-4D42-AE5B-6BF562C5D217}">
      <text>
        <r>
          <rPr>
            <sz val="9"/>
            <color indexed="81"/>
            <rFont val="Tahoma"/>
            <family val="2"/>
            <charset val="238"/>
          </rPr>
          <t>Jedná se o informaci, zda se jedná o položku, která je do rozpočtu zadána z cenové soustavy RTS, nebo vlastní.</t>
        </r>
      </text>
    </comment>
    <comment ref="T6" authorId="0" shapeId="0" xr:uid="{882B2312-156A-4B18-ACBC-305B4F64FA51}">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MUSIL</author>
  </authors>
  <commentList>
    <comment ref="S6" authorId="0" shapeId="0" xr:uid="{34CC5A56-72A9-43BE-86AB-C6277E580645}">
      <text>
        <r>
          <rPr>
            <sz val="9"/>
            <color indexed="81"/>
            <rFont val="Tahoma"/>
            <family val="2"/>
            <charset val="238"/>
          </rPr>
          <t>Jedná se o informaci, zda se jedná o položku, která je do rozpočtu zadána z cenové soustavy RTS, nebo vlastní.</t>
        </r>
      </text>
    </comment>
    <comment ref="T6" authorId="0" shapeId="0" xr:uid="{86B715CD-52B0-43A0-858C-7096C4DCD708}">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<sst xmlns="http://schemas.openxmlformats.org/spreadsheetml/2006/main" count="10282" uniqueCount="2482">
  <si>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</si>
  <si>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</si>
  <si>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</si>
  <si>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</si>
  <si>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</si>
  <si>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</si>
  <si>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</si>
  <si>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</si>
  <si>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</si>
  <si>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</si>
  <si>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</si>
  <si>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</si>
  <si>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</si>
  <si>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</si>
  <si>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</si>
  <si>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</si>
  <si>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</si>
  <si>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</si>
  <si>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</si>
  <si>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</si>
  <si>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</si>
  <si>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</si>
  <si>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Objednatel: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</si>
  <si>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</si>
  <si>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</si>
  <si>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</si>
  <si>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</si>
  <si>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</si>
  <si>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</si>
  <si>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</si>
  <si>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</si>
  <si>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</si>
  <si>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</si>
  <si>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</si>
  <si>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</si>
  <si>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</si>
  <si>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</si>
  <si>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</si>
  <si>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</si>
  <si>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</si>
  <si>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</si>
  <si>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</si>
  <si>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Ing. Bohumil Beroun</t>
  </si>
  <si>
    <t>127/2024</t>
  </si>
  <si>
    <t>NOVOSTAVBA DS 15 dětí, Jaroměřice nad Rokytnou</t>
  </si>
  <si>
    <t>Město Jaroměřice Nad Rokytnou</t>
  </si>
  <si>
    <t>nám. Míru 2</t>
  </si>
  <si>
    <t>00289507</t>
  </si>
  <si>
    <t>CZ00289507</t>
  </si>
  <si>
    <t>Slunná 1137</t>
  </si>
  <si>
    <t>60407336</t>
  </si>
  <si>
    <t>CZ5911141907</t>
  </si>
  <si>
    <t>13.11.2024</t>
  </si>
  <si>
    <t>Stavba</t>
  </si>
  <si>
    <t>01</t>
  </si>
  <si>
    <t>Dětská skupina – 15 dětí, Jaroměřice nad Rokytnou, parc.č. 2539/2</t>
  </si>
  <si>
    <t>D.1.12</t>
  </si>
  <si>
    <t>Stavební a konstrukční část</t>
  </si>
  <si>
    <t>D.1.31</t>
  </si>
  <si>
    <t>Vybavení interiéru</t>
  </si>
  <si>
    <t>D.1.32</t>
  </si>
  <si>
    <t>Vybavení exteriéru</t>
  </si>
  <si>
    <t>D.1.4.a</t>
  </si>
  <si>
    <t>ZTI - kanalizace a vodovod</t>
  </si>
  <si>
    <t>D.1.4.b</t>
  </si>
  <si>
    <t>Vytápění - TČ</t>
  </si>
  <si>
    <t>D.1.4.c</t>
  </si>
  <si>
    <t>Vzduchotechnika a chlazení</t>
  </si>
  <si>
    <t>D.1.4.d</t>
  </si>
  <si>
    <t>Elektroinstalace silnoproud + hromosvod</t>
  </si>
  <si>
    <t>D.1.4.e</t>
  </si>
  <si>
    <t>Elektroinstalace slaboprou a EZS</t>
  </si>
  <si>
    <t>D.1.4.f</t>
  </si>
  <si>
    <t>Fotovoltaika - FVE</t>
  </si>
  <si>
    <t>D.2.a</t>
  </si>
  <si>
    <t>SO02 Komunikace, zp a oplocení</t>
  </si>
  <si>
    <t>D.2.b</t>
  </si>
  <si>
    <t>SO02 Sadové úpravy</t>
  </si>
  <si>
    <t>D.2.c</t>
  </si>
  <si>
    <t>SO035 Přípojky vodovodu a kanalizace</t>
  </si>
  <si>
    <t>D.2.d</t>
  </si>
  <si>
    <t>SO07 Veřejné osvětlení</t>
  </si>
  <si>
    <t>VON</t>
  </si>
  <si>
    <t>Vedlejší a ostatní náklady</t>
  </si>
  <si>
    <t>Celkem za stavbu</t>
  </si>
  <si>
    <t>CZK</t>
  </si>
  <si>
    <t>#POPS</t>
  </si>
  <si>
    <t>1. PODMÍNKY PRO ZPRACOVÁNÍ NABÍDKOVÉ CENY</t>
  </si>
  <si>
    <t xml:space="preserve">        Preambule</t>
  </si>
  <si>
    <t>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t>
  </si>
  <si>
    <t>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t>
  </si>
  <si>
    <t xml:space="preserve">        Vymezení některých pojmů</t>
  </si>
  <si>
    <t>Pro účely zpracování nabídkové ceny se jsou použity některé pojmy, pod kterými se rozumí:</t>
  </si>
  <si>
    <t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t>
  </si>
  <si>
    <t>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t>
  </si>
  <si>
    <t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t>
  </si>
  <si>
    <t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t>
  </si>
  <si>
    <t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t>
  </si>
  <si>
    <t xml:space="preserve">        Cenová soustava</t>
  </si>
  <si>
    <t xml:space="preserve">        Použitá cenová soustava</t>
  </si>
  <si>
    <t>Soupisy stavebních prací, dodávek a služeb jsou zpracovány s použitím cenové soustavy zpracované společností RTS, a.s.. Položky z cenové soustavy mají uveden odkaz na cenovou soustavu včetně označení příslušného ceníku.</t>
  </si>
  <si>
    <t xml:space="preserve">        Technické podmínky</t>
  </si>
  <si>
    <t>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t>
  </si>
  <si>
    <t>Individuální položky</t>
  </si>
  <si>
    <t>Položky soupisu prací, které cenová soustava neobsahuje, jsou označeny popisem „vlastní“. Pro tyto položky jsou cenové a technické podmínky definovány jejich popisem, případně odkazem na konkrétní část příslušné dokumentace.</t>
  </si>
  <si>
    <t xml:space="preserve">        Závaznost a změna soupisu</t>
  </si>
  <si>
    <t xml:space="preserve">        Závaznost soupisu</t>
  </si>
  <si>
    <t>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t>
  </si>
  <si>
    <t xml:space="preserve">        Zvláštní podmínky pro stanovení nabídkové ceny</t>
  </si>
  <si>
    <t xml:space="preserve">        Přeprava vybouraných hmot, suti a vytěžené zeminy</t>
  </si>
  <si>
    <t>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t>
  </si>
  <si>
    <t xml:space="preserve">        Vnitrostaveništní přesun stavebního materiálu</t>
  </si>
  <si>
    <t>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t>
  </si>
  <si>
    <t>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t>
  </si>
  <si>
    <t xml:space="preserve">        Příplatky za ztížené podmínky prací</t>
  </si>
  <si>
    <t>Pokud soupis položku příplatku za ztížené podmínky obsahuje, je dodavatel povinen ji ocenit bez ohledu na to, že tento příplatek dodavatel standardně neuplatňuje.</t>
  </si>
  <si>
    <t xml:space="preserve">        Vedlejší a ostatní náklady</t>
  </si>
  <si>
    <t>Tyto náklady jsou popsány v samostatném soupisu stavebních prací, dodávek a služeb s tím, že dodavatel je povinen v rámci těchto nákladů ocenit všechny definované náklady souhrnně pro celou stavbu.</t>
  </si>
  <si>
    <t>2. SPECIFICKÉ PODMÍNKY PRO ZPRACOVÁNÍ NABÍDKOVÉ CENY</t>
  </si>
  <si>
    <t>Zde doplní zpracovatel soupisu  případná specifika týkající se konkrétní zakázky.</t>
  </si>
  <si>
    <t>3. ELEKTRONICKÁ PODOBA SOUPISU</t>
  </si>
  <si>
    <t xml:space="preserve">        Elektronická podoba soupisu</t>
  </si>
  <si>
    <t>V souladu se zákonem jsou předložené soupisy zpracovány i v elektronické podobě.  Elektronickou podobou soupisu stavebních prací, dodávek a služeb je formát MS EXCEL.</t>
  </si>
  <si>
    <t>Popis formátu soupisu odpovídá svou strukturou vzorovému soupisu volně dostupnému na internetové adrese:</t>
  </si>
  <si>
    <t>www.stavebnionline.cz/soupis</t>
  </si>
  <si>
    <t xml:space="preserve">        Zpracování elektronické podoby soupisu</t>
  </si>
  <si>
    <t>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t>
  </si>
  <si>
    <t xml:space="preserve">        Jiný formát soupisu</t>
  </si>
  <si>
    <t>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t>
  </si>
  <si>
    <t xml:space="preserve">        Závěrečné ustanovení</t>
  </si>
  <si>
    <t>Ostatní podmínky vztahující se ke zpracování nabídkové ceny jsou uvedeny v zadávací dokumentaci.</t>
  </si>
  <si>
    <t>#POPO</t>
  </si>
  <si>
    <t>Popis objektu: 01 - Dětská skupina – 15 dětí, Jaroměřice nad Rokytnou, parc.č. 2539/2</t>
  </si>
  <si>
    <t>#POPR</t>
  </si>
  <si>
    <t>Popis rozpočtu: D.1.12 - Stavební a konstrukční část</t>
  </si>
  <si>
    <t>Popis rozpočtu: D.1.31 - Vybavení interiéru</t>
  </si>
  <si>
    <t>JKSO:         831.31 budovy mateřských škol                                                                                                                                                                                         1120,0m3    svislá nosná konstrukce zděná z cihel.tvárnic, bloků                                                                                                                                                  novostavba objektu</t>
  </si>
  <si>
    <t>Popis rozpočtu: D.1.32 - Vybavení exteriéru</t>
  </si>
  <si>
    <t>JKSO:         831.31  budový mateřských škol                                                                                                                                                                                                                                                     1120,0m3    svislá nosná konstrukce zděná z cihel.tvárnic,bloků                                                                                                                                                    novostavba objektu</t>
  </si>
  <si>
    <t>Popis rozpočtu: D.1.4.a - ZTI - kanalizace a vodovod</t>
  </si>
  <si>
    <t>JSKO:         831.31 Budovy mateřských škol                                                                                                                                                                                           1120,0m3    svislá nosná konstrukce zděná z cihelných tvárnic, bloků                                                                                                                                                   novostavba objektu</t>
  </si>
  <si>
    <t>Popis rozpočtu: D.1.4.b - Vytápění - TČ</t>
  </si>
  <si>
    <t>JKSO:           831.31   budovy mateřských škol                                                                                                                                                                                          1120,0m3      svislá nosná konstrukce zděná z cihel.tvárnic,bloků                                                                                                                                                                                                                                                                            novostavba objektu</t>
  </si>
  <si>
    <t>Popis rozpočtu: D.1.4.c - Vzduchotechnika a chlazení</t>
  </si>
  <si>
    <t>JKSO:       831.31  budovy mateřských škol                                                                                                                                                                                       1120,0m3  svislá nosná konstrukce zděná z cihel.tvárnic, bloků                                                                                                                                                         novostavba objektu</t>
  </si>
  <si>
    <t>Popis rozpočtu: D.1.4.d - Elektroinstalace silnoproud + hromosvod</t>
  </si>
  <si>
    <t>Dodávka akce se předpokládá včetně kompletní montáže, veškerého souvisejícího doplňkového, podružného a montážního materiálu tak, aby celé zařízení bylo funkční a splňovalo všechny předpisy, normy, zákony ale i technologické postupy zvolených výrobců, které se na ně vztahují. Všechna zařízení, systémy rozvody, instalace a konstrukce budou oceňovány a dodávány plně funkční, tj. včetně všech komponentů, upevňovacích prvků, podpor, prostupů, apod.. Do všech činností musí zhotovitel zohlednit stavební přípomoc (např. drážky prostupy, není-li uvedeno jinak). Zhotovitel bere na vědomí, že musí v ceně zohlednit jak dílčí tak celkové revize, zkoušky, regulace, atd.. Zhotovitel je do ceny povinen zahrnout veškeré náklady spojené s případnou etapizací, realizací stavby za provozu a ve ztížených podmínkách. Zhotovitel musí v ceně zohlednit náklady na pomocné lešení, konstrukce a stroje, které bude potřebovat pro realizaci díla.</t>
  </si>
  <si>
    <t>POZNÁMKA:</t>
  </si>
  <si>
    <t>1. V místech určených pro děti bude instalované zařízení (zásuvky, spínače, ovladače apod.) vyššího stupně ochrany krytem než IP2X.</t>
  </si>
  <si>
    <t>2. Všechny zásuvky 230V v objektu budou v provedení s ochrannými clonkami (IP40).</t>
  </si>
  <si>
    <t>3. Při realizaci budou přístroje slučovány do společných vícenásobných rámečků. Silnoproudé i slaboproudé přístroje budou použity v provedení stejné designové řady. Společné přístrojové rámečky jsou zahrnuty do rozpočtu silnoproudé elektroinstalace.</t>
  </si>
  <si>
    <t>4. Pro pevně instalované spotřebiče jako jsou jednotky TČ, VZT, kuchyňské spotřebiče atd., bude v rámci projektu elektro provedena pouze příprava pro jejich připojení, tyto spotřebiče nejsou součástí dodávky této části.</t>
  </si>
  <si>
    <t>5. Součástí rozpočtu nejsou aktivní prvky datové sítě.</t>
  </si>
  <si>
    <t>Popis rozpočtu: D.1.4.e - Elektroinstalace slaboprou a EZS</t>
  </si>
  <si>
    <t>Popis rozpočtu: D.1.4.f - Fotovoltaika - FVE</t>
  </si>
  <si>
    <t>Popis rozpočtu: D.2.a - SO02 Komunikace, zp a oplocení</t>
  </si>
  <si>
    <t>JKSO:     822.23  Komunikace pozemní ostatní                                                                                                                                                                           72.0m2    Kryt dlážděný                                                                                                                                                                                                                   novostavba objektu</t>
  </si>
  <si>
    <t>Popis rozpočtu: D.2.b - SO02 Sadové úpravy</t>
  </si>
  <si>
    <t>JKSO:     822.29  Komunikace pozemní ostatní                                                                                                                                                                                        72,0m2    Kryt ostatní                                                                                                                                                                                                                             novostavba objektu</t>
  </si>
  <si>
    <t>Popis rozpočtu: D.2.c - SO035 Přípojky vodovodu a kanalizace</t>
  </si>
  <si>
    <t>JKSO:    827.11-21   Vedení trubní dálková přípojná                                                                                                                                                                               45m         potrubí z plastických hmot                                                                                                                                                                                                                                                                                                                                                                                                                                                                            novostavba objektu</t>
  </si>
  <si>
    <t>Popis rozpočtu: D.2.d - SO07 Veřejné osvětlení</t>
  </si>
  <si>
    <t>JKSO:    827.19   Vedení trubní dálková přípojná                                                                                                                                                                                                 60m         kabelové vedení                                                                                                                                                                                                                  novostavba objektu</t>
  </si>
  <si>
    <t>Popis rozpočtu: VON - Vedlejší a ostatní náklady</t>
  </si>
  <si>
    <t>Rekapitulace dílů</t>
  </si>
  <si>
    <t>Typ dílu</t>
  </si>
  <si>
    <t>1</t>
  </si>
  <si>
    <t>Zemní práce</t>
  </si>
  <si>
    <t>101</t>
  </si>
  <si>
    <t>vzduchotechnika</t>
  </si>
  <si>
    <t>18</t>
  </si>
  <si>
    <t>Povrchové úpravy terénu</t>
  </si>
  <si>
    <t>2</t>
  </si>
  <si>
    <t>Základy a zvláštní zakládání</t>
  </si>
  <si>
    <t>3</t>
  </si>
  <si>
    <t>Svislé a kompletní konstrukce</t>
  </si>
  <si>
    <t>4</t>
  </si>
  <si>
    <t>Vodorovné konstrukce</t>
  </si>
  <si>
    <t>5</t>
  </si>
  <si>
    <t>Komunikace</t>
  </si>
  <si>
    <t>6</t>
  </si>
  <si>
    <t>Úpravy povrchu,podlahy</t>
  </si>
  <si>
    <t>87</t>
  </si>
  <si>
    <t>Potrubí z trub z plastických hmot</t>
  </si>
  <si>
    <t>89</t>
  </si>
  <si>
    <t>Ostatní konstrukce na trubním vedení</t>
  </si>
  <si>
    <t>90</t>
  </si>
  <si>
    <t>Oploceni</t>
  </si>
  <si>
    <t>91</t>
  </si>
  <si>
    <t>Doplňující práce na komunikaci</t>
  </si>
  <si>
    <t>94</t>
  </si>
  <si>
    <t>Lešení a stavební výtahy</t>
  </si>
  <si>
    <t>95</t>
  </si>
  <si>
    <t>Dokončovací konstrukce na pozemních stavbách</t>
  </si>
  <si>
    <t>96</t>
  </si>
  <si>
    <t>Bourání konstrukcí</t>
  </si>
  <si>
    <t>97</t>
  </si>
  <si>
    <t>Prorážení otvorů</t>
  </si>
  <si>
    <t>99</t>
  </si>
  <si>
    <t>Staveništní přesun hmot</t>
  </si>
  <si>
    <t>Díl:</t>
  </si>
  <si>
    <t>Vedlejší náklady a Ostatní náklady</t>
  </si>
  <si>
    <t>711</t>
  </si>
  <si>
    <t>Izolace proti vodě</t>
  </si>
  <si>
    <t>712</t>
  </si>
  <si>
    <t>Živičné krytiny</t>
  </si>
  <si>
    <t>713</t>
  </si>
  <si>
    <t>Izolace tepelné</t>
  </si>
  <si>
    <t>721</t>
  </si>
  <si>
    <t>Vnitřní kanalizace</t>
  </si>
  <si>
    <t>722</t>
  </si>
  <si>
    <t>Vnitřní vodovod</t>
  </si>
  <si>
    <t>731</t>
  </si>
  <si>
    <t>Kotelny</t>
  </si>
  <si>
    <t>733</t>
  </si>
  <si>
    <t>Rozvod potrubí</t>
  </si>
  <si>
    <t>734</t>
  </si>
  <si>
    <t>Armatury</t>
  </si>
  <si>
    <t>735</t>
  </si>
  <si>
    <t>Otopná tělesa</t>
  </si>
  <si>
    <t>764</t>
  </si>
  <si>
    <t>Konstrukce klempířské</t>
  </si>
  <si>
    <t>766</t>
  </si>
  <si>
    <t>Konstrukce truhlářské</t>
  </si>
  <si>
    <t>767</t>
  </si>
  <si>
    <t>Konstrukce zámečnické</t>
  </si>
  <si>
    <t>771</t>
  </si>
  <si>
    <t>Podlahy z dlaždic a obklady</t>
  </si>
  <si>
    <t>776</t>
  </si>
  <si>
    <t>Podlahy povlakové</t>
  </si>
  <si>
    <t>777</t>
  </si>
  <si>
    <t>Podlahy ze syntetických hmot</t>
  </si>
  <si>
    <t>781</t>
  </si>
  <si>
    <t>Obklady keramické</t>
  </si>
  <si>
    <t>783</t>
  </si>
  <si>
    <t>Nátěry</t>
  </si>
  <si>
    <t>784</t>
  </si>
  <si>
    <t>Malby</t>
  </si>
  <si>
    <t>790</t>
  </si>
  <si>
    <t>791</t>
  </si>
  <si>
    <t>Montáž zařízení velkokuchyní</t>
  </si>
  <si>
    <t>799</t>
  </si>
  <si>
    <t>Ostatní</t>
  </si>
  <si>
    <t>M21</t>
  </si>
  <si>
    <t>Elektromontáže</t>
  </si>
  <si>
    <t>M22</t>
  </si>
  <si>
    <t>Montáž sdělovací a zabezp. techniky</t>
  </si>
  <si>
    <t>VN</t>
  </si>
  <si>
    <t>ON</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</si>
  <si>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</si>
  <si>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</si>
  <si>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</si>
  <si>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</si>
  <si>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</si>
  <si>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</si>
  <si>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</si>
  <si>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</si>
  <si>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</si>
  <si>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</si>
  <si>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</si>
  <si>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</si>
  <si>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</si>
  <si>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</si>
  <si>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</si>
  <si>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</si>
  <si>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</si>
  <si>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</si>
  <si>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</si>
  <si>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</si>
  <si>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</si>
  <si>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</si>
  <si>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</si>
  <si>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</si>
  <si>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</si>
  <si>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</si>
  <si>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DIL</t>
  </si>
  <si>
    <t>121101101R00</t>
  </si>
  <si>
    <t>Sejmutí ornice s přemístěním do 50 m</t>
  </si>
  <si>
    <t>m3</t>
  </si>
  <si>
    <t>Vlastní</t>
  </si>
  <si>
    <t>Indiv</t>
  </si>
  <si>
    <t>Práce</t>
  </si>
  <si>
    <t>Běžná</t>
  </si>
  <si>
    <t>POL1_1</t>
  </si>
  <si>
    <t>220*0,15</t>
  </si>
  <si>
    <t>VV</t>
  </si>
  <si>
    <t>55*0,15</t>
  </si>
  <si>
    <t>131201101R00</t>
  </si>
  <si>
    <t>Hloubení nezapažených jam v hor.3 do 100 m3</t>
  </si>
  <si>
    <t>215*0,25</t>
  </si>
  <si>
    <t>53*0,3</t>
  </si>
  <si>
    <t>131201109R00</t>
  </si>
  <si>
    <t>Příplatek za lepivost - hloubení nezap.jam v hor.3</t>
  </si>
  <si>
    <t>69,65</t>
  </si>
  <si>
    <t>132301201R00</t>
  </si>
  <si>
    <t>Hloubení rýh šířky do 200 cm v hor.4 do 100 m3</t>
  </si>
  <si>
    <t>(13,9*2*0,65+15,1*2*0,65)*0,9+13,8*0,65*0,9*2+5,3*0,65*0,9+0,6*0,9*1,3</t>
  </si>
  <si>
    <t>3,35*0,7*1</t>
  </si>
  <si>
    <t>132301209R00</t>
  </si>
  <si>
    <t>Příplatek za lepivost - hloubení rýh 200cm v hor.4</t>
  </si>
  <si>
    <t>162201102R00</t>
  </si>
  <si>
    <t>Vodorovné přemístění výkopku z hor.1-4 do 50 m</t>
  </si>
  <si>
    <t>125,78-71,33</t>
  </si>
  <si>
    <t>162701105R00</t>
  </si>
  <si>
    <t>Vodorovné přemístění výkopku z hor.1-4 do 10000 m</t>
  </si>
  <si>
    <t>87,14</t>
  </si>
  <si>
    <t>162701109R00</t>
  </si>
  <si>
    <t>Příplatek k vod. přemístění hor.1-4 za další 1 km</t>
  </si>
  <si>
    <t>87,14*10</t>
  </si>
  <si>
    <t>167101102R00</t>
  </si>
  <si>
    <t>Nakládání výkopku z hor.1-4 v množství nad 100 m3</t>
  </si>
  <si>
    <t>69,65+56,22</t>
  </si>
  <si>
    <t>171101104R00</t>
  </si>
  <si>
    <t>Uložení sypaniny do násypů zhutněných na 102% PS mezi zákl.pasy</t>
  </si>
  <si>
    <t>5,3*10,85*0,15+2,55*12,4*0,15+2,25*5,3*0,1</t>
  </si>
  <si>
    <t>171201201R00</t>
  </si>
  <si>
    <t>Uložení sypaniny na skládku</t>
  </si>
  <si>
    <t>125,78-14,56-13,2-10,88</t>
  </si>
  <si>
    <t>174101101R00</t>
  </si>
  <si>
    <t>Zásyp jam, rýh, šachet se zhutněním rýhy po ležaté kanalizaci</t>
  </si>
  <si>
    <t>44*0,5*0,6</t>
  </si>
  <si>
    <t>175101101RT2</t>
  </si>
  <si>
    <t>Obsyp potrubí bez prohození sypaniny s dodáním štěrkopísku frakce 0 - 22 mm</t>
  </si>
  <si>
    <t>44*0,6*0,3</t>
  </si>
  <si>
    <t>175101201R00</t>
  </si>
  <si>
    <t>Obsyp objektu bez prohození sypaniny</t>
  </si>
  <si>
    <t>(13,9+15,1)*0,9*0,1+(12,3+13,8)*0,9*0,1+13,8*0,9*0,1*4+5,3*0,9*0,1*2</t>
  </si>
  <si>
    <t>175101209R00</t>
  </si>
  <si>
    <t>Příplatek za prohození sypaniny pro obsyp objektu</t>
  </si>
  <si>
    <t>199000002R00</t>
  </si>
  <si>
    <t>Poplatek za skládku horniny 1- 4</t>
  </si>
  <si>
    <t>212532111R00</t>
  </si>
  <si>
    <t>Lože trativodu z kameniva hrub.drceného,16-32 mm vnější drenáž , vnitřní drenáž - odvětr.radonu</t>
  </si>
  <si>
    <t>(15,5*2+14,5*2)*0,3*0,1</t>
  </si>
  <si>
    <t>(13,4*6+9,8*2+4,8*11+1,9*11+2*6+4*3)*0,3*0,1</t>
  </si>
  <si>
    <t>212561111R00</t>
  </si>
  <si>
    <t>Výplň odvodňov. trativodů kam. hrubě drcen. 16 mm</t>
  </si>
  <si>
    <t>7,73/0,1*0,25</t>
  </si>
  <si>
    <t>212755113R00</t>
  </si>
  <si>
    <t>Trativody z drenážních trubek DN 8 cm bez lože PVC</t>
  </si>
  <si>
    <t>m</t>
  </si>
  <si>
    <t>4,8*11+1,9*11+2*7+3*4</t>
  </si>
  <si>
    <t>212755114RX1</t>
  </si>
  <si>
    <t>Trativody z drenážních trubek DN10 cm bez lože PVC</t>
  </si>
  <si>
    <t>15,5*2+14,5*2</t>
  </si>
  <si>
    <t>9,8*2+12,4*6</t>
  </si>
  <si>
    <t>273311126U00</t>
  </si>
  <si>
    <t>Základ deska prostý beton C20/25 kotevní desky na střeše - FVE 50x50x10cm</t>
  </si>
  <si>
    <t>30*0,5*0,5*0,125</t>
  </si>
  <si>
    <t>273321321R00</t>
  </si>
  <si>
    <t>Železobeton základových desek C 20/25 (B 25)</t>
  </si>
  <si>
    <t>objekt DS : 15,1*13,9*0,15-1,15*7,15*0,15-2,65*1,225*0,15+0,6*5,75*0,15</t>
  </si>
  <si>
    <t>terasa : 53*0,1</t>
  </si>
  <si>
    <t>273351215R00</t>
  </si>
  <si>
    <t>Bednění stěn základových desek - zřízení</t>
  </si>
  <si>
    <t>m2</t>
  </si>
  <si>
    <t>13,9*2*0,15+15,1*2*0,15</t>
  </si>
  <si>
    <t>273351216R00</t>
  </si>
  <si>
    <t>Bednění stěn základových desek - odstranění</t>
  </si>
  <si>
    <t>273361921RT4</t>
  </si>
  <si>
    <t>Výztuž základových desek ze svařovaných sítí svařovanou sítí - drát 6,0  oka 100/100</t>
  </si>
  <si>
    <t>t</t>
  </si>
  <si>
    <t>30,28/0,15*1,2*2*0,0085</t>
  </si>
  <si>
    <t>53*1,2*2*0,0085</t>
  </si>
  <si>
    <t>274313611R00</t>
  </si>
  <si>
    <t>Beton základových pasů prostý C 16/20 (B 20)</t>
  </si>
  <si>
    <t>274351215R00</t>
  </si>
  <si>
    <t>Bednění stěn základových pasů - zřízení</t>
  </si>
  <si>
    <t>15,1*2*0,9+13,9*2*0,9+13,8*6*0,9+12,4*2*0,9-0,65*6*0,9+5,3*0,9*2</t>
  </si>
  <si>
    <t>274351216R00</t>
  </si>
  <si>
    <t>Bednění stěn základových pasů - odstranění</t>
  </si>
  <si>
    <t>274354111R00</t>
  </si>
  <si>
    <t>Bednění základových pasů zřízení bednění prostupu pasem - pro kanal</t>
  </si>
  <si>
    <t>6*0,65*4*0,25</t>
  </si>
  <si>
    <t>274354211R00</t>
  </si>
  <si>
    <t>Bednění základových pasů odstranění prostupy kanalizace</t>
  </si>
  <si>
    <t>289970111R00</t>
  </si>
  <si>
    <t>Geotextilie separační,filtrační 300g/m2 pro drenáže - radon</t>
  </si>
  <si>
    <t>154*0,8+99,7*0,7</t>
  </si>
  <si>
    <t>311237433R00</t>
  </si>
  <si>
    <t>Zdivo ker H brouš. P10, tl. 24 cm, lep.celoplošné vniřní,atika U=0,69W/m2K</t>
  </si>
  <si>
    <t>vnitřní zdivo : 14,3*3,65*2+5,75*2,65-1*2,6*7-4*3,65</t>
  </si>
  <si>
    <t>atika : (13,9+15,1)*2*1</t>
  </si>
  <si>
    <t>311237443R00</t>
  </si>
  <si>
    <t>Zdivo ker.H brouš. P10, tl.30cm,lepidlo celopl U=0,36W/m2K</t>
  </si>
  <si>
    <t>(2,85+5,85)*3,65-1*1,25-1*2,5</t>
  </si>
  <si>
    <t>311237468R00</t>
  </si>
  <si>
    <t>Zdivo ker H FAM brouš., tl.38cm, lepidlo celopl P10 , U=0,24W/m2K</t>
  </si>
  <si>
    <t>(13,9*2+15,1*2)*3,65-(2,85+5,85)*3,65+0,6*2*2,8</t>
  </si>
  <si>
    <t>-5*2,8-3*2,8-2*1,25*2-1,85*2,8-2*2,8-1*1,25*4</t>
  </si>
  <si>
    <t>-9,3*0,35-(9,3+1,25)*0,35</t>
  </si>
  <si>
    <t>311321411R00</t>
  </si>
  <si>
    <t>Železobeton nadzákladových zdí C 25/30  (B 30)</t>
  </si>
  <si>
    <t>2,85*0,2*3</t>
  </si>
  <si>
    <t>311351111R00</t>
  </si>
  <si>
    <t>Bednění nadzákl. zdí oboustranné přesné - zřízení pro pohledový beton</t>
  </si>
  <si>
    <t>(2,85*2+0,2*2)*3</t>
  </si>
  <si>
    <t>311351112R00</t>
  </si>
  <si>
    <t>Bednění nadzákl. zdí oboustranné přesné - odstran</t>
  </si>
  <si>
    <t>311361821R00</t>
  </si>
  <si>
    <t>Výztuž nadzákladových zdí z betonářské ocelí 10505</t>
  </si>
  <si>
    <t>dle výpisu D.1.2 : 0,146</t>
  </si>
  <si>
    <t>311997111R00</t>
  </si>
  <si>
    <t>Izolace kolem oken z XPS tl. 30 mm do zd.tvarovek</t>
  </si>
  <si>
    <t>(1+1,25)*2*5+(2,5*2+1)+(2+2,5)*2*2+(2,5*2+1,85)+(2,5*2+2)+(2*2,5+3)</t>
  </si>
  <si>
    <t>(5*2+2*2)</t>
  </si>
  <si>
    <t>317167132R00</t>
  </si>
  <si>
    <t>Překlad H plochý 14,5/7,1/125 cm</t>
  </si>
  <si>
    <t>kus</t>
  </si>
  <si>
    <t>317167136R00</t>
  </si>
  <si>
    <t>Překlad H plochý 14,5/7,1/225 cm</t>
  </si>
  <si>
    <t>317167212R00</t>
  </si>
  <si>
    <t>Překlad H vysoký, nosný 23,8/7/150 cm</t>
  </si>
  <si>
    <t>5*3+7*4</t>
  </si>
  <si>
    <t>317167216R00</t>
  </si>
  <si>
    <t>Překlad H vysoký, nosný 23,8/7/250 cm</t>
  </si>
  <si>
    <t>5*2</t>
  </si>
  <si>
    <t>317321411R00</t>
  </si>
  <si>
    <t>Beton překladů železový  C 25/30  (B 30)</t>
  </si>
  <si>
    <t>9,3*0,35*0,4*2+1,25*0,35*0,4</t>
  </si>
  <si>
    <t>5,8*0,35*0,4</t>
  </si>
  <si>
    <t>317351107R00</t>
  </si>
  <si>
    <t>Bednění překladů - zřízení vč. podpěrné kce do 4m</t>
  </si>
  <si>
    <t>5*0,4+5,8*0,35*2</t>
  </si>
  <si>
    <t>(9,3*2+1,25)*0,35*2+3*0,4+1*0,4*2+1,85*0,4*2*0,4*1*0,4</t>
  </si>
  <si>
    <t>317351108R00</t>
  </si>
  <si>
    <t>Bednění překladů - odstranění</t>
  </si>
  <si>
    <t>317361221R00</t>
  </si>
  <si>
    <t>Výztuž překladů a říms z betonářské ocelí 10216</t>
  </si>
  <si>
    <t>dle výpisu D.1.2 - Žb1-3 : ( 0,288+0,246+0,59)*0,2</t>
  </si>
  <si>
    <t>317361821R00</t>
  </si>
  <si>
    <t>Výztuž překladů a říms z betonářské ocelí 10505</t>
  </si>
  <si>
    <t>dle výpisu D.1.2 - Žb1-3 : (0,288+0,246+0,590)*0,8</t>
  </si>
  <si>
    <t>317998115R00</t>
  </si>
  <si>
    <t>Izolace mezi překlady polystyren tl.10 cm</t>
  </si>
  <si>
    <t>1*3+2*2</t>
  </si>
  <si>
    <t>342247534R00</t>
  </si>
  <si>
    <t>Příčky z cihel ker. broušených, pěna, tl. 11,5 cm</t>
  </si>
  <si>
    <t>(1,5+2,5+1,65+0,95+0,5+0,3*2)*3,9-0,8*2</t>
  </si>
  <si>
    <t>342247542R00</t>
  </si>
  <si>
    <t>Příčky z ker.příčk.H broušených, lepidlo, tl.14 cm</t>
  </si>
  <si>
    <t>2,75*2*3,9+3*3,9+6*3,9*2+2,35*2*3,9</t>
  </si>
  <si>
    <t>-1,775*2,05-0,8*2*2-0,8*2-1*2*3</t>
  </si>
  <si>
    <t>342263420R00</t>
  </si>
  <si>
    <t>Osazení revizních dvířek do příček, do 0,50 m2 rozm.30x30cm vč. dod. dvířek</t>
  </si>
  <si>
    <t>342267112RT4</t>
  </si>
  <si>
    <t>Obklad kanal sádrokartonem třístranný do 0,5/0,5 m desky protipožární impreg. tl. 12,5 mm</t>
  </si>
  <si>
    <t>2*4</t>
  </si>
  <si>
    <t>346245451R00</t>
  </si>
  <si>
    <t>Přizdívky z desek Ytong tl. 15 cm</t>
  </si>
  <si>
    <t>2,85*1,3+1,2*1,3</t>
  </si>
  <si>
    <t>411321414R00</t>
  </si>
  <si>
    <t>Stropy deskové ze železobetonu C 25/30  (B 30) stropní deska tl.200mm , konzol.deska tl.125mm</t>
  </si>
  <si>
    <t>konzol.deska : 5,8*0,6*0,2+9,3*0,9*0,125+11,1*1,15*0,125+3,8*1,25*0,125</t>
  </si>
  <si>
    <t>stropní deska : 15,15*13,95*0,2-7,15*1,15*0,2-2,65*1,25*0,2</t>
  </si>
  <si>
    <t>411351203R00</t>
  </si>
  <si>
    <t>Bednění stropů deskových, podepření,do 3,5m, 10kPa</t>
  </si>
  <si>
    <t>stropní deska : 2,85*5,75+11,3*5,75+2,75*14,35+3*14,35+6,8*1,15-1,25*1,5</t>
  </si>
  <si>
    <t>-5,75*0,25-14,35*2*0,25-(13,9+15,15)*2*0,4</t>
  </si>
  <si>
    <t>konzolová deska : 9,3*0,9+(9,3+0,9*2)*0,125+11,1*1,15+3,8*1,25</t>
  </si>
  <si>
    <t>(11,1+1,15*2+1,25+1,35)*0,125</t>
  </si>
  <si>
    <t>411351204R00</t>
  </si>
  <si>
    <t>Odstranění bednění stropů deskových do 3,5m, 10kPa</t>
  </si>
  <si>
    <t>411361221R00</t>
  </si>
  <si>
    <t>Výztuž stropů z betonářské oceli 10216</t>
  </si>
  <si>
    <t>dle výpisu D.1.2 : 3,812*0,2</t>
  </si>
  <si>
    <t>411361821R00</t>
  </si>
  <si>
    <t>Výztuž stropů z betonářské oceli 10505</t>
  </si>
  <si>
    <t>dle výpisu D.1.2 : 3,812*0,8</t>
  </si>
  <si>
    <t>411386611U00</t>
  </si>
  <si>
    <t>Zabet prostupu instal 0,09m2 stropů prostupy ZTI a UT</t>
  </si>
  <si>
    <t>413351213R00</t>
  </si>
  <si>
    <t>Podpěrná konstr. nosníků do 10 kPa - zřízení</t>
  </si>
  <si>
    <t>413351214R00</t>
  </si>
  <si>
    <t>Podpěrná konstr. nosníků do 10 kPa - odstranění</t>
  </si>
  <si>
    <t>417321313R00</t>
  </si>
  <si>
    <t>Ztužující pásy a věnce z betonu železového C 16/20 atikový</t>
  </si>
  <si>
    <t>(13,95+15,15)*2*0,25*0,15</t>
  </si>
  <si>
    <t>417321414R00</t>
  </si>
  <si>
    <t>Ztužující pásy a věnce z betonu železového C 25/30 součást stropní želbet.desky Žd1</t>
  </si>
  <si>
    <t>(13,95+15,15)*2*0,25*0,4+14,35*2*0,25*0,25+5,3*0,25*0,25</t>
  </si>
  <si>
    <t>417351115R00</t>
  </si>
  <si>
    <t>Bednění ztužujících pásů a věnců - zřízení</t>
  </si>
  <si>
    <t>(13,95+15,15)*2*0,25+14,35*4*0,25+5,3*0,25*2</t>
  </si>
  <si>
    <t>(13,95+15,15)*2*0,15</t>
  </si>
  <si>
    <t>417351116R00</t>
  </si>
  <si>
    <t>Bednění ztužujících pásů a věnců - odstranění</t>
  </si>
  <si>
    <t>411364143R00</t>
  </si>
  <si>
    <t>D+M Prvek k přerušení tepel.mostu mezi žb.stropem a konzol.deskou žb2-3 ,tř.ún.V3, REI120,dl.=1,20m</t>
  </si>
  <si>
    <t>ks</t>
  </si>
  <si>
    <t>611473112R00</t>
  </si>
  <si>
    <t>Omítka vnitřní stropů ze suché směsi, štuková m.č. 1.09</t>
  </si>
  <si>
    <t>5,85*2,85</t>
  </si>
  <si>
    <t>612403382R00</t>
  </si>
  <si>
    <t>Hrubá výplň rýh ve stěnách do 5x5 cm maltou ze SMS rozvody EI a ZTI</t>
  </si>
  <si>
    <t>3*(12,4+13,8)*2*0,5</t>
  </si>
  <si>
    <t>14,35*3*2*0,5+5,3*3*0,5</t>
  </si>
  <si>
    <t>612409991R00</t>
  </si>
  <si>
    <t>Začištění omítek kolem oken,dveří apod.</t>
  </si>
  <si>
    <t>(1+1,25)*2*6+(2,5*2+1)+(2+1,25)*2*2+(2,5*2+2)+(2,5*2+3)+(5+2*2)</t>
  </si>
  <si>
    <t>(2*2+1)*14</t>
  </si>
  <si>
    <t>612473182R00</t>
  </si>
  <si>
    <t>Omítka vnitřního zdiva ze suché směsi, štuková</t>
  </si>
  <si>
    <t>m.č.1.01 : 11,35*2*3,1+5,75*2*3,1+2*0,9*2+2*0,25*10-5*2-1*2*5-3*2,5</t>
  </si>
  <si>
    <t>2,5*0,4*2+5*0,9+1*0,25*5</t>
  </si>
  <si>
    <t>m.č. 1.02 : 4,8*2*2,8+2,75*2*2,8-0,8*2*3+0,9*2,8+0,3*2,8</t>
  </si>
  <si>
    <t>m.č. 1.03 : 4,5*2*2,8+6*2*2,8-0,9*2-1*2-0,7*2-2*1,25+4,5*0,4</t>
  </si>
  <si>
    <t>m.č. 1.04 : 5,25*2*2,8+2,75*2*2,8-2*1,25-0,9*3+3,8*0,25+4,5*0,4</t>
  </si>
  <si>
    <t>m.č. 1.05 : 2,7*2*2,8+1,5*2*2,8-0,9*2*2</t>
  </si>
  <si>
    <t>m.č. 1.06 : 3,9*2*2,8+2,5*2*2,8-0,9*2*2-2*2,5-1,85*2,5+7*0,4+6,85*0,4</t>
  </si>
  <si>
    <t>m.č. 1.07 : 4,4*2*2,8+1,5*2*2,8-0,9*2*3</t>
  </si>
  <si>
    <t>m.č. 1.08 : 1,95*2*2,8+2,5*2*2,8-0,8*2-1*1,25+3,5*0,4</t>
  </si>
  <si>
    <t>m.č. 1.09 : 5,85*2*3,6+2,85*2*3,6-1*1,25-1*2,5+3,25*0,3+6*0,3</t>
  </si>
  <si>
    <t>m.č. 1.10 : 2,35*2*2,8+2,85*2*2,8-0,9*2-1*1,25+3,25*0,4</t>
  </si>
  <si>
    <t>m.č. 1.11 : 1,25*2*2,8+1,65*2*2,8+1,2*2*2,8+1,75*2*2,8-0,7*2*3-1*1,25*2</t>
  </si>
  <si>
    <t>3,5*0,4*2</t>
  </si>
  <si>
    <t>m.č. 1.12 : 2,65*2*2,8-0,7*2</t>
  </si>
  <si>
    <t>612473186R00</t>
  </si>
  <si>
    <t>Příplatek za zabudované rohovníky</t>
  </si>
  <si>
    <t>2*2+2,5*2*4+1*2*11+2*2*16</t>
  </si>
  <si>
    <t>619481119U00</t>
  </si>
  <si>
    <t>Potažení ploch sklovl+tmel+příchyt</t>
  </si>
  <si>
    <t>strop : 2,85*5,85</t>
  </si>
  <si>
    <t>přizdívka : 5,27</t>
  </si>
  <si>
    <t>620991121R00</t>
  </si>
  <si>
    <t>Zakrývání výplní vnějších otvorů z lešení</t>
  </si>
  <si>
    <t>5*2+3*2,5+2*1,25*2+1*1,25*7+1,85*2,5+2*2,5</t>
  </si>
  <si>
    <t>622300151R00</t>
  </si>
  <si>
    <t>Montáž soklové lišty</t>
  </si>
  <si>
    <t>(13,95+15,15)*2+0,6*2</t>
  </si>
  <si>
    <t>622300152R00</t>
  </si>
  <si>
    <t>Montáž dilatační lišty</t>
  </si>
  <si>
    <t>5*3</t>
  </si>
  <si>
    <t>622311014R00</t>
  </si>
  <si>
    <t>Soklová lišta hliník KZS tl.200 mm</t>
  </si>
  <si>
    <t>59,4*1,1</t>
  </si>
  <si>
    <t>622311113R00</t>
  </si>
  <si>
    <t>Dilatační profil KZS rohový V</t>
  </si>
  <si>
    <t>15*1,1</t>
  </si>
  <si>
    <t>622311524RU1</t>
  </si>
  <si>
    <t>Zateplovací systém Etics, sokl, XPS tl.200 mm s mozaikovou omítkou 5,5 kg/m2</t>
  </si>
  <si>
    <t>(13,95+15,15)*0,8*2+0,6*2*0,8-1*0,4-2*0,4-1,85*0,4-3*0,4</t>
  </si>
  <si>
    <t>622421144R00</t>
  </si>
  <si>
    <t>Omítka vnější stěn, MVC, štuková, složitost 3</t>
  </si>
  <si>
    <t>622421401RU1</t>
  </si>
  <si>
    <t>Zateplovací systém Etics MV tl.50 mm se silikátovou omítkou 2,5 kg/m2</t>
  </si>
  <si>
    <t>9,3*0,9*2+(9,3+1,8)*0,25</t>
  </si>
  <si>
    <t>11,2*1,15*2+3,8*1,25*2+(11,1+1,15+2,85+1,2)*0,25</t>
  </si>
  <si>
    <t>622421408RU1</t>
  </si>
  <si>
    <t>Zateplovací systém Etics MV tl.220 mm se silikátovou omítkou 2,5 kg/m2</t>
  </si>
  <si>
    <t>(13,95+15,15)*2*4,75+0,6*2*2,85+0,6*5*2-40,85</t>
  </si>
  <si>
    <t>622471317RS8</t>
  </si>
  <si>
    <t>Nátěr nebo nástřik stěn vnějších, složitost 1 - 2 hmota silikátová Keim barevná skupina II</t>
  </si>
  <si>
    <t>622481112R00</t>
  </si>
  <si>
    <t>Potažení vnějších stěn keram. pletivem, vypnutí</t>
  </si>
  <si>
    <t>3*2,85*2+0,2*2*3</t>
  </si>
  <si>
    <t>622481211RT4</t>
  </si>
  <si>
    <t>Mont výzt.sítě do stěrk.tmelu vč.ok.lišt-vnějš.ost včetně výztužné sítě a stěrkového tmelu BEK</t>
  </si>
  <si>
    <t>3,5*7*0,2+4,5*2*0,2+6*0,2+6,85*0,2+7*0,2+8*0,2+9*0,2</t>
  </si>
  <si>
    <t>625990000R00</t>
  </si>
  <si>
    <t>Obklad vnějších konstrukcí polystyrenem tl. 50 mm atika - vnitřní a vrchní strana</t>
  </si>
  <si>
    <t>(13,95+15,15)*2*1,6</t>
  </si>
  <si>
    <t>631312611R00</t>
  </si>
  <si>
    <t>Mazanina betonová tl. 5 - 8 cm C 16/20  (B 20) např. Cemflow CF20 tl.65mm</t>
  </si>
  <si>
    <t>(65,3+12,9+18+14,5+4,5+9,75+6,6+4,9+16,7+6,7+4,85+1,65)*0,075</t>
  </si>
  <si>
    <t>0,6*5*0,075</t>
  </si>
  <si>
    <t>631319161R00</t>
  </si>
  <si>
    <t>Příplatek za konečnou úpravu mazanin tl.8 cm</t>
  </si>
  <si>
    <t>12,70</t>
  </si>
  <si>
    <t>631361921RT1</t>
  </si>
  <si>
    <t>Výztuž mazanin svařovanou sítí z drátů tažených svařovaná síť - drát 4,0 mm, oka 100/100 mm</t>
  </si>
  <si>
    <t>12,48/0,075*1,2*0,005</t>
  </si>
  <si>
    <t>631571004R00</t>
  </si>
  <si>
    <t>Násyp ze štěrkopísku 0 - 32, tř. I</t>
  </si>
  <si>
    <t>DS : 10,9*5,3*0,2+0,6*5*0,2+2,3*5,3*0,2+2,35*13,8*0,2+2,55*12,5*0,2</t>
  </si>
  <si>
    <t>1,25*0,8*0,2+5,45*1,15*0,2</t>
  </si>
  <si>
    <t>terasa : 53*0,2</t>
  </si>
  <si>
    <t>632451022R00</t>
  </si>
  <si>
    <t>Vyrovnávací potěr MC 15, v pásu, tl. 30 mm atika , parapety</t>
  </si>
  <si>
    <t>atika : (15,15+13,95)*0,3*2</t>
  </si>
  <si>
    <t>parapety : 0,4*5+1,25*0,4*7+2*0,4*2</t>
  </si>
  <si>
    <t>636623242U00</t>
  </si>
  <si>
    <t>Podlaha desk pryž barev lep sp - litý SBR+PU poj. tl.40mm 30+10mm EPDM - terasa</t>
  </si>
  <si>
    <t>53</t>
  </si>
  <si>
    <t>637211122U00</t>
  </si>
  <si>
    <t>Okap chod beton dlažd tl 6cm písek</t>
  </si>
  <si>
    <t>14,5*0,5+5,2*0,5+15,5*0,5</t>
  </si>
  <si>
    <t>641952211R00</t>
  </si>
  <si>
    <t>Osazení rámů okenních hliníkových,plocha do 2,5 m2</t>
  </si>
  <si>
    <t>641952341R00</t>
  </si>
  <si>
    <t>Osazení rámů dveřních hliníkových, plocha do 4 m2</t>
  </si>
  <si>
    <t>641952451R00</t>
  </si>
  <si>
    <t>Osazení rámů okenních hliníkových, plocha do 10 m2</t>
  </si>
  <si>
    <t>641960000R00</t>
  </si>
  <si>
    <t>Těsnění spár otvorových prvků PU pěnou</t>
  </si>
  <si>
    <t>82,35</t>
  </si>
  <si>
    <t>642941111RT3</t>
  </si>
  <si>
    <t>Pouzdro pro posuvné dveře jednostranné, do zdiva jednostranné pouzdro 800/1970 mm</t>
  </si>
  <si>
    <t>642952110RU3</t>
  </si>
  <si>
    <t>Osazení zárubní dveřních dřevěných, pl. do 2,5 m2 včetně dod.zárubně obložk197 x 70/20 - 35 fol HPL</t>
  </si>
  <si>
    <t>642952110RU4</t>
  </si>
  <si>
    <t>Osazení zárubní dveřních dřevěných, pl. do 2,5 m2 včetně dod.zárubně obložk 197x 80/20 - 35 fol HPL</t>
  </si>
  <si>
    <t>642952110RU5</t>
  </si>
  <si>
    <t>Osazení zárubní dveřních dřevěných, pl. do 2,5 m2 včetně dod.zárubně obložk 197x 90/20 - 35 fol HPL</t>
  </si>
  <si>
    <t>648952421RT2</t>
  </si>
  <si>
    <t>Osazení parapetních desek dřevěných š. do 50 cm včetně dodávky parapetní desky š. 30 cm ozn.T1</t>
  </si>
  <si>
    <t>631317205R00</t>
  </si>
  <si>
    <t>mazanina - řezání dilat.spar hloubky 0-40mm</t>
  </si>
  <si>
    <t>Specifikace</t>
  </si>
  <si>
    <t>POL3_0</t>
  </si>
  <si>
    <t>m.č. 1.01 : 5,75*4</t>
  </si>
  <si>
    <t>m.č. 1.02-1.03 : 3+2,75</t>
  </si>
  <si>
    <t>m.č. 1.04 : 2,75</t>
  </si>
  <si>
    <t>m.č. 1.09 : 2,85*2</t>
  </si>
  <si>
    <t>941941051R00</t>
  </si>
  <si>
    <t>Montáž lešení leh.řad.s podlahami,š.1,5 m, H 10 m</t>
  </si>
  <si>
    <t>245+45</t>
  </si>
  <si>
    <t>941941391R00</t>
  </si>
  <si>
    <t>Příplatek za každý měsíc použití lešení k pol.1051</t>
  </si>
  <si>
    <t>941941851R00</t>
  </si>
  <si>
    <t>Demontáž lešení leh.řad.s podlahami,š.1,5 m,H 10 m</t>
  </si>
  <si>
    <t>941955004R00</t>
  </si>
  <si>
    <t>Lešení lehké pomocné, výška podlahy do 3,5 m</t>
  </si>
  <si>
    <t>14*1,5*4+10*1,5*2</t>
  </si>
  <si>
    <t>944941103R00</t>
  </si>
  <si>
    <t>Ochranné zábradlí na leš.konstrukcích, dvoutyčové</t>
  </si>
  <si>
    <t>(14+16)*2</t>
  </si>
  <si>
    <t>944944011R00</t>
  </si>
  <si>
    <t>Montáž ochranné sítě z umělých vláken</t>
  </si>
  <si>
    <t>944944081R00</t>
  </si>
  <si>
    <t>Demontáž ochranné sítě z umělých vláken</t>
  </si>
  <si>
    <t>952901111R00</t>
  </si>
  <si>
    <t>Vyčištění budov o výšce podlaží do 4 m</t>
  </si>
  <si>
    <t>65,3+12,9+18+14,5+4,5+9,75+6,6+4,9+16,7+6,7+4,85+1,65</t>
  </si>
  <si>
    <t>953761131R00</t>
  </si>
  <si>
    <t>Odvětrání troubami PVC kruhovými 140x2,8 mm radon</t>
  </si>
  <si>
    <t>2*5,5</t>
  </si>
  <si>
    <t>953941211R00</t>
  </si>
  <si>
    <t>Osazování konzol nebo kotev pro madla apod.</t>
  </si>
  <si>
    <t>953943113R00</t>
  </si>
  <si>
    <t>Osazení kovových předmětů do zdiva, 15 kg / kus</t>
  </si>
  <si>
    <t>953943121R00</t>
  </si>
  <si>
    <t>Osazení kovových předmětů do betonu, 1 kg / kus</t>
  </si>
  <si>
    <t>953981202R00</t>
  </si>
  <si>
    <t>Chemické kotvy, beton, hl. 90 mm, M10, malta POXY</t>
  </si>
  <si>
    <t>970051035R01</t>
  </si>
  <si>
    <t>Vrtání jádrové do ŽB d300 mm prostupy do žbet.stropu</t>
  </si>
  <si>
    <t>970056039R00</t>
  </si>
  <si>
    <t>Příplatek za jádr. vrt. stropu v ŽB d300 mm</t>
  </si>
  <si>
    <t>970251110R00</t>
  </si>
  <si>
    <t>řezání železobetonu hl.řezu 100mm výřez v zákl.pasu pro kanalizaci</t>
  </si>
  <si>
    <t>9*0,6</t>
  </si>
  <si>
    <t>998011001R00</t>
  </si>
  <si>
    <t>Přesun hmot pro budovy zděné výšky do 6 m</t>
  </si>
  <si>
    <t>711212002R00</t>
  </si>
  <si>
    <t>Stěrka hydroizolační těsnicí hmotou soc.zařízení m.č.1.02,1.04 ,1.05 , terasa</t>
  </si>
  <si>
    <t>POL1_7</t>
  </si>
  <si>
    <t>12,9+(4,8*2+2,75*2)*0,5+1*2*1,5</t>
  </si>
  <si>
    <t>14,5+(5,25*2+2,75*2)*0,5+4,5+(2,7*2+1,5*2)*0,5-1*0,5*2-0,9*0,5*8</t>
  </si>
  <si>
    <t>52,8*1,1</t>
  </si>
  <si>
    <t>711212601R00</t>
  </si>
  <si>
    <t>Těsnicí pás do spoje podlaha - stěna</t>
  </si>
  <si>
    <t>4,8*2+2,75*4+1,5*2+2,7*2-0,9*6</t>
  </si>
  <si>
    <t>711212602R00</t>
  </si>
  <si>
    <t>Těsnicí roh vnější, vnitřní do spoje podlaha-stěna</t>
  </si>
  <si>
    <t>17+4+4+2</t>
  </si>
  <si>
    <t>711471051RZ5</t>
  </si>
  <si>
    <t>Izolace, tlak. voda, vodorovná fólií PVC, volně včetně dodávky mPVC folie tl. 1,5 mm</t>
  </si>
  <si>
    <t>215,4</t>
  </si>
  <si>
    <t>711471052R00</t>
  </si>
  <si>
    <t>Izolace, tlak. voda, vodorov. textilními pásy s PE</t>
  </si>
  <si>
    <t>711777588R00</t>
  </si>
  <si>
    <t>Opracování prostupů trub termoplasty D do 200 mm</t>
  </si>
  <si>
    <t>713391192R00</t>
  </si>
  <si>
    <t>Těsnění spojů prostupů trvale plastickým tmelem vč.tmelu</t>
  </si>
  <si>
    <t>24551282</t>
  </si>
  <si>
    <t>Hmota hydroizolační 2složková set 10 kg</t>
  </si>
  <si>
    <t>kg</t>
  </si>
  <si>
    <t>108,13/2,5</t>
  </si>
  <si>
    <t>693705141</t>
  </si>
  <si>
    <t>Geotextilie-300g/m2 do 4m</t>
  </si>
  <si>
    <t>998711201R00</t>
  </si>
  <si>
    <t>Přesun hmot pro izolace proti vodě, výšky do 6 m</t>
  </si>
  <si>
    <t>712363122U00</t>
  </si>
  <si>
    <t>Roh/kout -10°izol tvarovka navařená</t>
  </si>
  <si>
    <t>712363313U00</t>
  </si>
  <si>
    <t>Kryt -10° VIPLANYL vnějš kout 100</t>
  </si>
  <si>
    <t>(13,35*2+14,55*2)*1,1</t>
  </si>
  <si>
    <t>712371801RZ5</t>
  </si>
  <si>
    <t>Povlaková krytina střech do 10°, fólií PVC 1 vrstva - včetně fólie mPVC tl. 1,50mm</t>
  </si>
  <si>
    <t>216+34</t>
  </si>
  <si>
    <t>712391171RZ1</t>
  </si>
  <si>
    <t>Povlaková krytina střech do 10°, podklad. textilie 1 vrstva - včetně dodávky synt.textilie 300g/m2</t>
  </si>
  <si>
    <t>712391224R00</t>
  </si>
  <si>
    <t>Mechanické kotvení mPVC folie D+M ocel.kotvy s telesk.podl - typ KTL-82*40+DT-S-4.8</t>
  </si>
  <si>
    <t>250*4,5</t>
  </si>
  <si>
    <t>712391238R00</t>
  </si>
  <si>
    <t>Liniové kotvení střešní mPVC folie profil obvodový</t>
  </si>
  <si>
    <t>13,35*2+14,55*2</t>
  </si>
  <si>
    <t>712391322R00</t>
  </si>
  <si>
    <t>Provedení střešní vpustě DN100 vč. nástavce a koše dl.1.0m D+M</t>
  </si>
  <si>
    <t>712391324R00</t>
  </si>
  <si>
    <t>vložky PVC vpustí DN100</t>
  </si>
  <si>
    <t>712391348R00</t>
  </si>
  <si>
    <t>Pochozí desky PVC 60x60x0,7cm - nalepení D+M - přístup na střechu žebříkem</t>
  </si>
  <si>
    <t>712391444R01</t>
  </si>
  <si>
    <t>Opracování detailu u atiky - horní hrana vodovzdorná překližka tl.18mm š.500mm</t>
  </si>
  <si>
    <t>712391542R02</t>
  </si>
  <si>
    <t>Opracování detailu - prostup potrubí DN200 odvětrání kanal., radonu,vzt</t>
  </si>
  <si>
    <t>712391675R00</t>
  </si>
  <si>
    <t>Tmelení ukonč. a rohov.lišt polyuret.tmelem atika</t>
  </si>
  <si>
    <t>998712201R00</t>
  </si>
  <si>
    <t>Přesun hmot pro povlakové krytiny, výšky do 6 m</t>
  </si>
  <si>
    <t>713111111RT2</t>
  </si>
  <si>
    <t>Izolace tepelné stropů vrchem kladené volně 2 vrstvy - materiál ve specifikaci</t>
  </si>
  <si>
    <t>216</t>
  </si>
  <si>
    <t>713121121RT1</t>
  </si>
  <si>
    <t>Izolace tepelná podlah na sucho, dvouvrstvá materiál ve specifikaci</t>
  </si>
  <si>
    <t>166,35</t>
  </si>
  <si>
    <t>713191100RT9</t>
  </si>
  <si>
    <t>Položení a nalepení parotěsné izolační fólie mater.ve specifikaci</t>
  </si>
  <si>
    <t>713191121R00</t>
  </si>
  <si>
    <t>Izolace tepelné překrytím pásem A 400/H</t>
  </si>
  <si>
    <t>713221118R01</t>
  </si>
  <si>
    <t>Montáž dilatačního pásku podlah podél stěn D+M</t>
  </si>
  <si>
    <t>m.č. 1.01 : 11,35*2+5,75*2+0,6*2</t>
  </si>
  <si>
    <t>m.č. 1.02 : 4,8*2+2,75*2+1*2</t>
  </si>
  <si>
    <t>m.č. 1.03 : 6*2+4,5*2</t>
  </si>
  <si>
    <t>m.č. 1.04 : 5,25*2+2,75*2</t>
  </si>
  <si>
    <t>m.č. 1.05 : 1,5*2+2,7*2</t>
  </si>
  <si>
    <t>m.č. 1.06 : 3,9*2+2,5*2</t>
  </si>
  <si>
    <t>m.č. 1.07 : 4,4*2+1,5*2</t>
  </si>
  <si>
    <t>m.č. 1.08 : 1,95*2+2,5*2</t>
  </si>
  <si>
    <t>m.č. 1.09 : 5,85*2+2,85*2</t>
  </si>
  <si>
    <t>m.č. 1.10 : 2,35*2+2,85*2</t>
  </si>
  <si>
    <t>m.č. 1.11-1.12 : 1,65*4+1,25*2+1*2+1,2*2+1,75*2</t>
  </si>
  <si>
    <t>713231112R01</t>
  </si>
  <si>
    <t>Mechan.kotvení tep.izolace šrouby do betonu vč.telesk.podložky</t>
  </si>
  <si>
    <t>216*4,5</t>
  </si>
  <si>
    <t>28375975</t>
  </si>
  <si>
    <t>Systémová deska podl.vyt.tl.32mm</t>
  </si>
  <si>
    <t>28375977</t>
  </si>
  <si>
    <t>Deska - klín spádový EPS150S v tl. 250-400mm</t>
  </si>
  <si>
    <t>216*0,325</t>
  </si>
  <si>
    <t>28376371</t>
  </si>
  <si>
    <t>Deska polystyrenová podlah. EPS150S tl.80 mm</t>
  </si>
  <si>
    <t>166,35*1,1</t>
  </si>
  <si>
    <t>28376372</t>
  </si>
  <si>
    <t>Deska polystyrenová podlah. EPS150S tl.100 mm</t>
  </si>
  <si>
    <t>28376376</t>
  </si>
  <si>
    <t>Deska polystyrenová EPS150S tl.150 mm střecha - 2 vrstvy</t>
  </si>
  <si>
    <t>216*2*1,1</t>
  </si>
  <si>
    <t>69366029</t>
  </si>
  <si>
    <t>Parotěsná folie-bitumen,vícevrstvá samol.folie,skl vložka+vrchní AL folií</t>
  </si>
  <si>
    <t>(216+34)*1,1</t>
  </si>
  <si>
    <t>998713201R00</t>
  </si>
  <si>
    <t>Přesun hmot pro izolace tepelné, výšky do 6 m</t>
  </si>
  <si>
    <t>764410360R00</t>
  </si>
  <si>
    <t>Oplechování parapetů včetně rohů Al, rš 400 mm ozn. K1</t>
  </si>
  <si>
    <t>16*1,05</t>
  </si>
  <si>
    <t>764721119U01</t>
  </si>
  <si>
    <t>poplast.plech - oplechování říms rš 800mm ozn. K3</t>
  </si>
  <si>
    <t>764721119U02</t>
  </si>
  <si>
    <t>poplast.plech - oplechování říms rš 1000mm ozn. K4</t>
  </si>
  <si>
    <t>764721119U03</t>
  </si>
  <si>
    <t>poplast.plech - oplechovíní římsy rš 1200mm ozn. K5</t>
  </si>
  <si>
    <t>764721120U01</t>
  </si>
  <si>
    <t>Oplechování atiky rš.700 vč. ocel.příponky žár.zink.poplast. pl. tl.0.7mm , ozn. K2</t>
  </si>
  <si>
    <t>764722211R01</t>
  </si>
  <si>
    <t>Kotvení klempířských výrobků PP plechu</t>
  </si>
  <si>
    <t>(16,8+6,5+9,5+16+60)*2</t>
  </si>
  <si>
    <t>998764201R00</t>
  </si>
  <si>
    <t>Přesun hmot pro klempířské konstr., výšky do 6 m</t>
  </si>
  <si>
    <t>766629301R00</t>
  </si>
  <si>
    <t>Montáž oken plastových plochy do 1,50 m2</t>
  </si>
  <si>
    <t>766629302R00</t>
  </si>
  <si>
    <t>Montáž oken plastových plochy do 2,70 m2</t>
  </si>
  <si>
    <t>766629304R00</t>
  </si>
  <si>
    <t>Montáž balkónových dveří hliníkových</t>
  </si>
  <si>
    <t>766629310R00</t>
  </si>
  <si>
    <t>Montáž hliníkových stěn prosklených</t>
  </si>
  <si>
    <t>5*2+3*2,5</t>
  </si>
  <si>
    <t>766660716U00</t>
  </si>
  <si>
    <t>Mtž samozavírač dřevěná ,plast. nebo hlin zárubeň vč.samozavír. abloy atd.</t>
  </si>
  <si>
    <t>766661112R00</t>
  </si>
  <si>
    <t>Montáž dveří do zárubně,otevíravých 1kř.do 0,8 m</t>
  </si>
  <si>
    <t>766661122R00</t>
  </si>
  <si>
    <t>Montáž dveří do zárubně,otevíravých 1kř.nad 0,8 m</t>
  </si>
  <si>
    <t>766695212R00</t>
  </si>
  <si>
    <t>Montáž prahů dveří jednokřídlových š. do 10 cm</t>
  </si>
  <si>
    <t>611601202R00</t>
  </si>
  <si>
    <t>Dřev.dveře foliované plné 1kř. 70x197cm HPL 0.8 , ozn, DD1-2</t>
  </si>
  <si>
    <t>611601203R00</t>
  </si>
  <si>
    <t>Dřev.dveře foliované proskl 1kř. 80x197cm HPL 0.8 , proskl.bezp.sklem , ozn. DD3-4</t>
  </si>
  <si>
    <t>611601204R00</t>
  </si>
  <si>
    <t>Dřev.dveře foliované proskl 1kř. 90x197cm HPL 0.8 , proskl.bezp.sklem , ozn. DD5-6</t>
  </si>
  <si>
    <t>766661114R00</t>
  </si>
  <si>
    <t>Montáž dveří do zárubně , posuvných,1kř. do 0,8m do předem osazeného stav.pouzdra</t>
  </si>
  <si>
    <t>766711097R00</t>
  </si>
  <si>
    <t>podkladní tepel. izolační profily pod rám balkon.d nebo pod zárubně výšky do 250mm / purenitové</t>
  </si>
  <si>
    <t>1,85+2+1+3</t>
  </si>
  <si>
    <t>766-01</t>
  </si>
  <si>
    <t>Okno plastové jednokřídlové rozm.1,00*1,25m Uw=0,80 , ozn. OP1 viz výpis D.1.1.8</t>
  </si>
  <si>
    <t>766-02</t>
  </si>
  <si>
    <t>Okno plastové jednokřídlové rozměr 2,0x1,25m Uw=0,80 , ozn. OP2 viz výpis D.1.1.8</t>
  </si>
  <si>
    <t>766-03</t>
  </si>
  <si>
    <t>Stěna hliníková 3křídlová rozměr 3,0*2,75m s 1kř.dveřmi ,Uw=0.80 , ozn. HS1 viz výpis D.1.1.8</t>
  </si>
  <si>
    <t>766-04</t>
  </si>
  <si>
    <t>Okno hliníkové 3křídlové rozměr 5,0*2,0m Uw=0.80 , ozn. HS2 viz výpis D.1.1.8</t>
  </si>
  <si>
    <t>766-05</t>
  </si>
  <si>
    <t>Franc. okno hliníkové 2křídlové rozměr 2,0*2,75m Uw=0,80 , ozn. HS3 viz výpis D.1.1.8</t>
  </si>
  <si>
    <t>766-06</t>
  </si>
  <si>
    <t>Dveře hliníkové 2křídlové rozměr 1,85*2,75m Uw=0.80 , ozn. HD1 viz výpis D.1.1.8</t>
  </si>
  <si>
    <t>766-07</t>
  </si>
  <si>
    <t>Dveře hliníkové 1křídlové plné rozměr 1,0x2,75m Uw=1,00 , ozn. HD2 viz výpis D.1.1.8</t>
  </si>
  <si>
    <t>766-08</t>
  </si>
  <si>
    <t>Systém celoobv.těsnění oken.spáry/syst. I3ILLBRUCK komprimovaná napěň.páska, těsnící folie</t>
  </si>
  <si>
    <t>140</t>
  </si>
  <si>
    <t>766-09</t>
  </si>
  <si>
    <t>Set mušle obdéln. / mušle mater.nerez , povrch. úprava lesk , cylindr.vložka bezp. , posuv,dveře</t>
  </si>
  <si>
    <t>766-10</t>
  </si>
  <si>
    <t>Kování stavební dveří , 2xklika, štítek pro cylind vložku , provedení nerez</t>
  </si>
  <si>
    <t>766-11</t>
  </si>
  <si>
    <t>Paniková klika pro dveře HD1, HS1 dle pbř D+M</t>
  </si>
  <si>
    <t>766-12</t>
  </si>
  <si>
    <t>Oken.parap.deska dř.masív s nosn.kcí š.900mm s podparap.skříní , ozn.T2 viz výpis D.1.1.8 D+M</t>
  </si>
  <si>
    <t>766-13</t>
  </si>
  <si>
    <t>Vestavná skříň do m.č. 1.01, rozměr 5,75*3,0*0,5m ozn. T3 , viz výpis D.1.1.8</t>
  </si>
  <si>
    <t>766-14</t>
  </si>
  <si>
    <t>Vestavná skříň do m.č. 1.01, rozměr 5,75*3,0*0,5m ozn. T4 , viz výpis D.1.1.8</t>
  </si>
  <si>
    <t>766-15</t>
  </si>
  <si>
    <t>regálový systém do m.č. 1.10 ozn. T5 , viz výpis D.1.1.8</t>
  </si>
  <si>
    <t>soubor</t>
  </si>
  <si>
    <t>766-16</t>
  </si>
  <si>
    <t>Vestavná sestava - botníky a šatní skříňky dětí ozn. T6 , viz výpis D.1.1.8</t>
  </si>
  <si>
    <t>766-17</t>
  </si>
  <si>
    <t>Vestavná sestava šatních skříní do m.č. 1.08 ozn. T7 , viz výpis D.1.1.8</t>
  </si>
  <si>
    <t>766-18</t>
  </si>
  <si>
    <t>Přebalovací pult do m.č. 1.02 ozn. T8 , viz výpis D.1.1.8</t>
  </si>
  <si>
    <t>766-19</t>
  </si>
  <si>
    <t>věšáky na ručníky - deska masív+kov.háčky m.č.1.02 2ks á 8věšáků , ozn. T9 , viz výpis D.1.1.8</t>
  </si>
  <si>
    <t>766-20</t>
  </si>
  <si>
    <t>Mycí pult s nerez dřezem a podst.myčka do m.č.1.04 ozn. T10 , viz výpis D.1.1.8</t>
  </si>
  <si>
    <t>766-21</t>
  </si>
  <si>
    <t>Kuchyňská linka vč. el. spotřebičů ,  do m.č. 1.04 ozn. T11 , viz výpis D.1.1.8</t>
  </si>
  <si>
    <t>766-22</t>
  </si>
  <si>
    <t>Mycí pult s nerez dřezem do m.č. 1.05 ozn. T12 , viz výpis D.1.1.8</t>
  </si>
  <si>
    <t>766-23</t>
  </si>
  <si>
    <t>Dveřní větrací štěrbina rozm. 75x415mm ozn. T13 , viz výpis D.1.1.8</t>
  </si>
  <si>
    <t>766-24</t>
  </si>
  <si>
    <t>Příplatek za kování a krycí prvky pro posuvné dveř</t>
  </si>
  <si>
    <t>766-25</t>
  </si>
  <si>
    <t>Příplatek za bezfalcové provedení otevírání dveří</t>
  </si>
  <si>
    <t>766-26</t>
  </si>
  <si>
    <t>Montáž a kompletace truhlářských výrobků ozn. T1-T13 , viz výpis D.1.1.8</t>
  </si>
  <si>
    <t>766-27</t>
  </si>
  <si>
    <t>Výrobní dokumetace truhl.výrobků ozn. T1-T13</t>
  </si>
  <si>
    <t>kpl</t>
  </si>
  <si>
    <t>61187176</t>
  </si>
  <si>
    <t>Prah dubový délka 90 cm šířka 10 cm tl.1,5 cm</t>
  </si>
  <si>
    <t>998766201R00</t>
  </si>
  <si>
    <t>Přesun hmot pro truhlářské konstr., výšky do 6 m</t>
  </si>
  <si>
    <t>767586101R00</t>
  </si>
  <si>
    <t>Dod. a montáž nosného roštu pro podhledy v modulu 60x60cm do m.č. 1.01</t>
  </si>
  <si>
    <t>65,3*1,05</t>
  </si>
  <si>
    <t>767586201RT7</t>
  </si>
  <si>
    <t>Podhledy minerální, desky tvrdé Board, 60x60cm vč.dod.desky 60x60x2,0cm, akust aw=0,8 do m.č.1.01</t>
  </si>
  <si>
    <t>65,30*1,1</t>
  </si>
  <si>
    <t>767587001RT7</t>
  </si>
  <si>
    <t>Podhledy minerální, kov.rošt, kazety 60x60 cm vč.dod. kazet ,vodovzdorné do umýv., mč.1.02-1.12</t>
  </si>
  <si>
    <t>(12,9+18+14,5+4,5+9,75+6,6+4,9+6,7+4,85+1,65)*1,1</t>
  </si>
  <si>
    <t>767833100R00</t>
  </si>
  <si>
    <t>Montáž žebříků do zdiva s ochr.košem</t>
  </si>
  <si>
    <t>767842230R01</t>
  </si>
  <si>
    <t>Ochranný systém proti pádu osob - nerez.kotv.bod dl.300mm osaz.do bet.střechy tl.200mm</t>
  </si>
  <si>
    <t>767849118R00</t>
  </si>
  <si>
    <t>Ochranný systém proti pádu - nerezové lano pr.8mm vč. pevných a napín.koncovek k lanu</t>
  </si>
  <si>
    <t>786622211R00</t>
  </si>
  <si>
    <t>Žaluzie lamelové oken horizont. vnitřní AL vč. dod. žaluzie</t>
  </si>
  <si>
    <t>4*1*1,25</t>
  </si>
  <si>
    <t>767-01</t>
  </si>
  <si>
    <t>M+D Předokenní el.ovlád.žaluzie lamel. ozn. Z1-Z5 vč.podomítk purenit.boxu a ostění vč.přesunu hmot</t>
  </si>
  <si>
    <t>767-02</t>
  </si>
  <si>
    <t>Kovový požární výlez.žebřík dl.6,0m s ochr.košem ozn. Z6 , viz výpis D.1.1.8</t>
  </si>
  <si>
    <t>767-03</t>
  </si>
  <si>
    <t>D+M Sedátko sklopné plastové š.40cm , do sprchy kotvené na chem.kotvy šr M10 , ozn. Z7 ,viz výpis</t>
  </si>
  <si>
    <t>767-04</t>
  </si>
  <si>
    <t>Madlo svislé nerez ,  k umyvadlu dl.600mm kotvené na šrouby M8 , D+M , ozn. Z8 , viz výpis</t>
  </si>
  <si>
    <t>767-05</t>
  </si>
  <si>
    <t>Madlo lomené nerez dl.1200mm , do sprchy kotvené na šrouby M8, D+M , ozn. Z9 , viz výpis</t>
  </si>
  <si>
    <t>767-06</t>
  </si>
  <si>
    <t>Kovový poklop s rámem rozm. 60x60cm / studna / nerez , rám L35x35x4mm , ozn. Z10 , viz výpis</t>
  </si>
  <si>
    <t>767-07</t>
  </si>
  <si>
    <t>Přechod.profil š.42mm dl.900mm , nerez  přechod povrchů podlah , D+M</t>
  </si>
  <si>
    <t>767-08</t>
  </si>
  <si>
    <t>Ruční hasící přístroje práškové 21A - 6kg 113B , D+M</t>
  </si>
  <si>
    <t>767-09</t>
  </si>
  <si>
    <t>Zařízení autonom.detekce a signalizace dle pbř D.1.3.</t>
  </si>
  <si>
    <t>767-10</t>
  </si>
  <si>
    <t>ventilační mřížka DN150 m.č. 1.09 oboustranně  nerez , se sítí</t>
  </si>
  <si>
    <t>767-11</t>
  </si>
  <si>
    <t>výrobní dokumentace zámečn.výrobků</t>
  </si>
  <si>
    <t>998767201R00</t>
  </si>
  <si>
    <t>Přesun hmot pro zámečnické konstr., výšky do 6 m</t>
  </si>
  <si>
    <t>771445014RT2</t>
  </si>
  <si>
    <t>Obklad soklíků hutných, rovných,tmel, 20x10 v10 flex.lepidlo , m.č. 1.06</t>
  </si>
  <si>
    <t>m.č. 1.06 : 2,5*2+3,9*2-1,85-2-0,9*2+0,3*2*2</t>
  </si>
  <si>
    <t>m.č. 1.09 : 2,85*2+5,85*2-1</t>
  </si>
  <si>
    <t>771479001R00</t>
  </si>
  <si>
    <t>Řezání dlaždic keramických pro soklíky</t>
  </si>
  <si>
    <t>771575109RU1</t>
  </si>
  <si>
    <t>Montáž podlah keram.,hladké, tmel, nad 30x30cm flex.lepidlo ,  spár.hmota</t>
  </si>
  <si>
    <t>m.č. 1.02 : 12,9</t>
  </si>
  <si>
    <t>m.č. 1.04 : 14,5</t>
  </si>
  <si>
    <t>m.č. 1.05 : 4,50</t>
  </si>
  <si>
    <t>m.č. 1.09 : 16,70</t>
  </si>
  <si>
    <t>m.č. 1.11 : 4,85</t>
  </si>
  <si>
    <t>m.č. 1.12 : 1,65</t>
  </si>
  <si>
    <t>771577831R00</t>
  </si>
  <si>
    <t>Podlahový profil dilatační DILEX-MP+MPV 25</t>
  </si>
  <si>
    <t>2,75*4+4,8*2+5,25*2+1,5*2+2,7*2+0,25*2+1*2+1,75*2+1,2*2+1,65*4</t>
  </si>
  <si>
    <t>1,25*2+2,85*2+5,85*2</t>
  </si>
  <si>
    <t>771578011R00</t>
  </si>
  <si>
    <t>Spára podlaha - stěna, silikonem</t>
  </si>
  <si>
    <t>771579791R00</t>
  </si>
  <si>
    <t>Příplatek za plochu podlah keram. do 5 m2 jednotl.</t>
  </si>
  <si>
    <t>4,85+1,65+4,50</t>
  </si>
  <si>
    <t>59764203R</t>
  </si>
  <si>
    <t>Dlažba keram TG matná 400x400x9 mm R10</t>
  </si>
  <si>
    <t>55,1*1,15</t>
  </si>
  <si>
    <t>998771201R00</t>
  </si>
  <si>
    <t>Přesun hmot pro podlahy z dlaždic, výšky do 6 m</t>
  </si>
  <si>
    <t>776101101</t>
  </si>
  <si>
    <t>přípravné práce vysávání povlakových podlah průmysl.vysavačem / bez materiálu</t>
  </si>
  <si>
    <t>m.č. 1.01 : 65,30</t>
  </si>
  <si>
    <t>m.č. 1.03 : 18,00</t>
  </si>
  <si>
    <t>m.č. 1.06 : 9,75</t>
  </si>
  <si>
    <t>m.č. 1.07 : 6,60</t>
  </si>
  <si>
    <t>m.č. 1.08 : 4,90</t>
  </si>
  <si>
    <t>m.č. 1.10 : 6,70</t>
  </si>
  <si>
    <t>776421300RU1</t>
  </si>
  <si>
    <t>Lepení podlahových soklíků z měkčeného PVC vč.dod. soklíku PVC 30x60mm,ukonč.kryt.fabion v100</t>
  </si>
  <si>
    <t>m.č.1.01 : 5,75*2+11,35*2-3-0,9-4*0,8</t>
  </si>
  <si>
    <t>m.č.1.03 : 6*2+4,5*2-0,9-0,8*2-0,8</t>
  </si>
  <si>
    <t>m.č.1.07 : 4,4*2+1,5*2-0,9*3-0,8</t>
  </si>
  <si>
    <t>m.č.1.08 : 1,95*2+2,5*2-0,8</t>
  </si>
  <si>
    <t>m.č.1.10 : 2,35*2+2,85*2-0,8</t>
  </si>
  <si>
    <t>776521100RU2</t>
  </si>
  <si>
    <t>Lepení povlakových podlah z pásů PVC na lepidlo vč.vinyl.podlah, tl.2,6 mm , útlum 15dB - R10</t>
  </si>
  <si>
    <t>m.č. 1.03 : 18</t>
  </si>
  <si>
    <t>m.č. 1.07 : 6,6</t>
  </si>
  <si>
    <t>776521100RU5</t>
  </si>
  <si>
    <t>Lepení povlakových podlah z pásů PVC na lepidlo vč. vinyl.podlahoviny tl. 4.3 mm R10 - samet.vinyl</t>
  </si>
  <si>
    <t>m.č. 1.01 : 65,3*1,1</t>
  </si>
  <si>
    <t>776971613R00</t>
  </si>
  <si>
    <t>Čistící zóny a rohože text.rohož ze 100% polyprop. podklad PVC tl.13,50mm</t>
  </si>
  <si>
    <t>m.č. 1.06 : 9,75*1,1</t>
  </si>
  <si>
    <t>776994111R00</t>
  </si>
  <si>
    <t>Svařování povlakových podlah z pásů nebo čtverců</t>
  </si>
  <si>
    <t>36,2+71,83</t>
  </si>
  <si>
    <t>998776201R00</t>
  </si>
  <si>
    <t>Přesun hmot pro podlahy povlakové, výšky do 6 m</t>
  </si>
  <si>
    <t>777553020R00</t>
  </si>
  <si>
    <t>Penetrace nesavého podkladu podlah adhézní vrstvou</t>
  </si>
  <si>
    <t>777553210R00</t>
  </si>
  <si>
    <t>Vyrovnání podlah, samonivel. hmota Nivelit tl. 2mm</t>
  </si>
  <si>
    <t>108,03*1,1</t>
  </si>
  <si>
    <t>777553055R00</t>
  </si>
  <si>
    <t>penetrační nátěr pro vyrovn.stěrku</t>
  </si>
  <si>
    <t>l</t>
  </si>
  <si>
    <t>108/6</t>
  </si>
  <si>
    <t>998777201R00</t>
  </si>
  <si>
    <t>Přesun hmot pro podlahy syntetické, výšky do 6 m</t>
  </si>
  <si>
    <t>781101121R00</t>
  </si>
  <si>
    <t>Provedení penetrace podkladu pod obklady vč.mater.</t>
  </si>
  <si>
    <t>781415016RT6</t>
  </si>
  <si>
    <t>Montáž obkladů stěn, porovin.,tmel, nad 25x40 cm flex.tmel</t>
  </si>
  <si>
    <t>m.č.1.02 : 2,75*2*2,75+1*2*2,75+4,8*2*2,75-3*2*0,8</t>
  </si>
  <si>
    <t>m.č.1.04 : 2,75*1,8*2+5,25*2*1,8+0,25*2*1,8-1*1,8-0,8*2*1,8-2*0,55</t>
  </si>
  <si>
    <t>m.č.1.05 : 1,5*2*1,8+2,7*2*1,8-1*1,8-0,9*1,8</t>
  </si>
  <si>
    <t>m.č.1.11-12 : 1,65*4*1,6+1*2*1,6+1,25*2*1,6+1,2*2*1,6+1,75*2*1,6</t>
  </si>
  <si>
    <t>-0,7*1,6*5-1*0,35*2</t>
  </si>
  <si>
    <t>781419706RT2</t>
  </si>
  <si>
    <t>Příplatek za spárovací vodotěsnou hmotu - plošně</t>
  </si>
  <si>
    <t>781479196U00</t>
  </si>
  <si>
    <t>Přípl keram hladká spáry tmel 2slož</t>
  </si>
  <si>
    <t>781491001RT1</t>
  </si>
  <si>
    <t>Montáž lišt k obkladům rohových, koutových i dilatačních</t>
  </si>
  <si>
    <t>3*2,75+2*4*2,05+2*2,75+2*0,55+2*0,35*2</t>
  </si>
  <si>
    <t>781497911R00</t>
  </si>
  <si>
    <t>Profil koutový DILEX-HKW (Schlüter) U 7/ O 7 mm</t>
  </si>
  <si>
    <t>4*2,75+4*1,8*2+12*1,6+1,2+2,85</t>
  </si>
  <si>
    <t>59760104.A</t>
  </si>
  <si>
    <t>Lišta rohová nerezová na obklad ukončovací 10 mm</t>
  </si>
  <si>
    <t>32,65*1,1</t>
  </si>
  <si>
    <t>597813605</t>
  </si>
  <si>
    <t>Obkládačka ker- 24,8x39,8 bílá lesk</t>
  </si>
  <si>
    <t>98,75*1,15</t>
  </si>
  <si>
    <t>998781201R00</t>
  </si>
  <si>
    <t>Přesun hmot pro obklady keramické, výšky do 6 m</t>
  </si>
  <si>
    <t>783121132U00</t>
  </si>
  <si>
    <t>Nátěr syntet OK "B" DÜFA L 1a+1z+2e</t>
  </si>
  <si>
    <t>783612100R00</t>
  </si>
  <si>
    <t>Nátěr olejový truhlářských výrobků dvojnásobný koruna atiky</t>
  </si>
  <si>
    <t>(13,95+15,15)*2*0,5</t>
  </si>
  <si>
    <t>784121101R00</t>
  </si>
  <si>
    <t>Penetrace podkladu nátěrem akrylát 1x</t>
  </si>
  <si>
    <t>784125412R00</t>
  </si>
  <si>
    <t>Malba z malířských směsí omyvatelných , bílá dvojnásobná</t>
  </si>
  <si>
    <t>m.č. 1.01 : 5,75*2*3+11,35*2*3+0,9*2*2+0,3*2*2,5+5*2*0,15</t>
  </si>
  <si>
    <t>m.č. 1.03 : 6*2*2,75+4,5*2*2,75-2*1,25-0,9*2-0,8*2*2-0,7*2</t>
  </si>
  <si>
    <t>m.č. 1.07 : 4,4*2*2,75+1,5*2*2,75-0,9*2*3-0,8*2</t>
  </si>
  <si>
    <t>784195212R00</t>
  </si>
  <si>
    <t>Malba z malířských směsí otěruvzd. , bělost 82% dvojnásobný</t>
  </si>
  <si>
    <t>16,7+461,50-183,5</t>
  </si>
  <si>
    <t>784 19-1105</t>
  </si>
  <si>
    <t>Čištění oken a proskl.dveří po malbě</t>
  </si>
  <si>
    <t>40,9</t>
  </si>
  <si>
    <t>784191101R00</t>
  </si>
  <si>
    <t>Penetrace podkladu disperzní 1x</t>
  </si>
  <si>
    <t>799 01-1212</t>
  </si>
  <si>
    <t>Protipožární dotěsnění prostupů stropní a stěn kcí prostupy ZTI,UT, EI</t>
  </si>
  <si>
    <t>799 01-1318</t>
  </si>
  <si>
    <t>Zajištění PD pro evidenci protipožárních ucpávek pro prostupy ZTI,UT,VZT a EI</t>
  </si>
  <si>
    <t>SUM</t>
  </si>
  <si>
    <t>Poznámky uchazeče k zadání</t>
  </si>
  <si>
    <t>POPUZIV</t>
  </si>
  <si>
    <t>END</t>
  </si>
  <si>
    <t>790010222</t>
  </si>
  <si>
    <t>stůl dřevěný 1</t>
  </si>
  <si>
    <t>790010224</t>
  </si>
  <si>
    <t>stůl dřevěný 2</t>
  </si>
  <si>
    <t>790010226</t>
  </si>
  <si>
    <t>židle dřev. 1</t>
  </si>
  <si>
    <t>790010228</t>
  </si>
  <si>
    <t>židle dřev. 2</t>
  </si>
  <si>
    <t>790010230</t>
  </si>
  <si>
    <t>Montáž a kompletace St+žd 4xSt1+16xžd1+1xst2+1xžd2+lehátko16ks+zrc4ks</t>
  </si>
  <si>
    <t>kompl</t>
  </si>
  <si>
    <t>790010241</t>
  </si>
  <si>
    <t>Lehátko mobilní vč. matrace</t>
  </si>
  <si>
    <t>7900103111</t>
  </si>
  <si>
    <t>zrcadlo lepené D+M</t>
  </si>
  <si>
    <t>791010222</t>
  </si>
  <si>
    <t>1xvýdejní ohřívací vozík s dělenou vanou 4box 4xGN1/1- JN 230V/50Hz ,příkon 2,8kW</t>
  </si>
  <si>
    <t>7910103211</t>
  </si>
  <si>
    <t>1x podstolová myčka 6kW</t>
  </si>
  <si>
    <t>788010111</t>
  </si>
  <si>
    <t>M+D  pískoviště se stínicím systémem PS</t>
  </si>
  <si>
    <t>788010118</t>
  </si>
  <si>
    <t>M+D pružinová houpadla PH</t>
  </si>
  <si>
    <t>788010122</t>
  </si>
  <si>
    <t>M+D dětský domeček DD</t>
  </si>
  <si>
    <t>788010128</t>
  </si>
  <si>
    <t>M+D zahradní lavička ZL / dl.2,0m</t>
  </si>
  <si>
    <t>721173204R00</t>
  </si>
  <si>
    <t>Potrubí PP - polypropylén - odpadní se zvukovou izolací - 3vrstvé, vnější vrstva PP, zesílená středbí vrstva z PP-HV, hladká vnitřní vrstva z PP DN40x1,8+MTZ+dodávka</t>
  </si>
  <si>
    <t>721173205R00</t>
  </si>
  <si>
    <t>Potrubí PP - polypropylén - odpadní se zvukovou izolací - 3vrstvé, vnější vrstva PP, zesílená středbí vrstva z PP-HV, hladká vnitřní vrstva z PP DN50x2 +MTZ+dodávka</t>
  </si>
  <si>
    <t>721173206R00</t>
  </si>
  <si>
    <t>Potrubí PP - polypropylén - odpadní se zvukovou izolací včetně tvarovek - 3vrstvé, vnější vrstva PP, zesílená středbí vrstva z PP-HV, hladká vnitřní vrstva z PP DN110x3,4 +MTZ+dodávka</t>
  </si>
  <si>
    <t>721194104R00</t>
  </si>
  <si>
    <t>Vyvedení odpadních výpustek D 40 x 1,8</t>
  </si>
  <si>
    <t>721194105R00</t>
  </si>
  <si>
    <t>Vyvedení odpadních výpustek D 50 x 1,8</t>
  </si>
  <si>
    <t>721194109R00</t>
  </si>
  <si>
    <t>Vyvedení odpadních výpustek D 110 x 2,3</t>
  </si>
  <si>
    <t>721290111R00</t>
  </si>
  <si>
    <t>Zkouška těsnosti kanalizace vodou DN 160</t>
  </si>
  <si>
    <t>721290123R00</t>
  </si>
  <si>
    <t>Zkouška těsnosti kanalizace kouřem DN 160</t>
  </si>
  <si>
    <t>72121-1521.R01</t>
  </si>
  <si>
    <t>podlahová vpusť  DN50 se svislým odtokem, s nástavcem 123x123mm, vtokovou mřížkou z nerezové oceli, se zápachový uzávěrem umožňujícím pachotěsnost, +MTZ</t>
  </si>
  <si>
    <t>7215161616.R05</t>
  </si>
  <si>
    <t>přivzdušňovací ventil s pryžovou membránou, odnímatelnou mřížkou proti hmyzu, zukově izolovaný DN110+MTZ</t>
  </si>
  <si>
    <t>72165165161</t>
  </si>
  <si>
    <t>střešní vpusť s vyhřívaným vtokem HL 62.1H/1 + MTZ</t>
  </si>
  <si>
    <t>722565616122</t>
  </si>
  <si>
    <t>souprava ventilační hlavice DN100</t>
  </si>
  <si>
    <t>721171109RM2</t>
  </si>
  <si>
    <t>Potrubí z plastu odpadní hrdlové DN100+MTZ materiál PP SN10  včetně tvarovek</t>
  </si>
  <si>
    <t>Potrubí z plastu odpadní hrdlové DN125+MTZ materiál PP SN10  včetně tvarovek</t>
  </si>
  <si>
    <t>R-položka</t>
  </si>
  <si>
    <t>POL12_1</t>
  </si>
  <si>
    <t>Potrubí z plastu odpadní hrdlové DN150+MTZ materiál PP SN10 včetně tvarovek</t>
  </si>
  <si>
    <t>1651656666</t>
  </si>
  <si>
    <t>zemní práce v uzavřeném prostoru celkem včetně DMTZ podlahy (hloubka výkopu 1m pod podlahou)</t>
  </si>
  <si>
    <t>m1</t>
  </si>
  <si>
    <t>155115552526</t>
  </si>
  <si>
    <t>přesun hmot vnitřní kanalizace</t>
  </si>
  <si>
    <t>722174310R00</t>
  </si>
  <si>
    <t>Potrubí PP DN16 PN20 +dodávka + mtz</t>
  </si>
  <si>
    <t>722174311R00</t>
  </si>
  <si>
    <t>Potrubí PP PN 20, DN 20+dodávka +MTZ</t>
  </si>
  <si>
    <t>Potrubí PP PN 20, DN 25+dodávka +MTZ</t>
  </si>
  <si>
    <t>72221-5111.R01</t>
  </si>
  <si>
    <t>IZOLACE NÁVLEKOVÁ Z PĚNOVÉHO POLYETYLENU DN16TL.20MM+dodávka+MTZ</t>
  </si>
  <si>
    <t>IZOLACE NÁVLEKOVÁ Z PĚNOVÉHO POLYETYLENU DN20TL.20MM+dodávka+MTZ</t>
  </si>
  <si>
    <t>IZOLACE NÁVLEKOVÁ Z PĚNOVÉHO POLYETYLENU DN25TL.30MM+dodávka+MTZ</t>
  </si>
  <si>
    <t>722290226R00</t>
  </si>
  <si>
    <t>tlaková zkouška vodovodního potrubí</t>
  </si>
  <si>
    <t>722290234R00</t>
  </si>
  <si>
    <t>Proplach a dezinfekce vodovod.potrubí DN 80</t>
  </si>
  <si>
    <t>722190401R00</t>
  </si>
  <si>
    <t>Vyvedení a upevnění výpustek DN 15</t>
  </si>
  <si>
    <t>722220111R00</t>
  </si>
  <si>
    <t>Nástěnky pro výtokový ventil G 1/2 +MTZ</t>
  </si>
  <si>
    <t>722220121R00</t>
  </si>
  <si>
    <t>Nástěnky pro baterii G 1/2 +MTZ</t>
  </si>
  <si>
    <t>pár</t>
  </si>
  <si>
    <t>11561566566</t>
  </si>
  <si>
    <t>rohový ventil DN15+mtz</t>
  </si>
  <si>
    <t>722651651651</t>
  </si>
  <si>
    <t>termostatický směšovací ventil s ochranou proti opaření 3/4A + zpětný ventil 3/4" + MTZ</t>
  </si>
  <si>
    <t>7226516165</t>
  </si>
  <si>
    <t>armatury na přívodu k zásobníku TV - KUDN32, F32, tlakoměr, teploměr, PV32, KU DN20, F20, ZK20, ZV20 , VK20, cirkulační čerpadlo - komplet</t>
  </si>
  <si>
    <t>suma</t>
  </si>
  <si>
    <t>KLOZET ZÁVĚSNÝ BÍLÝ HLUBOKÉ SPLACHOVÁNÍ splachovací objem úplný max. 6L, průměrný max.3,5L</t>
  </si>
  <si>
    <t>KLOZET ZÁVĚSNÝ BÍLÝ DĚTSKÝ HLUBOKÉ SPLACHOVÁNÍ splachovací objem úplný max. 6L, průměrný max.3,5L</t>
  </si>
  <si>
    <t>POL12_0</t>
  </si>
  <si>
    <t>72522-0000.R01</t>
  </si>
  <si>
    <t>WC SEDÁTKO BÍLÉ</t>
  </si>
  <si>
    <t>72522-0001.R01</t>
  </si>
  <si>
    <t>MONZÁŽNÍ PRVEK PRO ZÁVĚSNÉ WC2-MNOŽSTVÍ</t>
  </si>
  <si>
    <t>72522-0022.R01</t>
  </si>
  <si>
    <t>OVLÁDACÍ DESTIČKA</t>
  </si>
  <si>
    <t>72522-0333.R01</t>
  </si>
  <si>
    <t>SOUPRAVA ZVUKOVÉ IZOLACE PRO ZÁVĚSNÝ WC</t>
  </si>
  <si>
    <t>72225-0666.R01</t>
  </si>
  <si>
    <t>UMYVADLO KERAM. S OTVOREM PRO BAT.</t>
  </si>
  <si>
    <t>72222-0888.R01</t>
  </si>
  <si>
    <t>KRYT NA SIFON/POLOSLOUP BÍLÝ</t>
  </si>
  <si>
    <t>722651616516</t>
  </si>
  <si>
    <t>UMYVADLO DĚTSKÉ KERAMICKÉ S OTVOREM PRO BAT.</t>
  </si>
  <si>
    <t>72265165156</t>
  </si>
  <si>
    <t>KRYT NA SIFON/POLOSLOUP BÍLÝ PRO DĚTSKÉ UMYV.</t>
  </si>
  <si>
    <t>72244-0111.R01</t>
  </si>
  <si>
    <t>SPRCHOVÝ ODTOKOVÝ ŽLAB NEREZ, SIFON, SPRCHOVÁ HLAVICE, TYČ, HADICE, SPRCHOVÁ ZÁSTĚNA</t>
  </si>
  <si>
    <t>12312-0256.R01</t>
  </si>
  <si>
    <t>NEREZ DŘEZ JEDNODUCHÝ</t>
  </si>
  <si>
    <t>13651616165</t>
  </si>
  <si>
    <t>výlevka s plast. Mříží</t>
  </si>
  <si>
    <t>12312-0235.R02</t>
  </si>
  <si>
    <t>BATERIE PÁKOVÁ DŘEZOVÁ CHROM. ÚSPORNÁ, MAX. 6l/min</t>
  </si>
  <si>
    <t>72522-9990.R01</t>
  </si>
  <si>
    <t>BAT.PÁKOVÁ, UMYVADLOVÁ CHROM, úsporná, max. průtok 6 l/min</t>
  </si>
  <si>
    <t>7225520258R03</t>
  </si>
  <si>
    <t>BAT.PÁKOVÁ SPRCHOVÁ, CHROM, RUČNÍ SPRCHA S POSUVNÝM DRŽÁKEM, SPRCHOVÁ HADICE 1500mm-KOVOVÁ-CHROM, úsporná - max. průtok 8 l/min</t>
  </si>
  <si>
    <t>baterie páka chrom k výlevce</t>
  </si>
  <si>
    <t>71515165156</t>
  </si>
  <si>
    <t>pisoárové stání s bezdotykovým ovládáním - úsporné, max. úplný objem splachovací vody 1L, max. 2L/mísu/hod</t>
  </si>
  <si>
    <t>46165165165</t>
  </si>
  <si>
    <t>dělící pčíčka k pisoáru + MTZ</t>
  </si>
  <si>
    <t>725165656102</t>
  </si>
  <si>
    <t>podomítkový ventil pro pračka/myčka</t>
  </si>
  <si>
    <t>1616515616</t>
  </si>
  <si>
    <t>požární ucpávky celkem</t>
  </si>
  <si>
    <t>725516465465</t>
  </si>
  <si>
    <t>přesun hmot zařizovací předměty</t>
  </si>
  <si>
    <t>7137584125</t>
  </si>
  <si>
    <t>IZOLACE NÁVLEKOVÁ 20-28</t>
  </si>
  <si>
    <t>7137896542</t>
  </si>
  <si>
    <t>PŘÍSLUŠENSTVÍ, LEPÍCÍ PÁSKA,</t>
  </si>
  <si>
    <t>SUMA</t>
  </si>
  <si>
    <t>7312164064654</t>
  </si>
  <si>
    <t>tepelné čerpadlo IVT X90 + AIR MODUL E9 + MTZ komplet</t>
  </si>
  <si>
    <t>16161166656</t>
  </si>
  <si>
    <t>ekvitermní regulace, 2x topný okruh včetně oběhových čerpadel a armatur komplet</t>
  </si>
  <si>
    <t>73248498408</t>
  </si>
  <si>
    <t>PŘÍPL POTR HLAD PRIPOJ DN15</t>
  </si>
  <si>
    <t>73385106065</t>
  </si>
  <si>
    <t>POTR MĚDĚNÉ včetně tvarovek 28x1,5 +MTZ</t>
  </si>
  <si>
    <t>10616106516</t>
  </si>
  <si>
    <t>TLAKOVÁ ZKOUŠKA, PROPLACH,DESINFEKCE</t>
  </si>
  <si>
    <t>7265651616</t>
  </si>
  <si>
    <t>KULOVÝ UZÁVĚR S VYPOUŠTĚNÍM DN20</t>
  </si>
  <si>
    <t>165016855</t>
  </si>
  <si>
    <t>MANOMETR 0-6bar</t>
  </si>
  <si>
    <t>72320506405</t>
  </si>
  <si>
    <t>TEPLOMĚR 0-100°C</t>
  </si>
  <si>
    <t>732852369</t>
  </si>
  <si>
    <t>KULOVÝ KOHOUT UZAVÍRACÍ DN25+MTZ</t>
  </si>
  <si>
    <t>732852963</t>
  </si>
  <si>
    <t>FILTR DN25 + MTZ</t>
  </si>
  <si>
    <t>732963258</t>
  </si>
  <si>
    <t>ZPĚTNÁ KLAPKA DN 25 +MTZ</t>
  </si>
  <si>
    <t>77250560646</t>
  </si>
  <si>
    <t>ODVZDUŠŇOVACÍ VENTIL AUTOMATICKÝ</t>
  </si>
  <si>
    <t>109974494949</t>
  </si>
  <si>
    <t>systémová deska pro podl vyt.</t>
  </si>
  <si>
    <t>72561616116</t>
  </si>
  <si>
    <t>opěrné pouzdro 15mm</t>
  </si>
  <si>
    <t>10161651651</t>
  </si>
  <si>
    <t>rozdělovací stanice pro podl. Vytápění - 11 vývodů + skříň</t>
  </si>
  <si>
    <t>rozdělovací stanice pro podl. Vytápění - 6 vývodů + skříň</t>
  </si>
  <si>
    <t>722651561651</t>
  </si>
  <si>
    <t>ochranná trubka</t>
  </si>
  <si>
    <t>72651616656</t>
  </si>
  <si>
    <t>plastifikátor do betonu</t>
  </si>
  <si>
    <t>726516511665</t>
  </si>
  <si>
    <t>dilatační pás</t>
  </si>
  <si>
    <t>72265165165</t>
  </si>
  <si>
    <t>termický servopohon</t>
  </si>
  <si>
    <t>165165165156</t>
  </si>
  <si>
    <t>trubka polybuten pro podlahové vytápění  18x2</t>
  </si>
  <si>
    <t>722616161665</t>
  </si>
  <si>
    <t>el. Topný žebřík 400W + MTZ</t>
  </si>
  <si>
    <t>1.52684845151</t>
  </si>
  <si>
    <t>pomocné stavební práce celkem</t>
  </si>
  <si>
    <t>hod</t>
  </si>
  <si>
    <t>1165101565</t>
  </si>
  <si>
    <t>MONTÁŽ KOVOVÝCH KONSTRUKCÍ ATYP.DO5KG</t>
  </si>
  <si>
    <t>KG</t>
  </si>
  <si>
    <t>1980949499</t>
  </si>
  <si>
    <t>MTZ KOVOVÝCH KCÍ ATYP DO 10KG</t>
  </si>
  <si>
    <t>19049494984</t>
  </si>
  <si>
    <t>DODÁVKA PROFILŮ PRO UCHYCENÍ POTR. A ROZDĚL.</t>
  </si>
  <si>
    <t>72516516565</t>
  </si>
  <si>
    <t>HZS-nezměřitelné práce celkem</t>
  </si>
  <si>
    <t>78146464640</t>
  </si>
  <si>
    <t>hzs-topná zkouška, doregulování ventilů, vyregulování celé otopné soustavy</t>
  </si>
  <si>
    <t>1011020R01</t>
  </si>
  <si>
    <t>rekuperační jednotka  DUPLEX FLEXI-V RD52 - 850m3/h, p=400Pa, 400W, 2,5kW, 2,5A, protiproudý výměník , fitr,  el. Ohřívač 0,8kW, uz. Klapky - dodávka + MZT komplet</t>
  </si>
  <si>
    <t>16561651651</t>
  </si>
  <si>
    <t>senzor CO2 s výstupem 0-10V + dodávka a MTZ</t>
  </si>
  <si>
    <t>1011030R01</t>
  </si>
  <si>
    <t>regulátor, včetně by-passové, uzavítací klapky, manostaty, hlavní vypínač komplet</t>
  </si>
  <si>
    <t>1651651616</t>
  </si>
  <si>
    <t>router VAV systém vč. portů, naprogramování a nastavení</t>
  </si>
  <si>
    <t>51651616</t>
  </si>
  <si>
    <t>přívodní vyústka VNM 2 - 420x140/R2 - TPM015/01</t>
  </si>
  <si>
    <t>1531651616</t>
  </si>
  <si>
    <t>odvodní vyústka VNM 2- 420x140/R2 - TPM015/01</t>
  </si>
  <si>
    <t>16516161651</t>
  </si>
  <si>
    <t>vzt potrubí pozink.plech sk.I čtyřhranné včetně izolace, tvarovek a montáže</t>
  </si>
  <si>
    <t>651651651+644</t>
  </si>
  <si>
    <t>vzt potrubí pozink. Plech kruhové DN250 ve venkovním provedení</t>
  </si>
  <si>
    <t>64616516516</t>
  </si>
  <si>
    <t>protidešťová stříška DN250 + MTZ</t>
  </si>
  <si>
    <t>protidešťová žaluzie DN250+ servo + MTZ</t>
  </si>
  <si>
    <t>66516516516</t>
  </si>
  <si>
    <t>kruhové potrubí DN250 + izolace + závěsy + tvarovky +MTZ</t>
  </si>
  <si>
    <t>65165156165</t>
  </si>
  <si>
    <t>tlumič hluku DN250 +  MTZ</t>
  </si>
  <si>
    <t>1616516165</t>
  </si>
  <si>
    <t>pož. Klapka FMDQ 315x200 /375.40 + MTZ</t>
  </si>
  <si>
    <t>65165165165</t>
  </si>
  <si>
    <t>odvod kondenzátu D22 od jednotek, napojení na kanalizaci</t>
  </si>
  <si>
    <t>15611414R02</t>
  </si>
  <si>
    <t>závěsy, úchyty, šrouby</t>
  </si>
  <si>
    <t>1351516R05</t>
  </si>
  <si>
    <t>montáž celkem</t>
  </si>
  <si>
    <t>ER212/NKP7P-C/63A-FV</t>
  </si>
  <si>
    <t>Elektroměrový rozváděč ER222/NKP7P-C/63A-FV, 2x dvousazbový, 3f, do 63A, kompaktní pilíř příprava pro FVE, EON</t>
  </si>
  <si>
    <t>POL3_</t>
  </si>
  <si>
    <t>35441120R</t>
  </si>
  <si>
    <t>Pásek uzemňovací pozinkovaný 30 x 4 mm</t>
  </si>
  <si>
    <t>SPCM</t>
  </si>
  <si>
    <t>RTS 24/ II</t>
  </si>
  <si>
    <t>1m=0,95kg</t>
  </si>
  <si>
    <t>POP</t>
  </si>
  <si>
    <t>210220021R00</t>
  </si>
  <si>
    <t>Vedení uzemňovací v zemi FeZn do 120 mm2 vč.svorek</t>
  </si>
  <si>
    <t>POL1_</t>
  </si>
  <si>
    <t>15615235R</t>
  </si>
  <si>
    <t>Drát tažený pozinkovaný 11343  D 10,00 mm</t>
  </si>
  <si>
    <t>1m=0,62kg</t>
  </si>
  <si>
    <t>210220022R00</t>
  </si>
  <si>
    <t>Vedení uzemňovací v zemi FeZn, D 8 - 10 mm</t>
  </si>
  <si>
    <t>35441832R</t>
  </si>
  <si>
    <t>Trubka ochranná OT 1,7</t>
  </si>
  <si>
    <t>35441221R</t>
  </si>
  <si>
    <t>Držák jímače a ochranné trubky DJT</t>
  </si>
  <si>
    <t>562889991007R</t>
  </si>
  <si>
    <t xml:space="preserve">Trubice smršťovací d 25 x 1000 m, zž </t>
  </si>
  <si>
    <t>222110311R00</t>
  </si>
  <si>
    <t>Koncovka teplem smrštitelná do D 30 mm</t>
  </si>
  <si>
    <t>210220372R00</t>
  </si>
  <si>
    <t>Úhelník ochranný nebo trubka s držáky do zdiva</t>
  </si>
  <si>
    <t>35444180R</t>
  </si>
  <si>
    <t xml:space="preserve">Drát 8 AlMgSi T/4 </t>
  </si>
  <si>
    <t>210220101R00</t>
  </si>
  <si>
    <t>Vodiče svodové FeZn D do 10,Al 10,Cu 8 +podpěry</t>
  </si>
  <si>
    <t>35441986R</t>
  </si>
  <si>
    <t>Svorka SR 2b pro pásek 30 x 4 mm</t>
  </si>
  <si>
    <t>35441997R</t>
  </si>
  <si>
    <t>Svorka SR 3b</t>
  </si>
  <si>
    <t>35441851RF</t>
  </si>
  <si>
    <t>Svorka falcová SUF</t>
  </si>
  <si>
    <t>35441850R</t>
  </si>
  <si>
    <t>Svorka univerzální SU</t>
  </si>
  <si>
    <t>35441925R</t>
  </si>
  <si>
    <t>Svorka zkušební SZ pro lano d 6-12 mm</t>
  </si>
  <si>
    <t>35441895R</t>
  </si>
  <si>
    <t>Svorka připojovací SP  kovových částí d 6-12 mm</t>
  </si>
  <si>
    <t>210220301R00</t>
  </si>
  <si>
    <t>Svorka hromosvodová do 2 šroubů /SS, SZ, SO/</t>
  </si>
  <si>
    <t>210220302R00</t>
  </si>
  <si>
    <t>Svorka hromosvodová nad 2 šrouby /ST, SJ, SR, atd/</t>
  </si>
  <si>
    <t>35441520R</t>
  </si>
  <si>
    <t>Podpěra vedení s vrutem PV 17</t>
  </si>
  <si>
    <t>200 601</t>
  </si>
  <si>
    <t>Hmoždinka spirálová do tvrzených pěnových desek dlouhé provedení, hloubka ukotvení 85mm, materiál PA</t>
  </si>
  <si>
    <t>279 110</t>
  </si>
  <si>
    <t>Držák vedení s lepicím páskem DEHNsnap, základna umělá hmota pr. 67mm, výška podpěry 36mm</t>
  </si>
  <si>
    <t>V545</t>
  </si>
  <si>
    <t>Podstavec betonový PB19</t>
  </si>
  <si>
    <t>V540</t>
  </si>
  <si>
    <t>Pryžová podložka podstavce PB19</t>
  </si>
  <si>
    <t>35441040RAl</t>
  </si>
  <si>
    <t>Tyč jímací AlMgSi 2000 mm bez osazení</t>
  </si>
  <si>
    <t>35441860R</t>
  </si>
  <si>
    <t>Svorka SJ 1 k jímací tyči</t>
  </si>
  <si>
    <t>210220431R00</t>
  </si>
  <si>
    <t>Tvarování montážního dílu jímače, ochr.trubky,úhel</t>
  </si>
  <si>
    <t>210220401RT1</t>
  </si>
  <si>
    <t>Označení svodu štítky, smaltované, umělá hmota včetně dodávky štítku</t>
  </si>
  <si>
    <t>210220010R00</t>
  </si>
  <si>
    <t>Asfaltový nátěr zemnícího pásku/svorek, vč. nátěrové hmoty</t>
  </si>
  <si>
    <t>032011T00</t>
  </si>
  <si>
    <t>Koordinace postupu prací s ostatními profesemi</t>
  </si>
  <si>
    <t>hod.</t>
  </si>
  <si>
    <t>VRN</t>
  </si>
  <si>
    <t>POL99_8</t>
  </si>
  <si>
    <t>Přesun hmot pro montáž hromosvodu do výšky do 6 m</t>
  </si>
  <si>
    <t>180456170400R</t>
  </si>
  <si>
    <t>Montážní plošina na autopod. 13,5 m</t>
  </si>
  <si>
    <t>STROJ</t>
  </si>
  <si>
    <t>Stroj</t>
  </si>
  <si>
    <t>POL6_</t>
  </si>
  <si>
    <t>005241010R</t>
  </si>
  <si>
    <t xml:space="preserve">Dokumentace skutečného provedení </t>
  </si>
  <si>
    <t>333030040T00</t>
  </si>
  <si>
    <t>Revize el. zařízení</t>
  </si>
  <si>
    <t>210010048T00</t>
  </si>
  <si>
    <t>Doprava</t>
  </si>
  <si>
    <t>35822002317R</t>
  </si>
  <si>
    <t>Jistič do 80 A, 3-pólový, LTN-40B-3</t>
  </si>
  <si>
    <t>MSN-40-3</t>
  </si>
  <si>
    <t>Vypínač, In 40 A, Ue AC 230/400 V, 3pól</t>
  </si>
  <si>
    <t>RSI-20-20</t>
  </si>
  <si>
    <t>Instalační stykač, Ith 20 A, Uc AC 230 V, 2x zapínací kontakt</t>
  </si>
  <si>
    <t>460270081R00PT</t>
  </si>
  <si>
    <t xml:space="preserve">Osazení pilířů do do terénu </t>
  </si>
  <si>
    <t>Kalkul</t>
  </si>
  <si>
    <t>210120441R00</t>
  </si>
  <si>
    <t>Jistič třípólový modulární</t>
  </si>
  <si>
    <t>210120441R00VP</t>
  </si>
  <si>
    <t>Vypínač třípólový modulární</t>
  </si>
  <si>
    <t>210121311R00</t>
  </si>
  <si>
    <t>Instalační stykač modulární</t>
  </si>
  <si>
    <t>NN101</t>
  </si>
  <si>
    <t>Náklady spojené s připojením přípojky NN</t>
  </si>
  <si>
    <t>wpr6143</t>
  </si>
  <si>
    <t>teplem smrštitelná rozdělovací hlava pro NN, UV odolná, 4-žilová, pro kabel: 4 x 10 - 35 mm2</t>
  </si>
  <si>
    <t>673909992034R</t>
  </si>
  <si>
    <t>Fólie výstražná šířka 34 cm červená síťovina</t>
  </si>
  <si>
    <t>460490012R00</t>
  </si>
  <si>
    <t>Fólie výstražná z PVC, šířka 33 cm</t>
  </si>
  <si>
    <t>460200163R00</t>
  </si>
  <si>
    <t>Výkop kabelové rýhy 35/80 cm  hor.3</t>
  </si>
  <si>
    <t>Zásyp jam, rýh, šachet se zhutněním</t>
  </si>
  <si>
    <t>460420022R00</t>
  </si>
  <si>
    <t>Zřízení kabelového lože v rýze š. do 65 cm z písku</t>
  </si>
  <si>
    <t>58153257RRPK</t>
  </si>
  <si>
    <t>Písek kopaný</t>
  </si>
  <si>
    <t xml:space="preserve">m3    </t>
  </si>
  <si>
    <t>3457114703R</t>
  </si>
  <si>
    <t>Trubka kabelová chránička KOPOFLEX KF 09075</t>
  </si>
  <si>
    <t>3457114702R</t>
  </si>
  <si>
    <t>Trubka kabelová chránička KOPOFLEX KF 09063</t>
  </si>
  <si>
    <t>210010124R00</t>
  </si>
  <si>
    <t>Trubka ochranná z PE, uložená volně, DN do 80 mm</t>
  </si>
  <si>
    <t>34111076R</t>
  </si>
  <si>
    <t>Kabel silový s Cu jádrem 750 V CYKY 4 x10 mm2</t>
  </si>
  <si>
    <t>210810013R00</t>
  </si>
  <si>
    <t>Kabel CYKY-m 750 V 4 x 10 mm2 volně uložený</t>
  </si>
  <si>
    <t>M210R1</t>
  </si>
  <si>
    <t>Rozvaděč R1, kompletní vč. náplně, viz výkres rozvaděče</t>
  </si>
  <si>
    <t>M210R2</t>
  </si>
  <si>
    <t>Rozvaděč R2, kompletní vč. náplně, viz výkres rozvaděče</t>
  </si>
  <si>
    <t>210190051R00</t>
  </si>
  <si>
    <t>Montáž rozvaděče skříň.,1 pole dělených do 200 kg</t>
  </si>
  <si>
    <t>973031151R00</t>
  </si>
  <si>
    <t>Vysekání výklenků zeď cihel. MVC, pl. nad 0,25 m2</t>
  </si>
  <si>
    <t>210190049RT2</t>
  </si>
  <si>
    <t>Osazení rozvodnic,výklenek, plocha do 1,0 m2 včetně dodávky montážní pěny</t>
  </si>
  <si>
    <t>210190001R00</t>
  </si>
  <si>
    <t>Montáž celoplechových rozvodnic do váhy 20 kg</t>
  </si>
  <si>
    <t>M210RC400</t>
  </si>
  <si>
    <t>Rozvaděč ovládání čerpadla, nástěnný plastový IP40/20, kompletní vč. výstroje</t>
  </si>
  <si>
    <t>Proudový chránič 25/4/0,03</t>
  </si>
  <si>
    <t>stykač RSI 25-40</t>
  </si>
  <si>
    <t>modul hlídání hladiny se signalizací + sondy</t>
  </si>
  <si>
    <t>210100004R00</t>
  </si>
  <si>
    <t>Ukončení vodičů v rozvaděči + zapojení do 25 mm2</t>
  </si>
  <si>
    <t>210100003R00</t>
  </si>
  <si>
    <t>Ukončení vodičů v rozvaděči + zapojení do 16 mm2</t>
  </si>
  <si>
    <t>210100002R00</t>
  </si>
  <si>
    <t>Ukončení vodičů v rozvaděči + zapojení do 6 mm2</t>
  </si>
  <si>
    <t>210100001R00</t>
  </si>
  <si>
    <t>Ukončení vodičů v rozvaděči + zapojení do 2,5 mm2</t>
  </si>
  <si>
    <t>210100259R00</t>
  </si>
  <si>
    <t>Ukončení celoplast. kabelů zákl./pás.do 5x10 mm2</t>
  </si>
  <si>
    <t>210100258R00</t>
  </si>
  <si>
    <t>Ukončení celoplast. kabelů zákl./pás.do 5x4 mm2</t>
  </si>
  <si>
    <t>210290841R00</t>
  </si>
  <si>
    <t>Demontáž/montáž krytu rozvaděče do 70 cm</t>
  </si>
  <si>
    <t>210950101RT1</t>
  </si>
  <si>
    <t>Štítek označovací na kabel včetně dodávky štítku 6035-2k</t>
  </si>
  <si>
    <t>210192722R00</t>
  </si>
  <si>
    <t>Štítek označovací pro přístroje - lepený</t>
  </si>
  <si>
    <t>210DSM100</t>
  </si>
  <si>
    <t>Drobný spojovací materiál (šrouby, vruty, hmoždinky apod...)</t>
  </si>
  <si>
    <t>FIT4000A_KN</t>
  </si>
  <si>
    <t>A - Svítidlo LED, panel 600x600mm, hliníkový rámeček, mikroprizmatický kryt, UGR&lt;19, 35W, 4500lm Ra80, 4000K, IP40</t>
  </si>
  <si>
    <t>FIT4000A_KN_IP65</t>
  </si>
  <si>
    <t>B - Svítidlo LED, panel 600x600mm, hliníkový rámeček, mikroprizmatický kryt, UGR&lt;19, 35W, 4200lm Ra80, 4000K, IP65</t>
  </si>
  <si>
    <t>FIT3000A_KN</t>
  </si>
  <si>
    <t>C - Svítidlo LED, panel 600x600mm, hliníkový rámeček, mikroprizmatický kryt, UGR&lt;19, 24W, 3100lm Ra80, 4000K, IP40</t>
  </si>
  <si>
    <t>348360147R</t>
  </si>
  <si>
    <t>D - Svítidlo LED průmyslové přisazené, 37W, 6110lm, Ra80, 4000K, IP66, 1452x145x100mm</t>
  </si>
  <si>
    <t>SPMN2000KN_/E190/</t>
  </si>
  <si>
    <t>E - Vestavné LED svítidlo, downlight, plechové tělo, mikroprizmatický kryt, IP54, pr. 210mm 19W, 1950lm, Ra80, 4000K</t>
  </si>
  <si>
    <t>LR3600840</t>
  </si>
  <si>
    <t>F - Svítidlo LED přisazené, 24W, 2840lm, Ra85, plastový kryt, pr. 300mm, IP54</t>
  </si>
  <si>
    <t>LR3600840SNS</t>
  </si>
  <si>
    <t>G - Svítidlo LED přisazené, 24W, 2840lm, Ra85, plastový kryt, pr. 300mm, IP54, snímač pohybu</t>
  </si>
  <si>
    <t>OZN/IF2BWS/1W/E/1/SE/X</t>
  </si>
  <si>
    <t>N1 - Svítidlo nouzové LED, 1W, svítící při výpadku, 1 hod., IP54, nástěnné / stropní, s piktogramem</t>
  </si>
  <si>
    <t>N2201WV</t>
  </si>
  <si>
    <t>N2 - Svítidlo nouzové LED, 2W, svítící při výpadku, 1 hod., IP40, stropní přisazené</t>
  </si>
  <si>
    <t>210201511R00</t>
  </si>
  <si>
    <t>Svítidlo LED bytové přisazené</t>
  </si>
  <si>
    <t>210201516R00</t>
  </si>
  <si>
    <t>Svítidlo LED bytové stropní vestavné</t>
  </si>
  <si>
    <t>210201521R00</t>
  </si>
  <si>
    <t>Svítidlo LED technické stropní přisazené</t>
  </si>
  <si>
    <t>650101921R00</t>
  </si>
  <si>
    <t>Montáž nouzového svítidla přisazeného</t>
  </si>
  <si>
    <t>974054721R00R</t>
  </si>
  <si>
    <t>Vyřezání otvoru v SDK nebo minerálním podhledu pro svítidlo</t>
  </si>
  <si>
    <t>34535410R</t>
  </si>
  <si>
    <t>Strojek spínače 1pólového, řaz.1S, IP30</t>
  </si>
  <si>
    <t>34535406R</t>
  </si>
  <si>
    <t>Strojek přepínače střídavého, řaz.6, IP30</t>
  </si>
  <si>
    <t>34535407R</t>
  </si>
  <si>
    <t>Strojek přepínače křížového, řaz.7, IP30</t>
  </si>
  <si>
    <t>34536490R</t>
  </si>
  <si>
    <t>Kryt spínače jednoduchý</t>
  </si>
  <si>
    <t>3559A-A06940 B</t>
  </si>
  <si>
    <t>Přepínač střídavý, řaz. 6 (1), IP44, zapuštěný, bezšroubové svorky pro montáž do společných rámečků</t>
  </si>
  <si>
    <t>3559A-A07940 B</t>
  </si>
  <si>
    <t>Přepínač křížový, řaz. 7, IP 44, zapuštěný, bezšroubové svorky, pro montáž do společných rámečků</t>
  </si>
  <si>
    <t>210110041R00</t>
  </si>
  <si>
    <t>Spínač zapuštěný jednopólový, řazení 1</t>
  </si>
  <si>
    <t>210110045R00</t>
  </si>
  <si>
    <t>Spínač zapuštěný střídavý, řazení 6</t>
  </si>
  <si>
    <t>210110046R00</t>
  </si>
  <si>
    <t>Spínač zapuštěný křížový, řazení 7</t>
  </si>
  <si>
    <t>34536700R</t>
  </si>
  <si>
    <t>Rámeček pro spínače a zásuvky jednonásobný</t>
  </si>
  <si>
    <t>34536705R</t>
  </si>
  <si>
    <t>Rámeček pro spínače a zásuvky dvojnásobný</t>
  </si>
  <si>
    <t>34536710R</t>
  </si>
  <si>
    <t>Rámeček pro spínače a zásuvky trojnásobný</t>
  </si>
  <si>
    <t>34536712R</t>
  </si>
  <si>
    <t>Rámeček pro spínače a zásuvky čtyřnásobný</t>
  </si>
  <si>
    <t>34536715R</t>
  </si>
  <si>
    <t>Rámeček pro spínače a zásuvky pětinásobný</t>
  </si>
  <si>
    <t>34551612R</t>
  </si>
  <si>
    <t>Zásuvka jednonásobná, 230V, 16A, s ochranným kolíkem, s clonkami, IP40</t>
  </si>
  <si>
    <t>5519A-A02997 B</t>
  </si>
  <si>
    <t>Zásuvka jednonásobná IP 44, s ochranným kolíkem, s clonkami, s víčkem, bezšroubové svorky pro montáž do společných rámečků</t>
  </si>
  <si>
    <t>210111011R00</t>
  </si>
  <si>
    <t>Zásuvka domovní zapuštěná - provedení 2P+PE</t>
  </si>
  <si>
    <t>4011200000</t>
  </si>
  <si>
    <t>Šroub 2,9 x 13 mm upevňovací pro montáž přístroje do KU, 1bal/100ks</t>
  </si>
  <si>
    <t>100 ks</t>
  </si>
  <si>
    <t>S25JPUM1103A6S</t>
  </si>
  <si>
    <t>Třípólový vačkový spínač se dvěma polohami (0-1), jmenovitý proud 25A, IP65, 82x82x83mm s možností montáže základny pod omítku</t>
  </si>
  <si>
    <t>210110006R00</t>
  </si>
  <si>
    <t>Spínač trojpól.25A - řaz. 3</t>
  </si>
  <si>
    <t>210290752R00VZT</t>
  </si>
  <si>
    <t>Připojení VZT jednotky / jednotky TČ</t>
  </si>
  <si>
    <t>222611112R00VZT</t>
  </si>
  <si>
    <t>Montáž ovladače / čidla VZT, včetně zapojení</t>
  </si>
  <si>
    <t>210290601R00SV</t>
  </si>
  <si>
    <t>Připojení vyhřívané střešní vpusti</t>
  </si>
  <si>
    <t>222611231R00</t>
  </si>
  <si>
    <t xml:space="preserve">Zapojení napájení a ovládání motorů, čerpadel, termostatů a teplotních čidel, do 1 kW </t>
  </si>
  <si>
    <t>34535560R</t>
  </si>
  <si>
    <t>Spínač nástěnný, řaz.1, IP44</t>
  </si>
  <si>
    <t>210110021R00</t>
  </si>
  <si>
    <t>Spínač nástěnný jednopól.- řaz. 1, venkovní</t>
  </si>
  <si>
    <t>5518-2929 B</t>
  </si>
  <si>
    <t>Zásuvka jednonásobná IP 44, s ochranným kolíkem, s víčkem, 230V, 16A nástěnná</t>
  </si>
  <si>
    <t>5518-2029 B</t>
  </si>
  <si>
    <t>Zásuvka dvojnásobná IP 44, s ochrannými kolíky, s víčky, 230V, 16A nástěnná</t>
  </si>
  <si>
    <t>210111031R00</t>
  </si>
  <si>
    <t>Zásuvka domovní v krabici - 2P+PE, venkovní</t>
  </si>
  <si>
    <t>358112503R</t>
  </si>
  <si>
    <t>Zásuvka 16A 400V 5p IP44</t>
  </si>
  <si>
    <t>210111136R00</t>
  </si>
  <si>
    <t>Zásuvka průmyslová 3P+N+PE  16 A</t>
  </si>
  <si>
    <t>M21D00177S</t>
  </si>
  <si>
    <t>Siréna 230V, 3W</t>
  </si>
  <si>
    <t>220711402R00</t>
  </si>
  <si>
    <t>Montáž poplachové sirény vnější</t>
  </si>
  <si>
    <t>POL1_9</t>
  </si>
  <si>
    <t>34561414R</t>
  </si>
  <si>
    <t>Svorka spojovací krabicová 2x2,5</t>
  </si>
  <si>
    <t>34561412R</t>
  </si>
  <si>
    <t>Svorka spojovací krabicová 3x2,5</t>
  </si>
  <si>
    <t>34561413R</t>
  </si>
  <si>
    <t>Svorka spojovací krabicová 5x2,5</t>
  </si>
  <si>
    <t>345715344R</t>
  </si>
  <si>
    <t>Krabice univerzální KU 68-45</t>
  </si>
  <si>
    <t>345715346R</t>
  </si>
  <si>
    <t>Krabice univerzální s víčkem KU 68-45/V</t>
  </si>
  <si>
    <t>345715165R</t>
  </si>
  <si>
    <t>Krabice přístrojová hluboká KPR 68-70</t>
  </si>
  <si>
    <t>34571550R</t>
  </si>
  <si>
    <t>Víčko krabice z PVC, KO 68 d 80 mm</t>
  </si>
  <si>
    <t>974054208R00</t>
  </si>
  <si>
    <t>Vyvrtání kapsy pro krabici do pr.80 mm, cihla plná</t>
  </si>
  <si>
    <t>210010301R00</t>
  </si>
  <si>
    <t>Krabice přístrojová KP, bez zapojení, kruhová</t>
  </si>
  <si>
    <t>210010321R00</t>
  </si>
  <si>
    <t>Krabice univerzální KU a odbočná KO se zapoj.,kruh</t>
  </si>
  <si>
    <t>34571523R</t>
  </si>
  <si>
    <t>Krabice přístrojová odbočná kruhová z PH KO 97/5</t>
  </si>
  <si>
    <t>210010322R00</t>
  </si>
  <si>
    <t>Krabice rozvodná KR 97, se zapojením, kruhová</t>
  </si>
  <si>
    <t>974054215R00</t>
  </si>
  <si>
    <t>Vyvrtání kapsy pro krabici do pr.150 mm,cihla plná</t>
  </si>
  <si>
    <t>220260111R00</t>
  </si>
  <si>
    <t>Odvíčkování a zavíčkování krabice, víčko na závit</t>
  </si>
  <si>
    <t>34571524R</t>
  </si>
  <si>
    <t>Krabice přístrojová odbočná čtvercová z PH KO 125E</t>
  </si>
  <si>
    <t>220260007R00</t>
  </si>
  <si>
    <t>Krabice KO 125 ve zdi v přípraveném lůžku</t>
  </si>
  <si>
    <t>34562812R</t>
  </si>
  <si>
    <t>Svorkovnice ekvipotenciální EPS 2 s krytem</t>
  </si>
  <si>
    <t>210010555R00</t>
  </si>
  <si>
    <t xml:space="preserve">Osazení a připojení ekvipotenciální svorkovnice </t>
  </si>
  <si>
    <t>973031324R00</t>
  </si>
  <si>
    <t>Vysekání kapes zeď cihel. MVC, pl. 0,1m2, hl. 15cm</t>
  </si>
  <si>
    <t>220260113R00</t>
  </si>
  <si>
    <t>Odvíčkování a zavíčkov. krabice, víčko na 4 šrouby</t>
  </si>
  <si>
    <t>3938T-A00034500</t>
  </si>
  <si>
    <t>Kryt vývodu - vývodka kabelová s odlehčovací sponou pro přechod z pevné instalace na pohyblivý přívod 3x1,5 - 5x2,5</t>
  </si>
  <si>
    <t>210010527R00</t>
  </si>
  <si>
    <t xml:space="preserve">Montáž a připojení svorkovnice </t>
  </si>
  <si>
    <t>345715705R</t>
  </si>
  <si>
    <t>Deska montážní do zateplení MDZ, 120x120mm</t>
  </si>
  <si>
    <t>210010347R00</t>
  </si>
  <si>
    <t>Montážní deska do zateplení, bez zapojení</t>
  </si>
  <si>
    <t>34571426R</t>
  </si>
  <si>
    <t>Krabice elektroinstalační plastová 8110, s průchodkami, IP54, 116x116x55mm</t>
  </si>
  <si>
    <t>210010323R00</t>
  </si>
  <si>
    <t>Krabice odbočná KO, se zapojením, čtvercová</t>
  </si>
  <si>
    <t>sd2kop</t>
  </si>
  <si>
    <t xml:space="preserve">Držák kabelů skupinový SD2  </t>
  </si>
  <si>
    <t>34572320R</t>
  </si>
  <si>
    <t>Příchytka stahovacího pásku - pro upevnění hmoždinkou do zdi 1bal = 100ks</t>
  </si>
  <si>
    <t>34572307R</t>
  </si>
  <si>
    <t>Pásky stahovací SP 250 x 4,5</t>
  </si>
  <si>
    <t>34572309R</t>
  </si>
  <si>
    <t>Pásky stahovací SP 360 x 4,5</t>
  </si>
  <si>
    <t>5531300004R</t>
  </si>
  <si>
    <t>Žlab kabelový drátěný DZI 60x200 BZNCR l = 3 m  s integrovanou spojkou</t>
  </si>
  <si>
    <t>210020308R00</t>
  </si>
  <si>
    <t>Žlab kabelový s přísluš., 200/60 mm bez víka</t>
  </si>
  <si>
    <t>5531300055R</t>
  </si>
  <si>
    <t>Spojka pro kabelový žlab DZS</t>
  </si>
  <si>
    <t>5531300063R</t>
  </si>
  <si>
    <t>Podpěra na stěnu pro kabelový žlab DSDZ 200</t>
  </si>
  <si>
    <t>210020652R00</t>
  </si>
  <si>
    <t>Konstrukce ocelová nosná pro zařízení do 10 kg</t>
  </si>
  <si>
    <t>8595568935762</t>
  </si>
  <si>
    <t>nosný profil DZNP 200_VS</t>
  </si>
  <si>
    <t>31179125R</t>
  </si>
  <si>
    <t xml:space="preserve">Tyč závitová M8, zinkovaná </t>
  </si>
  <si>
    <t>31110752R</t>
  </si>
  <si>
    <t>Matice šestihranná M8</t>
  </si>
  <si>
    <t>1000 ks</t>
  </si>
  <si>
    <t>31122022R</t>
  </si>
  <si>
    <t>Podložka velká PVL 8</t>
  </si>
  <si>
    <t>311718508R</t>
  </si>
  <si>
    <t>Kotva zarážecí KPOZ 8</t>
  </si>
  <si>
    <t>650022141R00</t>
  </si>
  <si>
    <t>Montáž závěsné konzole pro kabelový žlab / lávku</t>
  </si>
  <si>
    <t>650022111R00</t>
  </si>
  <si>
    <t>Montáž nástěnné konzoly pro kabelový žlab / lávku</t>
  </si>
  <si>
    <t>345710962R</t>
  </si>
  <si>
    <t xml:space="preserve">Trubka elektroinstalační tuhá z PVC pr.20 </t>
  </si>
  <si>
    <t>3457115961R</t>
  </si>
  <si>
    <t>Trubka elektroinst. ohebná pr. 20</t>
  </si>
  <si>
    <t>345716911R</t>
  </si>
  <si>
    <t>Spojka pro tuhé trubky z PVC pr.20</t>
  </si>
  <si>
    <t>345717551R</t>
  </si>
  <si>
    <t>Příchytka pro tuhé trubky pr.20</t>
  </si>
  <si>
    <t>210010132R00</t>
  </si>
  <si>
    <t>Trubka ochranná z PE, uložená pevně, DN do 20,5 mm</t>
  </si>
  <si>
    <t>FXPS401250N</t>
  </si>
  <si>
    <t>Trubka ohebná DN40, PVC, černá, 1250N, -15°C/+60°C, odolná proti UV záření</t>
  </si>
  <si>
    <t>210010005R00</t>
  </si>
  <si>
    <t>Trubka ohebná pod omítku, vnější průměr 40 mm</t>
  </si>
  <si>
    <t>3457114700R</t>
  </si>
  <si>
    <t>Trubka kabelová chránička KOPOFLEX KF 09040</t>
  </si>
  <si>
    <t>210010123R00</t>
  </si>
  <si>
    <t>Trubka ochranná z PE, uložená volně, DN do 47 mm</t>
  </si>
  <si>
    <t>222301701R00</t>
  </si>
  <si>
    <t>Uzemnění na uzemňovací bod, změření zemního odporu</t>
  </si>
  <si>
    <t>I132707</t>
  </si>
  <si>
    <t>Zemnicí svorka ZS 4</t>
  </si>
  <si>
    <t>210220321RT1</t>
  </si>
  <si>
    <t>Svorka na potrubí Bernard, včetně Cu pásku včetně dodávky svorky + Cu pásku</t>
  </si>
  <si>
    <t>34140925RZ</t>
  </si>
  <si>
    <t>Vodič silový CY zž 4,00 mm2 - drát</t>
  </si>
  <si>
    <t>210800546R00</t>
  </si>
  <si>
    <t>Vodič H07V-U (CY) 4 mm2 uložený pevně</t>
  </si>
  <si>
    <t>34140966R</t>
  </si>
  <si>
    <t>Vodič silový CY zelenožlutý 6,00 mm2 - drát</t>
  </si>
  <si>
    <t>210800547R00</t>
  </si>
  <si>
    <t>Vodič H07V-U (CY) 6 mm2 uložený pevně</t>
  </si>
  <si>
    <t>34142159R</t>
  </si>
  <si>
    <t>Vodič silový pevné uložení CYA 16 mm2</t>
  </si>
  <si>
    <t>210800648R00</t>
  </si>
  <si>
    <t>Vodič H07V-K (CYA) 16 mm2 uložený pevně</t>
  </si>
  <si>
    <t>34142160R</t>
  </si>
  <si>
    <t>Vodič silový pevné uložení CYA 25 mm2</t>
  </si>
  <si>
    <t>210800649R00</t>
  </si>
  <si>
    <t>Vodič H07V-K (CYA) 25 mm2 uložený pevně</t>
  </si>
  <si>
    <t>34111094R</t>
  </si>
  <si>
    <t>Kabel silový s Cu jádrem 750 V CYKY 5 x 2,5 mm2</t>
  </si>
  <si>
    <t>210810056R00</t>
  </si>
  <si>
    <t>Kabel CYKY-m 750 V 5 x 2,5 mm2 pevně uložený</t>
  </si>
  <si>
    <t>34111036R</t>
  </si>
  <si>
    <t>Kabel silový s Cu jádrem 750 V CYKY 3 x 2,5 mm2</t>
  </si>
  <si>
    <t>210810046R00</t>
  </si>
  <si>
    <t>Kabel CYKY-m 750 V 3 x 2,5 mm2 pevně uložený</t>
  </si>
  <si>
    <t>34111090R</t>
  </si>
  <si>
    <t>Kabel silový s Cu jádrem 750 V CYKY 5 x 1,5 mm2</t>
  </si>
  <si>
    <t>210810055R00</t>
  </si>
  <si>
    <t>Kabel CYKY-m 750 V 5 x 1,5 mm2 pevně uložený</t>
  </si>
  <si>
    <t>34111030R</t>
  </si>
  <si>
    <t>Kabel silový s Cu jádrem 750 V CYKY 3 x 1,5 mm2</t>
  </si>
  <si>
    <t>34111033R</t>
  </si>
  <si>
    <t>Kabel silový s Cu jádrem 750 V CYKY-O 3 x 1,5 mm2</t>
  </si>
  <si>
    <t>210810045R00</t>
  </si>
  <si>
    <t>Kabel CYKY-m 750 V 3 x 1,5 mm2 pevně uložený</t>
  </si>
  <si>
    <t>341118553R</t>
  </si>
  <si>
    <t>Kabel s Cu jádrem NOPOVIC 1kV 1-CXKH-R 5 x 6 mm2</t>
  </si>
  <si>
    <t>210800318R00</t>
  </si>
  <si>
    <t>Kabel bezhalogenový CXKH 5 x 6 mm2 pevně uložený</t>
  </si>
  <si>
    <t>341118551R</t>
  </si>
  <si>
    <t>Kabel s Cu jádrem NOPOVIC 1kV 1-CXKH-R 5 x 2,5 mm2</t>
  </si>
  <si>
    <t>210800316R00</t>
  </si>
  <si>
    <t>Kabel bezhalogenový CXKH 5 x 2,5 mm2 pevně uložený</t>
  </si>
  <si>
    <t>341118516R</t>
  </si>
  <si>
    <t>Kabel s Cu jádrem NOPOVIC 1kV 1-CXKH-R 3 x 2,5 mm2</t>
  </si>
  <si>
    <t>210800286R00</t>
  </si>
  <si>
    <t>Kabel bezhalogenový CXKH 3 x 2,5 mm2 pevně uložený</t>
  </si>
  <si>
    <t>3411186531R</t>
  </si>
  <si>
    <t>Kabel s Cu jádrem NOPOVIC 1kV 1-CXKH-V 5 x 1,5 mm2</t>
  </si>
  <si>
    <t>210800315R00</t>
  </si>
  <si>
    <t>Kabel bezhalogenový CXKH 5 x 1,5 mm2 pevně uložený</t>
  </si>
  <si>
    <t>341118515R</t>
  </si>
  <si>
    <t>Kabel s Cu jádrem NOPOVIC 1kV 1-CXKH-R-J 3 x 1,5 mm2</t>
  </si>
  <si>
    <t>341118515RO</t>
  </si>
  <si>
    <t>Kabel s Cu jádrem NOPOVIC 1kV 1-CXKH-R-O 3 x 1,5 mm2</t>
  </si>
  <si>
    <t>210800285R00</t>
  </si>
  <si>
    <t>Kabel bezhalogenový CXKH 3 x 1,5 mm2 pevně uložený</t>
  </si>
  <si>
    <t>341118621R</t>
  </si>
  <si>
    <t xml:space="preserve">Kabel s Cu jádr. 1kV 1-CXKH-V 2 x 1,5 mm2 </t>
  </si>
  <si>
    <t>210800282R00</t>
  </si>
  <si>
    <t>Kabel bezhalogenový CXKH 2 x 1,5 mm2 pevně uložený</t>
  </si>
  <si>
    <t>GW42201</t>
  </si>
  <si>
    <t>Tlačítko nástěné požární, 120x120x50mm, IP55, 2x kontakt NO/NC červená barva</t>
  </si>
  <si>
    <t>220711309R00</t>
  </si>
  <si>
    <t>Montáž tísňového hlásiče - tlačítko</t>
  </si>
  <si>
    <t>3457171102R</t>
  </si>
  <si>
    <t>Příchytka kabelů jednostranná 6710 PO</t>
  </si>
  <si>
    <t>30920330R</t>
  </si>
  <si>
    <t>Šroub do betonu SB 6,3 x 35 mm</t>
  </si>
  <si>
    <t>222261252R00</t>
  </si>
  <si>
    <t>Příchytka kabelová 7-16 mm</t>
  </si>
  <si>
    <t>34160162R</t>
  </si>
  <si>
    <t>Šňůra těžká s Cu jádrem CGTG 5 x 2,50 mm2</t>
  </si>
  <si>
    <t>210802652R00</t>
  </si>
  <si>
    <t>Šňůra H07RN-F (CGTG) 5 x 2,50 mm2 volně uložená</t>
  </si>
  <si>
    <t>460680023RT1</t>
  </si>
  <si>
    <t>Průraz zdivem v cihlové zdi tloušťky 45 cm do průměru 6 cm</t>
  </si>
  <si>
    <t>460680022RT1</t>
  </si>
  <si>
    <t>Průraz zdivem v cihlové zdi tloušťky 30 cm do průměru 6 cm</t>
  </si>
  <si>
    <t>460680021RT1</t>
  </si>
  <si>
    <t>Průraz zdivem v cihlové zdi tloušťky 15 cm do průměru 6 cm</t>
  </si>
  <si>
    <t>974031121R00</t>
  </si>
  <si>
    <t>Vysekání rýh ve zdi cihelné 3 x 3 cm</t>
  </si>
  <si>
    <t>974031132R00</t>
  </si>
  <si>
    <t>Vysekání rýh ve zdi cihelné 5 x 7 cm</t>
  </si>
  <si>
    <t>974031153R00</t>
  </si>
  <si>
    <t>Vysekání rýh ve zdi cihelné 10 x 10 cm</t>
  </si>
  <si>
    <t>58541233R</t>
  </si>
  <si>
    <t xml:space="preserve">Sádra šedá stavební G-2 B II, pojivo třídy A </t>
  </si>
  <si>
    <t>941955004R00kp</t>
  </si>
  <si>
    <t>210020922R00K</t>
  </si>
  <si>
    <t>Ucpávka protipožární - průchod stěnou dodávka materiálu vč. montáže</t>
  </si>
  <si>
    <t>VRN210LO665523</t>
  </si>
  <si>
    <t>Likvidace odpadu z části elektro</t>
  </si>
  <si>
    <t>Náklady na vyhotovení dokumentace skutečného provedení stavby a její předání objednateli v požadované formě a požadovaném počtu.</t>
  </si>
  <si>
    <t>Osazeno:</t>
  </si>
  <si>
    <t>motorový spouštěč 3f (hodnota dle použitého čerpadla)</t>
  </si>
  <si>
    <t>jistič ovládání 1x4A</t>
  </si>
  <si>
    <t>357311023R</t>
  </si>
  <si>
    <t>Rozvaděč nástěnný 19", výška 12U, hloubka 450 mm</t>
  </si>
  <si>
    <t>0109-793</t>
  </si>
  <si>
    <t>Ústředna EZS například JA-103K</t>
  </si>
  <si>
    <t>POL3_1</t>
  </si>
  <si>
    <t>Napájení: 230 V/50 Hz</t>
  </si>
  <si>
    <t>Napájecí zdroj: A (EN 50131-6)</t>
  </si>
  <si>
    <t>Zálohovací akumulátor: 12 V až 18 Ah</t>
  </si>
  <si>
    <t>Maximální doba dobíjení akumulátoru: 72 hodin</t>
  </si>
  <si>
    <t>Napájení datové sběrnice: max. zatížení 1,2 A</t>
  </si>
  <si>
    <t>Maximální krátkodobý výstupní proud (5 min.): 2 A</t>
  </si>
  <si>
    <t>Záložní napájení sběrnice: pro 18 Ah akumulátor po dobu 12 hodin při max. odběru 1,2 A</t>
  </si>
  <si>
    <t>Paměť událostí: na více jak 10 mil. událostí obsahující datum a čas</t>
  </si>
  <si>
    <t>Funkce ověřování poplachu druhým detektorem nebo opětovnou reakcí</t>
  </si>
  <si>
    <t>ze stejného detektoru s volitelným zpožděním (10 s - 2 min)</t>
  </si>
  <si>
    <t>Stupeň zabezpečení: 2 podle EN 50131-1, EN 50131-6 a EN 50131-5-3 a EN 50131-3</t>
  </si>
  <si>
    <t>Prostředí dle EN 50131-1: II., vnitřní všeobecné</t>
  </si>
  <si>
    <t>Rozměry: 357 × 297 × 105 mm</t>
  </si>
  <si>
    <t>220711102R00</t>
  </si>
  <si>
    <t>Montáž poplachové ústředny EZS</t>
  </si>
  <si>
    <t>Položka je určena pro montáž drátové elektronické zabezpečovací signalizace. Položka obsahuje montáž komletního vybavení ústředny včetně napojení  kabelů do ústředny.</t>
  </si>
  <si>
    <t>220711601R00EZS</t>
  </si>
  <si>
    <t>Programování ústředny EZS</t>
  </si>
  <si>
    <t>220890301R00EZS</t>
  </si>
  <si>
    <t>Oživení a přezkoušení EZS</t>
  </si>
  <si>
    <t>EZSAKU1218</t>
  </si>
  <si>
    <t>AKU 12V/18Ah  záložní akumulátor například SA214-18</t>
  </si>
  <si>
    <t>220711113R00</t>
  </si>
  <si>
    <t>Montáž bezúdržbového akumulátoru</t>
  </si>
  <si>
    <t>Montáž včetně napojení kabelů.</t>
  </si>
  <si>
    <t>M22IOSZ0019</t>
  </si>
  <si>
    <t>Zaškolení obsluhy, funkční zkouška EZS, vypracování protokolu</t>
  </si>
  <si>
    <t>EZSPK0102</t>
  </si>
  <si>
    <t>Provozní kniha EZS, vyplnění</t>
  </si>
  <si>
    <t>34121050R1</t>
  </si>
  <si>
    <t>Kabel sdělovací s Cu jádrem pro EZS například CC-01</t>
  </si>
  <si>
    <t>1 × 2 × 24 AWG (0,5 mm) max. odpor ss vodiče při 20 °C 97 _x001E_ /km</t>
  </si>
  <si>
    <t>1 × 2 × 20 AWG (0,8 mm) max. odpor ss vodiče při 20 °C 38 _x001E_ /km</t>
  </si>
  <si>
    <t>222280221R00</t>
  </si>
  <si>
    <t>Kabel pro EZS v trubkách</t>
  </si>
  <si>
    <t>JA-115A</t>
  </si>
  <si>
    <t>Siréna EZS venkovní například JA-111A</t>
  </si>
  <si>
    <t>Napájení: ze sběrnice ústředny 12 V (9 – 15 V)</t>
  </si>
  <si>
    <t>Spotřeba: 5 mA při výpadku AC</t>
  </si>
  <si>
    <t>Spotřeba během nabíjení baterie: 50 mA</t>
  </si>
  <si>
    <t>Záložní baterie: NiCd sada 4,8 V/1 800 mAh</t>
  </si>
  <si>
    <t>Životnost baterie: 3 roky</t>
  </si>
  <si>
    <t>Siréna: piezoelektrická, min. 100 dB/m</t>
  </si>
  <si>
    <t>Rozměry: 300 × 200 × 70 mm</t>
  </si>
  <si>
    <t>Úroveň zabezpečení: stupeň 2, EN 50131-1, EN 50131-4</t>
  </si>
  <si>
    <t>Prostředí dle EN 50131-1: IV., venkovní všeobecné</t>
  </si>
  <si>
    <t>Provozní teplota: –25 až +60 °C</t>
  </si>
  <si>
    <t>Stupeň krytí: IP 45</t>
  </si>
  <si>
    <t>220711401R00</t>
  </si>
  <si>
    <t>Montáž poplachové sirény</t>
  </si>
  <si>
    <t>M22PIR12009</t>
  </si>
  <si>
    <t>PIR detektor pohybu, půlkulová čočka, dosah vějíř 12m. například JA-110P</t>
  </si>
  <si>
    <t>Klidová spotřeba: 5 mA</t>
  </si>
  <si>
    <t>Montážní výška: 2,5 m nad podlahu</t>
  </si>
  <si>
    <t>Úhel detekce/délka záběru: 110°/12 m (se standardní čočkou)</t>
  </si>
  <si>
    <t>Rozměry: 97 × 60 × 52 mm</t>
  </si>
  <si>
    <t>Úroveň zabezpečení: stupeň 2, EN 50131-1, EN 50131-2-2</t>
  </si>
  <si>
    <t>Provozní teplota: –10 až +40 °C</t>
  </si>
  <si>
    <t>222325001R00</t>
  </si>
  <si>
    <t>Detektor PIR</t>
  </si>
  <si>
    <t>M220K0015</t>
  </si>
  <si>
    <t>Klávesnice LCD se čtečkou RFID například JA-114E</t>
  </si>
  <si>
    <t>Napájení: přes sběrnici ústředny, 12 V (9 – 15 V)</t>
  </si>
  <si>
    <t>Spotřeba: 15 mA při výpadku AC</t>
  </si>
  <si>
    <t>Pracovní frekvence RFID: EM 125 kHz</t>
  </si>
  <si>
    <t>Klidová spotřeba: max. 50 mA</t>
  </si>
  <si>
    <t>Rozměry: 151 × 102 × 33 mm</t>
  </si>
  <si>
    <t>Stupeň zabezpečení: 2 dle EN 50131-1, 50131-3</t>
  </si>
  <si>
    <t>010/006553</t>
  </si>
  <si>
    <t xml:space="preserve">Ovládací segment přístupových modulů, např. JA-192E </t>
  </si>
  <si>
    <t>Napájen z přístupového modulu (9…14 V)</t>
  </si>
  <si>
    <t>Rozsah pracovních teplot -10 až +40 °C</t>
  </si>
  <si>
    <t>Rozměry 102 x 15 x 33 mm, 20 g</t>
  </si>
  <si>
    <t>Splňuje dále ČSN EN 50130-4, ČSN EN 55022</t>
  </si>
  <si>
    <t>Prostředí dle ČSN EN 50131-1 II. vnitřní všeobecné</t>
  </si>
  <si>
    <t>Klasifikace	stupeň 2 dle ČSN EN 50131-1, ČSN EN 50131-3,</t>
  </si>
  <si>
    <t>Průměrná proudová spotřeba jednoho ovládacího segmentu*	10 mA (* pro výpočet zálohy napájení systému)</t>
  </si>
  <si>
    <t>220711111R00</t>
  </si>
  <si>
    <t>Montáž klávesnice s LCD displejem</t>
  </si>
  <si>
    <t>010/006582</t>
  </si>
  <si>
    <t>Adresný rozbočovač sběrnice, např. JA-110Z, vč. montážní krabice JA-190PL</t>
  </si>
  <si>
    <t>222730362R00</t>
  </si>
  <si>
    <t>Slučovač, rozbočovač nebo odbočovač do krabice</t>
  </si>
  <si>
    <t>222611221R00</t>
  </si>
  <si>
    <t>Montáž zapojení signalizace poruchy, ovládání, apod.</t>
  </si>
  <si>
    <t>JA-111M</t>
  </si>
  <si>
    <t>Sběrnicový magnetický detektor otevření, bílá</t>
  </si>
  <si>
    <t>220711308R00</t>
  </si>
  <si>
    <t>Montáž magnetického spínače - dveřní, okenní</t>
  </si>
  <si>
    <t>DSM</t>
  </si>
  <si>
    <t>210010311R00</t>
  </si>
  <si>
    <t>Krabice univerzální KU, bez zapojení, kruhová</t>
  </si>
  <si>
    <t>345710541R</t>
  </si>
  <si>
    <t>Trubka elektroinstal. ohebná  2320/LPE-1</t>
  </si>
  <si>
    <t>210010002R00</t>
  </si>
  <si>
    <t>Trubka ohebná pod omítku, vnější průměr 20 mm</t>
  </si>
  <si>
    <t>222260402R00</t>
  </si>
  <si>
    <t>Nástěnný 19" rozvaděč 9U-12U hl.do 450 mm</t>
  </si>
  <si>
    <t>371201011R</t>
  </si>
  <si>
    <t>Patch panel 19"Patch panel24x RJ45, přímý,CAT6,STP</t>
  </si>
  <si>
    <t>RTS 23/ II</t>
  </si>
  <si>
    <t>222290971R00</t>
  </si>
  <si>
    <t>Patch panel</t>
  </si>
  <si>
    <t>371201112R</t>
  </si>
  <si>
    <t>Panel rozvodný 19" 8x230V, 1,5U CZ 3m</t>
  </si>
  <si>
    <t>220260068R00R</t>
  </si>
  <si>
    <t>Napájecí panel</t>
  </si>
  <si>
    <t>220111432R00</t>
  </si>
  <si>
    <t>Měření na místním sdělovacím kabelu</t>
  </si>
  <si>
    <t>222170101R00</t>
  </si>
  <si>
    <t>Vyhotovení protokolu o měření metal. míst. kabelů</t>
  </si>
  <si>
    <t>222300201R00</t>
  </si>
  <si>
    <t>Ukončení kabelu UTP/FTP na patchpanelu</t>
  </si>
  <si>
    <t>222301101R00</t>
  </si>
  <si>
    <t>Konektor RJ45 na kabel UTP</t>
  </si>
  <si>
    <t>371201305RR</t>
  </si>
  <si>
    <t>Kabel UTP cat.6 LSOH Euroclass B2ca-s1, d1, a1 550MHz</t>
  </si>
  <si>
    <t>371201306R</t>
  </si>
  <si>
    <t>Kabel FTP Cat6</t>
  </si>
  <si>
    <t>222280501R00</t>
  </si>
  <si>
    <t>UTP,FTP,SEKU,SYKY do 7 mm vně.prům.volně</t>
  </si>
  <si>
    <t>3412652220R</t>
  </si>
  <si>
    <t>Kabel koaxiální 75 Ohm LSZH 7 mm</t>
  </si>
  <si>
    <t>222280241R00</t>
  </si>
  <si>
    <t>Koaxiální kabel v trubkách</t>
  </si>
  <si>
    <t>374567990006R</t>
  </si>
  <si>
    <t xml:space="preserve">Konektor na koax. kabel </t>
  </si>
  <si>
    <t>222300642R00</t>
  </si>
  <si>
    <t>Ukončení koax.kabelu do 10mm vnějš.prům.konektorem</t>
  </si>
  <si>
    <t>ANTTV1/2</t>
  </si>
  <si>
    <t>Anténní rozbočovač pro TV / SAT, 1 vstup / 2 výstupy</t>
  </si>
  <si>
    <t>andvbt2</t>
  </si>
  <si>
    <t>Anténa DVBT2</t>
  </si>
  <si>
    <t>59660664RSTA</t>
  </si>
  <si>
    <t xml:space="preserve">Stožár pro anténu kovový </t>
  </si>
  <si>
    <t>220110617R00STA</t>
  </si>
  <si>
    <t>Montáž TV antény vč. stožáru</t>
  </si>
  <si>
    <t>3457114812R</t>
  </si>
  <si>
    <t xml:space="preserve">Chránička optického kabelu HDPE 40 </t>
  </si>
  <si>
    <t>3457164123R</t>
  </si>
  <si>
    <t>Koncovka pro chráničku optických kabelů 40</t>
  </si>
  <si>
    <t>pcdc605</t>
  </si>
  <si>
    <t>Patch cord UTP CAT6 0,5m</t>
  </si>
  <si>
    <t>210140751R00R</t>
  </si>
  <si>
    <t>Montáž propojovacího kabelu UTP</t>
  </si>
  <si>
    <t>34572304R</t>
  </si>
  <si>
    <t>Pásky stahovací SP 160 x 4,5</t>
  </si>
  <si>
    <t>M22KZK01</t>
  </si>
  <si>
    <t xml:space="preserve">Kryt zásuvky komunikační, s popisovým polem, s kovovým upevňovacím třmenem; b. bílá </t>
  </si>
  <si>
    <t>M21MN002T1</t>
  </si>
  <si>
    <t>Maska nosná s 1 otvorem pro 1 zásuvku RJ45; b. černá</t>
  </si>
  <si>
    <t>371205023R</t>
  </si>
  <si>
    <t>Modul RJ45, Cat6, stíněný</t>
  </si>
  <si>
    <t>222290301R00R</t>
  </si>
  <si>
    <t>Modul RJ45 kat.6 do krabice</t>
  </si>
  <si>
    <t>222290005R00</t>
  </si>
  <si>
    <t>Zásuvka 1xRJ45 UTP kat.6 pod omítku</t>
  </si>
  <si>
    <t>3745165110RSTA</t>
  </si>
  <si>
    <t>Zásuvka účastnická STA</t>
  </si>
  <si>
    <t>34536514R</t>
  </si>
  <si>
    <t xml:space="preserve">Kryt zásuvky anténní  </t>
  </si>
  <si>
    <t>222730001R00</t>
  </si>
  <si>
    <t>Účastnická zásuvka TV+R+SAT koncová pod omítku</t>
  </si>
  <si>
    <t>345715362R</t>
  </si>
  <si>
    <t>Krabice univerzální KUL 68-45/LD</t>
  </si>
  <si>
    <t>974054608R00</t>
  </si>
  <si>
    <t>Vyvrtání otvoru pro krabici do pr.80 mm,sádrokart.</t>
  </si>
  <si>
    <t>5531300001R</t>
  </si>
  <si>
    <t>Žlab kabelový drátěný DZI 60 x 60 BZNCR l = 3 m, s integrovanou spojkou</t>
  </si>
  <si>
    <t>210020302R00</t>
  </si>
  <si>
    <t>Žlab kabelový s příslušenstvím, 60/60 mm bez víka</t>
  </si>
  <si>
    <t>34121044R</t>
  </si>
  <si>
    <t>Kabel sdělovací s Cu jádrem SYKFY 2 x 2 x 0,50 mm</t>
  </si>
  <si>
    <t>222280221R002</t>
  </si>
  <si>
    <t xml:space="preserve">SYKFY 2x2x0.5 mm v trubkách </t>
  </si>
  <si>
    <t>CZPH4004020014</t>
  </si>
  <si>
    <t>Sestava domácího videotelefonu pro 1 účastníka, kompletní (dom. videotelefon, nerezové zvonkové tablo s komunikátorem, napájecí zdroj)</t>
  </si>
  <si>
    <t>38229005R</t>
  </si>
  <si>
    <t>Zámek elektrický</t>
  </si>
  <si>
    <t>222323302R00</t>
  </si>
  <si>
    <t>Domácí videotelefon digitální, na úchyt.body</t>
  </si>
  <si>
    <t>222323323R00</t>
  </si>
  <si>
    <t>Tlač. tablo s kamerou do zdi (do 9 tlač.el.vrát.)</t>
  </si>
  <si>
    <t>222323311R00</t>
  </si>
  <si>
    <t>Systémový zdroj, do rozvaděče</t>
  </si>
  <si>
    <t>220800031R00</t>
  </si>
  <si>
    <t>Montáž zámku el. dveřního</t>
  </si>
  <si>
    <t>34121554R</t>
  </si>
  <si>
    <t>Kabel sdělovací s Cu jádrem JYTY 4 x 1 mm</t>
  </si>
  <si>
    <t>210860222R00</t>
  </si>
  <si>
    <t>Kabel speciální JYTY s Al 4 x 1 mm pevně uložený</t>
  </si>
  <si>
    <t>34121550R</t>
  </si>
  <si>
    <t>Kabel sdělovací s Cu jádrem JYTY 2 x 1 mm</t>
  </si>
  <si>
    <t>210860221R00</t>
  </si>
  <si>
    <t>Kabel speciální JYTY s Al 2 x 1 mm pevně uložený</t>
  </si>
  <si>
    <t>34143796R</t>
  </si>
  <si>
    <t>Šňůra lehká s Cu jádrem CYSY H05 VV-F 2 x 1 mm2</t>
  </si>
  <si>
    <t>210802332R00</t>
  </si>
  <si>
    <t>Šňůra CYSY 2 x 1 mm2 pevně uložená</t>
  </si>
  <si>
    <t>M210RFVDC</t>
  </si>
  <si>
    <t>Rozvaděč RFV/DC, kompletní vč. náplně, viz výkres rozvaděče</t>
  </si>
  <si>
    <t>Montáž rozvodnic do váhy 20 kg</t>
  </si>
  <si>
    <t>Ukončení vodičů + zapojení do 16 mm2</t>
  </si>
  <si>
    <t>Ukončení vodičů + zapojení do 6 mm2</t>
  </si>
  <si>
    <t>Ukončení vodičů + zapojení do 2,5 mm2</t>
  </si>
  <si>
    <t>NN101FVE</t>
  </si>
  <si>
    <t>Náklady spojené s připojením FVE k distribuční soustavě</t>
  </si>
  <si>
    <t>SOL30-SAFETY</t>
  </si>
  <si>
    <t>Bezpečnostní požární spínač FVE, 1000V, 25A, IP65, Eaton SOL30-SAFETY/2MV-U(230V)</t>
  </si>
  <si>
    <t>210110027R00</t>
  </si>
  <si>
    <t>Spínač nástěnný trojpól.25A - řaz. 3, venkovní</t>
  </si>
  <si>
    <t>Pásky stahovací SP 250 x 4,5 UV</t>
  </si>
  <si>
    <t>210010134R00</t>
  </si>
  <si>
    <t>Trubka ochranná z PE, uložená pevně, DN do 47 mm</t>
  </si>
  <si>
    <t>354329105R</t>
  </si>
  <si>
    <t>Oko kabelové lisovací  Cu   16 x 8 KU</t>
  </si>
  <si>
    <t>650111265R00</t>
  </si>
  <si>
    <t>Montáž vodiče ochranného pospojování pevně</t>
  </si>
  <si>
    <t>34111100R</t>
  </si>
  <si>
    <t>Kabel silový s Cu jádrem 750 V CYKY 5 x 6 mm2</t>
  </si>
  <si>
    <t>210810057R00</t>
  </si>
  <si>
    <t>Kabel CYKY-m 750 V 5 žil 4 až 16 mm pevně uložený</t>
  </si>
  <si>
    <t>SKL000417015</t>
  </si>
  <si>
    <t>Solární kabel, fotovoltaika, 1x10, rudý, H1Z2Z2-K</t>
  </si>
  <si>
    <t>SKL000102628</t>
  </si>
  <si>
    <t>Solární kabel, fotovoltaika, 1x10, černý, H1Z2Z2-K</t>
  </si>
  <si>
    <t>SKL000422354</t>
  </si>
  <si>
    <t>Solární kabel, fotovoltaika, 1x6, rudý, H1Z2Z2-K</t>
  </si>
  <si>
    <t>SKL000422353</t>
  </si>
  <si>
    <t>Solární kabel, fotovoltaika, 1x6, černý, H1Z2Z2-K</t>
  </si>
  <si>
    <t>210800647R00</t>
  </si>
  <si>
    <t>Vodič 10 mm2 uložený pevně</t>
  </si>
  <si>
    <t>Vodič 6 mm2 uložený pevně</t>
  </si>
  <si>
    <t>PV-KST4/6II-UR</t>
  </si>
  <si>
    <t>Kabelový fotovoltaický konektor samec jako samostatný krimpovací díl včetně izolační části MC4</t>
  </si>
  <si>
    <t>PV-KBT4/6II-UR</t>
  </si>
  <si>
    <t>Kabelový fotovoltaický konektor samice jako samostatný krimpovací díl včetně izolační části MC4</t>
  </si>
  <si>
    <t>650617142R00R</t>
  </si>
  <si>
    <t>Montáž konektoru MC4</t>
  </si>
  <si>
    <t>220271301R00</t>
  </si>
  <si>
    <t>Vyvázání vodiče, šňůry na nosnou konstrukci</t>
  </si>
  <si>
    <t>X3-Hybrid-G4-12.0</t>
  </si>
  <si>
    <t>Střídač SOLAX X3-Hybrid-G4-12.0</t>
  </si>
  <si>
    <t>650613226R00</t>
  </si>
  <si>
    <t>Montáž hybridního střídače napětí DC/AC fotovoltaických systémů, třífázového přes 10000 W</t>
  </si>
  <si>
    <t>3357104694992</t>
  </si>
  <si>
    <t>Baterie Solax Triple Power T58, 5,8 kWh Master</t>
  </si>
  <si>
    <t>SKL000443643</t>
  </si>
  <si>
    <t>Baterie Solax Triple Power T58, 5,8 kWh Slave</t>
  </si>
  <si>
    <t>650616122R00</t>
  </si>
  <si>
    <t>Montáž lithiových akumulátorových baterií, kapacita přes 20 do 40 Ah</t>
  </si>
  <si>
    <t>650613511R00</t>
  </si>
  <si>
    <t>Propojení střídače s akumulátory</t>
  </si>
  <si>
    <t>220890301R00F</t>
  </si>
  <si>
    <t>Oživení a přezkoušení sytému FVE</t>
  </si>
  <si>
    <t>V405VIE</t>
  </si>
  <si>
    <t>FVE panel VITOVOLT 405Wp VIESSMANN</t>
  </si>
  <si>
    <t>650612231R00</t>
  </si>
  <si>
    <t>Montáž fotovoltaických panelů na plochou střechu, krystalické panely o výkonu přes 300 Wp</t>
  </si>
  <si>
    <t>2004095</t>
  </si>
  <si>
    <t>Lišta pro montáž FV panelů, např. D-Dome 6.10 Base Set L</t>
  </si>
  <si>
    <t>2004125</t>
  </si>
  <si>
    <t>Svorka pro FV panely, např. Dome 6.10 Peak</t>
  </si>
  <si>
    <t>2004123</t>
  </si>
  <si>
    <t>Spojovací prvek nosné lišty, např. Dome 6 Connector 195 Set</t>
  </si>
  <si>
    <t>2002870</t>
  </si>
  <si>
    <t>K2 Solar Cable Manager</t>
  </si>
  <si>
    <t>2002558</t>
  </si>
  <si>
    <t>Středová úchytka FV panelů, např. DomeClamp MC Set 30-50</t>
  </si>
  <si>
    <t>2002559</t>
  </si>
  <si>
    <t>Koncová úchytka FV panelů, např. DomeClamp EC Set 30-50</t>
  </si>
  <si>
    <t>2002300</t>
  </si>
  <si>
    <t>Montážní prvek pro ploché střechy, např. Dome SpeedPorter</t>
  </si>
  <si>
    <t>650611115R00</t>
  </si>
  <si>
    <t>Montáž nosné konstrukce fotovoltaických panelů na plochou střechu</t>
  </si>
  <si>
    <t>R70HD</t>
  </si>
  <si>
    <t>Dlažba betonová přírodní 500×500×50 mm, mrazuvzdorná, vysoce pevnostní, vibrolisovaná, dvouvrstvá povrch standard, barva přírodní</t>
  </si>
  <si>
    <t>Zatížení konstrukce</t>
  </si>
  <si>
    <t>998011001R00F</t>
  </si>
  <si>
    <t>Přesun hmot pro montáž FVE výšky do 6 m</t>
  </si>
  <si>
    <t>AL02172</t>
  </si>
  <si>
    <t>Hliníkový profil jekl 80 x 60 x 2,5 mm, EN AW6060 / AlMgSi0,5, délka 6000mm</t>
  </si>
  <si>
    <t>AL00232</t>
  </si>
  <si>
    <t>Hliníkový profil jekl 60 x 25 x 3 mm, EN AW6060 / AlMgSi0,5, 6000mm</t>
  </si>
  <si>
    <t>389941013R00</t>
  </si>
  <si>
    <t>Kovové doplň.konstrukce pro montáž dílců,nad 10 kg</t>
  </si>
  <si>
    <t>650022215R00</t>
  </si>
  <si>
    <t>Montáž konstrukce nosné pro zatížení do 100 kg</t>
  </si>
  <si>
    <t>31179222R</t>
  </si>
  <si>
    <t>Kolík závitový M10/200, DIN 976, ZB</t>
  </si>
  <si>
    <t>31110753R</t>
  </si>
  <si>
    <t>Matice šestihranná M10</t>
  </si>
  <si>
    <t>31171801.AR</t>
  </si>
  <si>
    <t>Kotva chemická - ampule maxima M10</t>
  </si>
  <si>
    <t>953981102R00</t>
  </si>
  <si>
    <t>Chemické kotvy do betonu, hl. 90 mm, M 10, ampule</t>
  </si>
  <si>
    <t>553474990R</t>
  </si>
  <si>
    <t>MARS žlab kabelový neděrovaný NKZIN 50 x 62 x 0,7 mm S, s integrovanou spojkou</t>
  </si>
  <si>
    <t>55347510R</t>
  </si>
  <si>
    <t>MARS víko žlabu V 62, l=2 m 0,6 mm S</t>
  </si>
  <si>
    <t>55347533R</t>
  </si>
  <si>
    <t>MARS T-kus NT 50X62 0,8 mm S</t>
  </si>
  <si>
    <t>55347504R</t>
  </si>
  <si>
    <t>MARS víko T-kusu NVT 62 0,6 mm S</t>
  </si>
  <si>
    <t>8595057676411</t>
  </si>
  <si>
    <t>MARS, Kříž NKR 50x62 S</t>
  </si>
  <si>
    <t>8595057681606</t>
  </si>
  <si>
    <t>Víko kříže NVKR 62 S</t>
  </si>
  <si>
    <t>55347548R</t>
  </si>
  <si>
    <t>MARS spojka úhlová krátká NSUK 100 - 2,0 mm S</t>
  </si>
  <si>
    <t>210020307R00</t>
  </si>
  <si>
    <t>Žlab kabelový s přísluš., 125/100 mm s víkem</t>
  </si>
  <si>
    <t>30909301R</t>
  </si>
  <si>
    <t>Šroub vratový+samojisticí matice NSM 6x10 ZNCR</t>
  </si>
  <si>
    <t>5531200604R</t>
  </si>
  <si>
    <t xml:space="preserve">úchyt víka VU GMT </t>
  </si>
  <si>
    <t>28350499R</t>
  </si>
  <si>
    <t>chránič hran NCH</t>
  </si>
  <si>
    <t>HMP41F/VS41x06</t>
  </si>
  <si>
    <t>Podpěra kabelového žlabu na plochou střechu (hlavice montážního profilu HMP 41 F + úhelník VS 41x06 + škouby) FeZn</t>
  </si>
  <si>
    <t>Montáž konzole pro kabelový žlab / lávku</t>
  </si>
  <si>
    <t>171156460300R</t>
  </si>
  <si>
    <t>Jeřáb automobilní AD 16 MP</t>
  </si>
  <si>
    <t>Sh</t>
  </si>
  <si>
    <t>110002100U00</t>
  </si>
  <si>
    <t>Vytyč vedení podzem terén volný</t>
  </si>
  <si>
    <t>km</t>
  </si>
  <si>
    <t>113107122R00</t>
  </si>
  <si>
    <t>Odstranění podkladu pl. 200 m2,kam.drcené tl.20 cm</t>
  </si>
  <si>
    <t>113107230U00</t>
  </si>
  <si>
    <t>Odstraň podklad 200m2- beton 10cm</t>
  </si>
  <si>
    <t>113202111R00</t>
  </si>
  <si>
    <t>Vytrhání obrub z krajníků nebo obrubníků stojatých</t>
  </si>
  <si>
    <t>3*2</t>
  </si>
  <si>
    <t>121101103R00</t>
  </si>
  <si>
    <t>Sejmutí ornice s přemístěním přes 100 do 250 m</t>
  </si>
  <si>
    <t>72*0,15</t>
  </si>
  <si>
    <t>122302201R00</t>
  </si>
  <si>
    <t>Odkopávky pro silnice v hor. 4 do 100 m3</t>
  </si>
  <si>
    <t>72*0,2</t>
  </si>
  <si>
    <t>122302209R00</t>
  </si>
  <si>
    <t>Příplatek za lepivost - odkop pro silnice v hor. 4</t>
  </si>
  <si>
    <t>130001101R00</t>
  </si>
  <si>
    <t>Příplatek za ztížené hloubení v blízkosti vedení</t>
  </si>
  <si>
    <t>14,4/6</t>
  </si>
  <si>
    <t>132301101R00</t>
  </si>
  <si>
    <t>Hloubení rýh šířky do 60 cm v hor.4 do 100 m3 oplocení</t>
  </si>
  <si>
    <t>110*0,3*0,4</t>
  </si>
  <si>
    <t>(48+6)*0,6*2*0,15*0,75+1*0,3*0,6</t>
  </si>
  <si>
    <t>132301109R00</t>
  </si>
  <si>
    <t>Příplatek za lepivost - hloubení rýh 60 cm v hor.4</t>
  </si>
  <si>
    <t>14,4+20,67</t>
  </si>
  <si>
    <t>35,07-8</t>
  </si>
  <si>
    <t>167101101R00</t>
  </si>
  <si>
    <t>Nakládání výkopku z hor.1-4 v množství do 100 m3</t>
  </si>
  <si>
    <t>27,07</t>
  </si>
  <si>
    <t>54*0,6*4*0,1*0,6</t>
  </si>
  <si>
    <t>1*0,15*2*0,75</t>
  </si>
  <si>
    <t>181101102R00</t>
  </si>
  <si>
    <t>Úprava pláně v zářezech v hor. 1-4, se zhutněním</t>
  </si>
  <si>
    <t>72</t>
  </si>
  <si>
    <t>21690412RZ5</t>
  </si>
  <si>
    <t>Očištění ploch - asf. a bet.ploch kom.</t>
  </si>
  <si>
    <t>4*1,5+2*2</t>
  </si>
  <si>
    <t>274361214R00</t>
  </si>
  <si>
    <t>Výztuž základových stěn do 12 mm z oceli 10 505 stěna tl.30cm</t>
  </si>
  <si>
    <t>8*1,2*2*0,001*1,2</t>
  </si>
  <si>
    <t>275313511R00</t>
  </si>
  <si>
    <t>Beton základových patek prostý C 12/15 (B 12,5) kotvení sloupků oplocení</t>
  </si>
  <si>
    <t>48*0,6*0,6*0,6+6*0,7*0,7*0,75</t>
  </si>
  <si>
    <t>274272130RT2</t>
  </si>
  <si>
    <t>Zdivo základové z bednicích tvárnic, tl. 25 cm výplň tvárnic betonem C 12/15</t>
  </si>
  <si>
    <t>1,2*0,6</t>
  </si>
  <si>
    <t>348922131R00</t>
  </si>
  <si>
    <t>Zdivo plotové tl.15cm z tvar.oboustr.štíp.přírod. pilíř NN</t>
  </si>
  <si>
    <t>1,2*1,8</t>
  </si>
  <si>
    <t>348924111R00</t>
  </si>
  <si>
    <t>Stříška plotová pro zeď tl.20cm z tvar.štíp.přírod</t>
  </si>
  <si>
    <t>1,2</t>
  </si>
  <si>
    <t>564772111R00</t>
  </si>
  <si>
    <t>Podklad z kam.drceného 32-63 s výplň.kamen. 25 cm podklad - chodník</t>
  </si>
  <si>
    <t>564871111R00</t>
  </si>
  <si>
    <t>Podklad ze štěrkodrti po zhutnění tloušťky 25 cm plocha sjezdu š.3.50m - bez obruby</t>
  </si>
  <si>
    <t>150</t>
  </si>
  <si>
    <t>596111111RT3</t>
  </si>
  <si>
    <t>Kladení dlažby mozaika 1barva, lože z kam.do 4 cm vč. dod. zámkové dlažby 20x20cm tl.6cm</t>
  </si>
  <si>
    <t>72*1,1</t>
  </si>
  <si>
    <t>338171122R01</t>
  </si>
  <si>
    <t>Osazení sloupků plot.ocel. do 2,0m do bet.patek rozm. DN60-80 , žár.zink</t>
  </si>
  <si>
    <t>48+6</t>
  </si>
  <si>
    <t>348121122R00</t>
  </si>
  <si>
    <t>Osazování plotových podhrab. desek 250/50/500 mm vč. dod.desek</t>
  </si>
  <si>
    <t>110*2-2,5-3-1</t>
  </si>
  <si>
    <t>767920220R00</t>
  </si>
  <si>
    <t>Montáž vrat na ocelové sloupky, plochy do 4 m2 vstupní 2kř. brána oplocení</t>
  </si>
  <si>
    <t>767 930011</t>
  </si>
  <si>
    <t>Vstupní brána š.2200mm 2kř dle specif. , výplň 3D panel - OK žár.zink</t>
  </si>
  <si>
    <t>767 930012</t>
  </si>
  <si>
    <t>Vjezdová brána š.3000mm , 2kř. dle specif výplň 3D panel - OK žár.zink</t>
  </si>
  <si>
    <t>767 930013</t>
  </si>
  <si>
    <t>Vstupní branka š.1100mm , 1kř. dle specif výplň 3D panel - OK žár.zink</t>
  </si>
  <si>
    <t>553464441</t>
  </si>
  <si>
    <t>Sloupky z ocelových trubek dn60 dl.2.60m žár. zink.</t>
  </si>
  <si>
    <t>553464442</t>
  </si>
  <si>
    <t>Sloupky z ocelových trubek dn80 dl.2,60m žár.zink</t>
  </si>
  <si>
    <t>55346463</t>
  </si>
  <si>
    <t>Sloupky rohové z ocel.tr.dn60 dl.2,4m žár.zink</t>
  </si>
  <si>
    <t>916561111RT4</t>
  </si>
  <si>
    <t>Osazení záhon.obrubníků do lože z B 12,5 s opěrou včetně obrubníku ABO 4-5  50/5/25</t>
  </si>
  <si>
    <t>příst.chodník : 4,5*2+2*2+16,1*2+3,7+2,3+1,5*2+2,5+1,8+6,5+1,5+1</t>
  </si>
  <si>
    <t>terasa : 4*2+13,2</t>
  </si>
  <si>
    <t>okap.chodník : 15,5+14,3+0,5*2+1,15+6</t>
  </si>
  <si>
    <t>979082213R00</t>
  </si>
  <si>
    <t>Vodorovná doprava suti po suchu do 1 km</t>
  </si>
  <si>
    <t>979082219R00</t>
  </si>
  <si>
    <t>Příplatek za dopravu suti po suchu za další 1 km</t>
  </si>
  <si>
    <t>979087212R00</t>
  </si>
  <si>
    <t>Nakládání suti na dopravní prostředky</t>
  </si>
  <si>
    <t>998223011R00</t>
  </si>
  <si>
    <t>Přesun hmot, pozemní komunikace, kryt dlážděný</t>
  </si>
  <si>
    <t>767911822R00</t>
  </si>
  <si>
    <t>Demontáž drátěného pletiva výšky do 2,0 m stávaj.oplocení p.č. 2539/2</t>
  </si>
  <si>
    <t>110+6+4</t>
  </si>
  <si>
    <t>767912150U00</t>
  </si>
  <si>
    <t>Mtž napínací drát -15°</t>
  </si>
  <si>
    <t>110*3</t>
  </si>
  <si>
    <t>767914130R00</t>
  </si>
  <si>
    <t>Montáž a dod oplocení rámového H do 2,0 m 3D panel zinek s prolisem š.mezery 50mm</t>
  </si>
  <si>
    <t>767920820R00</t>
  </si>
  <si>
    <t>Demontáž vrat k oplocení plochy do 6 m2</t>
  </si>
  <si>
    <t>767996801R00</t>
  </si>
  <si>
    <t>Demontáž atypických ocelových konstr. do 50 kg</t>
  </si>
  <si>
    <t>111211100U00</t>
  </si>
  <si>
    <t>Odstr křovin měkkých střed hustých</t>
  </si>
  <si>
    <t>112101101R00</t>
  </si>
  <si>
    <t>Kácení stromů listnatých o průměru kmene 10-30 cm</t>
  </si>
  <si>
    <t>112201101R00</t>
  </si>
  <si>
    <t>Odstranění pařezů pod úrovní, o průměru 10 - 30 cm</t>
  </si>
  <si>
    <t>112211111R00</t>
  </si>
  <si>
    <t>Spálení pařezů na hromadách o D do 30 cm</t>
  </si>
  <si>
    <t>425*0,1</t>
  </si>
  <si>
    <t>181301102R00</t>
  </si>
  <si>
    <t>Rozprostření ornice, rovina, tl. 10-15 cm,do 500m2</t>
  </si>
  <si>
    <t>425</t>
  </si>
  <si>
    <t>182001131R00</t>
  </si>
  <si>
    <t>Plošná úprava terénu, nerovnosti do 20 cm v rovině</t>
  </si>
  <si>
    <t>180402111R00</t>
  </si>
  <si>
    <t>Založení trávníku parkového výsevem v rovině</t>
  </si>
  <si>
    <t>183101215R00</t>
  </si>
  <si>
    <t>Hloub. jamek s výměnou 50% půdy do 0,4 m3 sv.1:5</t>
  </si>
  <si>
    <t>183101221R00</t>
  </si>
  <si>
    <t>Hloub. jamek s výměnou 50% půdy do 1 m3 sv.1:5</t>
  </si>
  <si>
    <t>183403113R00</t>
  </si>
  <si>
    <t>Obdělání půdy frézováním v rovině</t>
  </si>
  <si>
    <t>184004312R00</t>
  </si>
  <si>
    <t>Výsadba sazenic stromů do 1,5 m, jamka D 40/hl. 60</t>
  </si>
  <si>
    <t>184102114R00</t>
  </si>
  <si>
    <t>Výsadba dřevin s balem D do 50 cm, v rovině</t>
  </si>
  <si>
    <t>184102116R00</t>
  </si>
  <si>
    <t>Výsadba dřevin s balem D do 80 cm, v rovině</t>
  </si>
  <si>
    <t>184202111R00</t>
  </si>
  <si>
    <t>Ukotvení dřeviny kůly D do 10 cm, dl. do 2 m</t>
  </si>
  <si>
    <t>184202112R00</t>
  </si>
  <si>
    <t>Ukotvení dřeviny kůly D do 10 cm, dl. do 3 m</t>
  </si>
  <si>
    <t>184801121R00</t>
  </si>
  <si>
    <t>Ošetřování vysazených dřevin soliterních, v rovině</t>
  </si>
  <si>
    <t>184802111R00</t>
  </si>
  <si>
    <t>Chem. odplevelení před založ. postřikem, v rovině</t>
  </si>
  <si>
    <t>184816111R00</t>
  </si>
  <si>
    <t>Hnojení sazenic průmysl. hnojivy do 0,25 kg k 1saz</t>
  </si>
  <si>
    <t>100+15+5</t>
  </si>
  <si>
    <t>184921096R00</t>
  </si>
  <si>
    <t>Mulčování rostlin tl. do 0,15 m rovina</t>
  </si>
  <si>
    <t>100*1,5</t>
  </si>
  <si>
    <t>185802113R00</t>
  </si>
  <si>
    <t>Hnojení umělým hnojivem v rovině</t>
  </si>
  <si>
    <t>425*0,0001</t>
  </si>
  <si>
    <t>185803111R00</t>
  </si>
  <si>
    <t>Ošetření trávníku v rovině</t>
  </si>
  <si>
    <t>425-100</t>
  </si>
  <si>
    <t>185804214R00</t>
  </si>
  <si>
    <t>Vypletí dřevin ve skupinách v rovin</t>
  </si>
  <si>
    <t>15*2+5*3</t>
  </si>
  <si>
    <t>185804311R00</t>
  </si>
  <si>
    <t>Zalití rostlin vodou plochy do 20 m2</t>
  </si>
  <si>
    <t>195*0,04</t>
  </si>
  <si>
    <t>185804514R00</t>
  </si>
  <si>
    <t>Odplevelení keřových skupin v rovině</t>
  </si>
  <si>
    <t>185851111R00</t>
  </si>
  <si>
    <t>Dovoz vody pro zálivku rostlin do 6 km</t>
  </si>
  <si>
    <t>185851119R00</t>
  </si>
  <si>
    <t>Příplatek za každý další 1 km dovozu vody</t>
  </si>
  <si>
    <t>7,8*6</t>
  </si>
  <si>
    <t>00572410</t>
  </si>
  <si>
    <t>Směs travní parková II. mírná zátěž PROFI</t>
  </si>
  <si>
    <t>(425-100)*0,03</t>
  </si>
  <si>
    <t>02652496</t>
  </si>
  <si>
    <t>Zimolez - Lonicera tatarica  40-50 cm</t>
  </si>
  <si>
    <t>02654935</t>
  </si>
  <si>
    <t>Tavolník - Spiraea japonica  50-60 cm</t>
  </si>
  <si>
    <t>02656030</t>
  </si>
  <si>
    <t>Javor babyka - Acer campestre, špičák 200-250 cm</t>
  </si>
  <si>
    <t>02662120</t>
  </si>
  <si>
    <t>Smrk omorika - picea omorika 150-200 cm</t>
  </si>
  <si>
    <t>02662134</t>
  </si>
  <si>
    <t>Zerav západní - Thuja occidentalis Brabant 125-150 živý plot</t>
  </si>
  <si>
    <t>60</t>
  </si>
  <si>
    <t>10391100</t>
  </si>
  <si>
    <t>Kůra mulčovací VL</t>
  </si>
  <si>
    <t>100*1,5*0,05</t>
  </si>
  <si>
    <t>25111112.A</t>
  </si>
  <si>
    <t>Ledek amonný s vápencem po 3 kg</t>
  </si>
  <si>
    <t>25191155</t>
  </si>
  <si>
    <t>Cererit Z balený po 10 kg</t>
  </si>
  <si>
    <t>T</t>
  </si>
  <si>
    <t>20*2*0,001</t>
  </si>
  <si>
    <t>25234000.A</t>
  </si>
  <si>
    <t>ROUNDUP BIAKTIV herbicid totální bal. po 1 litru</t>
  </si>
  <si>
    <t>425*0,001</t>
  </si>
  <si>
    <t>5832012</t>
  </si>
  <si>
    <t>zemina zahradní tříděná fr. 0-8mm</t>
  </si>
  <si>
    <t>425*0,05*1,6</t>
  </si>
  <si>
    <t>60850016</t>
  </si>
  <si>
    <t>Kůl vyvazovací impregnovaný 250 x 8 cm</t>
  </si>
  <si>
    <t>20*3</t>
  </si>
  <si>
    <t>60850030</t>
  </si>
  <si>
    <t>Příčka spojovací ke kůlům impregnovaná 50 x 8 cm</t>
  </si>
  <si>
    <t>998231311R00</t>
  </si>
  <si>
    <t>Přesun hmot pro sadovnické a krajin. úpravy do 5km</t>
  </si>
  <si>
    <t>110002200U00</t>
  </si>
  <si>
    <t>Vytyč vedení podzem zástavba</t>
  </si>
  <si>
    <t>113106121R00</t>
  </si>
  <si>
    <t>Rozebrání dlažeb z betonových dlaždic na sucho</t>
  </si>
  <si>
    <t>2*1,5</t>
  </si>
  <si>
    <t>5*1</t>
  </si>
  <si>
    <t>113107142R00</t>
  </si>
  <si>
    <t>Odstranění podkladu pl.do 200 m2, živice tl. 10 cm</t>
  </si>
  <si>
    <t>113204111R00</t>
  </si>
  <si>
    <t>Vytrhání obrub záhonových</t>
  </si>
  <si>
    <t>115101201R00</t>
  </si>
  <si>
    <t>Čerpání vody na výšku do 10 m, přítok do 500 l</t>
  </si>
  <si>
    <t>h</t>
  </si>
  <si>
    <t>119001401R00</t>
  </si>
  <si>
    <t>Dočasné zajištění ocelového potrubí do DN 200 mm</t>
  </si>
  <si>
    <t>120001101R00</t>
  </si>
  <si>
    <t>Příplatek za ztížení vykopávky v blízkosti vedení</t>
  </si>
  <si>
    <t>18,3/4</t>
  </si>
  <si>
    <t>131301101R00</t>
  </si>
  <si>
    <t>Hloubení nezapažených jam v hor.4 do 100 m3 pro akum.jímku a vsak.rýhu , šachtu VŠ a ŠSK12</t>
  </si>
  <si>
    <t>3*3*2,5</t>
  </si>
  <si>
    <t>4*1*1,5</t>
  </si>
  <si>
    <t>1,8*1,8*2,3</t>
  </si>
  <si>
    <t>2*1,2*1,2*2,0</t>
  </si>
  <si>
    <t>131301109R00</t>
  </si>
  <si>
    <t>Příplatek za lepivost - hloubení nezap.jam v hor.4</t>
  </si>
  <si>
    <t>132201101R00</t>
  </si>
  <si>
    <t>Hloubení rýh šířky do 60 cm v hor.3 do 100 m3 pro DK a V přípojku</t>
  </si>
  <si>
    <t>6*0,6*1,5</t>
  </si>
  <si>
    <t>10*0,6*1,5+5*0,6*1,3</t>
  </si>
  <si>
    <t>132201109R00</t>
  </si>
  <si>
    <t>Příplatek za lepivost - hloubení rýh 60 cm v hor.3</t>
  </si>
  <si>
    <t>Hloubení rýh šířky do 200 cm v hor.4 do 100 m3 pro spl.rýhu SK+V</t>
  </si>
  <si>
    <t>43*1,2*1,8</t>
  </si>
  <si>
    <t>151101101R00</t>
  </si>
  <si>
    <t>Pažení a rozepření stěn rýh - příložné - hl. do 2m</t>
  </si>
  <si>
    <t>43*2*1,8</t>
  </si>
  <si>
    <t>151101111R00</t>
  </si>
  <si>
    <t>Odstranění paženi stěn rýh - příložné - hl. do 2 m</t>
  </si>
  <si>
    <t>161101101R00</t>
  </si>
  <si>
    <t>Svislé přemístění výkopku z hor.1-4 do 2,5 m</t>
  </si>
  <si>
    <t>41,71+18,3+92,88-88,2</t>
  </si>
  <si>
    <t>64,7*10</t>
  </si>
  <si>
    <t>41,71+18,3+92,88</t>
  </si>
  <si>
    <t>64,7</t>
  </si>
  <si>
    <t>43*1,8*1</t>
  </si>
  <si>
    <t>15*0,6*0,8</t>
  </si>
  <si>
    <t>6*0,6*1</t>
  </si>
  <si>
    <t>(43+48+10+6)*0,6*0,25</t>
  </si>
  <si>
    <t>2*1,8*0,2*4+1,5*4*0,15*2,1+3*4*1,8*0,2</t>
  </si>
  <si>
    <t>273356021R00</t>
  </si>
  <si>
    <t>Bednění základových desek,plochy rovinné, zřízení kan.šachty - podkl.beton</t>
  </si>
  <si>
    <t>1,2*4*2+0,1+1,5*2*0,1+1,2*2*0,1+3*4*0,1</t>
  </si>
  <si>
    <t>273356022R00</t>
  </si>
  <si>
    <t>Bednění základových desek,plochy rovinné,odbednění</t>
  </si>
  <si>
    <t>451315114U00</t>
  </si>
  <si>
    <t>Podklad vrstva -10cm beton C12/15 pod šachty</t>
  </si>
  <si>
    <t>1,2*1,2*2+1,5*1,2+3*3</t>
  </si>
  <si>
    <t>451573111R00</t>
  </si>
  <si>
    <t>Lože pod potrubí ze štěrkopísku do 63 mm IS</t>
  </si>
  <si>
    <t>43*1,2*0,1+15*0,6*0,1+6*0,6*0,1</t>
  </si>
  <si>
    <t>Podklad z kam.drceného 32-63 s výplň.kamen. 25 cm</t>
  </si>
  <si>
    <t>572952112R00</t>
  </si>
  <si>
    <t>Vyspravení krytu po překopu asf.betonem tl.do 7 cm</t>
  </si>
  <si>
    <t>573111113R00</t>
  </si>
  <si>
    <t>Postřik živičný infiltr.+ posyp, asfalt 1,5 kg/m2</t>
  </si>
  <si>
    <t>919735112R00</t>
  </si>
  <si>
    <t>Řezání stávajícího živičného krytu tl. 5 - 10 cm</t>
  </si>
  <si>
    <t>230180014R00</t>
  </si>
  <si>
    <t>Montáž trub z plastických hmot PE, PP, 40 x 3,6</t>
  </si>
  <si>
    <t>43+10</t>
  </si>
  <si>
    <t>831263195R00</t>
  </si>
  <si>
    <t>Příplatek za zřízení kanal. přípojky DN 100 - 300</t>
  </si>
  <si>
    <t>871313121R00</t>
  </si>
  <si>
    <t>Montáž trub z tvrdého PVC, gumový kroužek, DN 150 přípojka SK</t>
  </si>
  <si>
    <t>871313121R01</t>
  </si>
  <si>
    <t>Montáž trub z tvrdého PVC, gumový kroužek, DN 150 přípojka DK</t>
  </si>
  <si>
    <t>891261111R00</t>
  </si>
  <si>
    <t>Montáž vodovodních šoupátek ve výkopu DN 100</t>
  </si>
  <si>
    <t>892233111R00</t>
  </si>
  <si>
    <t>Desinfekce vodovodního potrubí DN 70</t>
  </si>
  <si>
    <t>892241111R00</t>
  </si>
  <si>
    <t>Tlaková zkouška vodovodního potrubí DN 80</t>
  </si>
  <si>
    <t>871363200</t>
  </si>
  <si>
    <t>Vložka PP DN200 SN10 - KG2000 D+M / napojení SK do stávaj.šachty BE1000</t>
  </si>
  <si>
    <t>871363312</t>
  </si>
  <si>
    <t>Navrtávka Dn200 - žb kanal.šachta</t>
  </si>
  <si>
    <t>28600339</t>
  </si>
  <si>
    <t>Trubka PE100RC trubka d40x3,7mm  l=6m</t>
  </si>
  <si>
    <t>28613071.M</t>
  </si>
  <si>
    <t>T-kus odbočkový navrtávací 110-40 mm PE 100 ELGEF</t>
  </si>
  <si>
    <t>28613222</t>
  </si>
  <si>
    <t>Souprava zemní teleskopická Polyvalve L 1,0-1,7 m</t>
  </si>
  <si>
    <t>28614521</t>
  </si>
  <si>
    <t>Trubka kanalizační PP SN 12  DN 150/3000</t>
  </si>
  <si>
    <t>(48+6)/3*1,15</t>
  </si>
  <si>
    <t>28614650.A</t>
  </si>
  <si>
    <t>Koleno 15° PP SN 12  DN 160</t>
  </si>
  <si>
    <t>42228110</t>
  </si>
  <si>
    <t>HAWLE šoupátko 2500 DN 5/4" pro dom.přípojky -voda</t>
  </si>
  <si>
    <t>422373</t>
  </si>
  <si>
    <t>Vodoměrná sestava pro d40</t>
  </si>
  <si>
    <t>42237310</t>
  </si>
  <si>
    <t>Elektrokoleno - nerozebíratelný spoj d40</t>
  </si>
  <si>
    <t>58337306</t>
  </si>
  <si>
    <t>Štěrkopísek frakce 0-8 tř.B</t>
  </si>
  <si>
    <t>16,05*1,8</t>
  </si>
  <si>
    <t>877353121U00</t>
  </si>
  <si>
    <t>MTŽ tvar odboč - koleno DN150KA/45</t>
  </si>
  <si>
    <t>893151111R01</t>
  </si>
  <si>
    <t>Montáž šachty vodoměrné a revizní plastové kruhové</t>
  </si>
  <si>
    <t>893151111R02</t>
  </si>
  <si>
    <t>Montáž šachty akumul. plastové kruhové dn1,50m , 8m3 - DK</t>
  </si>
  <si>
    <t>894432112R00</t>
  </si>
  <si>
    <t>Osazení plastové šachty revizní prům.425 mm, Wavin</t>
  </si>
  <si>
    <t>899101111R00</t>
  </si>
  <si>
    <t>Osazení poklopu s rámem do 50 kg</t>
  </si>
  <si>
    <t>899431111R00</t>
  </si>
  <si>
    <t>Výšková úprava do 20 cm, zvýšení krytu šoupěte</t>
  </si>
  <si>
    <t>892591111</t>
  </si>
  <si>
    <t>Zkouška těsnosti kanalizace do DN300 tl.vzduchem zk.přetl 20kPa,pov.pokles tl.1.5kPa,doba 2.5min</t>
  </si>
  <si>
    <t>892591112</t>
  </si>
  <si>
    <t>Zkouška těsnosti kan.šachet tl.vzduchem zk.přetlak 5kPa,pov.pokles tl.1kPa,zk.doba 7min</t>
  </si>
  <si>
    <t>892593111</t>
  </si>
  <si>
    <t>Zabezpečení konců kanal.potrubí DN200 vodou</t>
  </si>
  <si>
    <t>úsek</t>
  </si>
  <si>
    <t>28697121.A</t>
  </si>
  <si>
    <t>Dno šachtové PVC 600/200mm typ X pro potrubí KG</t>
  </si>
  <si>
    <t>28697122.A</t>
  </si>
  <si>
    <t>Roura šachtová korugovaná  bez hrdla 600/3000 mm</t>
  </si>
  <si>
    <t>28697267</t>
  </si>
  <si>
    <t>Šachta vodoměrná  VŠ v. 1800mm DN1200 plastová s madly a poklopem</t>
  </si>
  <si>
    <t>286979881</t>
  </si>
  <si>
    <t>Nádrž akumulační plastová 8000 l  pro DK / s poklopem dn600 přív.DN150,odv.dn125</t>
  </si>
  <si>
    <t>55243330</t>
  </si>
  <si>
    <t>Poklop kruhový d 600 mm C 250 LITINA PVC šachta - zelený pás</t>
  </si>
  <si>
    <t>Osazení záhon.obrubníků do lože z B 12,5 s opěrou včetně obrubníku ABO 4-5    50/5/25</t>
  </si>
  <si>
    <t>917762111RT7</t>
  </si>
  <si>
    <t>Osazení přejez obrub. bet. s opěrou, lože z B 12,5 včetně obrubníku ABO 100/15/15 N</t>
  </si>
  <si>
    <t>979024441R00</t>
  </si>
  <si>
    <t>Očištění vybour. obrubníků všech loží a výplní</t>
  </si>
  <si>
    <t>979999998R00</t>
  </si>
  <si>
    <t>Poplatek za skládku beton</t>
  </si>
  <si>
    <t>979999999R00</t>
  </si>
  <si>
    <t>Poplatek za skladku živice bez dehtu</t>
  </si>
  <si>
    <t>998276201R00</t>
  </si>
  <si>
    <t>Přesun hmot, trub.vedení plast. obsypaná kamenivem</t>
  </si>
  <si>
    <t>24/4</t>
  </si>
  <si>
    <t>Hloubení rýh šířky do 60 cm v hor.3 do 100 m3</t>
  </si>
  <si>
    <t>60*0,5*0,8</t>
  </si>
  <si>
    <t>139601102R00</t>
  </si>
  <si>
    <t>Ruční výkop jam, rýh a šachet v hornině tř. 3 patky sl.VO</t>
  </si>
  <si>
    <t>2*1*1*0,9</t>
  </si>
  <si>
    <t>24-18,6</t>
  </si>
  <si>
    <t>24</t>
  </si>
  <si>
    <t>5,4</t>
  </si>
  <si>
    <t>60*0,5*0,5</t>
  </si>
  <si>
    <t>60*0,5*0,25</t>
  </si>
  <si>
    <t>2*1*1*0,1*4*0,9</t>
  </si>
  <si>
    <t>275313611R00</t>
  </si>
  <si>
    <t>Beton základových patek prostý C 16/20 (B 20) kotvení sl.VO</t>
  </si>
  <si>
    <t>2*1*0,9</t>
  </si>
  <si>
    <t>451572520U00</t>
  </si>
  <si>
    <t>Lože pískové 10cm kryt folií š 50cm kabel VO</t>
  </si>
  <si>
    <t>583309990</t>
  </si>
  <si>
    <t>Písek kopaný pro lože a obsyp fr.0-16mm</t>
  </si>
  <si>
    <t>60*0,6*0,1*1,8</t>
  </si>
  <si>
    <t>210220021RT1</t>
  </si>
  <si>
    <t>Vedení uzemňovací v zemi FeZn do 120 mm2 včetně pásku FeZn 30 x 4 mm</t>
  </si>
  <si>
    <t>210 23 1123</t>
  </si>
  <si>
    <t>Folie výztražná červ. PE320mm MAT</t>
  </si>
  <si>
    <t>60*1,1</t>
  </si>
  <si>
    <t>210 35 1112</t>
  </si>
  <si>
    <t>Svítidlo Modus STL LED 29W 3500lm s regulací D+M</t>
  </si>
  <si>
    <t>210 36 0852</t>
  </si>
  <si>
    <t>Stožár osvětlovací 4,8m pozink.  s ochr. manžetou D+M</t>
  </si>
  <si>
    <t>210 38 1221</t>
  </si>
  <si>
    <t>Zemnící kulatina FeZn D10 vč. spojek D+M</t>
  </si>
  <si>
    <t>2*5</t>
  </si>
  <si>
    <t>210 40 1112</t>
  </si>
  <si>
    <t>Svorkovnice stožárová s pojistkou do stožáru</t>
  </si>
  <si>
    <t>210 41 2225</t>
  </si>
  <si>
    <t>Kabel CYKY-J4*10-hl.napájecí trasa D+M</t>
  </si>
  <si>
    <t>210 42 1122</t>
  </si>
  <si>
    <t>Kopoflex chránička vč. folie š.33 červená D+M</t>
  </si>
  <si>
    <t>210 44 1222</t>
  </si>
  <si>
    <t>Korugovaná TR KG200 - zabetonována do patky D+M</t>
  </si>
  <si>
    <t>210 45 2232</t>
  </si>
  <si>
    <t>kabel CYKY-J3x2,5 ve stožáru od svork po svítidlo D+M</t>
  </si>
  <si>
    <t>2*6</t>
  </si>
  <si>
    <t>210 45 3222</t>
  </si>
  <si>
    <t>Revize VO</t>
  </si>
  <si>
    <t>210 48 1121</t>
  </si>
  <si>
    <t>Připojení sloupů VO spoj. a režijní mat</t>
  </si>
  <si>
    <t>Pol__0001</t>
  </si>
  <si>
    <t>Zařízení , provoz a odstranění staveniště</t>
  </si>
  <si>
    <t>náklady na vybudování zař.staveniště, zřízení stav.přípojek energií,ostra</t>
  </si>
  <si>
    <t>ha staveniště, oplocení,náklady na spotř.energie,odstranění ZS po výst</t>
  </si>
  <si>
    <t>Pol__0002</t>
  </si>
  <si>
    <t>Vytýčení stavby a stávajících inženýrských sítí</t>
  </si>
  <si>
    <t>geod.zaměření rohů stavby,stabilizace a sestavení laviček,protokol</t>
  </si>
  <si>
    <t>zaměření a vytýčení stávaj.IS z hlediska jejich ochrany při výstavbě</t>
  </si>
  <si>
    <t>Pol__0003</t>
  </si>
  <si>
    <t>provozní a povětrnostní vlivy</t>
  </si>
  <si>
    <t>náklady za ztížené podmínky při provádění stavby</t>
  </si>
  <si>
    <t>Pol__0004</t>
  </si>
  <si>
    <t>účast statika na stavbě</t>
  </si>
  <si>
    <t>účast statika při provádění a kontrole provádění staticky konstrukčních</t>
  </si>
  <si>
    <t>prvků stavby - žbet.konstrukce základů, stropních konstr. atd.</t>
  </si>
  <si>
    <t>Pol__0005</t>
  </si>
  <si>
    <t>Plán a činnost BOZP na stavbě</t>
  </si>
  <si>
    <t>provádění inspekce bezpečnosti na stavbě</t>
  </si>
  <si>
    <t>Pol__0009</t>
  </si>
  <si>
    <t>Monitoring potrubí stávaj.kanalizace - záznam TV kamerou</t>
  </si>
  <si>
    <t>přípojkqa kanalizace</t>
  </si>
  <si>
    <t>Pol__0010</t>
  </si>
  <si>
    <t>Geodetické zaměření skutečného provedení stavby a geometrický plán dokončené stavby</t>
  </si>
  <si>
    <t>Pol__0011</t>
  </si>
  <si>
    <t>Dokumentace skutečného provedení</t>
  </si>
  <si>
    <t>Pol__0012</t>
  </si>
  <si>
    <t>Zajištění podkladů a dokladů ke kolaudaci</t>
  </si>
  <si>
    <t>vč. měření dozvuku herna 1.01 požadavek KHS</t>
  </si>
  <si>
    <t>vč. měření hlučnosti vzt -  požadavek KHS</t>
  </si>
  <si>
    <t>Pol__0013</t>
  </si>
  <si>
    <t>Koordinační a kompletační činnost, ztížené provozní vlivy, režijní náklady</t>
  </si>
  <si>
    <t>67401  Třebíč</t>
  </si>
  <si>
    <t>Jaroměřice nad Rokytnou</t>
  </si>
  <si>
    <t xml:space="preserve">675 51 </t>
  </si>
  <si>
    <t>Dětská skupina – 15 dětí, Jaroměřice nR., p.č. 2539/2</t>
  </si>
  <si>
    <t>Popis stavby: 23/2024 - NOVOSTAVBA DS 15 dětí, Jaroměřice nad Rokytnou</t>
  </si>
  <si>
    <t>23/2024</t>
  </si>
  <si>
    <t>Výkaz výměr - soupis prací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</si>
</sst>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1"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indexed="9"/>
      <name val="Arial CE"/>
      <family val="2"/>
      <charset val="238"/>
    </font>
    <font>
      <b/>
      <sz val="9"/>
      <name val="Arial CE"/>
      <family val="2"/>
      <charset val="238"/>
    </font>
    <font>
      <sz val="8"/>
      <name val="Arial CE"/>
      <family val="2"/>
      <charset val="238"/>
    </font>
    <font>
      <sz val="8"/>
      <color indexed="12"/>
      <name val="Arial CE"/>
      <family val="2"/>
      <charset val="238"/>
    </font>
    <font>
      <sz val="8"/>
      <color indexed="17"/>
      <name val="Arial CE"/>
      <family val="2"/>
      <charset val="238"/>
    </font>
    <font>
      <sz val="8"/>
      <color indexed="9"/>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7">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68">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8" fillId="0" borderId="1" xfId="0" applyFont="1" applyBorder="1"/>
    <xf numFmtId="0" fontId="8" fillId="0" borderId="0" xfId="0" applyFont="1"/>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30" xfId="0" applyNumberFormat="1" applyFont="1" applyFill="1" applyBorder="1" applyAlignment="1">
      <alignment vertical="center"/>
    </xf>
    <xf numFmtId="4" fontId="7" fillId="5" borderId="31" xfId="0" applyNumberFormat="1" applyFont="1" applyFill="1" applyBorder="1" applyAlignment="1">
      <alignment vertical="center" wrapText="1"/>
    </xf>
    <xf numFmtId="4" fontId="10" fillId="5" borderId="32" xfId="0" applyNumberFormat="1" applyFont="1" applyFill="1" applyBorder="1" applyAlignment="1">
      <alignment horizontal="center" vertical="center" wrapText="1" shrinkToFit="1"/>
    </xf>
    <xf numFmtId="4" fontId="7" fillId="5" borderId="32" xfId="0" applyNumberFormat="1" applyFont="1" applyFill="1" applyBorder="1" applyAlignment="1">
      <alignment horizontal="center" vertical="center" wrapText="1" shrinkToFit="1"/>
    </xf>
    <xf numFmtId="3" fontId="7" fillId="5" borderId="32" xfId="0" applyNumberFormat="1" applyFont="1" applyFill="1" applyBorder="1" applyAlignment="1">
      <alignment horizontal="center" vertical="center" wrapText="1"/>
    </xf>
    <xf numFmtId="4" fontId="0" fillId="0" borderId="33" xfId="0" applyNumberFormat="1" applyBorder="1" applyAlignment="1">
      <alignment vertical="center"/>
    </xf>
    <xf numFmtId="4" fontId="3" fillId="0" borderId="35" xfId="0" applyNumberFormat="1" applyFont="1" applyBorder="1" applyAlignment="1">
      <alignment horizontal="right" vertical="center" wrapText="1" shrinkToFit="1"/>
    </xf>
    <xf numFmtId="4" fontId="3" fillId="0" borderId="35" xfId="0" applyNumberFormat="1" applyFont="1" applyBorder="1" applyAlignment="1">
      <alignment horizontal="right" vertical="center" shrinkToFit="1"/>
    </xf>
    <xf numFmtId="4" fontId="0" fillId="0" borderId="35" xfId="0" applyNumberFormat="1" applyBorder="1" applyAlignment="1">
      <alignment vertical="center" shrinkToFit="1"/>
    </xf>
    <xf numFmtId="3" fontId="0" fillId="0" borderId="35" xfId="0" applyNumberFormat="1" applyBorder="1" applyAlignment="1">
      <alignment vertical="center"/>
    </xf>
    <xf numFmtId="4" fontId="5" fillId="0" borderId="33" xfId="0" applyNumberFormat="1" applyFont="1" applyBorder="1" applyAlignment="1">
      <alignment vertical="center"/>
    </xf>
    <xf numFmtId="4" fontId="5" fillId="0" borderId="35" xfId="0" applyNumberFormat="1" applyFont="1" applyBorder="1" applyAlignment="1">
      <alignment vertical="center" wrapText="1" shrinkToFit="1"/>
    </xf>
    <xf numFmtId="4" fontId="5" fillId="0" borderId="35" xfId="0" applyNumberFormat="1" applyFont="1" applyBorder="1" applyAlignment="1">
      <alignment vertical="center" shrinkToFit="1"/>
    </xf>
    <xf numFmtId="3" fontId="5" fillId="0" borderId="35" xfId="0" applyNumberFormat="1" applyFont="1" applyBorder="1" applyAlignment="1">
      <alignment vertical="center"/>
    </xf>
    <xf numFmtId="4" fontId="0" fillId="0" borderId="33" xfId="0" applyNumberFormat="1" applyBorder="1" applyAlignment="1">
      <alignment horizontal="left" vertical="center"/>
    </xf>
    <xf numFmtId="4" fontId="0" fillId="0" borderId="35" xfId="0" applyNumberFormat="1" applyBorder="1" applyAlignment="1">
      <alignment vertical="center" wrapText="1" shrinkToFit="1"/>
    </xf>
    <xf numFmtId="4" fontId="0" fillId="3" borderId="39" xfId="0" applyNumberFormat="1" applyFill="1" applyBorder="1" applyAlignment="1">
      <alignment vertical="center" wrapText="1" shrinkToFit="1"/>
    </xf>
    <xf numFmtId="4" fontId="0" fillId="3" borderId="39" xfId="0" applyNumberFormat="1" applyFill="1" applyBorder="1" applyAlignment="1">
      <alignment vertical="center" shrinkToFit="1"/>
    </xf>
    <xf numFmtId="3" fontId="0" fillId="3" borderId="39"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15" fillId="0" borderId="0" xfId="0" applyFont="1" applyAlignment="1">
      <alignment wrapText="1"/>
    </xf>
    <xf numFmtId="0" fontId="4" fillId="0" borderId="0" xfId="0" applyFont="1"/>
    <xf numFmtId="49" fontId="0" fillId="0" borderId="0" xfId="0" applyNumberFormat="1"/>
    <xf numFmtId="0" fontId="16"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6" fillId="5" borderId="30" xfId="0" applyFont="1" applyFill="1" applyBorder="1" applyAlignment="1">
      <alignment horizontal="center" vertical="center" wrapText="1"/>
    </xf>
    <xf numFmtId="0" fontId="16" fillId="5" borderId="31" xfId="0" applyFont="1" applyFill="1" applyBorder="1" applyAlignment="1">
      <alignment horizontal="center" vertical="center" wrapText="1"/>
    </xf>
    <xf numFmtId="0" fontId="16" fillId="5" borderId="32" xfId="0" applyFont="1" applyFill="1" applyBorder="1" applyAlignment="1">
      <alignment horizontal="center" vertical="center" wrapText="1"/>
    </xf>
    <xf numFmtId="49" fontId="3" fillId="0" borderId="33" xfId="0" applyNumberFormat="1" applyFont="1" applyBorder="1" applyAlignment="1">
      <alignment vertical="center"/>
    </xf>
    <xf numFmtId="0" fontId="3" fillId="3" borderId="36" xfId="0" applyFont="1" applyFill="1" applyBorder="1" applyAlignment="1">
      <alignment vertical="center"/>
    </xf>
    <xf numFmtId="0" fontId="3" fillId="3" borderId="36" xfId="0" applyFont="1" applyFill="1" applyBorder="1" applyAlignment="1">
      <alignment vertical="center" wrapText="1"/>
    </xf>
    <xf numFmtId="0" fontId="3" fillId="3" borderId="37" xfId="0" applyFont="1" applyFill="1" applyBorder="1" applyAlignment="1">
      <alignment vertical="center" wrapText="1"/>
    </xf>
    <xf numFmtId="164" fontId="3" fillId="0" borderId="35" xfId="0" applyNumberFormat="1" applyFont="1" applyBorder="1" applyAlignment="1">
      <alignment vertical="center"/>
    </xf>
    <xf numFmtId="164" fontId="3" fillId="3" borderId="39" xfId="0" applyNumberFormat="1" applyFont="1" applyFill="1" applyBorder="1" applyAlignment="1">
      <alignment vertical="center"/>
    </xf>
    <xf numFmtId="164" fontId="0" fillId="0" borderId="0" xfId="0" applyNumberFormat="1"/>
    <xf numFmtId="4" fontId="3" fillId="0" borderId="35" xfId="0" applyNumberFormat="1" applyFont="1" applyBorder="1" applyAlignment="1">
      <alignment horizontal="center" vertical="center"/>
    </xf>
    <xf numFmtId="4" fontId="3" fillId="0" borderId="35" xfId="0" applyNumberFormat="1" applyFont="1" applyBorder="1" applyAlignment="1">
      <alignment vertical="center"/>
    </xf>
    <xf numFmtId="4" fontId="3" fillId="3" borderId="39" xfId="0" applyNumberFormat="1" applyFont="1" applyFill="1" applyBorder="1" applyAlignment="1">
      <alignment horizontal="center" vertical="center"/>
    </xf>
    <xf numFmtId="4" fontId="3" fillId="3" borderId="39" xfId="0" applyNumberFormat="1" applyFont="1" applyFill="1" applyBorder="1" applyAlignment="1">
      <alignment vertical="center"/>
    </xf>
    <xf numFmtId="49" fontId="0" fillId="0" borderId="1" xfId="0" applyNumberFormat="1" applyBorder="1"/>
    <xf numFmtId="0" fontId="1" fillId="0" borderId="21" xfId="0" applyFon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7" fillId="0" borderId="0" xfId="0" applyFont="1" applyAlignment="1">
      <alignment vertical="top"/>
    </xf>
    <xf numFmtId="49" fontId="17" fillId="0" borderId="0" xfId="0" applyNumberFormat="1" applyFont="1" applyAlignment="1">
      <alignment vertical="top"/>
    </xf>
    <xf numFmtId="165" fontId="17" fillId="0" borderId="0" xfId="0" applyNumberFormat="1" applyFont="1" applyAlignment="1">
      <alignment vertical="top" shrinkToFit="1"/>
    </xf>
    <xf numFmtId="4" fontId="17" fillId="0" borderId="0" xfId="0" applyNumberFormat="1" applyFont="1" applyAlignment="1">
      <alignment vertical="top" shrinkToFit="1"/>
    </xf>
    <xf numFmtId="165" fontId="18" fillId="0" borderId="0" xfId="0" applyNumberFormat="1" applyFont="1" applyAlignment="1">
      <alignment horizontal="center" vertical="top" wrapText="1" shrinkToFit="1"/>
    </xf>
    <xf numFmtId="165" fontId="18" fillId="0" borderId="0" xfId="0" applyNumberFormat="1" applyFont="1" applyAlignment="1">
      <alignment vertical="top" wrapText="1" shrinkToFit="1"/>
    </xf>
    <xf numFmtId="165" fontId="5" fillId="3" borderId="0" xfId="0" applyNumberFormat="1" applyFont="1" applyFill="1" applyAlignment="1">
      <alignment vertical="top" shrinkToFit="1"/>
    </xf>
    <xf numFmtId="4" fontId="5" fillId="3" borderId="0" xfId="0" applyNumberFormat="1" applyFont="1" applyFill="1" applyAlignment="1">
      <alignment vertical="top" shrinkToFit="1"/>
    </xf>
    <xf numFmtId="0" fontId="5" fillId="3" borderId="29"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5"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40" xfId="0" applyNumberFormat="1" applyFont="1" applyFill="1" applyBorder="1" applyAlignment="1">
      <alignment vertical="top" shrinkToFit="1"/>
    </xf>
    <xf numFmtId="4" fontId="5" fillId="3" borderId="22" xfId="0" applyNumberFormat="1" applyFont="1" applyFill="1" applyBorder="1" applyAlignment="1">
      <alignment vertical="top" shrinkToFit="1"/>
    </xf>
    <xf numFmtId="0" fontId="17" fillId="0" borderId="41" xfId="0" applyFont="1" applyBorder="1" applyAlignment="1">
      <alignment vertical="top"/>
    </xf>
    <xf numFmtId="49" fontId="17" fillId="0" borderId="42" xfId="0" applyNumberFormat="1" applyFont="1" applyBorder="1" applyAlignment="1">
      <alignment vertical="top"/>
    </xf>
    <xf numFmtId="0" fontId="17" fillId="0" borderId="42" xfId="0" applyFont="1" applyBorder="1" applyAlignment="1">
      <alignment horizontal="center" vertical="top" shrinkToFit="1"/>
    </xf>
    <xf numFmtId="165" fontId="17" fillId="0" borderId="42" xfId="0" applyNumberFormat="1" applyFont="1" applyBorder="1" applyAlignment="1">
      <alignment vertical="top" shrinkToFit="1"/>
    </xf>
    <xf numFmtId="4" fontId="17" fillId="0" borderId="42" xfId="0" applyNumberFormat="1" applyFont="1" applyBorder="1" applyAlignment="1">
      <alignment vertical="top" shrinkToFit="1"/>
    </xf>
    <xf numFmtId="4" fontId="17" fillId="4" borderId="42" xfId="0" applyNumberFormat="1" applyFont="1" applyFill="1" applyBorder="1" applyAlignment="1" applyProtection="1">
      <alignment vertical="top" shrinkToFit="1"/>
      <protection locked="0"/>
    </xf>
    <xf numFmtId="4" fontId="17" fillId="0" borderId="43" xfId="0" applyNumberFormat="1" applyFont="1" applyBorder="1" applyAlignment="1">
      <alignment vertical="top" shrinkToFit="1"/>
    </xf>
    <xf numFmtId="0" fontId="17" fillId="0" borderId="44" xfId="0" applyFont="1" applyBorder="1" applyAlignment="1">
      <alignment vertical="top"/>
    </xf>
    <xf numFmtId="49" fontId="17" fillId="0" borderId="45" xfId="0" applyNumberFormat="1" applyFont="1" applyBorder="1" applyAlignment="1">
      <alignment vertical="top"/>
    </xf>
    <xf numFmtId="0" fontId="17" fillId="0" borderId="45" xfId="0" applyFont="1" applyBorder="1" applyAlignment="1">
      <alignment horizontal="center" vertical="top" shrinkToFit="1"/>
    </xf>
    <xf numFmtId="165" fontId="17" fillId="0" borderId="45" xfId="0" applyNumberFormat="1" applyFont="1" applyBorder="1" applyAlignment="1">
      <alignment vertical="top" shrinkToFit="1"/>
    </xf>
    <xf numFmtId="4" fontId="17" fillId="0" borderId="45" xfId="0" applyNumberFormat="1" applyFont="1" applyBorder="1" applyAlignment="1">
      <alignment vertical="top" shrinkToFit="1"/>
    </xf>
    <xf numFmtId="4" fontId="17" fillId="4" borderId="45" xfId="0" applyNumberFormat="1" applyFont="1" applyFill="1" applyBorder="1" applyAlignment="1" applyProtection="1">
      <alignment vertical="top" shrinkToFit="1"/>
      <protection locked="0"/>
    </xf>
    <xf numFmtId="4" fontId="17" fillId="0" borderId="46" xfId="0" applyNumberFormat="1" applyFont="1" applyBorder="1" applyAlignment="1">
      <alignment vertical="top" shrinkToFit="1"/>
    </xf>
    <xf numFmtId="49" fontId="5" fillId="3" borderId="18" xfId="0" applyNumberFormat="1" applyFont="1" applyFill="1" applyBorder="1" applyAlignment="1">
      <alignment horizontal="left" vertical="top" wrapText="1"/>
    </xf>
    <xf numFmtId="49" fontId="17" fillId="0" borderId="42" xfId="0" applyNumberFormat="1" applyFont="1" applyBorder="1" applyAlignment="1">
      <alignment horizontal="left" vertical="top" wrapText="1"/>
    </xf>
    <xf numFmtId="165" fontId="18" fillId="0" borderId="0" xfId="0" quotePrefix="1" applyNumberFormat="1" applyFont="1" applyAlignment="1">
      <alignment horizontal="left" vertical="top" wrapText="1"/>
    </xf>
    <xf numFmtId="49" fontId="17" fillId="0" borderId="45" xfId="0" applyNumberFormat="1" applyFont="1" applyBorder="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0" fontId="20" fillId="0" borderId="0" xfId="0" applyFont="1" applyAlignment="1">
      <alignment wrapText="1"/>
    </xf>
    <xf numFmtId="0" fontId="3" fillId="2" borderId="0" xfId="0" applyFont="1" applyFill="1" applyAlignment="1">
      <alignment horizontal="left" wrapText="1"/>
    </xf>
    <xf numFmtId="49" fontId="3" fillId="0" borderId="33" xfId="0" applyNumberFormat="1" applyFont="1" applyBorder="1" applyAlignment="1">
      <alignment vertical="center" wrapText="1"/>
    </xf>
    <xf numFmtId="49" fontId="3" fillId="0" borderId="34" xfId="0" applyNumberFormat="1" applyFont="1" applyBorder="1" applyAlignment="1">
      <alignment vertical="center" wrapText="1"/>
    </xf>
    <xf numFmtId="0" fontId="0" fillId="0" borderId="0" xfId="0" applyAlignment="1">
      <alignment wrapText="1"/>
    </xf>
    <xf numFmtId="4" fontId="0" fillId="0" borderId="34" xfId="0" applyNumberFormat="1" applyBorder="1" applyAlignment="1">
      <alignment vertical="center" wrapText="1"/>
    </xf>
    <xf numFmtId="4" fontId="0" fillId="3" borderId="36" xfId="0" applyNumberFormat="1" applyFill="1" applyBorder="1" applyAlignment="1">
      <alignment vertical="center"/>
    </xf>
    <xf numFmtId="4" fontId="0" fillId="3" borderId="37" xfId="0" applyNumberFormat="1" applyFill="1" applyBorder="1" applyAlignment="1">
      <alignment vertical="center"/>
    </xf>
    <xf numFmtId="4" fontId="0" fillId="3" borderId="38" xfId="0" applyNumberFormat="1" applyFill="1" applyBorder="1" applyAlignment="1">
      <alignment vertical="center"/>
    </xf>
    <xf numFmtId="49" fontId="8" fillId="0" borderId="18" xfId="0" applyNumberFormat="1" applyFont="1" applyBorder="1" applyAlignment="1">
      <alignment horizontal="left" vertical="center" wrapText="1"/>
    </xf>
    <xf numFmtId="0" fontId="0" fillId="0" borderId="18"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4" fontId="5" fillId="0" borderId="34" xfId="0" applyNumberFormat="1" applyFont="1"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 fontId="11" fillId="0" borderId="15" xfId="0" applyNumberFormat="1" applyFont="1" applyBorder="1" applyAlignment="1">
      <alignment horizontal="right" vertical="center" indent="1"/>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22" xfId="0" applyNumberFormat="1" applyFont="1" applyBorder="1" applyAlignment="1">
      <alignment horizontal="right" vertical="center" indent="1"/>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0" fillId="4" borderId="29" xfId="0" applyFill="1" applyBorder="1" applyAlignment="1" applyProtection="1">
      <alignment vertical="top" wrapText="1"/>
      <protection locked="0"/>
    </xf>
    <xf numFmtId="0" fontId="0" fillId="4" borderId="18" xfId="0" applyFill="1" applyBorder="1" applyAlignment="1" applyProtection="1">
      <alignment vertical="top" wrapText="1"/>
      <protection locked="0"/>
    </xf>
    <xf numFmtId="0" fontId="0" fillId="4" borderId="18" xfId="0" applyFill="1" applyBorder="1" applyAlignment="1" applyProtection="1">
      <alignment horizontal="left" vertical="top" wrapText="1"/>
      <protection locked="0"/>
    </xf>
    <xf numFmtId="0" fontId="0" fillId="4" borderId="40" xfId="0" applyFill="1" applyBorder="1" applyAlignment="1" applyProtection="1">
      <alignment vertical="top" wrapText="1"/>
      <protection locked="0"/>
    </xf>
    <xf numFmtId="0" fontId="0" fillId="4" borderId="26" xfId="0" applyFill="1" applyBorder="1" applyAlignment="1" applyProtection="1">
      <alignment vertical="top" wrapText="1"/>
      <protection locked="0"/>
    </xf>
    <xf numFmtId="0" fontId="0" fillId="4" borderId="0" xfId="0" applyFill="1" applyAlignment="1" applyProtection="1">
      <alignment vertical="top" wrapText="1"/>
      <protection locked="0"/>
    </xf>
    <xf numFmtId="0" fontId="0" fillId="4" borderId="0" xfId="0" applyFill="1" applyAlignment="1" applyProtection="1">
      <alignment horizontal="left" vertical="top" wrapText="1"/>
      <protection locked="0"/>
    </xf>
    <xf numFmtId="0" fontId="0" fillId="4" borderId="27" xfId="0" applyFill="1" applyBorder="1" applyAlignment="1" applyProtection="1">
      <alignment vertical="top" wrapText="1"/>
      <protection locked="0"/>
    </xf>
    <xf numFmtId="0" fontId="0" fillId="4" borderId="10" xfId="0" applyFill="1" applyBorder="1" applyAlignment="1" applyProtection="1">
      <alignment vertical="top" wrapText="1"/>
      <protection locked="0"/>
    </xf>
    <xf numFmtId="0" fontId="0" fillId="4" borderId="6" xfId="0" applyFill="1" applyBorder="1" applyAlignment="1" applyProtection="1">
      <alignment vertical="top" wrapText="1"/>
      <protection locked="0"/>
    </xf>
    <xf numFmtId="0" fontId="0" fillId="4" borderId="6" xfId="0" applyFill="1" applyBorder="1" applyAlignment="1" applyProtection="1">
      <alignment horizontal="left" vertical="top" wrapText="1"/>
      <protection locked="0"/>
    </xf>
    <xf numFmtId="0" fontId="0" fillId="4" borderId="28" xfId="0" applyFill="1" applyBorder="1" applyAlignment="1" applyProtection="1">
      <alignment vertical="top" wrapText="1"/>
      <protection locked="0"/>
    </xf>
    <xf numFmtId="0" fontId="4"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0" borderId="0" xfId="0" applyAlignment="1">
      <alignment vertical="top"/>
    </xf>
    <xf numFmtId="0" fontId="0" fillId="0" borderId="0" xfId="0" applyAlignment="1">
      <alignment horizontal="left" vertical="top" wrapText="1"/>
    </xf>
    <xf numFmtId="0" fontId="19" fillId="0" borderId="0" xfId="0" applyFont="1" applyAlignment="1">
      <alignment horizontal="left" vertical="top" wrapText="1"/>
    </xf>
    <xf numFmtId="0" fontId="19" fillId="0" borderId="0" xfId="0" applyFont="1" applyAlignment="1">
      <alignment vertical="top" wrapText="1"/>
    </xf>
    <xf numFmtId="0" fontId="19" fillId="0" borderId="18" xfId="0" applyFont="1" applyBorder="1" applyAlignment="1">
      <alignment horizontal="left" vertical="top" wrapText="1"/>
    </xf>
    <xf numFmtId="0" fontId="19" fillId="0" borderId="18" xfId="0" applyFont="1" applyBorder="1" applyAlignment="1">
      <alignmen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S\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D4" sqref="D4"/>
    </sheetView>
  </sheetViews>
  <sheetFormatPr defaultRowHeight="12.5" x14ac:dyDescent="0.25"/>
  <sheetData>
    <row r="1" spans="1:7" ht="13" x14ac:dyDescent="0.3">
      <c r="A1" s="20" t="s">
        <v>39</v>
      </c>
    </row>
    <row r="2" spans="1:7" ht="57.75" customHeight="1" x14ac:dyDescent="0.25">
      <c r="A2" s="188" t="s">
        <v>40</v>
      </c>
      <c r="B2" s="188"/>
      <c r="C2" s="188"/>
      <c r="D2" s="188"/>
      <c r="E2" s="188"/>
      <c r="F2" s="188"/>
      <c r="G2" s="188"/>
    </row>
  </sheetData>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CBD2A-587D-463B-B63C-6B08FCE502A3}">
  <sheetPr>
    <outlinePr summaryBelow="0"/>
  </sheetPr>
  <dimension ref="A1:BH5000"/>
  <sheetViews>
    <sheetView workbookViewId="0">
      <pane ySplit="7" topLeftCell="A8" activePane="bottomLeft" state="frozen"/>
      <selection pane="bottomLeft" sqref="A1:G1"/>
    </sheetView>
  </sheetViews>
  <sheetFormatPr defaultRowHeight="12.5" outlineLevelRow="3" x14ac:dyDescent="0.25"/>
  <cols>
    <col min="1" max="1" width="3.36328125" customWidth="1"/>
    <col min="2" max="2" width="12.453125" style="117" customWidth="1"/>
    <col min="3" max="3" width="38.1796875" style="117" customWidth="1"/>
    <col min="4" max="4" width="4.81640625" customWidth="1"/>
    <col min="5" max="5" width="10.453125" customWidth="1"/>
    <col min="6" max="6" width="9.81640625" customWidth="1"/>
    <col min="7" max="7" width="12.6328125" customWidth="1"/>
    <col min="12" max="25" width="0" hidden="1" customWidth="1"/>
    <col min="29" max="29" width="0" hidden="1" customWidth="1"/>
    <col min="31" max="41" width="0" hidden="1" customWidth="1"/>
    <col min="53" max="53" width="73.6328125" customWidth="1"/>
  </cols>
  <sheetData>
    <row r="1" spans="1:60" ht="15.75" customHeight="1" x14ac:dyDescent="0.35">
      <c r="A1" s="255" t="s">
        <v>6</v>
      </c>
      <c r="B1" s="255"/>
      <c r="C1" s="255"/>
      <c r="D1" s="255"/>
      <c r="E1" s="255"/>
      <c r="F1" s="255"/>
      <c r="G1" s="255"/>
      <c r="AG1" t="s">
        <v>249</v>
      </c>
    </row>
    <row r="2" spans="1:60" ht="25" customHeight="1" x14ac:dyDescent="0.25">
      <c r="A2" s="136" t="s">
        <v>7</v>
      </c>
      <c r="B2" s="47" t="s">
        <v>43</v>
      </c>
      <c r="C2" s="256" t="s">
        <v>44</v>
      </c>
      <c r="D2" s="257"/>
      <c r="E2" s="257"/>
      <c r="F2" s="257"/>
      <c r="G2" s="258"/>
      <c r="AG2" t="s">
        <v>250</v>
      </c>
    </row>
    <row r="3" spans="1:60" ht="25" customHeight="1" x14ac:dyDescent="0.25">
      <c r="A3" s="136" t="s">
        <v>8</v>
      </c>
      <c r="B3" s="47" t="s">
        <v>54</v>
      </c>
      <c r="C3" s="256" t="s">
        <v>55</v>
      </c>
      <c r="D3" s="257"/>
      <c r="E3" s="257"/>
      <c r="F3" s="257"/>
      <c r="G3" s="258"/>
      <c r="AC3" s="117" t="s">
        <v>250</v>
      </c>
      <c r="AG3" t="s">
        <v>251</v>
      </c>
    </row>
    <row r="4" spans="1:60" ht="25" customHeight="1" x14ac:dyDescent="0.25">
      <c r="A4" s="137" t="s">
        <v>9</v>
      </c>
      <c r="B4" s="138" t="s">
        <v>68</v>
      </c>
      <c r="C4" s="259" t="s">
        <v>69</v>
      </c>
      <c r="D4" s="260"/>
      <c r="E4" s="260"/>
      <c r="F4" s="260"/>
      <c r="G4" s="261"/>
      <c r="AG4" t="s">
        <v>252</v>
      </c>
    </row>
    <row r="5" spans="1:60" x14ac:dyDescent="0.25">
      <c r="D5" s="10"/>
    </row>
    <row r="6" spans="1:60" ht="37.5" x14ac:dyDescent="0.25">
      <c r="A6" s="140" t="s">
        <v>253</v>
      </c>
      <c r="B6" s="142" t="s">
        <v>254</v>
      </c>
      <c r="C6" s="142" t="s">
        <v>255</v>
      </c>
      <c r="D6" s="141" t="s">
        <v>256</v>
      </c>
      <c r="E6" s="140" t="s">
        <v>257</v>
      </c>
      <c r="F6" s="139" t="s">
        <v>258</v>
      </c>
      <c r="G6" s="140" t="s">
        <v>30</v>
      </c>
      <c r="H6" s="143" t="s">
        <v>31</v>
      </c>
      <c r="I6" s="143" t="s">
        <v>259</v>
      </c>
      <c r="J6" s="143" t="s">
        <v>32</v>
      </c>
      <c r="K6" s="143" t="s">
        <v>260</v>
      </c>
      <c r="L6" s="143" t="s">
        <v>261</v>
      </c>
      <c r="M6" s="143" t="s">
        <v>262</v>
      </c>
      <c r="N6" s="143" t="s">
        <v>263</v>
      </c>
      <c r="O6" s="143" t="s">
        <v>264</v>
      </c>
      <c r="P6" s="143" t="s">
        <v>265</v>
      </c>
      <c r="Q6" s="143" t="s">
        <v>266</v>
      </c>
      <c r="R6" s="143" t="s">
        <v>267</v>
      </c>
      <c r="S6" s="143" t="s">
        <v>268</v>
      </c>
      <c r="T6" s="143" t="s">
        <v>269</v>
      </c>
      <c r="U6" s="143" t="s">
        <v>270</v>
      </c>
      <c r="V6" s="143" t="s">
        <v>271</v>
      </c>
      <c r="W6" s="143" t="s">
        <v>272</v>
      </c>
      <c r="X6" s="143" t="s">
        <v>273</v>
      </c>
      <c r="Y6" s="143" t="s">
        <v>274</v>
      </c>
    </row>
    <row r="7" spans="1:60" hidden="1" x14ac:dyDescent="0.25">
      <c r="A7" s="3"/>
      <c r="B7" s="4"/>
      <c r="C7" s="4"/>
      <c r="D7" s="6"/>
      <c r="E7" s="145"/>
      <c r="F7" s="146"/>
      <c r="G7" s="146"/>
      <c r="H7" s="146"/>
      <c r="I7" s="146"/>
      <c r="J7" s="146"/>
      <c r="K7" s="146"/>
      <c r="L7" s="146"/>
      <c r="M7" s="146"/>
      <c r="N7" s="145"/>
      <c r="O7" s="145"/>
      <c r="P7" s="145"/>
      <c r="Q7" s="145"/>
      <c r="R7" s="146"/>
      <c r="S7" s="146"/>
      <c r="T7" s="146"/>
      <c r="U7" s="146"/>
      <c r="V7" s="146"/>
      <c r="W7" s="146"/>
      <c r="X7" s="146"/>
      <c r="Y7" s="146"/>
    </row>
    <row r="8" spans="1:60" ht="13" x14ac:dyDescent="0.25">
      <c r="A8" s="159" t="s">
        <v>200</v>
      </c>
      <c r="B8" s="160" t="s">
        <v>243</v>
      </c>
      <c r="C8" s="180" t="s">
        <v>244</v>
      </c>
      <c r="D8" s="161"/>
      <c r="E8" s="162"/>
      <c r="F8" s="163"/>
      <c r="G8" s="163">
        <f>SUMIF(AG9:AG241,"&lt;&gt;NOR",G9:G241)</f>
        <v>0</v>
      </c>
      <c r="H8" s="163"/>
      <c r="I8" s="163">
        <f>SUM(I9:I241)</f>
        <v>0</v>
      </c>
      <c r="J8" s="163"/>
      <c r="K8" s="164">
        <f>SUM(K9:K241)</f>
        <v>0</v>
      </c>
      <c r="L8" s="158"/>
      <c r="M8" s="158">
        <f>SUM(M9:M241)</f>
        <v>0</v>
      </c>
      <c r="N8" s="157"/>
      <c r="O8" s="157">
        <f>SUM(O9:O241)</f>
        <v>5.5599999999999952</v>
      </c>
      <c r="P8" s="157"/>
      <c r="Q8" s="157">
        <f>SUM(Q9:Q241)</f>
        <v>0.83000000000000007</v>
      </c>
      <c r="R8" s="158"/>
      <c r="S8" s="158"/>
      <c r="T8" s="158"/>
      <c r="U8" s="158"/>
      <c r="V8" s="158">
        <f>SUM(V9:V241)</f>
        <v>548.03999999999974</v>
      </c>
      <c r="W8" s="158"/>
      <c r="X8" s="158"/>
      <c r="Y8" s="158"/>
      <c r="AG8" t="s">
        <v>275</v>
      </c>
    </row>
    <row r="9" spans="1:60" ht="30" outlineLevel="1" x14ac:dyDescent="0.25">
      <c r="A9" s="173">
        <v>1</v>
      </c>
      <c r="B9" s="174" t="s">
        <v>1252</v>
      </c>
      <c r="C9" s="183" t="s">
        <v>1253</v>
      </c>
      <c r="D9" s="175" t="s">
        <v>408</v>
      </c>
      <c r="E9" s="176">
        <v>1</v>
      </c>
      <c r="F9" s="177">
        <f>H9+J9</f>
        <v>0</v>
      </c>
      <c r="G9" s="177">
        <f>ROUND(E9*F9,2)</f>
        <v>0</v>
      </c>
      <c r="H9" s="178"/>
      <c r="I9" s="177">
        <f>ROUND(E9*H9,2)</f>
        <v>0</v>
      </c>
      <c r="J9" s="178"/>
      <c r="K9" s="179">
        <f>ROUND(E9*J9,2)</f>
        <v>0</v>
      </c>
      <c r="L9" s="154">
        <v>21</v>
      </c>
      <c r="M9" s="154">
        <f>G9*(1+L9/100)</f>
        <v>0</v>
      </c>
      <c r="N9" s="153">
        <v>1.2E-2</v>
      </c>
      <c r="O9" s="153">
        <f>ROUND(E9*N9,2)</f>
        <v>0.01</v>
      </c>
      <c r="P9" s="153">
        <v>0</v>
      </c>
      <c r="Q9" s="153">
        <f>ROUND(E9*P9,2)</f>
        <v>0</v>
      </c>
      <c r="R9" s="154"/>
      <c r="S9" s="154" t="s">
        <v>279</v>
      </c>
      <c r="T9" s="154" t="s">
        <v>280</v>
      </c>
      <c r="U9" s="154">
        <v>0</v>
      </c>
      <c r="V9" s="154">
        <f>ROUND(E9*U9,2)</f>
        <v>0</v>
      </c>
      <c r="W9" s="154"/>
      <c r="X9" s="154" t="s">
        <v>608</v>
      </c>
      <c r="Y9" s="154" t="s">
        <v>282</v>
      </c>
      <c r="Z9" s="144"/>
      <c r="AA9" s="144"/>
      <c r="AB9" s="144"/>
      <c r="AC9" s="144"/>
      <c r="AD9" s="144"/>
      <c r="AE9" s="144"/>
      <c r="AF9" s="144"/>
      <c r="AG9" s="144" t="s">
        <v>1254</v>
      </c>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row>
    <row r="10" spans="1:60" outlineLevel="1" x14ac:dyDescent="0.25">
      <c r="A10" s="166">
        <v>2</v>
      </c>
      <c r="B10" s="167" t="s">
        <v>1255</v>
      </c>
      <c r="C10" s="181" t="s">
        <v>1256</v>
      </c>
      <c r="D10" s="168" t="s">
        <v>677</v>
      </c>
      <c r="E10" s="169">
        <v>71</v>
      </c>
      <c r="F10" s="170">
        <f>H10+J10</f>
        <v>0</v>
      </c>
      <c r="G10" s="170">
        <f>ROUND(E10*F10,2)</f>
        <v>0</v>
      </c>
      <c r="H10" s="171"/>
      <c r="I10" s="170">
        <f>ROUND(E10*H10,2)</f>
        <v>0</v>
      </c>
      <c r="J10" s="171"/>
      <c r="K10" s="172">
        <f>ROUND(E10*J10,2)</f>
        <v>0</v>
      </c>
      <c r="L10" s="154">
        <v>21</v>
      </c>
      <c r="M10" s="154">
        <f>G10*(1+L10/100)</f>
        <v>0</v>
      </c>
      <c r="N10" s="153">
        <v>1E-3</v>
      </c>
      <c r="O10" s="153">
        <f>ROUND(E10*N10,2)</f>
        <v>7.0000000000000007E-2</v>
      </c>
      <c r="P10" s="153">
        <v>0</v>
      </c>
      <c r="Q10" s="153">
        <f>ROUND(E10*P10,2)</f>
        <v>0</v>
      </c>
      <c r="R10" s="154" t="s">
        <v>1257</v>
      </c>
      <c r="S10" s="154" t="s">
        <v>1258</v>
      </c>
      <c r="T10" s="154" t="s">
        <v>1258</v>
      </c>
      <c r="U10" s="154">
        <v>0</v>
      </c>
      <c r="V10" s="154">
        <f>ROUND(E10*U10,2)</f>
        <v>0</v>
      </c>
      <c r="W10" s="154"/>
      <c r="X10" s="154" t="s">
        <v>608</v>
      </c>
      <c r="Y10" s="154" t="s">
        <v>282</v>
      </c>
      <c r="Z10" s="144"/>
      <c r="AA10" s="144"/>
      <c r="AB10" s="144"/>
      <c r="AC10" s="144"/>
      <c r="AD10" s="144"/>
      <c r="AE10" s="144"/>
      <c r="AF10" s="144"/>
      <c r="AG10" s="144" t="s">
        <v>1254</v>
      </c>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row>
    <row r="11" spans="1:60" outlineLevel="2" x14ac:dyDescent="0.25">
      <c r="A11" s="151"/>
      <c r="B11" s="152"/>
      <c r="C11" s="266" t="s">
        <v>1259</v>
      </c>
      <c r="D11" s="267"/>
      <c r="E11" s="267"/>
      <c r="F11" s="267"/>
      <c r="G11" s="267"/>
      <c r="H11" s="154"/>
      <c r="I11" s="154"/>
      <c r="J11" s="154"/>
      <c r="K11" s="154"/>
      <c r="L11" s="154"/>
      <c r="M11" s="154"/>
      <c r="N11" s="153"/>
      <c r="O11" s="153"/>
      <c r="P11" s="153"/>
      <c r="Q11" s="153"/>
      <c r="R11" s="154"/>
      <c r="S11" s="154"/>
      <c r="T11" s="154"/>
      <c r="U11" s="154"/>
      <c r="V11" s="154"/>
      <c r="W11" s="154"/>
      <c r="X11" s="154"/>
      <c r="Y11" s="154"/>
      <c r="Z11" s="144"/>
      <c r="AA11" s="144"/>
      <c r="AB11" s="144"/>
      <c r="AC11" s="144"/>
      <c r="AD11" s="144"/>
      <c r="AE11" s="144"/>
      <c r="AF11" s="144"/>
      <c r="AG11" s="144" t="s">
        <v>1260</v>
      </c>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row>
    <row r="12" spans="1:60" outlineLevel="1" x14ac:dyDescent="0.25">
      <c r="A12" s="173">
        <v>3</v>
      </c>
      <c r="B12" s="174" t="s">
        <v>1261</v>
      </c>
      <c r="C12" s="183" t="s">
        <v>1262</v>
      </c>
      <c r="D12" s="175" t="s">
        <v>340</v>
      </c>
      <c r="E12" s="176">
        <v>75</v>
      </c>
      <c r="F12" s="177">
        <f>H12+J12</f>
        <v>0</v>
      </c>
      <c r="G12" s="177">
        <f>ROUND(E12*F12,2)</f>
        <v>0</v>
      </c>
      <c r="H12" s="178"/>
      <c r="I12" s="177">
        <f>ROUND(E12*H12,2)</f>
        <v>0</v>
      </c>
      <c r="J12" s="178"/>
      <c r="K12" s="179">
        <f>ROUND(E12*J12,2)</f>
        <v>0</v>
      </c>
      <c r="L12" s="154">
        <v>21</v>
      </c>
      <c r="M12" s="154">
        <f>G12*(1+L12/100)</f>
        <v>0</v>
      </c>
      <c r="N12" s="153">
        <v>0</v>
      </c>
      <c r="O12" s="153">
        <f>ROUND(E12*N12,2)</f>
        <v>0</v>
      </c>
      <c r="P12" s="153">
        <v>0</v>
      </c>
      <c r="Q12" s="153">
        <f>ROUND(E12*P12,2)</f>
        <v>0</v>
      </c>
      <c r="R12" s="154"/>
      <c r="S12" s="154" t="s">
        <v>1258</v>
      </c>
      <c r="T12" s="154" t="s">
        <v>1258</v>
      </c>
      <c r="U12" s="154">
        <v>7.5829999999999995E-2</v>
      </c>
      <c r="V12" s="154">
        <f>ROUND(E12*U12,2)</f>
        <v>5.69</v>
      </c>
      <c r="W12" s="154"/>
      <c r="X12" s="154" t="s">
        <v>281</v>
      </c>
      <c r="Y12" s="154" t="s">
        <v>282</v>
      </c>
      <c r="Z12" s="144"/>
      <c r="AA12" s="144"/>
      <c r="AB12" s="144"/>
      <c r="AC12" s="144"/>
      <c r="AD12" s="144"/>
      <c r="AE12" s="144"/>
      <c r="AF12" s="144"/>
      <c r="AG12" s="144" t="s">
        <v>1263</v>
      </c>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row>
    <row r="13" spans="1:60" outlineLevel="1" x14ac:dyDescent="0.25">
      <c r="A13" s="166">
        <v>4</v>
      </c>
      <c r="B13" s="167" t="s">
        <v>1264</v>
      </c>
      <c r="C13" s="181" t="s">
        <v>1265</v>
      </c>
      <c r="D13" s="168" t="s">
        <v>677</v>
      </c>
      <c r="E13" s="169">
        <v>15</v>
      </c>
      <c r="F13" s="170">
        <f>H13+J13</f>
        <v>0</v>
      </c>
      <c r="G13" s="170">
        <f>ROUND(E13*F13,2)</f>
        <v>0</v>
      </c>
      <c r="H13" s="171"/>
      <c r="I13" s="170">
        <f>ROUND(E13*H13,2)</f>
        <v>0</v>
      </c>
      <c r="J13" s="171"/>
      <c r="K13" s="172">
        <f>ROUND(E13*J13,2)</f>
        <v>0</v>
      </c>
      <c r="L13" s="154">
        <v>21</v>
      </c>
      <c r="M13" s="154">
        <f>G13*(1+L13/100)</f>
        <v>0</v>
      </c>
      <c r="N13" s="153">
        <v>1E-3</v>
      </c>
      <c r="O13" s="153">
        <f>ROUND(E13*N13,2)</f>
        <v>0.02</v>
      </c>
      <c r="P13" s="153">
        <v>0</v>
      </c>
      <c r="Q13" s="153">
        <f>ROUND(E13*P13,2)</f>
        <v>0</v>
      </c>
      <c r="R13" s="154" t="s">
        <v>1257</v>
      </c>
      <c r="S13" s="154" t="s">
        <v>1258</v>
      </c>
      <c r="T13" s="154" t="s">
        <v>1258</v>
      </c>
      <c r="U13" s="154">
        <v>0</v>
      </c>
      <c r="V13" s="154">
        <f>ROUND(E13*U13,2)</f>
        <v>0</v>
      </c>
      <c r="W13" s="154"/>
      <c r="X13" s="154" t="s">
        <v>608</v>
      </c>
      <c r="Y13" s="154" t="s">
        <v>282</v>
      </c>
      <c r="Z13" s="144"/>
      <c r="AA13" s="144"/>
      <c r="AB13" s="144"/>
      <c r="AC13" s="144"/>
      <c r="AD13" s="144"/>
      <c r="AE13" s="144"/>
      <c r="AF13" s="144"/>
      <c r="AG13" s="144" t="s">
        <v>1254</v>
      </c>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row>
    <row r="14" spans="1:60" outlineLevel="2" x14ac:dyDescent="0.25">
      <c r="A14" s="151"/>
      <c r="B14" s="152"/>
      <c r="C14" s="266" t="s">
        <v>1266</v>
      </c>
      <c r="D14" s="267"/>
      <c r="E14" s="267"/>
      <c r="F14" s="267"/>
      <c r="G14" s="267"/>
      <c r="H14" s="154"/>
      <c r="I14" s="154"/>
      <c r="J14" s="154"/>
      <c r="K14" s="154"/>
      <c r="L14" s="154"/>
      <c r="M14" s="154"/>
      <c r="N14" s="153"/>
      <c r="O14" s="153"/>
      <c r="P14" s="153"/>
      <c r="Q14" s="153"/>
      <c r="R14" s="154"/>
      <c r="S14" s="154"/>
      <c r="T14" s="154"/>
      <c r="U14" s="154"/>
      <c r="V14" s="154"/>
      <c r="W14" s="154"/>
      <c r="X14" s="154"/>
      <c r="Y14" s="154"/>
      <c r="Z14" s="144"/>
      <c r="AA14" s="144"/>
      <c r="AB14" s="144"/>
      <c r="AC14" s="144"/>
      <c r="AD14" s="144"/>
      <c r="AE14" s="144"/>
      <c r="AF14" s="144"/>
      <c r="AG14" s="144" t="s">
        <v>1260</v>
      </c>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row>
    <row r="15" spans="1:60" outlineLevel="1" x14ac:dyDescent="0.25">
      <c r="A15" s="173">
        <v>5</v>
      </c>
      <c r="B15" s="174" t="s">
        <v>1267</v>
      </c>
      <c r="C15" s="183" t="s">
        <v>1268</v>
      </c>
      <c r="D15" s="175" t="s">
        <v>340</v>
      </c>
      <c r="E15" s="176">
        <v>24</v>
      </c>
      <c r="F15" s="177">
        <f t="shared" ref="F15:F46" si="0">H15+J15</f>
        <v>0</v>
      </c>
      <c r="G15" s="177">
        <f t="shared" ref="G15:G46" si="1">ROUND(E15*F15,2)</f>
        <v>0</v>
      </c>
      <c r="H15" s="178"/>
      <c r="I15" s="177">
        <f t="shared" ref="I15:I46" si="2">ROUND(E15*H15,2)</f>
        <v>0</v>
      </c>
      <c r="J15" s="178"/>
      <c r="K15" s="179">
        <f t="shared" ref="K15:K46" si="3">ROUND(E15*J15,2)</f>
        <v>0</v>
      </c>
      <c r="L15" s="154">
        <v>21</v>
      </c>
      <c r="M15" s="154">
        <f t="shared" ref="M15:M46" si="4">G15*(1+L15/100)</f>
        <v>0</v>
      </c>
      <c r="N15" s="153">
        <v>0</v>
      </c>
      <c r="O15" s="153">
        <f t="shared" ref="O15:O46" si="5">ROUND(E15*N15,2)</f>
        <v>0</v>
      </c>
      <c r="P15" s="153">
        <v>0</v>
      </c>
      <c r="Q15" s="153">
        <f t="shared" ref="Q15:Q46" si="6">ROUND(E15*P15,2)</f>
        <v>0</v>
      </c>
      <c r="R15" s="154"/>
      <c r="S15" s="154" t="s">
        <v>1258</v>
      </c>
      <c r="T15" s="154" t="s">
        <v>1258</v>
      </c>
      <c r="U15" s="154">
        <v>0.12317</v>
      </c>
      <c r="V15" s="154">
        <f t="shared" ref="V15:V46" si="7">ROUND(E15*U15,2)</f>
        <v>2.96</v>
      </c>
      <c r="W15" s="154"/>
      <c r="X15" s="154" t="s">
        <v>281</v>
      </c>
      <c r="Y15" s="154" t="s">
        <v>282</v>
      </c>
      <c r="Z15" s="144"/>
      <c r="AA15" s="144"/>
      <c r="AB15" s="144"/>
      <c r="AC15" s="144"/>
      <c r="AD15" s="144"/>
      <c r="AE15" s="144"/>
      <c r="AF15" s="144"/>
      <c r="AG15" s="144" t="s">
        <v>1263</v>
      </c>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row>
    <row r="16" spans="1:60" outlineLevel="1" x14ac:dyDescent="0.25">
      <c r="A16" s="173">
        <v>6</v>
      </c>
      <c r="B16" s="174" t="s">
        <v>1269</v>
      </c>
      <c r="C16" s="183" t="s">
        <v>1270</v>
      </c>
      <c r="D16" s="175" t="s">
        <v>408</v>
      </c>
      <c r="E16" s="176">
        <v>5</v>
      </c>
      <c r="F16" s="177">
        <f t="shared" si="0"/>
        <v>0</v>
      </c>
      <c r="G16" s="177">
        <f t="shared" si="1"/>
        <v>0</v>
      </c>
      <c r="H16" s="178"/>
      <c r="I16" s="177">
        <f t="shared" si="2"/>
        <v>0</v>
      </c>
      <c r="J16" s="178"/>
      <c r="K16" s="179">
        <f t="shared" si="3"/>
        <v>0</v>
      </c>
      <c r="L16" s="154">
        <v>21</v>
      </c>
      <c r="M16" s="154">
        <f t="shared" si="4"/>
        <v>0</v>
      </c>
      <c r="N16" s="153">
        <v>1.0200000000000001E-3</v>
      </c>
      <c r="O16" s="153">
        <f t="shared" si="5"/>
        <v>0.01</v>
      </c>
      <c r="P16" s="153">
        <v>0</v>
      </c>
      <c r="Q16" s="153">
        <f t="shared" si="6"/>
        <v>0</v>
      </c>
      <c r="R16" s="154" t="s">
        <v>1257</v>
      </c>
      <c r="S16" s="154" t="s">
        <v>1258</v>
      </c>
      <c r="T16" s="154" t="s">
        <v>1258</v>
      </c>
      <c r="U16" s="154">
        <v>0</v>
      </c>
      <c r="V16" s="154">
        <f t="shared" si="7"/>
        <v>0</v>
      </c>
      <c r="W16" s="154"/>
      <c r="X16" s="154" t="s">
        <v>608</v>
      </c>
      <c r="Y16" s="154" t="s">
        <v>282</v>
      </c>
      <c r="Z16" s="144"/>
      <c r="AA16" s="144"/>
      <c r="AB16" s="144"/>
      <c r="AC16" s="144"/>
      <c r="AD16" s="144"/>
      <c r="AE16" s="144"/>
      <c r="AF16" s="144"/>
      <c r="AG16" s="144" t="s">
        <v>1254</v>
      </c>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row>
    <row r="17" spans="1:60" outlineLevel="1" x14ac:dyDescent="0.25">
      <c r="A17" s="173">
        <v>7</v>
      </c>
      <c r="B17" s="174" t="s">
        <v>1271</v>
      </c>
      <c r="C17" s="183" t="s">
        <v>1272</v>
      </c>
      <c r="D17" s="175" t="s">
        <v>408</v>
      </c>
      <c r="E17" s="176">
        <v>10</v>
      </c>
      <c r="F17" s="177">
        <f t="shared" si="0"/>
        <v>0</v>
      </c>
      <c r="G17" s="177">
        <f t="shared" si="1"/>
        <v>0</v>
      </c>
      <c r="H17" s="178"/>
      <c r="I17" s="177">
        <f t="shared" si="2"/>
        <v>0</v>
      </c>
      <c r="J17" s="178"/>
      <c r="K17" s="179">
        <f t="shared" si="3"/>
        <v>0</v>
      </c>
      <c r="L17" s="154">
        <v>21</v>
      </c>
      <c r="M17" s="154">
        <f t="shared" si="4"/>
        <v>0</v>
      </c>
      <c r="N17" s="153">
        <v>2.5000000000000001E-4</v>
      </c>
      <c r="O17" s="153">
        <f t="shared" si="5"/>
        <v>0</v>
      </c>
      <c r="P17" s="153">
        <v>0</v>
      </c>
      <c r="Q17" s="153">
        <f t="shared" si="6"/>
        <v>0</v>
      </c>
      <c r="R17" s="154" t="s">
        <v>1257</v>
      </c>
      <c r="S17" s="154" t="s">
        <v>1258</v>
      </c>
      <c r="T17" s="154" t="s">
        <v>1258</v>
      </c>
      <c r="U17" s="154">
        <v>0</v>
      </c>
      <c r="V17" s="154">
        <f t="shared" si="7"/>
        <v>0</v>
      </c>
      <c r="W17" s="154"/>
      <c r="X17" s="154" t="s">
        <v>608</v>
      </c>
      <c r="Y17" s="154" t="s">
        <v>282</v>
      </c>
      <c r="Z17" s="144"/>
      <c r="AA17" s="144"/>
      <c r="AB17" s="144"/>
      <c r="AC17" s="144"/>
      <c r="AD17" s="144"/>
      <c r="AE17" s="144"/>
      <c r="AF17" s="144"/>
      <c r="AG17" s="144" t="s">
        <v>1254</v>
      </c>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row>
    <row r="18" spans="1:60" outlineLevel="1" x14ac:dyDescent="0.25">
      <c r="A18" s="173">
        <v>8</v>
      </c>
      <c r="B18" s="174" t="s">
        <v>1273</v>
      </c>
      <c r="C18" s="183" t="s">
        <v>1274</v>
      </c>
      <c r="D18" s="175" t="s">
        <v>408</v>
      </c>
      <c r="E18" s="176">
        <v>6</v>
      </c>
      <c r="F18" s="177">
        <f t="shared" si="0"/>
        <v>0</v>
      </c>
      <c r="G18" s="177">
        <f t="shared" si="1"/>
        <v>0</v>
      </c>
      <c r="H18" s="178"/>
      <c r="I18" s="177">
        <f t="shared" si="2"/>
        <v>0</v>
      </c>
      <c r="J18" s="178"/>
      <c r="K18" s="179">
        <f t="shared" si="3"/>
        <v>0</v>
      </c>
      <c r="L18" s="154">
        <v>21</v>
      </c>
      <c r="M18" s="154">
        <f t="shared" si="4"/>
        <v>0</v>
      </c>
      <c r="N18" s="153">
        <v>0</v>
      </c>
      <c r="O18" s="153">
        <f t="shared" si="5"/>
        <v>0</v>
      </c>
      <c r="P18" s="153">
        <v>0</v>
      </c>
      <c r="Q18" s="153">
        <f t="shared" si="6"/>
        <v>0</v>
      </c>
      <c r="R18" s="154" t="s">
        <v>1257</v>
      </c>
      <c r="S18" s="154" t="s">
        <v>1258</v>
      </c>
      <c r="T18" s="154" t="s">
        <v>1258</v>
      </c>
      <c r="U18" s="154">
        <v>0</v>
      </c>
      <c r="V18" s="154">
        <f t="shared" si="7"/>
        <v>0</v>
      </c>
      <c r="W18" s="154"/>
      <c r="X18" s="154" t="s">
        <v>608</v>
      </c>
      <c r="Y18" s="154" t="s">
        <v>282</v>
      </c>
      <c r="Z18" s="144"/>
      <c r="AA18" s="144"/>
      <c r="AB18" s="144"/>
      <c r="AC18" s="144"/>
      <c r="AD18" s="144"/>
      <c r="AE18" s="144"/>
      <c r="AF18" s="144"/>
      <c r="AG18" s="144" t="s">
        <v>1254</v>
      </c>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row>
    <row r="19" spans="1:60" outlineLevel="1" x14ac:dyDescent="0.25">
      <c r="A19" s="173">
        <v>9</v>
      </c>
      <c r="B19" s="174" t="s">
        <v>1275</v>
      </c>
      <c r="C19" s="183" t="s">
        <v>1276</v>
      </c>
      <c r="D19" s="175" t="s">
        <v>408</v>
      </c>
      <c r="E19" s="176">
        <v>6</v>
      </c>
      <c r="F19" s="177">
        <f t="shared" si="0"/>
        <v>0</v>
      </c>
      <c r="G19" s="177">
        <f t="shared" si="1"/>
        <v>0</v>
      </c>
      <c r="H19" s="178"/>
      <c r="I19" s="177">
        <f t="shared" si="2"/>
        <v>0</v>
      </c>
      <c r="J19" s="178"/>
      <c r="K19" s="179">
        <f t="shared" si="3"/>
        <v>0</v>
      </c>
      <c r="L19" s="154">
        <v>21</v>
      </c>
      <c r="M19" s="154">
        <f t="shared" si="4"/>
        <v>0</v>
      </c>
      <c r="N19" s="153">
        <v>0</v>
      </c>
      <c r="O19" s="153">
        <f t="shared" si="5"/>
        <v>0</v>
      </c>
      <c r="P19" s="153">
        <v>0</v>
      </c>
      <c r="Q19" s="153">
        <f t="shared" si="6"/>
        <v>0</v>
      </c>
      <c r="R19" s="154"/>
      <c r="S19" s="154" t="s">
        <v>1258</v>
      </c>
      <c r="T19" s="154" t="s">
        <v>1258</v>
      </c>
      <c r="U19" s="154">
        <v>0.10167</v>
      </c>
      <c r="V19" s="154">
        <f t="shared" si="7"/>
        <v>0.61</v>
      </c>
      <c r="W19" s="154"/>
      <c r="X19" s="154" t="s">
        <v>281</v>
      </c>
      <c r="Y19" s="154" t="s">
        <v>282</v>
      </c>
      <c r="Z19" s="144"/>
      <c r="AA19" s="144"/>
      <c r="AB19" s="144"/>
      <c r="AC19" s="144"/>
      <c r="AD19" s="144"/>
      <c r="AE19" s="144"/>
      <c r="AF19" s="144"/>
      <c r="AG19" s="144" t="s">
        <v>1263</v>
      </c>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row>
    <row r="20" spans="1:60" outlineLevel="1" x14ac:dyDescent="0.25">
      <c r="A20" s="173">
        <v>10</v>
      </c>
      <c r="B20" s="174" t="s">
        <v>1277</v>
      </c>
      <c r="C20" s="183" t="s">
        <v>1278</v>
      </c>
      <c r="D20" s="175" t="s">
        <v>408</v>
      </c>
      <c r="E20" s="176">
        <v>5</v>
      </c>
      <c r="F20" s="177">
        <f t="shared" si="0"/>
        <v>0</v>
      </c>
      <c r="G20" s="177">
        <f t="shared" si="1"/>
        <v>0</v>
      </c>
      <c r="H20" s="178"/>
      <c r="I20" s="177">
        <f t="shared" si="2"/>
        <v>0</v>
      </c>
      <c r="J20" s="178"/>
      <c r="K20" s="179">
        <f t="shared" si="3"/>
        <v>0</v>
      </c>
      <c r="L20" s="154">
        <v>21</v>
      </c>
      <c r="M20" s="154">
        <f t="shared" si="4"/>
        <v>0</v>
      </c>
      <c r="N20" s="153">
        <v>0</v>
      </c>
      <c r="O20" s="153">
        <f t="shared" si="5"/>
        <v>0</v>
      </c>
      <c r="P20" s="153">
        <v>0</v>
      </c>
      <c r="Q20" s="153">
        <f t="shared" si="6"/>
        <v>0</v>
      </c>
      <c r="R20" s="154"/>
      <c r="S20" s="154" t="s">
        <v>1258</v>
      </c>
      <c r="T20" s="154" t="s">
        <v>1258</v>
      </c>
      <c r="U20" s="154">
        <v>0.871</v>
      </c>
      <c r="V20" s="154">
        <f t="shared" si="7"/>
        <v>4.3600000000000003</v>
      </c>
      <c r="W20" s="154"/>
      <c r="X20" s="154" t="s">
        <v>281</v>
      </c>
      <c r="Y20" s="154" t="s">
        <v>282</v>
      </c>
      <c r="Z20" s="144"/>
      <c r="AA20" s="144"/>
      <c r="AB20" s="144"/>
      <c r="AC20" s="144"/>
      <c r="AD20" s="144"/>
      <c r="AE20" s="144"/>
      <c r="AF20" s="144"/>
      <c r="AG20" s="144" t="s">
        <v>1263</v>
      </c>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row>
    <row r="21" spans="1:60" outlineLevel="1" x14ac:dyDescent="0.25">
      <c r="A21" s="173">
        <v>11</v>
      </c>
      <c r="B21" s="174" t="s">
        <v>1279</v>
      </c>
      <c r="C21" s="183" t="s">
        <v>1280</v>
      </c>
      <c r="D21" s="175" t="s">
        <v>340</v>
      </c>
      <c r="E21" s="176">
        <v>115</v>
      </c>
      <c r="F21" s="177">
        <f t="shared" si="0"/>
        <v>0</v>
      </c>
      <c r="G21" s="177">
        <f t="shared" si="1"/>
        <v>0</v>
      </c>
      <c r="H21" s="178"/>
      <c r="I21" s="177">
        <f t="shared" si="2"/>
        <v>0</v>
      </c>
      <c r="J21" s="178"/>
      <c r="K21" s="179">
        <f t="shared" si="3"/>
        <v>0</v>
      </c>
      <c r="L21" s="154">
        <v>21</v>
      </c>
      <c r="M21" s="154">
        <f t="shared" si="4"/>
        <v>0</v>
      </c>
      <c r="N21" s="153">
        <v>1.2999999999999999E-4</v>
      </c>
      <c r="O21" s="153">
        <f t="shared" si="5"/>
        <v>0.01</v>
      </c>
      <c r="P21" s="153">
        <v>0</v>
      </c>
      <c r="Q21" s="153">
        <f t="shared" si="6"/>
        <v>0</v>
      </c>
      <c r="R21" s="154" t="s">
        <v>1257</v>
      </c>
      <c r="S21" s="154" t="s">
        <v>1258</v>
      </c>
      <c r="T21" s="154" t="s">
        <v>1258</v>
      </c>
      <c r="U21" s="154">
        <v>0</v>
      </c>
      <c r="V21" s="154">
        <f t="shared" si="7"/>
        <v>0</v>
      </c>
      <c r="W21" s="154"/>
      <c r="X21" s="154" t="s">
        <v>608</v>
      </c>
      <c r="Y21" s="154" t="s">
        <v>282</v>
      </c>
      <c r="Z21" s="144"/>
      <c r="AA21" s="144"/>
      <c r="AB21" s="144"/>
      <c r="AC21" s="144"/>
      <c r="AD21" s="144"/>
      <c r="AE21" s="144"/>
      <c r="AF21" s="144"/>
      <c r="AG21" s="144" t="s">
        <v>1254</v>
      </c>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row>
    <row r="22" spans="1:60" outlineLevel="1" x14ac:dyDescent="0.25">
      <c r="A22" s="173">
        <v>12</v>
      </c>
      <c r="B22" s="174" t="s">
        <v>1281</v>
      </c>
      <c r="C22" s="183" t="s">
        <v>1282</v>
      </c>
      <c r="D22" s="175" t="s">
        <v>340</v>
      </c>
      <c r="E22" s="176">
        <v>115</v>
      </c>
      <c r="F22" s="177">
        <f t="shared" si="0"/>
        <v>0</v>
      </c>
      <c r="G22" s="177">
        <f t="shared" si="1"/>
        <v>0</v>
      </c>
      <c r="H22" s="178"/>
      <c r="I22" s="177">
        <f t="shared" si="2"/>
        <v>0</v>
      </c>
      <c r="J22" s="178"/>
      <c r="K22" s="179">
        <f t="shared" si="3"/>
        <v>0</v>
      </c>
      <c r="L22" s="154">
        <v>21</v>
      </c>
      <c r="M22" s="154">
        <f t="shared" si="4"/>
        <v>0</v>
      </c>
      <c r="N22" s="153">
        <v>0</v>
      </c>
      <c r="O22" s="153">
        <f t="shared" si="5"/>
        <v>0</v>
      </c>
      <c r="P22" s="153">
        <v>0</v>
      </c>
      <c r="Q22" s="153">
        <f t="shared" si="6"/>
        <v>0</v>
      </c>
      <c r="R22" s="154"/>
      <c r="S22" s="154" t="s">
        <v>1258</v>
      </c>
      <c r="T22" s="154" t="s">
        <v>1258</v>
      </c>
      <c r="U22" s="154">
        <v>0.49717</v>
      </c>
      <c r="V22" s="154">
        <f t="shared" si="7"/>
        <v>57.17</v>
      </c>
      <c r="W22" s="154"/>
      <c r="X22" s="154" t="s">
        <v>281</v>
      </c>
      <c r="Y22" s="154" t="s">
        <v>282</v>
      </c>
      <c r="Z22" s="144"/>
      <c r="AA22" s="144"/>
      <c r="AB22" s="144"/>
      <c r="AC22" s="144"/>
      <c r="AD22" s="144"/>
      <c r="AE22" s="144"/>
      <c r="AF22" s="144"/>
      <c r="AG22" s="144" t="s">
        <v>1263</v>
      </c>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row>
    <row r="23" spans="1:60" outlineLevel="1" x14ac:dyDescent="0.25">
      <c r="A23" s="173">
        <v>13</v>
      </c>
      <c r="B23" s="174" t="s">
        <v>1283</v>
      </c>
      <c r="C23" s="183" t="s">
        <v>1284</v>
      </c>
      <c r="D23" s="175" t="s">
        <v>408</v>
      </c>
      <c r="E23" s="176">
        <v>10</v>
      </c>
      <c r="F23" s="177">
        <f t="shared" si="0"/>
        <v>0</v>
      </c>
      <c r="G23" s="177">
        <f t="shared" si="1"/>
        <v>0</v>
      </c>
      <c r="H23" s="178"/>
      <c r="I23" s="177">
        <f t="shared" si="2"/>
        <v>0</v>
      </c>
      <c r="J23" s="178"/>
      <c r="K23" s="179">
        <f t="shared" si="3"/>
        <v>0</v>
      </c>
      <c r="L23" s="154">
        <v>21</v>
      </c>
      <c r="M23" s="154">
        <f t="shared" si="4"/>
        <v>0</v>
      </c>
      <c r="N23" s="153">
        <v>2.1000000000000001E-4</v>
      </c>
      <c r="O23" s="153">
        <f t="shared" si="5"/>
        <v>0</v>
      </c>
      <c r="P23" s="153">
        <v>0</v>
      </c>
      <c r="Q23" s="153">
        <f t="shared" si="6"/>
        <v>0</v>
      </c>
      <c r="R23" s="154" t="s">
        <v>1257</v>
      </c>
      <c r="S23" s="154" t="s">
        <v>1258</v>
      </c>
      <c r="T23" s="154" t="s">
        <v>1258</v>
      </c>
      <c r="U23" s="154">
        <v>0</v>
      </c>
      <c r="V23" s="154">
        <f t="shared" si="7"/>
        <v>0</v>
      </c>
      <c r="W23" s="154"/>
      <c r="X23" s="154" t="s">
        <v>608</v>
      </c>
      <c r="Y23" s="154" t="s">
        <v>282</v>
      </c>
      <c r="Z23" s="144"/>
      <c r="AA23" s="144"/>
      <c r="AB23" s="144"/>
      <c r="AC23" s="144"/>
      <c r="AD23" s="144"/>
      <c r="AE23" s="144"/>
      <c r="AF23" s="144"/>
      <c r="AG23" s="144" t="s">
        <v>1254</v>
      </c>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row>
    <row r="24" spans="1:60" outlineLevel="1" x14ac:dyDescent="0.25">
      <c r="A24" s="173">
        <v>14</v>
      </c>
      <c r="B24" s="174" t="s">
        <v>1285</v>
      </c>
      <c r="C24" s="183" t="s">
        <v>1286</v>
      </c>
      <c r="D24" s="175" t="s">
        <v>408</v>
      </c>
      <c r="E24" s="176">
        <v>12</v>
      </c>
      <c r="F24" s="177">
        <f t="shared" si="0"/>
        <v>0</v>
      </c>
      <c r="G24" s="177">
        <f t="shared" si="1"/>
        <v>0</v>
      </c>
      <c r="H24" s="178"/>
      <c r="I24" s="177">
        <f t="shared" si="2"/>
        <v>0</v>
      </c>
      <c r="J24" s="178"/>
      <c r="K24" s="179">
        <f t="shared" si="3"/>
        <v>0</v>
      </c>
      <c r="L24" s="154">
        <v>21</v>
      </c>
      <c r="M24" s="154">
        <f t="shared" si="4"/>
        <v>0</v>
      </c>
      <c r="N24" s="153">
        <v>2.1000000000000001E-4</v>
      </c>
      <c r="O24" s="153">
        <f t="shared" si="5"/>
        <v>0</v>
      </c>
      <c r="P24" s="153">
        <v>0</v>
      </c>
      <c r="Q24" s="153">
        <f t="shared" si="6"/>
        <v>0</v>
      </c>
      <c r="R24" s="154" t="s">
        <v>1257</v>
      </c>
      <c r="S24" s="154" t="s">
        <v>1258</v>
      </c>
      <c r="T24" s="154" t="s">
        <v>1258</v>
      </c>
      <c r="U24" s="154">
        <v>0</v>
      </c>
      <c r="V24" s="154">
        <f t="shared" si="7"/>
        <v>0</v>
      </c>
      <c r="W24" s="154"/>
      <c r="X24" s="154" t="s">
        <v>608</v>
      </c>
      <c r="Y24" s="154" t="s">
        <v>282</v>
      </c>
      <c r="Z24" s="144"/>
      <c r="AA24" s="144"/>
      <c r="AB24" s="144"/>
      <c r="AC24" s="144"/>
      <c r="AD24" s="144"/>
      <c r="AE24" s="144"/>
      <c r="AF24" s="144"/>
      <c r="AG24" s="144" t="s">
        <v>1254</v>
      </c>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row>
    <row r="25" spans="1:60" outlineLevel="1" x14ac:dyDescent="0.25">
      <c r="A25" s="173">
        <v>15</v>
      </c>
      <c r="B25" s="174" t="s">
        <v>1287</v>
      </c>
      <c r="C25" s="183" t="s">
        <v>1288</v>
      </c>
      <c r="D25" s="175" t="s">
        <v>408</v>
      </c>
      <c r="E25" s="176">
        <v>5</v>
      </c>
      <c r="F25" s="177">
        <f t="shared" si="0"/>
        <v>0</v>
      </c>
      <c r="G25" s="177">
        <f t="shared" si="1"/>
        <v>0</v>
      </c>
      <c r="H25" s="178"/>
      <c r="I25" s="177">
        <f t="shared" si="2"/>
        <v>0</v>
      </c>
      <c r="J25" s="178"/>
      <c r="K25" s="179">
        <f t="shared" si="3"/>
        <v>0</v>
      </c>
      <c r="L25" s="154">
        <v>21</v>
      </c>
      <c r="M25" s="154">
        <f t="shared" si="4"/>
        <v>0</v>
      </c>
      <c r="N25" s="153">
        <v>1E-4</v>
      </c>
      <c r="O25" s="153">
        <f t="shared" si="5"/>
        <v>0</v>
      </c>
      <c r="P25" s="153">
        <v>0</v>
      </c>
      <c r="Q25" s="153">
        <f t="shared" si="6"/>
        <v>0</v>
      </c>
      <c r="R25" s="154"/>
      <c r="S25" s="154" t="s">
        <v>279</v>
      </c>
      <c r="T25" s="154" t="s">
        <v>280</v>
      </c>
      <c r="U25" s="154">
        <v>0</v>
      </c>
      <c r="V25" s="154">
        <f t="shared" si="7"/>
        <v>0</v>
      </c>
      <c r="W25" s="154"/>
      <c r="X25" s="154" t="s">
        <v>608</v>
      </c>
      <c r="Y25" s="154" t="s">
        <v>282</v>
      </c>
      <c r="Z25" s="144"/>
      <c r="AA25" s="144"/>
      <c r="AB25" s="144"/>
      <c r="AC25" s="144"/>
      <c r="AD25" s="144"/>
      <c r="AE25" s="144"/>
      <c r="AF25" s="144"/>
      <c r="AG25" s="144" t="s">
        <v>1254</v>
      </c>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row>
    <row r="26" spans="1:60" outlineLevel="1" x14ac:dyDescent="0.25">
      <c r="A26" s="173">
        <v>16</v>
      </c>
      <c r="B26" s="174" t="s">
        <v>1289</v>
      </c>
      <c r="C26" s="183" t="s">
        <v>1290</v>
      </c>
      <c r="D26" s="175" t="s">
        <v>408</v>
      </c>
      <c r="E26" s="176">
        <v>39</v>
      </c>
      <c r="F26" s="177">
        <f t="shared" si="0"/>
        <v>0</v>
      </c>
      <c r="G26" s="177">
        <f t="shared" si="1"/>
        <v>0</v>
      </c>
      <c r="H26" s="178"/>
      <c r="I26" s="177">
        <f t="shared" si="2"/>
        <v>0</v>
      </c>
      <c r="J26" s="178"/>
      <c r="K26" s="179">
        <f t="shared" si="3"/>
        <v>0</v>
      </c>
      <c r="L26" s="154">
        <v>21</v>
      </c>
      <c r="M26" s="154">
        <f t="shared" si="4"/>
        <v>0</v>
      </c>
      <c r="N26" s="153">
        <v>1.2999999999999999E-4</v>
      </c>
      <c r="O26" s="153">
        <f t="shared" si="5"/>
        <v>0.01</v>
      </c>
      <c r="P26" s="153">
        <v>0</v>
      </c>
      <c r="Q26" s="153">
        <f t="shared" si="6"/>
        <v>0</v>
      </c>
      <c r="R26" s="154" t="s">
        <v>1257</v>
      </c>
      <c r="S26" s="154" t="s">
        <v>1258</v>
      </c>
      <c r="T26" s="154" t="s">
        <v>1258</v>
      </c>
      <c r="U26" s="154">
        <v>0</v>
      </c>
      <c r="V26" s="154">
        <f t="shared" si="7"/>
        <v>0</v>
      </c>
      <c r="W26" s="154"/>
      <c r="X26" s="154" t="s">
        <v>608</v>
      </c>
      <c r="Y26" s="154" t="s">
        <v>282</v>
      </c>
      <c r="Z26" s="144"/>
      <c r="AA26" s="144"/>
      <c r="AB26" s="144"/>
      <c r="AC26" s="144"/>
      <c r="AD26" s="144"/>
      <c r="AE26" s="144"/>
      <c r="AF26" s="144"/>
      <c r="AG26" s="144" t="s">
        <v>1254</v>
      </c>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row>
    <row r="27" spans="1:60" outlineLevel="1" x14ac:dyDescent="0.25">
      <c r="A27" s="173">
        <v>17</v>
      </c>
      <c r="B27" s="174" t="s">
        <v>1291</v>
      </c>
      <c r="C27" s="183" t="s">
        <v>1292</v>
      </c>
      <c r="D27" s="175" t="s">
        <v>408</v>
      </c>
      <c r="E27" s="176">
        <v>5</v>
      </c>
      <c r="F27" s="177">
        <f t="shared" si="0"/>
        <v>0</v>
      </c>
      <c r="G27" s="177">
        <f t="shared" si="1"/>
        <v>0</v>
      </c>
      <c r="H27" s="178"/>
      <c r="I27" s="177">
        <f t="shared" si="2"/>
        <v>0</v>
      </c>
      <c r="J27" s="178"/>
      <c r="K27" s="179">
        <f t="shared" si="3"/>
        <v>0</v>
      </c>
      <c r="L27" s="154">
        <v>21</v>
      </c>
      <c r="M27" s="154">
        <f t="shared" si="4"/>
        <v>0</v>
      </c>
      <c r="N27" s="153">
        <v>2.0000000000000001E-4</v>
      </c>
      <c r="O27" s="153">
        <f t="shared" si="5"/>
        <v>0</v>
      </c>
      <c r="P27" s="153">
        <v>0</v>
      </c>
      <c r="Q27" s="153">
        <f t="shared" si="6"/>
        <v>0</v>
      </c>
      <c r="R27" s="154" t="s">
        <v>1257</v>
      </c>
      <c r="S27" s="154" t="s">
        <v>1258</v>
      </c>
      <c r="T27" s="154" t="s">
        <v>1258</v>
      </c>
      <c r="U27" s="154">
        <v>0</v>
      </c>
      <c r="V27" s="154">
        <f t="shared" si="7"/>
        <v>0</v>
      </c>
      <c r="W27" s="154"/>
      <c r="X27" s="154" t="s">
        <v>608</v>
      </c>
      <c r="Y27" s="154" t="s">
        <v>282</v>
      </c>
      <c r="Z27" s="144"/>
      <c r="AA27" s="144"/>
      <c r="AB27" s="144"/>
      <c r="AC27" s="144"/>
      <c r="AD27" s="144"/>
      <c r="AE27" s="144"/>
      <c r="AF27" s="144"/>
      <c r="AG27" s="144" t="s">
        <v>1254</v>
      </c>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row>
    <row r="28" spans="1:60" outlineLevel="1" x14ac:dyDescent="0.25">
      <c r="A28" s="173">
        <v>18</v>
      </c>
      <c r="B28" s="174" t="s">
        <v>1293</v>
      </c>
      <c r="C28" s="183" t="s">
        <v>1294</v>
      </c>
      <c r="D28" s="175" t="s">
        <v>408</v>
      </c>
      <c r="E28" s="176">
        <v>2</v>
      </c>
      <c r="F28" s="177">
        <f t="shared" si="0"/>
        <v>0</v>
      </c>
      <c r="G28" s="177">
        <f t="shared" si="1"/>
        <v>0</v>
      </c>
      <c r="H28" s="178"/>
      <c r="I28" s="177">
        <f t="shared" si="2"/>
        <v>0</v>
      </c>
      <c r="J28" s="178"/>
      <c r="K28" s="179">
        <f t="shared" si="3"/>
        <v>0</v>
      </c>
      <c r="L28" s="154">
        <v>21</v>
      </c>
      <c r="M28" s="154">
        <f t="shared" si="4"/>
        <v>0</v>
      </c>
      <c r="N28" s="153">
        <v>1.2999999999999999E-4</v>
      </c>
      <c r="O28" s="153">
        <f t="shared" si="5"/>
        <v>0</v>
      </c>
      <c r="P28" s="153">
        <v>0</v>
      </c>
      <c r="Q28" s="153">
        <f t="shared" si="6"/>
        <v>0</v>
      </c>
      <c r="R28" s="154" t="s">
        <v>1257</v>
      </c>
      <c r="S28" s="154" t="s">
        <v>1258</v>
      </c>
      <c r="T28" s="154" t="s">
        <v>1258</v>
      </c>
      <c r="U28" s="154">
        <v>0</v>
      </c>
      <c r="V28" s="154">
        <f t="shared" si="7"/>
        <v>0</v>
      </c>
      <c r="W28" s="154"/>
      <c r="X28" s="154" t="s">
        <v>608</v>
      </c>
      <c r="Y28" s="154" t="s">
        <v>282</v>
      </c>
      <c r="Z28" s="144"/>
      <c r="AA28" s="144"/>
      <c r="AB28" s="144"/>
      <c r="AC28" s="144"/>
      <c r="AD28" s="144"/>
      <c r="AE28" s="144"/>
      <c r="AF28" s="144"/>
      <c r="AG28" s="144" t="s">
        <v>1254</v>
      </c>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row>
    <row r="29" spans="1:60" outlineLevel="1" x14ac:dyDescent="0.25">
      <c r="A29" s="173">
        <v>19</v>
      </c>
      <c r="B29" s="174" t="s">
        <v>1295</v>
      </c>
      <c r="C29" s="183" t="s">
        <v>1296</v>
      </c>
      <c r="D29" s="175" t="s">
        <v>408</v>
      </c>
      <c r="E29" s="176">
        <v>51</v>
      </c>
      <c r="F29" s="177">
        <f t="shared" si="0"/>
        <v>0</v>
      </c>
      <c r="G29" s="177">
        <f t="shared" si="1"/>
        <v>0</v>
      </c>
      <c r="H29" s="178"/>
      <c r="I29" s="177">
        <f t="shared" si="2"/>
        <v>0</v>
      </c>
      <c r="J29" s="178"/>
      <c r="K29" s="179">
        <f t="shared" si="3"/>
        <v>0</v>
      </c>
      <c r="L29" s="154">
        <v>21</v>
      </c>
      <c r="M29" s="154">
        <f t="shared" si="4"/>
        <v>0</v>
      </c>
      <c r="N29" s="153">
        <v>0</v>
      </c>
      <c r="O29" s="153">
        <f t="shared" si="5"/>
        <v>0</v>
      </c>
      <c r="P29" s="153">
        <v>0</v>
      </c>
      <c r="Q29" s="153">
        <f t="shared" si="6"/>
        <v>0</v>
      </c>
      <c r="R29" s="154"/>
      <c r="S29" s="154" t="s">
        <v>1258</v>
      </c>
      <c r="T29" s="154" t="s">
        <v>1258</v>
      </c>
      <c r="U29" s="154">
        <v>0.24399999999999999</v>
      </c>
      <c r="V29" s="154">
        <f t="shared" si="7"/>
        <v>12.44</v>
      </c>
      <c r="W29" s="154"/>
      <c r="X29" s="154" t="s">
        <v>281</v>
      </c>
      <c r="Y29" s="154" t="s">
        <v>282</v>
      </c>
      <c r="Z29" s="144"/>
      <c r="AA29" s="144"/>
      <c r="AB29" s="144"/>
      <c r="AC29" s="144"/>
      <c r="AD29" s="144"/>
      <c r="AE29" s="144"/>
      <c r="AF29" s="144"/>
      <c r="AG29" s="144" t="s">
        <v>1263</v>
      </c>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row>
    <row r="30" spans="1:60" outlineLevel="1" x14ac:dyDescent="0.25">
      <c r="A30" s="173">
        <v>20</v>
      </c>
      <c r="B30" s="174" t="s">
        <v>1297</v>
      </c>
      <c r="C30" s="183" t="s">
        <v>1298</v>
      </c>
      <c r="D30" s="175" t="s">
        <v>408</v>
      </c>
      <c r="E30" s="176">
        <v>6</v>
      </c>
      <c r="F30" s="177">
        <f t="shared" si="0"/>
        <v>0</v>
      </c>
      <c r="G30" s="177">
        <f t="shared" si="1"/>
        <v>0</v>
      </c>
      <c r="H30" s="178"/>
      <c r="I30" s="177">
        <f t="shared" si="2"/>
        <v>0</v>
      </c>
      <c r="J30" s="178"/>
      <c r="K30" s="179">
        <f t="shared" si="3"/>
        <v>0</v>
      </c>
      <c r="L30" s="154">
        <v>21</v>
      </c>
      <c r="M30" s="154">
        <f t="shared" si="4"/>
        <v>0</v>
      </c>
      <c r="N30" s="153">
        <v>0</v>
      </c>
      <c r="O30" s="153">
        <f t="shared" si="5"/>
        <v>0</v>
      </c>
      <c r="P30" s="153">
        <v>0</v>
      </c>
      <c r="Q30" s="153">
        <f t="shared" si="6"/>
        <v>0</v>
      </c>
      <c r="R30" s="154"/>
      <c r="S30" s="154" t="s">
        <v>1258</v>
      </c>
      <c r="T30" s="154" t="s">
        <v>1258</v>
      </c>
      <c r="U30" s="154">
        <v>0.35216999999999998</v>
      </c>
      <c r="V30" s="154">
        <f t="shared" si="7"/>
        <v>2.11</v>
      </c>
      <c r="W30" s="154"/>
      <c r="X30" s="154" t="s">
        <v>281</v>
      </c>
      <c r="Y30" s="154" t="s">
        <v>282</v>
      </c>
      <c r="Z30" s="144"/>
      <c r="AA30" s="144"/>
      <c r="AB30" s="144"/>
      <c r="AC30" s="144"/>
      <c r="AD30" s="144"/>
      <c r="AE30" s="144"/>
      <c r="AF30" s="144"/>
      <c r="AG30" s="144" t="s">
        <v>1263</v>
      </c>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row>
    <row r="31" spans="1:60" outlineLevel="1" x14ac:dyDescent="0.25">
      <c r="A31" s="173">
        <v>21</v>
      </c>
      <c r="B31" s="174" t="s">
        <v>1299</v>
      </c>
      <c r="C31" s="183" t="s">
        <v>1300</v>
      </c>
      <c r="D31" s="175" t="s">
        <v>408</v>
      </c>
      <c r="E31" s="176">
        <v>20</v>
      </c>
      <c r="F31" s="177">
        <f t="shared" si="0"/>
        <v>0</v>
      </c>
      <c r="G31" s="177">
        <f t="shared" si="1"/>
        <v>0</v>
      </c>
      <c r="H31" s="178"/>
      <c r="I31" s="177">
        <f t="shared" si="2"/>
        <v>0</v>
      </c>
      <c r="J31" s="178"/>
      <c r="K31" s="179">
        <f t="shared" si="3"/>
        <v>0</v>
      </c>
      <c r="L31" s="154">
        <v>21</v>
      </c>
      <c r="M31" s="154">
        <f t="shared" si="4"/>
        <v>0</v>
      </c>
      <c r="N31" s="153">
        <v>1.4999999999999999E-4</v>
      </c>
      <c r="O31" s="153">
        <f t="shared" si="5"/>
        <v>0</v>
      </c>
      <c r="P31" s="153">
        <v>0</v>
      </c>
      <c r="Q31" s="153">
        <f t="shared" si="6"/>
        <v>0</v>
      </c>
      <c r="R31" s="154" t="s">
        <v>1257</v>
      </c>
      <c r="S31" s="154" t="s">
        <v>1258</v>
      </c>
      <c r="T31" s="154" t="s">
        <v>1258</v>
      </c>
      <c r="U31" s="154">
        <v>0</v>
      </c>
      <c r="V31" s="154">
        <f t="shared" si="7"/>
        <v>0</v>
      </c>
      <c r="W31" s="154"/>
      <c r="X31" s="154" t="s">
        <v>608</v>
      </c>
      <c r="Y31" s="154" t="s">
        <v>282</v>
      </c>
      <c r="Z31" s="144"/>
      <c r="AA31" s="144"/>
      <c r="AB31" s="144"/>
      <c r="AC31" s="144"/>
      <c r="AD31" s="144"/>
      <c r="AE31" s="144"/>
      <c r="AF31" s="144"/>
      <c r="AG31" s="144" t="s">
        <v>1254</v>
      </c>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row>
    <row r="32" spans="1:60" ht="20" outlineLevel="1" x14ac:dyDescent="0.25">
      <c r="A32" s="173">
        <v>22</v>
      </c>
      <c r="B32" s="174" t="s">
        <v>1301</v>
      </c>
      <c r="C32" s="183" t="s">
        <v>1302</v>
      </c>
      <c r="D32" s="175" t="s">
        <v>489</v>
      </c>
      <c r="E32" s="176">
        <v>30</v>
      </c>
      <c r="F32" s="177">
        <f t="shared" si="0"/>
        <v>0</v>
      </c>
      <c r="G32" s="177">
        <f t="shared" si="1"/>
        <v>0</v>
      </c>
      <c r="H32" s="178"/>
      <c r="I32" s="177">
        <f t="shared" si="2"/>
        <v>0</v>
      </c>
      <c r="J32" s="178"/>
      <c r="K32" s="179">
        <f t="shared" si="3"/>
        <v>0</v>
      </c>
      <c r="L32" s="154">
        <v>21</v>
      </c>
      <c r="M32" s="154">
        <f t="shared" si="4"/>
        <v>0</v>
      </c>
      <c r="N32" s="153">
        <v>0</v>
      </c>
      <c r="O32" s="153">
        <f t="shared" si="5"/>
        <v>0</v>
      </c>
      <c r="P32" s="153">
        <v>0</v>
      </c>
      <c r="Q32" s="153">
        <f t="shared" si="6"/>
        <v>0</v>
      </c>
      <c r="R32" s="154"/>
      <c r="S32" s="154" t="s">
        <v>279</v>
      </c>
      <c r="T32" s="154" t="s">
        <v>280</v>
      </c>
      <c r="U32" s="154">
        <v>0</v>
      </c>
      <c r="V32" s="154">
        <f t="shared" si="7"/>
        <v>0</v>
      </c>
      <c r="W32" s="154"/>
      <c r="X32" s="154" t="s">
        <v>608</v>
      </c>
      <c r="Y32" s="154" t="s">
        <v>282</v>
      </c>
      <c r="Z32" s="144"/>
      <c r="AA32" s="144"/>
      <c r="AB32" s="144"/>
      <c r="AC32" s="144"/>
      <c r="AD32" s="144"/>
      <c r="AE32" s="144"/>
      <c r="AF32" s="144"/>
      <c r="AG32" s="144" t="s">
        <v>1254</v>
      </c>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row>
    <row r="33" spans="1:60" ht="20" outlineLevel="1" x14ac:dyDescent="0.25">
      <c r="A33" s="173">
        <v>23</v>
      </c>
      <c r="B33" s="174" t="s">
        <v>1303</v>
      </c>
      <c r="C33" s="183" t="s">
        <v>1304</v>
      </c>
      <c r="D33" s="175" t="s">
        <v>489</v>
      </c>
      <c r="E33" s="176">
        <v>65</v>
      </c>
      <c r="F33" s="177">
        <f t="shared" si="0"/>
        <v>0</v>
      </c>
      <c r="G33" s="177">
        <f t="shared" si="1"/>
        <v>0</v>
      </c>
      <c r="H33" s="178"/>
      <c r="I33" s="177">
        <f t="shared" si="2"/>
        <v>0</v>
      </c>
      <c r="J33" s="178"/>
      <c r="K33" s="179">
        <f t="shared" si="3"/>
        <v>0</v>
      </c>
      <c r="L33" s="154">
        <v>21</v>
      </c>
      <c r="M33" s="154">
        <f t="shared" si="4"/>
        <v>0</v>
      </c>
      <c r="N33" s="153">
        <v>0</v>
      </c>
      <c r="O33" s="153">
        <f t="shared" si="5"/>
        <v>0</v>
      </c>
      <c r="P33" s="153">
        <v>0</v>
      </c>
      <c r="Q33" s="153">
        <f t="shared" si="6"/>
        <v>0</v>
      </c>
      <c r="R33" s="154"/>
      <c r="S33" s="154" t="s">
        <v>279</v>
      </c>
      <c r="T33" s="154" t="s">
        <v>280</v>
      </c>
      <c r="U33" s="154">
        <v>0</v>
      </c>
      <c r="V33" s="154">
        <f t="shared" si="7"/>
        <v>0</v>
      </c>
      <c r="W33" s="154"/>
      <c r="X33" s="154" t="s">
        <v>608</v>
      </c>
      <c r="Y33" s="154" t="s">
        <v>282</v>
      </c>
      <c r="Z33" s="144"/>
      <c r="AA33" s="144"/>
      <c r="AB33" s="144"/>
      <c r="AC33" s="144"/>
      <c r="AD33" s="144"/>
      <c r="AE33" s="144"/>
      <c r="AF33" s="144"/>
      <c r="AG33" s="144" t="s">
        <v>1254</v>
      </c>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row>
    <row r="34" spans="1:60" outlineLevel="1" x14ac:dyDescent="0.25">
      <c r="A34" s="173">
        <v>24</v>
      </c>
      <c r="B34" s="174" t="s">
        <v>1305</v>
      </c>
      <c r="C34" s="183" t="s">
        <v>1306</v>
      </c>
      <c r="D34" s="175" t="s">
        <v>489</v>
      </c>
      <c r="E34" s="176">
        <v>6</v>
      </c>
      <c r="F34" s="177">
        <f t="shared" si="0"/>
        <v>0</v>
      </c>
      <c r="G34" s="177">
        <f t="shared" si="1"/>
        <v>0</v>
      </c>
      <c r="H34" s="178"/>
      <c r="I34" s="177">
        <f t="shared" si="2"/>
        <v>0</v>
      </c>
      <c r="J34" s="178"/>
      <c r="K34" s="179">
        <f t="shared" si="3"/>
        <v>0</v>
      </c>
      <c r="L34" s="154">
        <v>21</v>
      </c>
      <c r="M34" s="154">
        <f t="shared" si="4"/>
        <v>0</v>
      </c>
      <c r="N34" s="153">
        <v>0</v>
      </c>
      <c r="O34" s="153">
        <f t="shared" si="5"/>
        <v>0</v>
      </c>
      <c r="P34" s="153">
        <v>0</v>
      </c>
      <c r="Q34" s="153">
        <f t="shared" si="6"/>
        <v>0</v>
      </c>
      <c r="R34" s="154"/>
      <c r="S34" s="154" t="s">
        <v>279</v>
      </c>
      <c r="T34" s="154" t="s">
        <v>280</v>
      </c>
      <c r="U34" s="154">
        <v>0</v>
      </c>
      <c r="V34" s="154">
        <f t="shared" si="7"/>
        <v>0</v>
      </c>
      <c r="W34" s="154"/>
      <c r="X34" s="154" t="s">
        <v>608</v>
      </c>
      <c r="Y34" s="154" t="s">
        <v>282</v>
      </c>
      <c r="Z34" s="144"/>
      <c r="AA34" s="144"/>
      <c r="AB34" s="144"/>
      <c r="AC34" s="144"/>
      <c r="AD34" s="144"/>
      <c r="AE34" s="144"/>
      <c r="AF34" s="144"/>
      <c r="AG34" s="144" t="s">
        <v>1254</v>
      </c>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row>
    <row r="35" spans="1:60" outlineLevel="1" x14ac:dyDescent="0.25">
      <c r="A35" s="173">
        <v>25</v>
      </c>
      <c r="B35" s="174" t="s">
        <v>1307</v>
      </c>
      <c r="C35" s="183" t="s">
        <v>1308</v>
      </c>
      <c r="D35" s="175" t="s">
        <v>489</v>
      </c>
      <c r="E35" s="176">
        <v>6</v>
      </c>
      <c r="F35" s="177">
        <f t="shared" si="0"/>
        <v>0</v>
      </c>
      <c r="G35" s="177">
        <f t="shared" si="1"/>
        <v>0</v>
      </c>
      <c r="H35" s="178"/>
      <c r="I35" s="177">
        <f t="shared" si="2"/>
        <v>0</v>
      </c>
      <c r="J35" s="178"/>
      <c r="K35" s="179">
        <f t="shared" si="3"/>
        <v>0</v>
      </c>
      <c r="L35" s="154">
        <v>21</v>
      </c>
      <c r="M35" s="154">
        <f t="shared" si="4"/>
        <v>0</v>
      </c>
      <c r="N35" s="153">
        <v>0</v>
      </c>
      <c r="O35" s="153">
        <f t="shared" si="5"/>
        <v>0</v>
      </c>
      <c r="P35" s="153">
        <v>0</v>
      </c>
      <c r="Q35" s="153">
        <f t="shared" si="6"/>
        <v>0</v>
      </c>
      <c r="R35" s="154"/>
      <c r="S35" s="154" t="s">
        <v>279</v>
      </c>
      <c r="T35" s="154" t="s">
        <v>280</v>
      </c>
      <c r="U35" s="154">
        <v>0</v>
      </c>
      <c r="V35" s="154">
        <f t="shared" si="7"/>
        <v>0</v>
      </c>
      <c r="W35" s="154"/>
      <c r="X35" s="154" t="s">
        <v>608</v>
      </c>
      <c r="Y35" s="154" t="s">
        <v>282</v>
      </c>
      <c r="Z35" s="144"/>
      <c r="AA35" s="144"/>
      <c r="AB35" s="144"/>
      <c r="AC35" s="144"/>
      <c r="AD35" s="144"/>
      <c r="AE35" s="144"/>
      <c r="AF35" s="144"/>
      <c r="AG35" s="144" t="s">
        <v>1254</v>
      </c>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row>
    <row r="36" spans="1:60" outlineLevel="1" x14ac:dyDescent="0.25">
      <c r="A36" s="173">
        <v>26</v>
      </c>
      <c r="B36" s="174" t="s">
        <v>1309</v>
      </c>
      <c r="C36" s="183" t="s">
        <v>1310</v>
      </c>
      <c r="D36" s="175" t="s">
        <v>408</v>
      </c>
      <c r="E36" s="176">
        <v>6</v>
      </c>
      <c r="F36" s="177">
        <f t="shared" si="0"/>
        <v>0</v>
      </c>
      <c r="G36" s="177">
        <f t="shared" si="1"/>
        <v>0</v>
      </c>
      <c r="H36" s="178"/>
      <c r="I36" s="177">
        <f t="shared" si="2"/>
        <v>0</v>
      </c>
      <c r="J36" s="178"/>
      <c r="K36" s="179">
        <f t="shared" si="3"/>
        <v>0</v>
      </c>
      <c r="L36" s="154">
        <v>21</v>
      </c>
      <c r="M36" s="154">
        <f t="shared" si="4"/>
        <v>0</v>
      </c>
      <c r="N36" s="153">
        <v>4.1000000000000003E-3</v>
      </c>
      <c r="O36" s="153">
        <f t="shared" si="5"/>
        <v>0.02</v>
      </c>
      <c r="P36" s="153">
        <v>0</v>
      </c>
      <c r="Q36" s="153">
        <f t="shared" si="6"/>
        <v>0</v>
      </c>
      <c r="R36" s="154"/>
      <c r="S36" s="154" t="s">
        <v>279</v>
      </c>
      <c r="T36" s="154" t="s">
        <v>280</v>
      </c>
      <c r="U36" s="154">
        <v>0</v>
      </c>
      <c r="V36" s="154">
        <f t="shared" si="7"/>
        <v>0</v>
      </c>
      <c r="W36" s="154"/>
      <c r="X36" s="154" t="s">
        <v>608</v>
      </c>
      <c r="Y36" s="154" t="s">
        <v>282</v>
      </c>
      <c r="Z36" s="144"/>
      <c r="AA36" s="144"/>
      <c r="AB36" s="144"/>
      <c r="AC36" s="144"/>
      <c r="AD36" s="144"/>
      <c r="AE36" s="144"/>
      <c r="AF36" s="144"/>
      <c r="AG36" s="144" t="s">
        <v>1254</v>
      </c>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row>
    <row r="37" spans="1:60" outlineLevel="1" x14ac:dyDescent="0.25">
      <c r="A37" s="173">
        <v>27</v>
      </c>
      <c r="B37" s="174" t="s">
        <v>1311</v>
      </c>
      <c r="C37" s="183" t="s">
        <v>1312</v>
      </c>
      <c r="D37" s="175" t="s">
        <v>408</v>
      </c>
      <c r="E37" s="176">
        <v>6</v>
      </c>
      <c r="F37" s="177">
        <f t="shared" si="0"/>
        <v>0</v>
      </c>
      <c r="G37" s="177">
        <f t="shared" si="1"/>
        <v>0</v>
      </c>
      <c r="H37" s="178"/>
      <c r="I37" s="177">
        <f t="shared" si="2"/>
        <v>0</v>
      </c>
      <c r="J37" s="178"/>
      <c r="K37" s="179">
        <f t="shared" si="3"/>
        <v>0</v>
      </c>
      <c r="L37" s="154">
        <v>21</v>
      </c>
      <c r="M37" s="154">
        <f t="shared" si="4"/>
        <v>0</v>
      </c>
      <c r="N37" s="153">
        <v>3.8999999999999999E-4</v>
      </c>
      <c r="O37" s="153">
        <f t="shared" si="5"/>
        <v>0</v>
      </c>
      <c r="P37" s="153">
        <v>0</v>
      </c>
      <c r="Q37" s="153">
        <f t="shared" si="6"/>
        <v>0</v>
      </c>
      <c r="R37" s="154" t="s">
        <v>1257</v>
      </c>
      <c r="S37" s="154" t="s">
        <v>1258</v>
      </c>
      <c r="T37" s="154" t="s">
        <v>1258</v>
      </c>
      <c r="U37" s="154">
        <v>0</v>
      </c>
      <c r="V37" s="154">
        <f t="shared" si="7"/>
        <v>0</v>
      </c>
      <c r="W37" s="154"/>
      <c r="X37" s="154" t="s">
        <v>608</v>
      </c>
      <c r="Y37" s="154" t="s">
        <v>282</v>
      </c>
      <c r="Z37" s="144"/>
      <c r="AA37" s="144"/>
      <c r="AB37" s="144"/>
      <c r="AC37" s="144"/>
      <c r="AD37" s="144"/>
      <c r="AE37" s="144"/>
      <c r="AF37" s="144"/>
      <c r="AG37" s="144" t="s">
        <v>1254</v>
      </c>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row>
    <row r="38" spans="1:60" outlineLevel="1" x14ac:dyDescent="0.25">
      <c r="A38" s="173">
        <v>28</v>
      </c>
      <c r="B38" s="174" t="s">
        <v>1313</v>
      </c>
      <c r="C38" s="183" t="s">
        <v>1314</v>
      </c>
      <c r="D38" s="175" t="s">
        <v>408</v>
      </c>
      <c r="E38" s="176">
        <v>11</v>
      </c>
      <c r="F38" s="177">
        <f t="shared" si="0"/>
        <v>0</v>
      </c>
      <c r="G38" s="177">
        <f t="shared" si="1"/>
        <v>0</v>
      </c>
      <c r="H38" s="178"/>
      <c r="I38" s="177">
        <f t="shared" si="2"/>
        <v>0</v>
      </c>
      <c r="J38" s="178"/>
      <c r="K38" s="179">
        <f t="shared" si="3"/>
        <v>0</v>
      </c>
      <c r="L38" s="154">
        <v>21</v>
      </c>
      <c r="M38" s="154">
        <f t="shared" si="4"/>
        <v>0</v>
      </c>
      <c r="N38" s="153">
        <v>0</v>
      </c>
      <c r="O38" s="153">
        <f t="shared" si="5"/>
        <v>0</v>
      </c>
      <c r="P38" s="153">
        <v>0</v>
      </c>
      <c r="Q38" s="153">
        <f t="shared" si="6"/>
        <v>0</v>
      </c>
      <c r="R38" s="154"/>
      <c r="S38" s="154" t="s">
        <v>1258</v>
      </c>
      <c r="T38" s="154" t="s">
        <v>1258</v>
      </c>
      <c r="U38" s="154">
        <v>0.28399999999999997</v>
      </c>
      <c r="V38" s="154">
        <f t="shared" si="7"/>
        <v>3.12</v>
      </c>
      <c r="W38" s="154"/>
      <c r="X38" s="154" t="s">
        <v>281</v>
      </c>
      <c r="Y38" s="154" t="s">
        <v>282</v>
      </c>
      <c r="Z38" s="144"/>
      <c r="AA38" s="144"/>
      <c r="AB38" s="144"/>
      <c r="AC38" s="144"/>
      <c r="AD38" s="144"/>
      <c r="AE38" s="144"/>
      <c r="AF38" s="144"/>
      <c r="AG38" s="144" t="s">
        <v>1263</v>
      </c>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row>
    <row r="39" spans="1:60" ht="20" outlineLevel="1" x14ac:dyDescent="0.25">
      <c r="A39" s="173">
        <v>29</v>
      </c>
      <c r="B39" s="174" t="s">
        <v>1315</v>
      </c>
      <c r="C39" s="183" t="s">
        <v>1316</v>
      </c>
      <c r="D39" s="175" t="s">
        <v>408</v>
      </c>
      <c r="E39" s="176">
        <v>5</v>
      </c>
      <c r="F39" s="177">
        <f t="shared" si="0"/>
        <v>0</v>
      </c>
      <c r="G39" s="177">
        <f t="shared" si="1"/>
        <v>0</v>
      </c>
      <c r="H39" s="178"/>
      <c r="I39" s="177">
        <f t="shared" si="2"/>
        <v>0</v>
      </c>
      <c r="J39" s="178"/>
      <c r="K39" s="179">
        <f t="shared" si="3"/>
        <v>0</v>
      </c>
      <c r="L39" s="154">
        <v>21</v>
      </c>
      <c r="M39" s="154">
        <f t="shared" si="4"/>
        <v>0</v>
      </c>
      <c r="N39" s="153">
        <v>0</v>
      </c>
      <c r="O39" s="153">
        <f t="shared" si="5"/>
        <v>0</v>
      </c>
      <c r="P39" s="153">
        <v>0</v>
      </c>
      <c r="Q39" s="153">
        <f t="shared" si="6"/>
        <v>0</v>
      </c>
      <c r="R39" s="154"/>
      <c r="S39" s="154" t="s">
        <v>1258</v>
      </c>
      <c r="T39" s="154" t="s">
        <v>1258</v>
      </c>
      <c r="U39" s="154">
        <v>0.11</v>
      </c>
      <c r="V39" s="154">
        <f t="shared" si="7"/>
        <v>0.55000000000000004</v>
      </c>
      <c r="W39" s="154"/>
      <c r="X39" s="154" t="s">
        <v>281</v>
      </c>
      <c r="Y39" s="154" t="s">
        <v>282</v>
      </c>
      <c r="Z39" s="144"/>
      <c r="AA39" s="144"/>
      <c r="AB39" s="144"/>
      <c r="AC39" s="144"/>
      <c r="AD39" s="144"/>
      <c r="AE39" s="144"/>
      <c r="AF39" s="144"/>
      <c r="AG39" s="144" t="s">
        <v>1263</v>
      </c>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row>
    <row r="40" spans="1:60" ht="20" outlineLevel="1" x14ac:dyDescent="0.25">
      <c r="A40" s="173">
        <v>30</v>
      </c>
      <c r="B40" s="174" t="s">
        <v>1317</v>
      </c>
      <c r="C40" s="183" t="s">
        <v>1318</v>
      </c>
      <c r="D40" s="175" t="s">
        <v>340</v>
      </c>
      <c r="E40" s="176">
        <v>20</v>
      </c>
      <c r="F40" s="177">
        <f t="shared" si="0"/>
        <v>0</v>
      </c>
      <c r="G40" s="177">
        <f t="shared" si="1"/>
        <v>0</v>
      </c>
      <c r="H40" s="178"/>
      <c r="I40" s="177">
        <f t="shared" si="2"/>
        <v>0</v>
      </c>
      <c r="J40" s="178"/>
      <c r="K40" s="179">
        <f t="shared" si="3"/>
        <v>0</v>
      </c>
      <c r="L40" s="154">
        <v>21</v>
      </c>
      <c r="M40" s="154">
        <f t="shared" si="4"/>
        <v>0</v>
      </c>
      <c r="N40" s="153">
        <v>0</v>
      </c>
      <c r="O40" s="153">
        <f t="shared" si="5"/>
        <v>0</v>
      </c>
      <c r="P40" s="153">
        <v>0</v>
      </c>
      <c r="Q40" s="153">
        <f t="shared" si="6"/>
        <v>0</v>
      </c>
      <c r="R40" s="154"/>
      <c r="S40" s="154" t="s">
        <v>1258</v>
      </c>
      <c r="T40" s="154" t="s">
        <v>1258</v>
      </c>
      <c r="U40" s="154">
        <v>3.2829999999999998E-2</v>
      </c>
      <c r="V40" s="154">
        <f t="shared" si="7"/>
        <v>0.66</v>
      </c>
      <c r="W40" s="154"/>
      <c r="X40" s="154" t="s">
        <v>281</v>
      </c>
      <c r="Y40" s="154" t="s">
        <v>282</v>
      </c>
      <c r="Z40" s="144"/>
      <c r="AA40" s="144"/>
      <c r="AB40" s="144"/>
      <c r="AC40" s="144"/>
      <c r="AD40" s="144"/>
      <c r="AE40" s="144"/>
      <c r="AF40" s="144"/>
      <c r="AG40" s="144" t="s">
        <v>1263</v>
      </c>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row>
    <row r="41" spans="1:60" outlineLevel="1" x14ac:dyDescent="0.25">
      <c r="A41" s="173">
        <v>31</v>
      </c>
      <c r="B41" s="174" t="s">
        <v>1319</v>
      </c>
      <c r="C41" s="183" t="s">
        <v>1320</v>
      </c>
      <c r="D41" s="175" t="s">
        <v>1321</v>
      </c>
      <c r="E41" s="176">
        <v>10</v>
      </c>
      <c r="F41" s="177">
        <f t="shared" si="0"/>
        <v>0</v>
      </c>
      <c r="G41" s="177">
        <f t="shared" si="1"/>
        <v>0</v>
      </c>
      <c r="H41" s="178"/>
      <c r="I41" s="177">
        <f t="shared" si="2"/>
        <v>0</v>
      </c>
      <c r="J41" s="178"/>
      <c r="K41" s="179">
        <f t="shared" si="3"/>
        <v>0</v>
      </c>
      <c r="L41" s="154">
        <v>21</v>
      </c>
      <c r="M41" s="154">
        <f t="shared" si="4"/>
        <v>0</v>
      </c>
      <c r="N41" s="153">
        <v>0</v>
      </c>
      <c r="O41" s="153">
        <f t="shared" si="5"/>
        <v>0</v>
      </c>
      <c r="P41" s="153">
        <v>0</v>
      </c>
      <c r="Q41" s="153">
        <f t="shared" si="6"/>
        <v>0</v>
      </c>
      <c r="R41" s="154"/>
      <c r="S41" s="154" t="s">
        <v>279</v>
      </c>
      <c r="T41" s="154" t="s">
        <v>280</v>
      </c>
      <c r="U41" s="154">
        <v>0</v>
      </c>
      <c r="V41" s="154">
        <f t="shared" si="7"/>
        <v>0</v>
      </c>
      <c r="W41" s="154"/>
      <c r="X41" s="154" t="s">
        <v>1322</v>
      </c>
      <c r="Y41" s="154" t="s">
        <v>282</v>
      </c>
      <c r="Z41" s="144"/>
      <c r="AA41" s="144"/>
      <c r="AB41" s="144"/>
      <c r="AC41" s="144"/>
      <c r="AD41" s="144"/>
      <c r="AE41" s="144"/>
      <c r="AF41" s="144"/>
      <c r="AG41" s="144" t="s">
        <v>1323</v>
      </c>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row>
    <row r="42" spans="1:60" outlineLevel="1" x14ac:dyDescent="0.25">
      <c r="A42" s="173">
        <v>32</v>
      </c>
      <c r="B42" s="174" t="s">
        <v>652</v>
      </c>
      <c r="C42" s="183" t="s">
        <v>1324</v>
      </c>
      <c r="D42" s="175" t="s">
        <v>361</v>
      </c>
      <c r="E42" s="176">
        <v>1</v>
      </c>
      <c r="F42" s="177">
        <f t="shared" si="0"/>
        <v>0</v>
      </c>
      <c r="G42" s="177">
        <f t="shared" si="1"/>
        <v>0</v>
      </c>
      <c r="H42" s="178"/>
      <c r="I42" s="177">
        <f t="shared" si="2"/>
        <v>0</v>
      </c>
      <c r="J42" s="178"/>
      <c r="K42" s="179">
        <f t="shared" si="3"/>
        <v>0</v>
      </c>
      <c r="L42" s="154">
        <v>21</v>
      </c>
      <c r="M42" s="154">
        <f t="shared" si="4"/>
        <v>0</v>
      </c>
      <c r="N42" s="153">
        <v>0</v>
      </c>
      <c r="O42" s="153">
        <f t="shared" si="5"/>
        <v>0</v>
      </c>
      <c r="P42" s="153">
        <v>0</v>
      </c>
      <c r="Q42" s="153">
        <f t="shared" si="6"/>
        <v>0</v>
      </c>
      <c r="R42" s="154"/>
      <c r="S42" s="154" t="s">
        <v>1258</v>
      </c>
      <c r="T42" s="154" t="s">
        <v>1258</v>
      </c>
      <c r="U42" s="154">
        <v>0.85199999999999998</v>
      </c>
      <c r="V42" s="154">
        <f t="shared" si="7"/>
        <v>0.85</v>
      </c>
      <c r="W42" s="154"/>
      <c r="X42" s="154" t="s">
        <v>281</v>
      </c>
      <c r="Y42" s="154" t="s">
        <v>282</v>
      </c>
      <c r="Z42" s="144"/>
      <c r="AA42" s="144"/>
      <c r="AB42" s="144"/>
      <c r="AC42" s="144"/>
      <c r="AD42" s="144"/>
      <c r="AE42" s="144"/>
      <c r="AF42" s="144"/>
      <c r="AG42" s="144" t="s">
        <v>1263</v>
      </c>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row>
    <row r="43" spans="1:60" outlineLevel="1" x14ac:dyDescent="0.25">
      <c r="A43" s="173">
        <v>33</v>
      </c>
      <c r="B43" s="174" t="s">
        <v>1325</v>
      </c>
      <c r="C43" s="183" t="s">
        <v>1326</v>
      </c>
      <c r="D43" s="175" t="s">
        <v>1209</v>
      </c>
      <c r="E43" s="176">
        <v>16</v>
      </c>
      <c r="F43" s="177">
        <f t="shared" si="0"/>
        <v>0</v>
      </c>
      <c r="G43" s="177">
        <f t="shared" si="1"/>
        <v>0</v>
      </c>
      <c r="H43" s="178"/>
      <c r="I43" s="177">
        <f t="shared" si="2"/>
        <v>0</v>
      </c>
      <c r="J43" s="178"/>
      <c r="K43" s="179">
        <f t="shared" si="3"/>
        <v>0</v>
      </c>
      <c r="L43" s="154">
        <v>21</v>
      </c>
      <c r="M43" s="154">
        <f t="shared" si="4"/>
        <v>0</v>
      </c>
      <c r="N43" s="153">
        <v>0</v>
      </c>
      <c r="O43" s="153">
        <f t="shared" si="5"/>
        <v>0</v>
      </c>
      <c r="P43" s="153">
        <v>0</v>
      </c>
      <c r="Q43" s="153">
        <f t="shared" si="6"/>
        <v>0</v>
      </c>
      <c r="R43" s="154" t="s">
        <v>1327</v>
      </c>
      <c r="S43" s="154" t="s">
        <v>1258</v>
      </c>
      <c r="T43" s="154" t="s">
        <v>1258</v>
      </c>
      <c r="U43" s="154">
        <v>0</v>
      </c>
      <c r="V43" s="154">
        <f t="shared" si="7"/>
        <v>0</v>
      </c>
      <c r="W43" s="154"/>
      <c r="X43" s="154" t="s">
        <v>1328</v>
      </c>
      <c r="Y43" s="154" t="s">
        <v>282</v>
      </c>
      <c r="Z43" s="144"/>
      <c r="AA43" s="144"/>
      <c r="AB43" s="144"/>
      <c r="AC43" s="144"/>
      <c r="AD43" s="144"/>
      <c r="AE43" s="144"/>
      <c r="AF43" s="144"/>
      <c r="AG43" s="144" t="s">
        <v>1329</v>
      </c>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row>
    <row r="44" spans="1:60" outlineLevel="1" x14ac:dyDescent="0.25">
      <c r="A44" s="173">
        <v>34</v>
      </c>
      <c r="B44" s="174" t="s">
        <v>1330</v>
      </c>
      <c r="C44" s="183" t="s">
        <v>1331</v>
      </c>
      <c r="D44" s="175" t="s">
        <v>832</v>
      </c>
      <c r="E44" s="176">
        <v>1</v>
      </c>
      <c r="F44" s="177">
        <f t="shared" si="0"/>
        <v>0</v>
      </c>
      <c r="G44" s="177">
        <f t="shared" si="1"/>
        <v>0</v>
      </c>
      <c r="H44" s="178"/>
      <c r="I44" s="177">
        <f t="shared" si="2"/>
        <v>0</v>
      </c>
      <c r="J44" s="178"/>
      <c r="K44" s="179">
        <f t="shared" si="3"/>
        <v>0</v>
      </c>
      <c r="L44" s="154">
        <v>21</v>
      </c>
      <c r="M44" s="154">
        <f t="shared" si="4"/>
        <v>0</v>
      </c>
      <c r="N44" s="153">
        <v>0</v>
      </c>
      <c r="O44" s="153">
        <f t="shared" si="5"/>
        <v>0</v>
      </c>
      <c r="P44" s="153">
        <v>0</v>
      </c>
      <c r="Q44" s="153">
        <f t="shared" si="6"/>
        <v>0</v>
      </c>
      <c r="R44" s="154"/>
      <c r="S44" s="154" t="s">
        <v>1258</v>
      </c>
      <c r="T44" s="154" t="s">
        <v>280</v>
      </c>
      <c r="U44" s="154">
        <v>0</v>
      </c>
      <c r="V44" s="154">
        <f t="shared" si="7"/>
        <v>0</v>
      </c>
      <c r="W44" s="154"/>
      <c r="X44" s="154" t="s">
        <v>1322</v>
      </c>
      <c r="Y44" s="154" t="s">
        <v>282</v>
      </c>
      <c r="Z44" s="144"/>
      <c r="AA44" s="144"/>
      <c r="AB44" s="144"/>
      <c r="AC44" s="144"/>
      <c r="AD44" s="144"/>
      <c r="AE44" s="144"/>
      <c r="AF44" s="144"/>
      <c r="AG44" s="144" t="s">
        <v>1323</v>
      </c>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row>
    <row r="45" spans="1:60" outlineLevel="1" x14ac:dyDescent="0.25">
      <c r="A45" s="173">
        <v>35</v>
      </c>
      <c r="B45" s="174" t="s">
        <v>1332</v>
      </c>
      <c r="C45" s="183" t="s">
        <v>1333</v>
      </c>
      <c r="D45" s="175" t="s">
        <v>832</v>
      </c>
      <c r="E45" s="176">
        <v>1</v>
      </c>
      <c r="F45" s="177">
        <f t="shared" si="0"/>
        <v>0</v>
      </c>
      <c r="G45" s="177">
        <f t="shared" si="1"/>
        <v>0</v>
      </c>
      <c r="H45" s="178"/>
      <c r="I45" s="177">
        <f t="shared" si="2"/>
        <v>0</v>
      </c>
      <c r="J45" s="178"/>
      <c r="K45" s="179">
        <f t="shared" si="3"/>
        <v>0</v>
      </c>
      <c r="L45" s="154">
        <v>21</v>
      </c>
      <c r="M45" s="154">
        <f t="shared" si="4"/>
        <v>0</v>
      </c>
      <c r="N45" s="153">
        <v>0</v>
      </c>
      <c r="O45" s="153">
        <f t="shared" si="5"/>
        <v>0</v>
      </c>
      <c r="P45" s="153">
        <v>0</v>
      </c>
      <c r="Q45" s="153">
        <f t="shared" si="6"/>
        <v>0</v>
      </c>
      <c r="R45" s="154"/>
      <c r="S45" s="154" t="s">
        <v>279</v>
      </c>
      <c r="T45" s="154" t="s">
        <v>280</v>
      </c>
      <c r="U45" s="154">
        <v>0</v>
      </c>
      <c r="V45" s="154">
        <f t="shared" si="7"/>
        <v>0</v>
      </c>
      <c r="W45" s="154"/>
      <c r="X45" s="154" t="s">
        <v>1322</v>
      </c>
      <c r="Y45" s="154" t="s">
        <v>282</v>
      </c>
      <c r="Z45" s="144"/>
      <c r="AA45" s="144"/>
      <c r="AB45" s="144"/>
      <c r="AC45" s="144"/>
      <c r="AD45" s="144"/>
      <c r="AE45" s="144"/>
      <c r="AF45" s="144"/>
      <c r="AG45" s="144" t="s">
        <v>1323</v>
      </c>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row>
    <row r="46" spans="1:60" outlineLevel="1" x14ac:dyDescent="0.25">
      <c r="A46" s="173">
        <v>36</v>
      </c>
      <c r="B46" s="174" t="s">
        <v>1334</v>
      </c>
      <c r="C46" s="183" t="s">
        <v>1335</v>
      </c>
      <c r="D46" s="175" t="s">
        <v>832</v>
      </c>
      <c r="E46" s="176">
        <v>1</v>
      </c>
      <c r="F46" s="177">
        <f t="shared" si="0"/>
        <v>0</v>
      </c>
      <c r="G46" s="177">
        <f t="shared" si="1"/>
        <v>0</v>
      </c>
      <c r="H46" s="178"/>
      <c r="I46" s="177">
        <f t="shared" si="2"/>
        <v>0</v>
      </c>
      <c r="J46" s="178"/>
      <c r="K46" s="179">
        <f t="shared" si="3"/>
        <v>0</v>
      </c>
      <c r="L46" s="154">
        <v>21</v>
      </c>
      <c r="M46" s="154">
        <f t="shared" si="4"/>
        <v>0</v>
      </c>
      <c r="N46" s="153">
        <v>0</v>
      </c>
      <c r="O46" s="153">
        <f t="shared" si="5"/>
        <v>0</v>
      </c>
      <c r="P46" s="153">
        <v>0</v>
      </c>
      <c r="Q46" s="153">
        <f t="shared" si="6"/>
        <v>0</v>
      </c>
      <c r="R46" s="154"/>
      <c r="S46" s="154" t="s">
        <v>279</v>
      </c>
      <c r="T46" s="154" t="s">
        <v>280</v>
      </c>
      <c r="U46" s="154">
        <v>0</v>
      </c>
      <c r="V46" s="154">
        <f t="shared" si="7"/>
        <v>0</v>
      </c>
      <c r="W46" s="154"/>
      <c r="X46" s="154" t="s">
        <v>1322</v>
      </c>
      <c r="Y46" s="154" t="s">
        <v>282</v>
      </c>
      <c r="Z46" s="144"/>
      <c r="AA46" s="144"/>
      <c r="AB46" s="144"/>
      <c r="AC46" s="144"/>
      <c r="AD46" s="144"/>
      <c r="AE46" s="144"/>
      <c r="AF46" s="144"/>
      <c r="AG46" s="144" t="s">
        <v>1323</v>
      </c>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row>
    <row r="47" spans="1:60" outlineLevel="1" x14ac:dyDescent="0.25">
      <c r="A47" s="173">
        <v>37</v>
      </c>
      <c r="B47" s="174" t="s">
        <v>1336</v>
      </c>
      <c r="C47" s="183" t="s">
        <v>1337</v>
      </c>
      <c r="D47" s="175" t="s">
        <v>408</v>
      </c>
      <c r="E47" s="176">
        <v>1</v>
      </c>
      <c r="F47" s="177">
        <f t="shared" ref="F47:F73" si="8">H47+J47</f>
        <v>0</v>
      </c>
      <c r="G47" s="177">
        <f t="shared" ref="G47:G73" si="9">ROUND(E47*F47,2)</f>
        <v>0</v>
      </c>
      <c r="H47" s="178"/>
      <c r="I47" s="177">
        <f t="shared" ref="I47:I73" si="10">ROUND(E47*H47,2)</f>
        <v>0</v>
      </c>
      <c r="J47" s="178"/>
      <c r="K47" s="179">
        <f t="shared" ref="K47:K73" si="11">ROUND(E47*J47,2)</f>
        <v>0</v>
      </c>
      <c r="L47" s="154">
        <v>21</v>
      </c>
      <c r="M47" s="154">
        <f t="shared" ref="M47:M73" si="12">G47*(1+L47/100)</f>
        <v>0</v>
      </c>
      <c r="N47" s="153">
        <v>5.0000000000000001E-4</v>
      </c>
      <c r="O47" s="153">
        <f t="shared" ref="O47:O73" si="13">ROUND(E47*N47,2)</f>
        <v>0</v>
      </c>
      <c r="P47" s="153">
        <v>0</v>
      </c>
      <c r="Q47" s="153">
        <f t="shared" ref="Q47:Q73" si="14">ROUND(E47*P47,2)</f>
        <v>0</v>
      </c>
      <c r="R47" s="154" t="s">
        <v>1257</v>
      </c>
      <c r="S47" s="154" t="s">
        <v>1258</v>
      </c>
      <c r="T47" s="154" t="s">
        <v>1258</v>
      </c>
      <c r="U47" s="154">
        <v>0</v>
      </c>
      <c r="V47" s="154">
        <f t="shared" ref="V47:V73" si="15">ROUND(E47*U47,2)</f>
        <v>0</v>
      </c>
      <c r="W47" s="154"/>
      <c r="X47" s="154" t="s">
        <v>608</v>
      </c>
      <c r="Y47" s="154" t="s">
        <v>282</v>
      </c>
      <c r="Z47" s="144"/>
      <c r="AA47" s="144"/>
      <c r="AB47" s="144"/>
      <c r="AC47" s="144"/>
      <c r="AD47" s="144"/>
      <c r="AE47" s="144"/>
      <c r="AF47" s="144"/>
      <c r="AG47" s="144" t="s">
        <v>1254</v>
      </c>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row>
    <row r="48" spans="1:60" outlineLevel="1" x14ac:dyDescent="0.25">
      <c r="A48" s="173">
        <v>38</v>
      </c>
      <c r="B48" s="174" t="s">
        <v>1338</v>
      </c>
      <c r="C48" s="183" t="s">
        <v>1339</v>
      </c>
      <c r="D48" s="175" t="s">
        <v>489</v>
      </c>
      <c r="E48" s="176">
        <v>2</v>
      </c>
      <c r="F48" s="177">
        <f t="shared" si="8"/>
        <v>0</v>
      </c>
      <c r="G48" s="177">
        <f t="shared" si="9"/>
        <v>0</v>
      </c>
      <c r="H48" s="178"/>
      <c r="I48" s="177">
        <f t="shared" si="10"/>
        <v>0</v>
      </c>
      <c r="J48" s="178"/>
      <c r="K48" s="179">
        <f t="shared" si="11"/>
        <v>0</v>
      </c>
      <c r="L48" s="154">
        <v>21</v>
      </c>
      <c r="M48" s="154">
        <f t="shared" si="12"/>
        <v>0</v>
      </c>
      <c r="N48" s="153">
        <v>0</v>
      </c>
      <c r="O48" s="153">
        <f t="shared" si="13"/>
        <v>0</v>
      </c>
      <c r="P48" s="153">
        <v>0</v>
      </c>
      <c r="Q48" s="153">
        <f t="shared" si="14"/>
        <v>0</v>
      </c>
      <c r="R48" s="154"/>
      <c r="S48" s="154" t="s">
        <v>279</v>
      </c>
      <c r="T48" s="154" t="s">
        <v>280</v>
      </c>
      <c r="U48" s="154">
        <v>0</v>
      </c>
      <c r="V48" s="154">
        <f t="shared" si="15"/>
        <v>0</v>
      </c>
      <c r="W48" s="154"/>
      <c r="X48" s="154" t="s">
        <v>608</v>
      </c>
      <c r="Y48" s="154" t="s">
        <v>282</v>
      </c>
      <c r="Z48" s="144"/>
      <c r="AA48" s="144"/>
      <c r="AB48" s="144"/>
      <c r="AC48" s="144"/>
      <c r="AD48" s="144"/>
      <c r="AE48" s="144"/>
      <c r="AF48" s="144"/>
      <c r="AG48" s="144" t="s">
        <v>1254</v>
      </c>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row>
    <row r="49" spans="1:60" ht="20" outlineLevel="1" x14ac:dyDescent="0.25">
      <c r="A49" s="173">
        <v>39</v>
      </c>
      <c r="B49" s="174" t="s">
        <v>1340</v>
      </c>
      <c r="C49" s="183" t="s">
        <v>1341</v>
      </c>
      <c r="D49" s="175" t="s">
        <v>489</v>
      </c>
      <c r="E49" s="176">
        <v>1</v>
      </c>
      <c r="F49" s="177">
        <f t="shared" si="8"/>
        <v>0</v>
      </c>
      <c r="G49" s="177">
        <f t="shared" si="9"/>
        <v>0</v>
      </c>
      <c r="H49" s="178"/>
      <c r="I49" s="177">
        <f t="shared" si="10"/>
        <v>0</v>
      </c>
      <c r="J49" s="178"/>
      <c r="K49" s="179">
        <f t="shared" si="11"/>
        <v>0</v>
      </c>
      <c r="L49" s="154">
        <v>21</v>
      </c>
      <c r="M49" s="154">
        <f t="shared" si="12"/>
        <v>0</v>
      </c>
      <c r="N49" s="153">
        <v>0</v>
      </c>
      <c r="O49" s="153">
        <f t="shared" si="13"/>
        <v>0</v>
      </c>
      <c r="P49" s="153">
        <v>0</v>
      </c>
      <c r="Q49" s="153">
        <f t="shared" si="14"/>
        <v>0</v>
      </c>
      <c r="R49" s="154"/>
      <c r="S49" s="154" t="s">
        <v>279</v>
      </c>
      <c r="T49" s="154" t="s">
        <v>280</v>
      </c>
      <c r="U49" s="154">
        <v>0</v>
      </c>
      <c r="V49" s="154">
        <f t="shared" si="15"/>
        <v>0</v>
      </c>
      <c r="W49" s="154"/>
      <c r="X49" s="154" t="s">
        <v>608</v>
      </c>
      <c r="Y49" s="154" t="s">
        <v>282</v>
      </c>
      <c r="Z49" s="144"/>
      <c r="AA49" s="144"/>
      <c r="AB49" s="144"/>
      <c r="AC49" s="144"/>
      <c r="AD49" s="144"/>
      <c r="AE49" s="144"/>
      <c r="AF49" s="144"/>
      <c r="AG49" s="144" t="s">
        <v>1254</v>
      </c>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row>
    <row r="50" spans="1:60" outlineLevel="1" x14ac:dyDescent="0.25">
      <c r="A50" s="173">
        <v>40</v>
      </c>
      <c r="B50" s="174" t="s">
        <v>1342</v>
      </c>
      <c r="C50" s="183" t="s">
        <v>1343</v>
      </c>
      <c r="D50" s="175" t="s">
        <v>408</v>
      </c>
      <c r="E50" s="176">
        <v>1</v>
      </c>
      <c r="F50" s="177">
        <f t="shared" si="8"/>
        <v>0</v>
      </c>
      <c r="G50" s="177">
        <f t="shared" si="9"/>
        <v>0</v>
      </c>
      <c r="H50" s="178"/>
      <c r="I50" s="177">
        <f t="shared" si="10"/>
        <v>0</v>
      </c>
      <c r="J50" s="178"/>
      <c r="K50" s="179">
        <f t="shared" si="11"/>
        <v>0</v>
      </c>
      <c r="L50" s="154">
        <v>21</v>
      </c>
      <c r="M50" s="154">
        <f t="shared" si="12"/>
        <v>0</v>
      </c>
      <c r="N50" s="153">
        <v>9.4579999999999997E-2</v>
      </c>
      <c r="O50" s="153">
        <f t="shared" si="13"/>
        <v>0.09</v>
      </c>
      <c r="P50" s="153">
        <v>0</v>
      </c>
      <c r="Q50" s="153">
        <f t="shared" si="14"/>
        <v>0</v>
      </c>
      <c r="R50" s="154"/>
      <c r="S50" s="154" t="s">
        <v>279</v>
      </c>
      <c r="T50" s="154" t="s">
        <v>1344</v>
      </c>
      <c r="U50" s="154">
        <v>3.258</v>
      </c>
      <c r="V50" s="154">
        <f t="shared" si="15"/>
        <v>3.26</v>
      </c>
      <c r="W50" s="154"/>
      <c r="X50" s="154" t="s">
        <v>281</v>
      </c>
      <c r="Y50" s="154" t="s">
        <v>282</v>
      </c>
      <c r="Z50" s="144"/>
      <c r="AA50" s="144"/>
      <c r="AB50" s="144"/>
      <c r="AC50" s="144"/>
      <c r="AD50" s="144"/>
      <c r="AE50" s="144"/>
      <c r="AF50" s="144"/>
      <c r="AG50" s="144" t="s">
        <v>1263</v>
      </c>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row>
    <row r="51" spans="1:60" outlineLevel="1" x14ac:dyDescent="0.25">
      <c r="A51" s="173">
        <v>41</v>
      </c>
      <c r="B51" s="174" t="s">
        <v>1345</v>
      </c>
      <c r="C51" s="183" t="s">
        <v>1346</v>
      </c>
      <c r="D51" s="175" t="s">
        <v>408</v>
      </c>
      <c r="E51" s="176">
        <v>1</v>
      </c>
      <c r="F51" s="177">
        <f t="shared" si="8"/>
        <v>0</v>
      </c>
      <c r="G51" s="177">
        <f t="shared" si="9"/>
        <v>0</v>
      </c>
      <c r="H51" s="178"/>
      <c r="I51" s="177">
        <f t="shared" si="10"/>
        <v>0</v>
      </c>
      <c r="J51" s="178"/>
      <c r="K51" s="179">
        <f t="shared" si="11"/>
        <v>0</v>
      </c>
      <c r="L51" s="154">
        <v>21</v>
      </c>
      <c r="M51" s="154">
        <f t="shared" si="12"/>
        <v>0</v>
      </c>
      <c r="N51" s="153">
        <v>0</v>
      </c>
      <c r="O51" s="153">
        <f t="shared" si="13"/>
        <v>0</v>
      </c>
      <c r="P51" s="153">
        <v>0</v>
      </c>
      <c r="Q51" s="153">
        <f t="shared" si="14"/>
        <v>0</v>
      </c>
      <c r="R51" s="154"/>
      <c r="S51" s="154" t="s">
        <v>1258</v>
      </c>
      <c r="T51" s="154" t="s">
        <v>1258</v>
      </c>
      <c r="U51" s="154">
        <v>0.85</v>
      </c>
      <c r="V51" s="154">
        <f t="shared" si="15"/>
        <v>0.85</v>
      </c>
      <c r="W51" s="154"/>
      <c r="X51" s="154" t="s">
        <v>281</v>
      </c>
      <c r="Y51" s="154" t="s">
        <v>282</v>
      </c>
      <c r="Z51" s="144"/>
      <c r="AA51" s="144"/>
      <c r="AB51" s="144"/>
      <c r="AC51" s="144"/>
      <c r="AD51" s="144"/>
      <c r="AE51" s="144"/>
      <c r="AF51" s="144"/>
      <c r="AG51" s="144" t="s">
        <v>1263</v>
      </c>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row>
    <row r="52" spans="1:60" outlineLevel="1" x14ac:dyDescent="0.25">
      <c r="A52" s="173">
        <v>42</v>
      </c>
      <c r="B52" s="174" t="s">
        <v>1347</v>
      </c>
      <c r="C52" s="183" t="s">
        <v>1348</v>
      </c>
      <c r="D52" s="175" t="s">
        <v>408</v>
      </c>
      <c r="E52" s="176">
        <v>2</v>
      </c>
      <c r="F52" s="177">
        <f t="shared" si="8"/>
        <v>0</v>
      </c>
      <c r="G52" s="177">
        <f t="shared" si="9"/>
        <v>0</v>
      </c>
      <c r="H52" s="178"/>
      <c r="I52" s="177">
        <f t="shared" si="10"/>
        <v>0</v>
      </c>
      <c r="J52" s="178"/>
      <c r="K52" s="179">
        <f t="shared" si="11"/>
        <v>0</v>
      </c>
      <c r="L52" s="154">
        <v>21</v>
      </c>
      <c r="M52" s="154">
        <f t="shared" si="12"/>
        <v>0</v>
      </c>
      <c r="N52" s="153">
        <v>0</v>
      </c>
      <c r="O52" s="153">
        <f t="shared" si="13"/>
        <v>0</v>
      </c>
      <c r="P52" s="153">
        <v>0</v>
      </c>
      <c r="Q52" s="153">
        <f t="shared" si="14"/>
        <v>0</v>
      </c>
      <c r="R52" s="154"/>
      <c r="S52" s="154" t="s">
        <v>279</v>
      </c>
      <c r="T52" s="154" t="s">
        <v>1344</v>
      </c>
      <c r="U52" s="154">
        <v>0.85</v>
      </c>
      <c r="V52" s="154">
        <f t="shared" si="15"/>
        <v>1.7</v>
      </c>
      <c r="W52" s="154"/>
      <c r="X52" s="154" t="s">
        <v>281</v>
      </c>
      <c r="Y52" s="154" t="s">
        <v>282</v>
      </c>
      <c r="Z52" s="144"/>
      <c r="AA52" s="144"/>
      <c r="AB52" s="144"/>
      <c r="AC52" s="144"/>
      <c r="AD52" s="144"/>
      <c r="AE52" s="144"/>
      <c r="AF52" s="144"/>
      <c r="AG52" s="144" t="s">
        <v>1263</v>
      </c>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row>
    <row r="53" spans="1:60" outlineLevel="1" x14ac:dyDescent="0.25">
      <c r="A53" s="173">
        <v>43</v>
      </c>
      <c r="B53" s="174" t="s">
        <v>1349</v>
      </c>
      <c r="C53" s="183" t="s">
        <v>1350</v>
      </c>
      <c r="D53" s="175" t="s">
        <v>408</v>
      </c>
      <c r="E53" s="176">
        <v>1</v>
      </c>
      <c r="F53" s="177">
        <f t="shared" si="8"/>
        <v>0</v>
      </c>
      <c r="G53" s="177">
        <f t="shared" si="9"/>
        <v>0</v>
      </c>
      <c r="H53" s="178"/>
      <c r="I53" s="177">
        <f t="shared" si="10"/>
        <v>0</v>
      </c>
      <c r="J53" s="178"/>
      <c r="K53" s="179">
        <f t="shared" si="11"/>
        <v>0</v>
      </c>
      <c r="L53" s="154">
        <v>21</v>
      </c>
      <c r="M53" s="154">
        <f t="shared" si="12"/>
        <v>0</v>
      </c>
      <c r="N53" s="153">
        <v>0</v>
      </c>
      <c r="O53" s="153">
        <f t="shared" si="13"/>
        <v>0</v>
      </c>
      <c r="P53" s="153">
        <v>0</v>
      </c>
      <c r="Q53" s="153">
        <f t="shared" si="14"/>
        <v>0</v>
      </c>
      <c r="R53" s="154"/>
      <c r="S53" s="154" t="s">
        <v>1258</v>
      </c>
      <c r="T53" s="154" t="s">
        <v>1258</v>
      </c>
      <c r="U53" s="154">
        <v>0.32</v>
      </c>
      <c r="V53" s="154">
        <f t="shared" si="15"/>
        <v>0.32</v>
      </c>
      <c r="W53" s="154"/>
      <c r="X53" s="154" t="s">
        <v>281</v>
      </c>
      <c r="Y53" s="154" t="s">
        <v>282</v>
      </c>
      <c r="Z53" s="144"/>
      <c r="AA53" s="144"/>
      <c r="AB53" s="144"/>
      <c r="AC53" s="144"/>
      <c r="AD53" s="144"/>
      <c r="AE53" s="144"/>
      <c r="AF53" s="144"/>
      <c r="AG53" s="144" t="s">
        <v>1263</v>
      </c>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row>
    <row r="54" spans="1:60" outlineLevel="1" x14ac:dyDescent="0.25">
      <c r="A54" s="173">
        <v>44</v>
      </c>
      <c r="B54" s="174" t="s">
        <v>1351</v>
      </c>
      <c r="C54" s="183" t="s">
        <v>1352</v>
      </c>
      <c r="D54" s="175" t="s">
        <v>832</v>
      </c>
      <c r="E54" s="176">
        <v>1</v>
      </c>
      <c r="F54" s="177">
        <f t="shared" si="8"/>
        <v>0</v>
      </c>
      <c r="G54" s="177">
        <f t="shared" si="9"/>
        <v>0</v>
      </c>
      <c r="H54" s="178"/>
      <c r="I54" s="177">
        <f t="shared" si="10"/>
        <v>0</v>
      </c>
      <c r="J54" s="178"/>
      <c r="K54" s="179">
        <f t="shared" si="11"/>
        <v>0</v>
      </c>
      <c r="L54" s="154">
        <v>21</v>
      </c>
      <c r="M54" s="154">
        <f t="shared" si="12"/>
        <v>0</v>
      </c>
      <c r="N54" s="153">
        <v>0</v>
      </c>
      <c r="O54" s="153">
        <f t="shared" si="13"/>
        <v>0</v>
      </c>
      <c r="P54" s="153">
        <v>0</v>
      </c>
      <c r="Q54" s="153">
        <f t="shared" si="14"/>
        <v>0</v>
      </c>
      <c r="R54" s="154"/>
      <c r="S54" s="154" t="s">
        <v>279</v>
      </c>
      <c r="T54" s="154" t="s">
        <v>280</v>
      </c>
      <c r="U54" s="154">
        <v>0</v>
      </c>
      <c r="V54" s="154">
        <f t="shared" si="15"/>
        <v>0</v>
      </c>
      <c r="W54" s="154"/>
      <c r="X54" s="154" t="s">
        <v>281</v>
      </c>
      <c r="Y54" s="154" t="s">
        <v>282</v>
      </c>
      <c r="Z54" s="144"/>
      <c r="AA54" s="144"/>
      <c r="AB54" s="144"/>
      <c r="AC54" s="144"/>
      <c r="AD54" s="144"/>
      <c r="AE54" s="144"/>
      <c r="AF54" s="144"/>
      <c r="AG54" s="144" t="s">
        <v>1263</v>
      </c>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row>
    <row r="55" spans="1:60" ht="20" outlineLevel="1" x14ac:dyDescent="0.25">
      <c r="A55" s="173">
        <v>45</v>
      </c>
      <c r="B55" s="174" t="s">
        <v>1353</v>
      </c>
      <c r="C55" s="183" t="s">
        <v>1354</v>
      </c>
      <c r="D55" s="175" t="s">
        <v>489</v>
      </c>
      <c r="E55" s="176">
        <v>6</v>
      </c>
      <c r="F55" s="177">
        <f t="shared" si="8"/>
        <v>0</v>
      </c>
      <c r="G55" s="177">
        <f t="shared" si="9"/>
        <v>0</v>
      </c>
      <c r="H55" s="178"/>
      <c r="I55" s="177">
        <f t="shared" si="10"/>
        <v>0</v>
      </c>
      <c r="J55" s="178"/>
      <c r="K55" s="179">
        <f t="shared" si="11"/>
        <v>0</v>
      </c>
      <c r="L55" s="154">
        <v>21</v>
      </c>
      <c r="M55" s="154">
        <f t="shared" si="12"/>
        <v>0</v>
      </c>
      <c r="N55" s="153">
        <v>0</v>
      </c>
      <c r="O55" s="153">
        <f t="shared" si="13"/>
        <v>0</v>
      </c>
      <c r="P55" s="153">
        <v>0</v>
      </c>
      <c r="Q55" s="153">
        <f t="shared" si="14"/>
        <v>0</v>
      </c>
      <c r="R55" s="154"/>
      <c r="S55" s="154" t="s">
        <v>279</v>
      </c>
      <c r="T55" s="154" t="s">
        <v>280</v>
      </c>
      <c r="U55" s="154">
        <v>0</v>
      </c>
      <c r="V55" s="154">
        <f t="shared" si="15"/>
        <v>0</v>
      </c>
      <c r="W55" s="154"/>
      <c r="X55" s="154" t="s">
        <v>608</v>
      </c>
      <c r="Y55" s="154" t="s">
        <v>282</v>
      </c>
      <c r="Z55" s="144"/>
      <c r="AA55" s="144"/>
      <c r="AB55" s="144"/>
      <c r="AC55" s="144"/>
      <c r="AD55" s="144"/>
      <c r="AE55" s="144"/>
      <c r="AF55" s="144"/>
      <c r="AG55" s="144" t="s">
        <v>1254</v>
      </c>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row>
    <row r="56" spans="1:60" outlineLevel="1" x14ac:dyDescent="0.25">
      <c r="A56" s="173">
        <v>46</v>
      </c>
      <c r="B56" s="174" t="s">
        <v>1355</v>
      </c>
      <c r="C56" s="183" t="s">
        <v>1356</v>
      </c>
      <c r="D56" s="175" t="s">
        <v>340</v>
      </c>
      <c r="E56" s="176">
        <v>20</v>
      </c>
      <c r="F56" s="177">
        <f t="shared" si="8"/>
        <v>0</v>
      </c>
      <c r="G56" s="177">
        <f t="shared" si="9"/>
        <v>0</v>
      </c>
      <c r="H56" s="178"/>
      <c r="I56" s="177">
        <f t="shared" si="10"/>
        <v>0</v>
      </c>
      <c r="J56" s="178"/>
      <c r="K56" s="179">
        <f t="shared" si="11"/>
        <v>0</v>
      </c>
      <c r="L56" s="154">
        <v>21</v>
      </c>
      <c r="M56" s="154">
        <f t="shared" si="12"/>
        <v>0</v>
      </c>
      <c r="N56" s="153">
        <v>6.0000000000000002E-5</v>
      </c>
      <c r="O56" s="153">
        <f t="shared" si="13"/>
        <v>0</v>
      </c>
      <c r="P56" s="153">
        <v>0</v>
      </c>
      <c r="Q56" s="153">
        <f t="shared" si="14"/>
        <v>0</v>
      </c>
      <c r="R56" s="154" t="s">
        <v>1257</v>
      </c>
      <c r="S56" s="154" t="s">
        <v>1258</v>
      </c>
      <c r="T56" s="154" t="s">
        <v>1258</v>
      </c>
      <c r="U56" s="154">
        <v>0</v>
      </c>
      <c r="V56" s="154">
        <f t="shared" si="15"/>
        <v>0</v>
      </c>
      <c r="W56" s="154"/>
      <c r="X56" s="154" t="s">
        <v>608</v>
      </c>
      <c r="Y56" s="154" t="s">
        <v>282</v>
      </c>
      <c r="Z56" s="144"/>
      <c r="AA56" s="144"/>
      <c r="AB56" s="144"/>
      <c r="AC56" s="144"/>
      <c r="AD56" s="144"/>
      <c r="AE56" s="144"/>
      <c r="AF56" s="144"/>
      <c r="AG56" s="144" t="s">
        <v>1254</v>
      </c>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row>
    <row r="57" spans="1:60" outlineLevel="1" x14ac:dyDescent="0.25">
      <c r="A57" s="173">
        <v>47</v>
      </c>
      <c r="B57" s="174" t="s">
        <v>1357</v>
      </c>
      <c r="C57" s="183" t="s">
        <v>1358</v>
      </c>
      <c r="D57" s="175" t="s">
        <v>340</v>
      </c>
      <c r="E57" s="176">
        <v>20</v>
      </c>
      <c r="F57" s="177">
        <f t="shared" si="8"/>
        <v>0</v>
      </c>
      <c r="G57" s="177">
        <f t="shared" si="9"/>
        <v>0</v>
      </c>
      <c r="H57" s="178"/>
      <c r="I57" s="177">
        <f t="shared" si="10"/>
        <v>0</v>
      </c>
      <c r="J57" s="178"/>
      <c r="K57" s="179">
        <f t="shared" si="11"/>
        <v>0</v>
      </c>
      <c r="L57" s="154">
        <v>21</v>
      </c>
      <c r="M57" s="154">
        <f t="shared" si="12"/>
        <v>0</v>
      </c>
      <c r="N57" s="153">
        <v>6.0000000000000002E-5</v>
      </c>
      <c r="O57" s="153">
        <f t="shared" si="13"/>
        <v>0</v>
      </c>
      <c r="P57" s="153">
        <v>0</v>
      </c>
      <c r="Q57" s="153">
        <f t="shared" si="14"/>
        <v>0</v>
      </c>
      <c r="R57" s="154"/>
      <c r="S57" s="154" t="s">
        <v>1258</v>
      </c>
      <c r="T57" s="154" t="s">
        <v>1258</v>
      </c>
      <c r="U57" s="154">
        <v>2.5999999999999999E-2</v>
      </c>
      <c r="V57" s="154">
        <f t="shared" si="15"/>
        <v>0.52</v>
      </c>
      <c r="W57" s="154"/>
      <c r="X57" s="154" t="s">
        <v>281</v>
      </c>
      <c r="Y57" s="154" t="s">
        <v>282</v>
      </c>
      <c r="Z57" s="144"/>
      <c r="AA57" s="144"/>
      <c r="AB57" s="144"/>
      <c r="AC57" s="144"/>
      <c r="AD57" s="144"/>
      <c r="AE57" s="144"/>
      <c r="AF57" s="144"/>
      <c r="AG57" s="144" t="s">
        <v>1263</v>
      </c>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row>
    <row r="58" spans="1:60" outlineLevel="1" x14ac:dyDescent="0.25">
      <c r="A58" s="173">
        <v>48</v>
      </c>
      <c r="B58" s="174" t="s">
        <v>1359</v>
      </c>
      <c r="C58" s="183" t="s">
        <v>1360</v>
      </c>
      <c r="D58" s="175" t="s">
        <v>340</v>
      </c>
      <c r="E58" s="176">
        <v>17</v>
      </c>
      <c r="F58" s="177">
        <f t="shared" si="8"/>
        <v>0</v>
      </c>
      <c r="G58" s="177">
        <f t="shared" si="9"/>
        <v>0</v>
      </c>
      <c r="H58" s="178"/>
      <c r="I58" s="177">
        <f t="shared" si="10"/>
        <v>0</v>
      </c>
      <c r="J58" s="178"/>
      <c r="K58" s="179">
        <f t="shared" si="11"/>
        <v>0</v>
      </c>
      <c r="L58" s="154">
        <v>21</v>
      </c>
      <c r="M58" s="154">
        <f t="shared" si="12"/>
        <v>0</v>
      </c>
      <c r="N58" s="153">
        <v>0</v>
      </c>
      <c r="O58" s="153">
        <f t="shared" si="13"/>
        <v>0</v>
      </c>
      <c r="P58" s="153">
        <v>0</v>
      </c>
      <c r="Q58" s="153">
        <f t="shared" si="14"/>
        <v>0</v>
      </c>
      <c r="R58" s="154"/>
      <c r="S58" s="154" t="s">
        <v>1258</v>
      </c>
      <c r="T58" s="154" t="s">
        <v>1258</v>
      </c>
      <c r="U58" s="154">
        <v>8.1759999999999999E-2</v>
      </c>
      <c r="V58" s="154">
        <f t="shared" si="15"/>
        <v>1.39</v>
      </c>
      <c r="W58" s="154"/>
      <c r="X58" s="154" t="s">
        <v>281</v>
      </c>
      <c r="Y58" s="154" t="s">
        <v>282</v>
      </c>
      <c r="Z58" s="144"/>
      <c r="AA58" s="144"/>
      <c r="AB58" s="144"/>
      <c r="AC58" s="144"/>
      <c r="AD58" s="144"/>
      <c r="AE58" s="144"/>
      <c r="AF58" s="144"/>
      <c r="AG58" s="144" t="s">
        <v>1263</v>
      </c>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row>
    <row r="59" spans="1:60" outlineLevel="1" x14ac:dyDescent="0.25">
      <c r="A59" s="173">
        <v>49</v>
      </c>
      <c r="B59" s="174" t="s">
        <v>318</v>
      </c>
      <c r="C59" s="183" t="s">
        <v>1361</v>
      </c>
      <c r="D59" s="175" t="s">
        <v>278</v>
      </c>
      <c r="E59" s="176">
        <v>5</v>
      </c>
      <c r="F59" s="177">
        <f t="shared" si="8"/>
        <v>0</v>
      </c>
      <c r="G59" s="177">
        <f t="shared" si="9"/>
        <v>0</v>
      </c>
      <c r="H59" s="178"/>
      <c r="I59" s="177">
        <f t="shared" si="10"/>
        <v>0</v>
      </c>
      <c r="J59" s="178"/>
      <c r="K59" s="179">
        <f t="shared" si="11"/>
        <v>0</v>
      </c>
      <c r="L59" s="154">
        <v>21</v>
      </c>
      <c r="M59" s="154">
        <f t="shared" si="12"/>
        <v>0</v>
      </c>
      <c r="N59" s="153">
        <v>0</v>
      </c>
      <c r="O59" s="153">
        <f t="shared" si="13"/>
        <v>0</v>
      </c>
      <c r="P59" s="153">
        <v>0</v>
      </c>
      <c r="Q59" s="153">
        <f t="shared" si="14"/>
        <v>0</v>
      </c>
      <c r="R59" s="154"/>
      <c r="S59" s="154" t="s">
        <v>1258</v>
      </c>
      <c r="T59" s="154" t="s">
        <v>1258</v>
      </c>
      <c r="U59" s="154">
        <v>0.20200000000000001</v>
      </c>
      <c r="V59" s="154">
        <f t="shared" si="15"/>
        <v>1.01</v>
      </c>
      <c r="W59" s="154"/>
      <c r="X59" s="154" t="s">
        <v>281</v>
      </c>
      <c r="Y59" s="154" t="s">
        <v>282</v>
      </c>
      <c r="Z59" s="144"/>
      <c r="AA59" s="144"/>
      <c r="AB59" s="144"/>
      <c r="AC59" s="144"/>
      <c r="AD59" s="144"/>
      <c r="AE59" s="144"/>
      <c r="AF59" s="144"/>
      <c r="AG59" s="144" t="s">
        <v>1263</v>
      </c>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row>
    <row r="60" spans="1:60" outlineLevel="1" x14ac:dyDescent="0.25">
      <c r="A60" s="173">
        <v>50</v>
      </c>
      <c r="B60" s="174" t="s">
        <v>1362</v>
      </c>
      <c r="C60" s="183" t="s">
        <v>1363</v>
      </c>
      <c r="D60" s="175" t="s">
        <v>340</v>
      </c>
      <c r="E60" s="176">
        <v>17</v>
      </c>
      <c r="F60" s="177">
        <f t="shared" si="8"/>
        <v>0</v>
      </c>
      <c r="G60" s="177">
        <f t="shared" si="9"/>
        <v>0</v>
      </c>
      <c r="H60" s="178"/>
      <c r="I60" s="177">
        <f t="shared" si="10"/>
        <v>0</v>
      </c>
      <c r="J60" s="178"/>
      <c r="K60" s="179">
        <f t="shared" si="11"/>
        <v>0</v>
      </c>
      <c r="L60" s="154">
        <v>21</v>
      </c>
      <c r="M60" s="154">
        <f t="shared" si="12"/>
        <v>0</v>
      </c>
      <c r="N60" s="153">
        <v>0.20474999999999999</v>
      </c>
      <c r="O60" s="153">
        <f t="shared" si="13"/>
        <v>3.48</v>
      </c>
      <c r="P60" s="153">
        <v>0</v>
      </c>
      <c r="Q60" s="153">
        <f t="shared" si="14"/>
        <v>0</v>
      </c>
      <c r="R60" s="154"/>
      <c r="S60" s="154" t="s">
        <v>1258</v>
      </c>
      <c r="T60" s="154" t="s">
        <v>1258</v>
      </c>
      <c r="U60" s="154">
        <v>7.2999999999999995E-2</v>
      </c>
      <c r="V60" s="154">
        <f t="shared" si="15"/>
        <v>1.24</v>
      </c>
      <c r="W60" s="154"/>
      <c r="X60" s="154" t="s">
        <v>281</v>
      </c>
      <c r="Y60" s="154" t="s">
        <v>282</v>
      </c>
      <c r="Z60" s="144"/>
      <c r="AA60" s="144"/>
      <c r="AB60" s="144"/>
      <c r="AC60" s="144"/>
      <c r="AD60" s="144"/>
      <c r="AE60" s="144"/>
      <c r="AF60" s="144"/>
      <c r="AG60" s="144" t="s">
        <v>1263</v>
      </c>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row>
    <row r="61" spans="1:60" outlineLevel="1" x14ac:dyDescent="0.25">
      <c r="A61" s="173">
        <v>51</v>
      </c>
      <c r="B61" s="174" t="s">
        <v>1364</v>
      </c>
      <c r="C61" s="183" t="s">
        <v>1365</v>
      </c>
      <c r="D61" s="175" t="s">
        <v>1366</v>
      </c>
      <c r="E61" s="176">
        <v>1.2</v>
      </c>
      <c r="F61" s="177">
        <f t="shared" si="8"/>
        <v>0</v>
      </c>
      <c r="G61" s="177">
        <f t="shared" si="9"/>
        <v>0</v>
      </c>
      <c r="H61" s="178"/>
      <c r="I61" s="177">
        <f t="shared" si="10"/>
        <v>0</v>
      </c>
      <c r="J61" s="178"/>
      <c r="K61" s="179">
        <f t="shared" si="11"/>
        <v>0</v>
      </c>
      <c r="L61" s="154">
        <v>21</v>
      </c>
      <c r="M61" s="154">
        <f t="shared" si="12"/>
        <v>0</v>
      </c>
      <c r="N61" s="153">
        <v>1</v>
      </c>
      <c r="O61" s="153">
        <f t="shared" si="13"/>
        <v>1.2</v>
      </c>
      <c r="P61" s="153">
        <v>0</v>
      </c>
      <c r="Q61" s="153">
        <f t="shared" si="14"/>
        <v>0</v>
      </c>
      <c r="R61" s="154"/>
      <c r="S61" s="154" t="s">
        <v>279</v>
      </c>
      <c r="T61" s="154" t="s">
        <v>1344</v>
      </c>
      <c r="U61" s="154">
        <v>0</v>
      </c>
      <c r="V61" s="154">
        <f t="shared" si="15"/>
        <v>0</v>
      </c>
      <c r="W61" s="154"/>
      <c r="X61" s="154" t="s">
        <v>608</v>
      </c>
      <c r="Y61" s="154" t="s">
        <v>282</v>
      </c>
      <c r="Z61" s="144"/>
      <c r="AA61" s="144"/>
      <c r="AB61" s="144"/>
      <c r="AC61" s="144"/>
      <c r="AD61" s="144"/>
      <c r="AE61" s="144"/>
      <c r="AF61" s="144"/>
      <c r="AG61" s="144" t="s">
        <v>1254</v>
      </c>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row>
    <row r="62" spans="1:60" outlineLevel="1" x14ac:dyDescent="0.25">
      <c r="A62" s="173">
        <v>52</v>
      </c>
      <c r="B62" s="174" t="s">
        <v>1367</v>
      </c>
      <c r="C62" s="183" t="s">
        <v>1368</v>
      </c>
      <c r="D62" s="175" t="s">
        <v>340</v>
      </c>
      <c r="E62" s="176">
        <v>40</v>
      </c>
      <c r="F62" s="177">
        <f t="shared" si="8"/>
        <v>0</v>
      </c>
      <c r="G62" s="177">
        <f t="shared" si="9"/>
        <v>0</v>
      </c>
      <c r="H62" s="178"/>
      <c r="I62" s="177">
        <f t="shared" si="10"/>
        <v>0</v>
      </c>
      <c r="J62" s="178"/>
      <c r="K62" s="179">
        <f t="shared" si="11"/>
        <v>0</v>
      </c>
      <c r="L62" s="154">
        <v>21</v>
      </c>
      <c r="M62" s="154">
        <f t="shared" si="12"/>
        <v>0</v>
      </c>
      <c r="N62" s="153">
        <v>3.6999999999999999E-4</v>
      </c>
      <c r="O62" s="153">
        <f t="shared" si="13"/>
        <v>0.01</v>
      </c>
      <c r="P62" s="153">
        <v>0</v>
      </c>
      <c r="Q62" s="153">
        <f t="shared" si="14"/>
        <v>0</v>
      </c>
      <c r="R62" s="154" t="s">
        <v>1257</v>
      </c>
      <c r="S62" s="154" t="s">
        <v>1258</v>
      </c>
      <c r="T62" s="154" t="s">
        <v>1258</v>
      </c>
      <c r="U62" s="154">
        <v>0</v>
      </c>
      <c r="V62" s="154">
        <f t="shared" si="15"/>
        <v>0</v>
      </c>
      <c r="W62" s="154"/>
      <c r="X62" s="154" t="s">
        <v>608</v>
      </c>
      <c r="Y62" s="154" t="s">
        <v>282</v>
      </c>
      <c r="Z62" s="144"/>
      <c r="AA62" s="144"/>
      <c r="AB62" s="144"/>
      <c r="AC62" s="144"/>
      <c r="AD62" s="144"/>
      <c r="AE62" s="144"/>
      <c r="AF62" s="144"/>
      <c r="AG62" s="144" t="s">
        <v>1254</v>
      </c>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row>
    <row r="63" spans="1:60" outlineLevel="1" x14ac:dyDescent="0.25">
      <c r="A63" s="173">
        <v>53</v>
      </c>
      <c r="B63" s="174" t="s">
        <v>1369</v>
      </c>
      <c r="C63" s="183" t="s">
        <v>1370</v>
      </c>
      <c r="D63" s="175" t="s">
        <v>340</v>
      </c>
      <c r="E63" s="176">
        <v>10</v>
      </c>
      <c r="F63" s="177">
        <f t="shared" si="8"/>
        <v>0</v>
      </c>
      <c r="G63" s="177">
        <f t="shared" si="9"/>
        <v>0</v>
      </c>
      <c r="H63" s="178"/>
      <c r="I63" s="177">
        <f t="shared" si="10"/>
        <v>0</v>
      </c>
      <c r="J63" s="178"/>
      <c r="K63" s="179">
        <f t="shared" si="11"/>
        <v>0</v>
      </c>
      <c r="L63" s="154">
        <v>21</v>
      </c>
      <c r="M63" s="154">
        <f t="shared" si="12"/>
        <v>0</v>
      </c>
      <c r="N63" s="153">
        <v>3.1E-4</v>
      </c>
      <c r="O63" s="153">
        <f t="shared" si="13"/>
        <v>0</v>
      </c>
      <c r="P63" s="153">
        <v>0</v>
      </c>
      <c r="Q63" s="153">
        <f t="shared" si="14"/>
        <v>0</v>
      </c>
      <c r="R63" s="154" t="s">
        <v>1257</v>
      </c>
      <c r="S63" s="154" t="s">
        <v>1258</v>
      </c>
      <c r="T63" s="154" t="s">
        <v>1258</v>
      </c>
      <c r="U63" s="154">
        <v>0</v>
      </c>
      <c r="V63" s="154">
        <f t="shared" si="15"/>
        <v>0</v>
      </c>
      <c r="W63" s="154"/>
      <c r="X63" s="154" t="s">
        <v>608</v>
      </c>
      <c r="Y63" s="154" t="s">
        <v>282</v>
      </c>
      <c r="Z63" s="144"/>
      <c r="AA63" s="144"/>
      <c r="AB63" s="144"/>
      <c r="AC63" s="144"/>
      <c r="AD63" s="144"/>
      <c r="AE63" s="144"/>
      <c r="AF63" s="144"/>
      <c r="AG63" s="144" t="s">
        <v>1254</v>
      </c>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row>
    <row r="64" spans="1:60" outlineLevel="1" x14ac:dyDescent="0.25">
      <c r="A64" s="173">
        <v>54</v>
      </c>
      <c r="B64" s="174" t="s">
        <v>1371</v>
      </c>
      <c r="C64" s="183" t="s">
        <v>1372</v>
      </c>
      <c r="D64" s="175" t="s">
        <v>340</v>
      </c>
      <c r="E64" s="176">
        <v>50</v>
      </c>
      <c r="F64" s="177">
        <f t="shared" si="8"/>
        <v>0</v>
      </c>
      <c r="G64" s="177">
        <f t="shared" si="9"/>
        <v>0</v>
      </c>
      <c r="H64" s="178"/>
      <c r="I64" s="177">
        <f t="shared" si="10"/>
        <v>0</v>
      </c>
      <c r="J64" s="178"/>
      <c r="K64" s="179">
        <f t="shared" si="11"/>
        <v>0</v>
      </c>
      <c r="L64" s="154">
        <v>21</v>
      </c>
      <c r="M64" s="154">
        <f t="shared" si="12"/>
        <v>0</v>
      </c>
      <c r="N64" s="153">
        <v>0</v>
      </c>
      <c r="O64" s="153">
        <f t="shared" si="13"/>
        <v>0</v>
      </c>
      <c r="P64" s="153">
        <v>0</v>
      </c>
      <c r="Q64" s="153">
        <f t="shared" si="14"/>
        <v>0</v>
      </c>
      <c r="R64" s="154"/>
      <c r="S64" s="154" t="s">
        <v>1258</v>
      </c>
      <c r="T64" s="154" t="s">
        <v>1258</v>
      </c>
      <c r="U64" s="154">
        <v>0.13700000000000001</v>
      </c>
      <c r="V64" s="154">
        <f t="shared" si="15"/>
        <v>6.85</v>
      </c>
      <c r="W64" s="154"/>
      <c r="X64" s="154" t="s">
        <v>281</v>
      </c>
      <c r="Y64" s="154" t="s">
        <v>282</v>
      </c>
      <c r="Z64" s="144"/>
      <c r="AA64" s="144"/>
      <c r="AB64" s="144"/>
      <c r="AC64" s="144"/>
      <c r="AD64" s="144"/>
      <c r="AE64" s="144"/>
      <c r="AF64" s="144"/>
      <c r="AG64" s="144" t="s">
        <v>1263</v>
      </c>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row>
    <row r="65" spans="1:60" outlineLevel="1" x14ac:dyDescent="0.25">
      <c r="A65" s="173">
        <v>55</v>
      </c>
      <c r="B65" s="174" t="s">
        <v>1373</v>
      </c>
      <c r="C65" s="183" t="s">
        <v>1374</v>
      </c>
      <c r="D65" s="175" t="s">
        <v>340</v>
      </c>
      <c r="E65" s="176">
        <v>58</v>
      </c>
      <c r="F65" s="177">
        <f t="shared" si="8"/>
        <v>0</v>
      </c>
      <c r="G65" s="177">
        <f t="shared" si="9"/>
        <v>0</v>
      </c>
      <c r="H65" s="178"/>
      <c r="I65" s="177">
        <f t="shared" si="10"/>
        <v>0</v>
      </c>
      <c r="J65" s="178"/>
      <c r="K65" s="179">
        <f t="shared" si="11"/>
        <v>0</v>
      </c>
      <c r="L65" s="154">
        <v>21</v>
      </c>
      <c r="M65" s="154">
        <f t="shared" si="12"/>
        <v>0</v>
      </c>
      <c r="N65" s="153">
        <v>6.0999999999999997E-4</v>
      </c>
      <c r="O65" s="153">
        <f t="shared" si="13"/>
        <v>0.04</v>
      </c>
      <c r="P65" s="153">
        <v>0</v>
      </c>
      <c r="Q65" s="153">
        <f t="shared" si="14"/>
        <v>0</v>
      </c>
      <c r="R65" s="154" t="s">
        <v>1257</v>
      </c>
      <c r="S65" s="154" t="s">
        <v>1258</v>
      </c>
      <c r="T65" s="154" t="s">
        <v>1258</v>
      </c>
      <c r="U65" s="154">
        <v>0</v>
      </c>
      <c r="V65" s="154">
        <f t="shared" si="15"/>
        <v>0</v>
      </c>
      <c r="W65" s="154"/>
      <c r="X65" s="154" t="s">
        <v>608</v>
      </c>
      <c r="Y65" s="154" t="s">
        <v>282</v>
      </c>
      <c r="Z65" s="144"/>
      <c r="AA65" s="144"/>
      <c r="AB65" s="144"/>
      <c r="AC65" s="144"/>
      <c r="AD65" s="144"/>
      <c r="AE65" s="144"/>
      <c r="AF65" s="144"/>
      <c r="AG65" s="144" t="s">
        <v>1254</v>
      </c>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row>
    <row r="66" spans="1:60" outlineLevel="1" x14ac:dyDescent="0.25">
      <c r="A66" s="173">
        <v>56</v>
      </c>
      <c r="B66" s="174" t="s">
        <v>1375</v>
      </c>
      <c r="C66" s="183" t="s">
        <v>1376</v>
      </c>
      <c r="D66" s="175" t="s">
        <v>340</v>
      </c>
      <c r="E66" s="176">
        <v>58</v>
      </c>
      <c r="F66" s="177">
        <f t="shared" si="8"/>
        <v>0</v>
      </c>
      <c r="G66" s="177">
        <f t="shared" si="9"/>
        <v>0</v>
      </c>
      <c r="H66" s="178"/>
      <c r="I66" s="177">
        <f t="shared" si="10"/>
        <v>0</v>
      </c>
      <c r="J66" s="178"/>
      <c r="K66" s="179">
        <f t="shared" si="11"/>
        <v>0</v>
      </c>
      <c r="L66" s="154">
        <v>21</v>
      </c>
      <c r="M66" s="154">
        <f t="shared" si="12"/>
        <v>0</v>
      </c>
      <c r="N66" s="153">
        <v>0</v>
      </c>
      <c r="O66" s="153">
        <f t="shared" si="13"/>
        <v>0</v>
      </c>
      <c r="P66" s="153">
        <v>0</v>
      </c>
      <c r="Q66" s="153">
        <f t="shared" si="14"/>
        <v>0</v>
      </c>
      <c r="R66" s="154"/>
      <c r="S66" s="154" t="s">
        <v>1258</v>
      </c>
      <c r="T66" s="154" t="s">
        <v>1258</v>
      </c>
      <c r="U66" s="154">
        <v>6.2700000000000006E-2</v>
      </c>
      <c r="V66" s="154">
        <f t="shared" si="15"/>
        <v>3.64</v>
      </c>
      <c r="W66" s="154"/>
      <c r="X66" s="154" t="s">
        <v>281</v>
      </c>
      <c r="Y66" s="154" t="s">
        <v>282</v>
      </c>
      <c r="Z66" s="144"/>
      <c r="AA66" s="144"/>
      <c r="AB66" s="144"/>
      <c r="AC66" s="144"/>
      <c r="AD66" s="144"/>
      <c r="AE66" s="144"/>
      <c r="AF66" s="144"/>
      <c r="AG66" s="144" t="s">
        <v>1263</v>
      </c>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row>
    <row r="67" spans="1:60" outlineLevel="1" x14ac:dyDescent="0.25">
      <c r="A67" s="173">
        <v>57</v>
      </c>
      <c r="B67" s="174" t="s">
        <v>1377</v>
      </c>
      <c r="C67" s="183" t="s">
        <v>1378</v>
      </c>
      <c r="D67" s="175" t="s">
        <v>408</v>
      </c>
      <c r="E67" s="176">
        <v>1</v>
      </c>
      <c r="F67" s="177">
        <f t="shared" si="8"/>
        <v>0</v>
      </c>
      <c r="G67" s="177">
        <f t="shared" si="9"/>
        <v>0</v>
      </c>
      <c r="H67" s="178"/>
      <c r="I67" s="177">
        <f t="shared" si="10"/>
        <v>0</v>
      </c>
      <c r="J67" s="178"/>
      <c r="K67" s="179">
        <f t="shared" si="11"/>
        <v>0</v>
      </c>
      <c r="L67" s="154">
        <v>21</v>
      </c>
      <c r="M67" s="154">
        <f t="shared" si="12"/>
        <v>0</v>
      </c>
      <c r="N67" s="153">
        <v>0</v>
      </c>
      <c r="O67" s="153">
        <f t="shared" si="13"/>
        <v>0</v>
      </c>
      <c r="P67" s="153">
        <v>0</v>
      </c>
      <c r="Q67" s="153">
        <f t="shared" si="14"/>
        <v>0</v>
      </c>
      <c r="R67" s="154"/>
      <c r="S67" s="154" t="s">
        <v>279</v>
      </c>
      <c r="T67" s="154" t="s">
        <v>280</v>
      </c>
      <c r="U67" s="154">
        <v>0</v>
      </c>
      <c r="V67" s="154">
        <f t="shared" si="15"/>
        <v>0</v>
      </c>
      <c r="W67" s="154"/>
      <c r="X67" s="154" t="s">
        <v>608</v>
      </c>
      <c r="Y67" s="154" t="s">
        <v>282</v>
      </c>
      <c r="Z67" s="144"/>
      <c r="AA67" s="144"/>
      <c r="AB67" s="144"/>
      <c r="AC67" s="144"/>
      <c r="AD67" s="144"/>
      <c r="AE67" s="144"/>
      <c r="AF67" s="144"/>
      <c r="AG67" s="144" t="s">
        <v>1254</v>
      </c>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row>
    <row r="68" spans="1:60" outlineLevel="1" x14ac:dyDescent="0.25">
      <c r="A68" s="173">
        <v>58</v>
      </c>
      <c r="B68" s="174" t="s">
        <v>1379</v>
      </c>
      <c r="C68" s="183" t="s">
        <v>1380</v>
      </c>
      <c r="D68" s="175" t="s">
        <v>408</v>
      </c>
      <c r="E68" s="176">
        <v>1</v>
      </c>
      <c r="F68" s="177">
        <f t="shared" si="8"/>
        <v>0</v>
      </c>
      <c r="G68" s="177">
        <f t="shared" si="9"/>
        <v>0</v>
      </c>
      <c r="H68" s="178"/>
      <c r="I68" s="177">
        <f t="shared" si="10"/>
        <v>0</v>
      </c>
      <c r="J68" s="178"/>
      <c r="K68" s="179">
        <f t="shared" si="11"/>
        <v>0</v>
      </c>
      <c r="L68" s="154">
        <v>21</v>
      </c>
      <c r="M68" s="154">
        <f t="shared" si="12"/>
        <v>0</v>
      </c>
      <c r="N68" s="153">
        <v>0</v>
      </c>
      <c r="O68" s="153">
        <f t="shared" si="13"/>
        <v>0</v>
      </c>
      <c r="P68" s="153">
        <v>0</v>
      </c>
      <c r="Q68" s="153">
        <f t="shared" si="14"/>
        <v>0</v>
      </c>
      <c r="R68" s="154"/>
      <c r="S68" s="154" t="s">
        <v>279</v>
      </c>
      <c r="T68" s="154" t="s">
        <v>280</v>
      </c>
      <c r="U68" s="154">
        <v>0</v>
      </c>
      <c r="V68" s="154">
        <f t="shared" si="15"/>
        <v>0</v>
      </c>
      <c r="W68" s="154"/>
      <c r="X68" s="154" t="s">
        <v>608</v>
      </c>
      <c r="Y68" s="154" t="s">
        <v>282</v>
      </c>
      <c r="Z68" s="144"/>
      <c r="AA68" s="144"/>
      <c r="AB68" s="144"/>
      <c r="AC68" s="144"/>
      <c r="AD68" s="144"/>
      <c r="AE68" s="144"/>
      <c r="AF68" s="144"/>
      <c r="AG68" s="144" t="s">
        <v>1254</v>
      </c>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row>
    <row r="69" spans="1:60" outlineLevel="1" x14ac:dyDescent="0.25">
      <c r="A69" s="173">
        <v>59</v>
      </c>
      <c r="B69" s="174" t="s">
        <v>1381</v>
      </c>
      <c r="C69" s="183" t="s">
        <v>1382</v>
      </c>
      <c r="D69" s="175" t="s">
        <v>408</v>
      </c>
      <c r="E69" s="176">
        <v>1</v>
      </c>
      <c r="F69" s="177">
        <f t="shared" si="8"/>
        <v>0</v>
      </c>
      <c r="G69" s="177">
        <f t="shared" si="9"/>
        <v>0</v>
      </c>
      <c r="H69" s="178"/>
      <c r="I69" s="177">
        <f t="shared" si="10"/>
        <v>0</v>
      </c>
      <c r="J69" s="178"/>
      <c r="K69" s="179">
        <f t="shared" si="11"/>
        <v>0</v>
      </c>
      <c r="L69" s="154">
        <v>21</v>
      </c>
      <c r="M69" s="154">
        <f t="shared" si="12"/>
        <v>0</v>
      </c>
      <c r="N69" s="153">
        <v>0</v>
      </c>
      <c r="O69" s="153">
        <f t="shared" si="13"/>
        <v>0</v>
      </c>
      <c r="P69" s="153">
        <v>0</v>
      </c>
      <c r="Q69" s="153">
        <f t="shared" si="14"/>
        <v>0</v>
      </c>
      <c r="R69" s="154"/>
      <c r="S69" s="154" t="s">
        <v>1258</v>
      </c>
      <c r="T69" s="154" t="s">
        <v>1258</v>
      </c>
      <c r="U69" s="154">
        <v>4.9580000000000002</v>
      </c>
      <c r="V69" s="154">
        <f t="shared" si="15"/>
        <v>4.96</v>
      </c>
      <c r="W69" s="154"/>
      <c r="X69" s="154" t="s">
        <v>281</v>
      </c>
      <c r="Y69" s="154" t="s">
        <v>282</v>
      </c>
      <c r="Z69" s="144"/>
      <c r="AA69" s="144"/>
      <c r="AB69" s="144"/>
      <c r="AC69" s="144"/>
      <c r="AD69" s="144"/>
      <c r="AE69" s="144"/>
      <c r="AF69" s="144"/>
      <c r="AG69" s="144" t="s">
        <v>1263</v>
      </c>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row>
    <row r="70" spans="1:60" outlineLevel="1" x14ac:dyDescent="0.25">
      <c r="A70" s="173">
        <v>60</v>
      </c>
      <c r="B70" s="174" t="s">
        <v>1383</v>
      </c>
      <c r="C70" s="183" t="s">
        <v>1384</v>
      </c>
      <c r="D70" s="175" t="s">
        <v>278</v>
      </c>
      <c r="E70" s="176">
        <v>0.06</v>
      </c>
      <c r="F70" s="177">
        <f t="shared" si="8"/>
        <v>0</v>
      </c>
      <c r="G70" s="177">
        <f t="shared" si="9"/>
        <v>0</v>
      </c>
      <c r="H70" s="178"/>
      <c r="I70" s="177">
        <f t="shared" si="10"/>
        <v>0</v>
      </c>
      <c r="J70" s="178"/>
      <c r="K70" s="179">
        <f t="shared" si="11"/>
        <v>0</v>
      </c>
      <c r="L70" s="154">
        <v>21</v>
      </c>
      <c r="M70" s="154">
        <f t="shared" si="12"/>
        <v>0</v>
      </c>
      <c r="N70" s="153">
        <v>1.39E-3</v>
      </c>
      <c r="O70" s="153">
        <f t="shared" si="13"/>
        <v>0</v>
      </c>
      <c r="P70" s="153">
        <v>1.8</v>
      </c>
      <c r="Q70" s="153">
        <f t="shared" si="14"/>
        <v>0.11</v>
      </c>
      <c r="R70" s="154"/>
      <c r="S70" s="154" t="s">
        <v>1258</v>
      </c>
      <c r="T70" s="154" t="s">
        <v>1258</v>
      </c>
      <c r="U70" s="154">
        <v>12.256</v>
      </c>
      <c r="V70" s="154">
        <f t="shared" si="15"/>
        <v>0.74</v>
      </c>
      <c r="W70" s="154"/>
      <c r="X70" s="154" t="s">
        <v>281</v>
      </c>
      <c r="Y70" s="154" t="s">
        <v>282</v>
      </c>
      <c r="Z70" s="144"/>
      <c r="AA70" s="144"/>
      <c r="AB70" s="144"/>
      <c r="AC70" s="144"/>
      <c r="AD70" s="144"/>
      <c r="AE70" s="144"/>
      <c r="AF70" s="144"/>
      <c r="AG70" s="144" t="s">
        <v>1263</v>
      </c>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row>
    <row r="71" spans="1:60" ht="20" outlineLevel="1" x14ac:dyDescent="0.25">
      <c r="A71" s="173">
        <v>61</v>
      </c>
      <c r="B71" s="174" t="s">
        <v>1385</v>
      </c>
      <c r="C71" s="183" t="s">
        <v>1386</v>
      </c>
      <c r="D71" s="175" t="s">
        <v>408</v>
      </c>
      <c r="E71" s="176">
        <v>1</v>
      </c>
      <c r="F71" s="177">
        <f t="shared" si="8"/>
        <v>0</v>
      </c>
      <c r="G71" s="177">
        <f t="shared" si="9"/>
        <v>0</v>
      </c>
      <c r="H71" s="178"/>
      <c r="I71" s="177">
        <f t="shared" si="10"/>
        <v>0</v>
      </c>
      <c r="J71" s="178"/>
      <c r="K71" s="179">
        <f t="shared" si="11"/>
        <v>0</v>
      </c>
      <c r="L71" s="154">
        <v>21</v>
      </c>
      <c r="M71" s="154">
        <f t="shared" si="12"/>
        <v>0</v>
      </c>
      <c r="N71" s="153">
        <v>0</v>
      </c>
      <c r="O71" s="153">
        <f t="shared" si="13"/>
        <v>0</v>
      </c>
      <c r="P71" s="153">
        <v>0</v>
      </c>
      <c r="Q71" s="153">
        <f t="shared" si="14"/>
        <v>0</v>
      </c>
      <c r="R71" s="154"/>
      <c r="S71" s="154" t="s">
        <v>1258</v>
      </c>
      <c r="T71" s="154" t="s">
        <v>1258</v>
      </c>
      <c r="U71" s="154">
        <v>1.43</v>
      </c>
      <c r="V71" s="154">
        <f t="shared" si="15"/>
        <v>1.43</v>
      </c>
      <c r="W71" s="154"/>
      <c r="X71" s="154" t="s">
        <v>281</v>
      </c>
      <c r="Y71" s="154" t="s">
        <v>282</v>
      </c>
      <c r="Z71" s="144"/>
      <c r="AA71" s="144"/>
      <c r="AB71" s="144"/>
      <c r="AC71" s="144"/>
      <c r="AD71" s="144"/>
      <c r="AE71" s="144"/>
      <c r="AF71" s="144"/>
      <c r="AG71" s="144" t="s">
        <v>1263</v>
      </c>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row>
    <row r="72" spans="1:60" outlineLevel="1" x14ac:dyDescent="0.25">
      <c r="A72" s="173">
        <v>62</v>
      </c>
      <c r="B72" s="174" t="s">
        <v>1387</v>
      </c>
      <c r="C72" s="183" t="s">
        <v>1388</v>
      </c>
      <c r="D72" s="175" t="s">
        <v>408</v>
      </c>
      <c r="E72" s="176">
        <v>1</v>
      </c>
      <c r="F72" s="177">
        <f t="shared" si="8"/>
        <v>0</v>
      </c>
      <c r="G72" s="177">
        <f t="shared" si="9"/>
        <v>0</v>
      </c>
      <c r="H72" s="178"/>
      <c r="I72" s="177">
        <f t="shared" si="10"/>
        <v>0</v>
      </c>
      <c r="J72" s="178"/>
      <c r="K72" s="179">
        <f t="shared" si="11"/>
        <v>0</v>
      </c>
      <c r="L72" s="154">
        <v>21</v>
      </c>
      <c r="M72" s="154">
        <f t="shared" si="12"/>
        <v>0</v>
      </c>
      <c r="N72" s="153">
        <v>0</v>
      </c>
      <c r="O72" s="153">
        <f t="shared" si="13"/>
        <v>0</v>
      </c>
      <c r="P72" s="153">
        <v>0</v>
      </c>
      <c r="Q72" s="153">
        <f t="shared" si="14"/>
        <v>0</v>
      </c>
      <c r="R72" s="154"/>
      <c r="S72" s="154" t="s">
        <v>1258</v>
      </c>
      <c r="T72" s="154" t="s">
        <v>1258</v>
      </c>
      <c r="U72" s="154">
        <v>1</v>
      </c>
      <c r="V72" s="154">
        <f t="shared" si="15"/>
        <v>1</v>
      </c>
      <c r="W72" s="154"/>
      <c r="X72" s="154" t="s">
        <v>281</v>
      </c>
      <c r="Y72" s="154" t="s">
        <v>282</v>
      </c>
      <c r="Z72" s="144"/>
      <c r="AA72" s="144"/>
      <c r="AB72" s="144"/>
      <c r="AC72" s="144"/>
      <c r="AD72" s="144"/>
      <c r="AE72" s="144"/>
      <c r="AF72" s="144"/>
      <c r="AG72" s="144" t="s">
        <v>1263</v>
      </c>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row>
    <row r="73" spans="1:60" ht="20" outlineLevel="1" x14ac:dyDescent="0.25">
      <c r="A73" s="166">
        <v>63</v>
      </c>
      <c r="B73" s="167" t="s">
        <v>1389</v>
      </c>
      <c r="C73" s="181" t="s">
        <v>1390</v>
      </c>
      <c r="D73" s="168" t="s">
        <v>489</v>
      </c>
      <c r="E73" s="169">
        <v>1</v>
      </c>
      <c r="F73" s="170">
        <f t="shared" si="8"/>
        <v>0</v>
      </c>
      <c r="G73" s="170">
        <f t="shared" si="9"/>
        <v>0</v>
      </c>
      <c r="H73" s="171"/>
      <c r="I73" s="170">
        <f t="shared" si="10"/>
        <v>0</v>
      </c>
      <c r="J73" s="171"/>
      <c r="K73" s="172">
        <f t="shared" si="11"/>
        <v>0</v>
      </c>
      <c r="L73" s="154">
        <v>21</v>
      </c>
      <c r="M73" s="154">
        <f t="shared" si="12"/>
        <v>0</v>
      </c>
      <c r="N73" s="153">
        <v>0</v>
      </c>
      <c r="O73" s="153">
        <f t="shared" si="13"/>
        <v>0</v>
      </c>
      <c r="P73" s="153">
        <v>0</v>
      </c>
      <c r="Q73" s="153">
        <f t="shared" si="14"/>
        <v>0</v>
      </c>
      <c r="R73" s="154"/>
      <c r="S73" s="154" t="s">
        <v>279</v>
      </c>
      <c r="T73" s="154" t="s">
        <v>280</v>
      </c>
      <c r="U73" s="154">
        <v>0</v>
      </c>
      <c r="V73" s="154">
        <f t="shared" si="15"/>
        <v>0</v>
      </c>
      <c r="W73" s="154"/>
      <c r="X73" s="154" t="s">
        <v>608</v>
      </c>
      <c r="Y73" s="154" t="s">
        <v>282</v>
      </c>
      <c r="Z73" s="144"/>
      <c r="AA73" s="144"/>
      <c r="AB73" s="144"/>
      <c r="AC73" s="144"/>
      <c r="AD73" s="144"/>
      <c r="AE73" s="144"/>
      <c r="AF73" s="144"/>
      <c r="AG73" s="144" t="s">
        <v>1254</v>
      </c>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row>
    <row r="74" spans="1:60" outlineLevel="2" x14ac:dyDescent="0.25">
      <c r="A74" s="151"/>
      <c r="B74" s="152"/>
      <c r="C74" s="266" t="s">
        <v>1713</v>
      </c>
      <c r="D74" s="267"/>
      <c r="E74" s="267"/>
      <c r="F74" s="267"/>
      <c r="G74" s="267"/>
      <c r="H74" s="154"/>
      <c r="I74" s="154"/>
      <c r="J74" s="154"/>
      <c r="K74" s="154"/>
      <c r="L74" s="154"/>
      <c r="M74" s="154"/>
      <c r="N74" s="153"/>
      <c r="O74" s="153"/>
      <c r="P74" s="153"/>
      <c r="Q74" s="153"/>
      <c r="R74" s="154"/>
      <c r="S74" s="154"/>
      <c r="T74" s="154"/>
      <c r="U74" s="154"/>
      <c r="V74" s="154"/>
      <c r="W74" s="154"/>
      <c r="X74" s="154"/>
      <c r="Y74" s="154"/>
      <c r="Z74" s="144"/>
      <c r="AA74" s="144"/>
      <c r="AB74" s="144"/>
      <c r="AC74" s="144"/>
      <c r="AD74" s="144"/>
      <c r="AE74" s="144"/>
      <c r="AF74" s="144"/>
      <c r="AG74" s="144" t="s">
        <v>1260</v>
      </c>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row>
    <row r="75" spans="1:60" outlineLevel="3" x14ac:dyDescent="0.25">
      <c r="A75" s="151"/>
      <c r="B75" s="152"/>
      <c r="C75" s="264" t="s">
        <v>1391</v>
      </c>
      <c r="D75" s="265"/>
      <c r="E75" s="265"/>
      <c r="F75" s="265"/>
      <c r="G75" s="265"/>
      <c r="H75" s="154"/>
      <c r="I75" s="154"/>
      <c r="J75" s="154"/>
      <c r="K75" s="154"/>
      <c r="L75" s="154"/>
      <c r="M75" s="154"/>
      <c r="N75" s="153"/>
      <c r="O75" s="153"/>
      <c r="P75" s="153"/>
      <c r="Q75" s="153"/>
      <c r="R75" s="154"/>
      <c r="S75" s="154"/>
      <c r="T75" s="154"/>
      <c r="U75" s="154"/>
      <c r="V75" s="154"/>
      <c r="W75" s="154"/>
      <c r="X75" s="154"/>
      <c r="Y75" s="154"/>
      <c r="Z75" s="144"/>
      <c r="AA75" s="144"/>
      <c r="AB75" s="144"/>
      <c r="AC75" s="144"/>
      <c r="AD75" s="144"/>
      <c r="AE75" s="144"/>
      <c r="AF75" s="144"/>
      <c r="AG75" s="144" t="s">
        <v>1260</v>
      </c>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row>
    <row r="76" spans="1:60" outlineLevel="3" x14ac:dyDescent="0.25">
      <c r="A76" s="151"/>
      <c r="B76" s="152"/>
      <c r="C76" s="264" t="s">
        <v>1714</v>
      </c>
      <c r="D76" s="265"/>
      <c r="E76" s="265"/>
      <c r="F76" s="265"/>
      <c r="G76" s="265"/>
      <c r="H76" s="154"/>
      <c r="I76" s="154"/>
      <c r="J76" s="154"/>
      <c r="K76" s="154"/>
      <c r="L76" s="154"/>
      <c r="M76" s="154"/>
      <c r="N76" s="153"/>
      <c r="O76" s="153"/>
      <c r="P76" s="153"/>
      <c r="Q76" s="153"/>
      <c r="R76" s="154"/>
      <c r="S76" s="154"/>
      <c r="T76" s="154"/>
      <c r="U76" s="154"/>
      <c r="V76" s="154"/>
      <c r="W76" s="154"/>
      <c r="X76" s="154"/>
      <c r="Y76" s="154"/>
      <c r="Z76" s="144"/>
      <c r="AA76" s="144"/>
      <c r="AB76" s="144"/>
      <c r="AC76" s="144"/>
      <c r="AD76" s="144"/>
      <c r="AE76" s="144"/>
      <c r="AF76" s="144"/>
      <c r="AG76" s="144" t="s">
        <v>1260</v>
      </c>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row>
    <row r="77" spans="1:60" outlineLevel="3" x14ac:dyDescent="0.25">
      <c r="A77" s="151"/>
      <c r="B77" s="152"/>
      <c r="C77" s="264" t="s">
        <v>1392</v>
      </c>
      <c r="D77" s="265"/>
      <c r="E77" s="265"/>
      <c r="F77" s="265"/>
      <c r="G77" s="265"/>
      <c r="H77" s="154"/>
      <c r="I77" s="154"/>
      <c r="J77" s="154"/>
      <c r="K77" s="154"/>
      <c r="L77" s="154"/>
      <c r="M77" s="154"/>
      <c r="N77" s="153"/>
      <c r="O77" s="153"/>
      <c r="P77" s="153"/>
      <c r="Q77" s="153"/>
      <c r="R77" s="154"/>
      <c r="S77" s="154"/>
      <c r="T77" s="154"/>
      <c r="U77" s="154"/>
      <c r="V77" s="154"/>
      <c r="W77" s="154"/>
      <c r="X77" s="154"/>
      <c r="Y77" s="154"/>
      <c r="Z77" s="144"/>
      <c r="AA77" s="144"/>
      <c r="AB77" s="144"/>
      <c r="AC77" s="144"/>
      <c r="AD77" s="144"/>
      <c r="AE77" s="144"/>
      <c r="AF77" s="144"/>
      <c r="AG77" s="144" t="s">
        <v>1260</v>
      </c>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row>
    <row r="78" spans="1:60" outlineLevel="3" x14ac:dyDescent="0.25">
      <c r="A78" s="151"/>
      <c r="B78" s="152"/>
      <c r="C78" s="264" t="s">
        <v>1715</v>
      </c>
      <c r="D78" s="265"/>
      <c r="E78" s="265"/>
      <c r="F78" s="265"/>
      <c r="G78" s="265"/>
      <c r="H78" s="154"/>
      <c r="I78" s="154"/>
      <c r="J78" s="154"/>
      <c r="K78" s="154"/>
      <c r="L78" s="154"/>
      <c r="M78" s="154"/>
      <c r="N78" s="153"/>
      <c r="O78" s="153"/>
      <c r="P78" s="153"/>
      <c r="Q78" s="153"/>
      <c r="R78" s="154"/>
      <c r="S78" s="154"/>
      <c r="T78" s="154"/>
      <c r="U78" s="154"/>
      <c r="V78" s="154"/>
      <c r="W78" s="154"/>
      <c r="X78" s="154"/>
      <c r="Y78" s="154"/>
      <c r="Z78" s="144"/>
      <c r="AA78" s="144"/>
      <c r="AB78" s="144"/>
      <c r="AC78" s="144"/>
      <c r="AD78" s="144"/>
      <c r="AE78" s="144"/>
      <c r="AF78" s="144"/>
      <c r="AG78" s="144" t="s">
        <v>1260</v>
      </c>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row>
    <row r="79" spans="1:60" outlineLevel="3" x14ac:dyDescent="0.25">
      <c r="A79" s="151"/>
      <c r="B79" s="152"/>
      <c r="C79" s="264" t="s">
        <v>1393</v>
      </c>
      <c r="D79" s="265"/>
      <c r="E79" s="265"/>
      <c r="F79" s="265"/>
      <c r="G79" s="265"/>
      <c r="H79" s="154"/>
      <c r="I79" s="154"/>
      <c r="J79" s="154"/>
      <c r="K79" s="154"/>
      <c r="L79" s="154"/>
      <c r="M79" s="154"/>
      <c r="N79" s="153"/>
      <c r="O79" s="153"/>
      <c r="P79" s="153"/>
      <c r="Q79" s="153"/>
      <c r="R79" s="154"/>
      <c r="S79" s="154"/>
      <c r="T79" s="154"/>
      <c r="U79" s="154"/>
      <c r="V79" s="154"/>
      <c r="W79" s="154"/>
      <c r="X79" s="154"/>
      <c r="Y79" s="154"/>
      <c r="Z79" s="144"/>
      <c r="AA79" s="144"/>
      <c r="AB79" s="144"/>
      <c r="AC79" s="144"/>
      <c r="AD79" s="144"/>
      <c r="AE79" s="144"/>
      <c r="AF79" s="144"/>
      <c r="AG79" s="144" t="s">
        <v>1260</v>
      </c>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row>
    <row r="80" spans="1:60" outlineLevel="1" x14ac:dyDescent="0.25">
      <c r="A80" s="173">
        <v>64</v>
      </c>
      <c r="B80" s="174" t="s">
        <v>1394</v>
      </c>
      <c r="C80" s="183" t="s">
        <v>1395</v>
      </c>
      <c r="D80" s="175" t="s">
        <v>408</v>
      </c>
      <c r="E80" s="176">
        <v>2</v>
      </c>
      <c r="F80" s="177">
        <f t="shared" ref="F80:F111" si="16">H80+J80</f>
        <v>0</v>
      </c>
      <c r="G80" s="177">
        <f t="shared" ref="G80:G111" si="17">ROUND(E80*F80,2)</f>
        <v>0</v>
      </c>
      <c r="H80" s="178"/>
      <c r="I80" s="177">
        <f t="shared" ref="I80:I111" si="18">ROUND(E80*H80,2)</f>
        <v>0</v>
      </c>
      <c r="J80" s="178"/>
      <c r="K80" s="179">
        <f t="shared" ref="K80:K111" si="19">ROUND(E80*J80,2)</f>
        <v>0</v>
      </c>
      <c r="L80" s="154">
        <v>21</v>
      </c>
      <c r="M80" s="154">
        <f t="shared" ref="M80:M111" si="20">G80*(1+L80/100)</f>
        <v>0</v>
      </c>
      <c r="N80" s="153">
        <v>0</v>
      </c>
      <c r="O80" s="153">
        <f t="shared" ref="O80:O111" si="21">ROUND(E80*N80,2)</f>
        <v>0</v>
      </c>
      <c r="P80" s="153">
        <v>0</v>
      </c>
      <c r="Q80" s="153">
        <f t="shared" ref="Q80:Q111" si="22">ROUND(E80*P80,2)</f>
        <v>0</v>
      </c>
      <c r="R80" s="154"/>
      <c r="S80" s="154" t="s">
        <v>1258</v>
      </c>
      <c r="T80" s="154" t="s">
        <v>1258</v>
      </c>
      <c r="U80" s="154">
        <v>0.17917</v>
      </c>
      <c r="V80" s="154">
        <f t="shared" ref="V80:V111" si="23">ROUND(E80*U80,2)</f>
        <v>0.36</v>
      </c>
      <c r="W80" s="154"/>
      <c r="X80" s="154" t="s">
        <v>281</v>
      </c>
      <c r="Y80" s="154" t="s">
        <v>282</v>
      </c>
      <c r="Z80" s="144"/>
      <c r="AA80" s="144"/>
      <c r="AB80" s="144"/>
      <c r="AC80" s="144"/>
      <c r="AD80" s="144"/>
      <c r="AE80" s="144"/>
      <c r="AF80" s="144"/>
      <c r="AG80" s="144" t="s">
        <v>1263</v>
      </c>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row>
    <row r="81" spans="1:60" outlineLevel="1" x14ac:dyDescent="0.25">
      <c r="A81" s="173">
        <v>65</v>
      </c>
      <c r="B81" s="174" t="s">
        <v>1396</v>
      </c>
      <c r="C81" s="183" t="s">
        <v>1397</v>
      </c>
      <c r="D81" s="175" t="s">
        <v>408</v>
      </c>
      <c r="E81" s="176">
        <v>1</v>
      </c>
      <c r="F81" s="177">
        <f t="shared" si="16"/>
        <v>0</v>
      </c>
      <c r="G81" s="177">
        <f t="shared" si="17"/>
        <v>0</v>
      </c>
      <c r="H81" s="178"/>
      <c r="I81" s="177">
        <f t="shared" si="18"/>
        <v>0</v>
      </c>
      <c r="J81" s="178"/>
      <c r="K81" s="179">
        <f t="shared" si="19"/>
        <v>0</v>
      </c>
      <c r="L81" s="154">
        <v>21</v>
      </c>
      <c r="M81" s="154">
        <f t="shared" si="20"/>
        <v>0</v>
      </c>
      <c r="N81" s="153">
        <v>0</v>
      </c>
      <c r="O81" s="153">
        <f t="shared" si="21"/>
        <v>0</v>
      </c>
      <c r="P81" s="153">
        <v>0</v>
      </c>
      <c r="Q81" s="153">
        <f t="shared" si="22"/>
        <v>0</v>
      </c>
      <c r="R81" s="154"/>
      <c r="S81" s="154" t="s">
        <v>1258</v>
      </c>
      <c r="T81" s="154" t="s">
        <v>1258</v>
      </c>
      <c r="U81" s="154">
        <v>8.2170000000000007E-2</v>
      </c>
      <c r="V81" s="154">
        <f t="shared" si="23"/>
        <v>0.08</v>
      </c>
      <c r="W81" s="154"/>
      <c r="X81" s="154" t="s">
        <v>281</v>
      </c>
      <c r="Y81" s="154" t="s">
        <v>282</v>
      </c>
      <c r="Z81" s="144"/>
      <c r="AA81" s="144"/>
      <c r="AB81" s="144"/>
      <c r="AC81" s="144"/>
      <c r="AD81" s="144"/>
      <c r="AE81" s="144"/>
      <c r="AF81" s="144"/>
      <c r="AG81" s="144" t="s">
        <v>1263</v>
      </c>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row>
    <row r="82" spans="1:60" outlineLevel="1" x14ac:dyDescent="0.25">
      <c r="A82" s="173">
        <v>66</v>
      </c>
      <c r="B82" s="174" t="s">
        <v>1398</v>
      </c>
      <c r="C82" s="183" t="s">
        <v>1399</v>
      </c>
      <c r="D82" s="175" t="s">
        <v>408</v>
      </c>
      <c r="E82" s="176">
        <v>47</v>
      </c>
      <c r="F82" s="177">
        <f t="shared" si="16"/>
        <v>0</v>
      </c>
      <c r="G82" s="177">
        <f t="shared" si="17"/>
        <v>0</v>
      </c>
      <c r="H82" s="178"/>
      <c r="I82" s="177">
        <f t="shared" si="18"/>
        <v>0</v>
      </c>
      <c r="J82" s="178"/>
      <c r="K82" s="179">
        <f t="shared" si="19"/>
        <v>0</v>
      </c>
      <c r="L82" s="154">
        <v>21</v>
      </c>
      <c r="M82" s="154">
        <f t="shared" si="20"/>
        <v>0</v>
      </c>
      <c r="N82" s="153">
        <v>0</v>
      </c>
      <c r="O82" s="153">
        <f t="shared" si="21"/>
        <v>0</v>
      </c>
      <c r="P82" s="153">
        <v>0</v>
      </c>
      <c r="Q82" s="153">
        <f t="shared" si="22"/>
        <v>0</v>
      </c>
      <c r="R82" s="154"/>
      <c r="S82" s="154" t="s">
        <v>1258</v>
      </c>
      <c r="T82" s="154" t="s">
        <v>1258</v>
      </c>
      <c r="U82" s="154">
        <v>0.06</v>
      </c>
      <c r="V82" s="154">
        <f t="shared" si="23"/>
        <v>2.82</v>
      </c>
      <c r="W82" s="154"/>
      <c r="X82" s="154" t="s">
        <v>281</v>
      </c>
      <c r="Y82" s="154" t="s">
        <v>282</v>
      </c>
      <c r="Z82" s="144"/>
      <c r="AA82" s="144"/>
      <c r="AB82" s="144"/>
      <c r="AC82" s="144"/>
      <c r="AD82" s="144"/>
      <c r="AE82" s="144"/>
      <c r="AF82" s="144"/>
      <c r="AG82" s="144" t="s">
        <v>1263</v>
      </c>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row>
    <row r="83" spans="1:60" outlineLevel="1" x14ac:dyDescent="0.25">
      <c r="A83" s="173">
        <v>67</v>
      </c>
      <c r="B83" s="174" t="s">
        <v>1400</v>
      </c>
      <c r="C83" s="183" t="s">
        <v>1401</v>
      </c>
      <c r="D83" s="175" t="s">
        <v>408</v>
      </c>
      <c r="E83" s="176">
        <v>79</v>
      </c>
      <c r="F83" s="177">
        <f t="shared" si="16"/>
        <v>0</v>
      </c>
      <c r="G83" s="177">
        <f t="shared" si="17"/>
        <v>0</v>
      </c>
      <c r="H83" s="178"/>
      <c r="I83" s="177">
        <f t="shared" si="18"/>
        <v>0</v>
      </c>
      <c r="J83" s="178"/>
      <c r="K83" s="179">
        <f t="shared" si="19"/>
        <v>0</v>
      </c>
      <c r="L83" s="154">
        <v>21</v>
      </c>
      <c r="M83" s="154">
        <f t="shared" si="20"/>
        <v>0</v>
      </c>
      <c r="N83" s="153">
        <v>0</v>
      </c>
      <c r="O83" s="153">
        <f t="shared" si="21"/>
        <v>0</v>
      </c>
      <c r="P83" s="153">
        <v>0</v>
      </c>
      <c r="Q83" s="153">
        <f t="shared" si="22"/>
        <v>0</v>
      </c>
      <c r="R83" s="154"/>
      <c r="S83" s="154" t="s">
        <v>1258</v>
      </c>
      <c r="T83" s="154" t="s">
        <v>1258</v>
      </c>
      <c r="U83" s="154">
        <v>5.0500000000000003E-2</v>
      </c>
      <c r="V83" s="154">
        <f t="shared" si="23"/>
        <v>3.99</v>
      </c>
      <c r="W83" s="154"/>
      <c r="X83" s="154" t="s">
        <v>281</v>
      </c>
      <c r="Y83" s="154" t="s">
        <v>282</v>
      </c>
      <c r="Z83" s="144"/>
      <c r="AA83" s="144"/>
      <c r="AB83" s="144"/>
      <c r="AC83" s="144"/>
      <c r="AD83" s="144"/>
      <c r="AE83" s="144"/>
      <c r="AF83" s="144"/>
      <c r="AG83" s="144" t="s">
        <v>1263</v>
      </c>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row>
    <row r="84" spans="1:60" outlineLevel="1" x14ac:dyDescent="0.25">
      <c r="A84" s="173">
        <v>68</v>
      </c>
      <c r="B84" s="174" t="s">
        <v>1402</v>
      </c>
      <c r="C84" s="183" t="s">
        <v>1403</v>
      </c>
      <c r="D84" s="175" t="s">
        <v>408</v>
      </c>
      <c r="E84" s="176">
        <v>11</v>
      </c>
      <c r="F84" s="177">
        <f t="shared" si="16"/>
        <v>0</v>
      </c>
      <c r="G84" s="177">
        <f t="shared" si="17"/>
        <v>0</v>
      </c>
      <c r="H84" s="178"/>
      <c r="I84" s="177">
        <f t="shared" si="18"/>
        <v>0</v>
      </c>
      <c r="J84" s="178"/>
      <c r="K84" s="179">
        <f t="shared" si="19"/>
        <v>0</v>
      </c>
      <c r="L84" s="154">
        <v>21</v>
      </c>
      <c r="M84" s="154">
        <f t="shared" si="20"/>
        <v>0</v>
      </c>
      <c r="N84" s="153">
        <v>0</v>
      </c>
      <c r="O84" s="153">
        <f t="shared" si="21"/>
        <v>0</v>
      </c>
      <c r="P84" s="153">
        <v>0</v>
      </c>
      <c r="Q84" s="153">
        <f t="shared" si="22"/>
        <v>0</v>
      </c>
      <c r="R84" s="154"/>
      <c r="S84" s="154" t="s">
        <v>1258</v>
      </c>
      <c r="T84" s="154" t="s">
        <v>1258</v>
      </c>
      <c r="U84" s="154">
        <v>0.42166999999999999</v>
      </c>
      <c r="V84" s="154">
        <f t="shared" si="23"/>
        <v>4.6399999999999997</v>
      </c>
      <c r="W84" s="154"/>
      <c r="X84" s="154" t="s">
        <v>281</v>
      </c>
      <c r="Y84" s="154" t="s">
        <v>282</v>
      </c>
      <c r="Z84" s="144"/>
      <c r="AA84" s="144"/>
      <c r="AB84" s="144"/>
      <c r="AC84" s="144"/>
      <c r="AD84" s="144"/>
      <c r="AE84" s="144"/>
      <c r="AF84" s="144"/>
      <c r="AG84" s="144" t="s">
        <v>1263</v>
      </c>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row>
    <row r="85" spans="1:60" outlineLevel="1" x14ac:dyDescent="0.25">
      <c r="A85" s="173">
        <v>69</v>
      </c>
      <c r="B85" s="174" t="s">
        <v>1404</v>
      </c>
      <c r="C85" s="183" t="s">
        <v>1405</v>
      </c>
      <c r="D85" s="175" t="s">
        <v>408</v>
      </c>
      <c r="E85" s="176">
        <v>23</v>
      </c>
      <c r="F85" s="177">
        <f t="shared" si="16"/>
        <v>0</v>
      </c>
      <c r="G85" s="177">
        <f t="shared" si="17"/>
        <v>0</v>
      </c>
      <c r="H85" s="178"/>
      <c r="I85" s="177">
        <f t="shared" si="18"/>
        <v>0</v>
      </c>
      <c r="J85" s="178"/>
      <c r="K85" s="179">
        <f t="shared" si="19"/>
        <v>0</v>
      </c>
      <c r="L85" s="154">
        <v>21</v>
      </c>
      <c r="M85" s="154">
        <f t="shared" si="20"/>
        <v>0</v>
      </c>
      <c r="N85" s="153">
        <v>0</v>
      </c>
      <c r="O85" s="153">
        <f t="shared" si="21"/>
        <v>0</v>
      </c>
      <c r="P85" s="153">
        <v>0</v>
      </c>
      <c r="Q85" s="153">
        <f t="shared" si="22"/>
        <v>0</v>
      </c>
      <c r="R85" s="154"/>
      <c r="S85" s="154" t="s">
        <v>1258</v>
      </c>
      <c r="T85" s="154" t="s">
        <v>1258</v>
      </c>
      <c r="U85" s="154">
        <v>0.34799999999999998</v>
      </c>
      <c r="V85" s="154">
        <f t="shared" si="23"/>
        <v>8</v>
      </c>
      <c r="W85" s="154"/>
      <c r="X85" s="154" t="s">
        <v>281</v>
      </c>
      <c r="Y85" s="154" t="s">
        <v>282</v>
      </c>
      <c r="Z85" s="144"/>
      <c r="AA85" s="144"/>
      <c r="AB85" s="144"/>
      <c r="AC85" s="144"/>
      <c r="AD85" s="144"/>
      <c r="AE85" s="144"/>
      <c r="AF85" s="144"/>
      <c r="AG85" s="144" t="s">
        <v>1263</v>
      </c>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row>
    <row r="86" spans="1:60" outlineLevel="1" x14ac:dyDescent="0.25">
      <c r="A86" s="173">
        <v>70</v>
      </c>
      <c r="B86" s="174" t="s">
        <v>1406</v>
      </c>
      <c r="C86" s="183" t="s">
        <v>1407</v>
      </c>
      <c r="D86" s="175" t="s">
        <v>408</v>
      </c>
      <c r="E86" s="176">
        <v>2</v>
      </c>
      <c r="F86" s="177">
        <f t="shared" si="16"/>
        <v>0</v>
      </c>
      <c r="G86" s="177">
        <f t="shared" si="17"/>
        <v>0</v>
      </c>
      <c r="H86" s="178"/>
      <c r="I86" s="177">
        <f t="shared" si="18"/>
        <v>0</v>
      </c>
      <c r="J86" s="178"/>
      <c r="K86" s="179">
        <f t="shared" si="19"/>
        <v>0</v>
      </c>
      <c r="L86" s="154">
        <v>21</v>
      </c>
      <c r="M86" s="154">
        <f t="shared" si="20"/>
        <v>0</v>
      </c>
      <c r="N86" s="153">
        <v>0</v>
      </c>
      <c r="O86" s="153">
        <f t="shared" si="21"/>
        <v>0</v>
      </c>
      <c r="P86" s="153">
        <v>0</v>
      </c>
      <c r="Q86" s="153">
        <f t="shared" si="22"/>
        <v>0</v>
      </c>
      <c r="R86" s="154"/>
      <c r="S86" s="154" t="s">
        <v>1258</v>
      </c>
      <c r="T86" s="154" t="s">
        <v>1258</v>
      </c>
      <c r="U86" s="154">
        <v>0.1</v>
      </c>
      <c r="V86" s="154">
        <f t="shared" si="23"/>
        <v>0.2</v>
      </c>
      <c r="W86" s="154"/>
      <c r="X86" s="154" t="s">
        <v>281</v>
      </c>
      <c r="Y86" s="154" t="s">
        <v>282</v>
      </c>
      <c r="Z86" s="144"/>
      <c r="AA86" s="144"/>
      <c r="AB86" s="144"/>
      <c r="AC86" s="144"/>
      <c r="AD86" s="144"/>
      <c r="AE86" s="144"/>
      <c r="AF86" s="144"/>
      <c r="AG86" s="144" t="s">
        <v>1263</v>
      </c>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row>
    <row r="87" spans="1:60" outlineLevel="1" x14ac:dyDescent="0.25">
      <c r="A87" s="173">
        <v>71</v>
      </c>
      <c r="B87" s="174" t="s">
        <v>1408</v>
      </c>
      <c r="C87" s="183" t="s">
        <v>1409</v>
      </c>
      <c r="D87" s="175" t="s">
        <v>408</v>
      </c>
      <c r="E87" s="176">
        <v>150</v>
      </c>
      <c r="F87" s="177">
        <f t="shared" si="16"/>
        <v>0</v>
      </c>
      <c r="G87" s="177">
        <f t="shared" si="17"/>
        <v>0</v>
      </c>
      <c r="H87" s="178"/>
      <c r="I87" s="177">
        <f t="shared" si="18"/>
        <v>0</v>
      </c>
      <c r="J87" s="178"/>
      <c r="K87" s="179">
        <f t="shared" si="19"/>
        <v>0</v>
      </c>
      <c r="L87" s="154">
        <v>21</v>
      </c>
      <c r="M87" s="154">
        <f t="shared" si="20"/>
        <v>0</v>
      </c>
      <c r="N87" s="153">
        <v>1.0000000000000001E-5</v>
      </c>
      <c r="O87" s="153">
        <f t="shared" si="21"/>
        <v>0</v>
      </c>
      <c r="P87" s="153">
        <v>0</v>
      </c>
      <c r="Q87" s="153">
        <f t="shared" si="22"/>
        <v>0</v>
      </c>
      <c r="R87" s="154"/>
      <c r="S87" s="154" t="s">
        <v>1258</v>
      </c>
      <c r="T87" s="154" t="s">
        <v>1258</v>
      </c>
      <c r="U87" s="154">
        <v>2.5000000000000001E-2</v>
      </c>
      <c r="V87" s="154">
        <f t="shared" si="23"/>
        <v>3.75</v>
      </c>
      <c r="W87" s="154"/>
      <c r="X87" s="154" t="s">
        <v>281</v>
      </c>
      <c r="Y87" s="154" t="s">
        <v>282</v>
      </c>
      <c r="Z87" s="144"/>
      <c r="AA87" s="144"/>
      <c r="AB87" s="144"/>
      <c r="AC87" s="144"/>
      <c r="AD87" s="144"/>
      <c r="AE87" s="144"/>
      <c r="AF87" s="144"/>
      <c r="AG87" s="144" t="s">
        <v>1263</v>
      </c>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row>
    <row r="88" spans="1:60" outlineLevel="1" x14ac:dyDescent="0.25">
      <c r="A88" s="173">
        <v>72</v>
      </c>
      <c r="B88" s="174" t="s">
        <v>1410</v>
      </c>
      <c r="C88" s="183" t="s">
        <v>1411</v>
      </c>
      <c r="D88" s="175" t="s">
        <v>408</v>
      </c>
      <c r="E88" s="176">
        <v>200</v>
      </c>
      <c r="F88" s="177">
        <f t="shared" si="16"/>
        <v>0</v>
      </c>
      <c r="G88" s="177">
        <f t="shared" si="17"/>
        <v>0</v>
      </c>
      <c r="H88" s="178"/>
      <c r="I88" s="177">
        <f t="shared" si="18"/>
        <v>0</v>
      </c>
      <c r="J88" s="178"/>
      <c r="K88" s="179">
        <f t="shared" si="19"/>
        <v>0</v>
      </c>
      <c r="L88" s="154">
        <v>21</v>
      </c>
      <c r="M88" s="154">
        <f t="shared" si="20"/>
        <v>0</v>
      </c>
      <c r="N88" s="153">
        <v>0</v>
      </c>
      <c r="O88" s="153">
        <f t="shared" si="21"/>
        <v>0</v>
      </c>
      <c r="P88" s="153">
        <v>0</v>
      </c>
      <c r="Q88" s="153">
        <f t="shared" si="22"/>
        <v>0</v>
      </c>
      <c r="R88" s="154"/>
      <c r="S88" s="154" t="s">
        <v>1258</v>
      </c>
      <c r="T88" s="154" t="s">
        <v>1258</v>
      </c>
      <c r="U88" s="154">
        <v>2.5170000000000001E-2</v>
      </c>
      <c r="V88" s="154">
        <f t="shared" si="23"/>
        <v>5.03</v>
      </c>
      <c r="W88" s="154"/>
      <c r="X88" s="154" t="s">
        <v>281</v>
      </c>
      <c r="Y88" s="154" t="s">
        <v>282</v>
      </c>
      <c r="Z88" s="144"/>
      <c r="AA88" s="144"/>
      <c r="AB88" s="144"/>
      <c r="AC88" s="144"/>
      <c r="AD88" s="144"/>
      <c r="AE88" s="144"/>
      <c r="AF88" s="144"/>
      <c r="AG88" s="144" t="s">
        <v>1263</v>
      </c>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row>
    <row r="89" spans="1:60" ht="20" outlineLevel="1" x14ac:dyDescent="0.25">
      <c r="A89" s="173">
        <v>73</v>
      </c>
      <c r="B89" s="174" t="s">
        <v>1412</v>
      </c>
      <c r="C89" s="183" t="s">
        <v>1413</v>
      </c>
      <c r="D89" s="175" t="s">
        <v>832</v>
      </c>
      <c r="E89" s="176">
        <v>1</v>
      </c>
      <c r="F89" s="177">
        <f t="shared" si="16"/>
        <v>0</v>
      </c>
      <c r="G89" s="177">
        <f t="shared" si="17"/>
        <v>0</v>
      </c>
      <c r="H89" s="178"/>
      <c r="I89" s="177">
        <f t="shared" si="18"/>
        <v>0</v>
      </c>
      <c r="J89" s="178"/>
      <c r="K89" s="179">
        <f t="shared" si="19"/>
        <v>0</v>
      </c>
      <c r="L89" s="154">
        <v>21</v>
      </c>
      <c r="M89" s="154">
        <f t="shared" si="20"/>
        <v>0</v>
      </c>
      <c r="N89" s="153">
        <v>0</v>
      </c>
      <c r="O89" s="153">
        <f t="shared" si="21"/>
        <v>0</v>
      </c>
      <c r="P89" s="153">
        <v>0</v>
      </c>
      <c r="Q89" s="153">
        <f t="shared" si="22"/>
        <v>0</v>
      </c>
      <c r="R89" s="154"/>
      <c r="S89" s="154" t="s">
        <v>279</v>
      </c>
      <c r="T89" s="154" t="s">
        <v>280</v>
      </c>
      <c r="U89" s="154">
        <v>0</v>
      </c>
      <c r="V89" s="154">
        <f t="shared" si="23"/>
        <v>0</v>
      </c>
      <c r="W89" s="154"/>
      <c r="X89" s="154" t="s">
        <v>608</v>
      </c>
      <c r="Y89" s="154" t="s">
        <v>282</v>
      </c>
      <c r="Z89" s="144"/>
      <c r="AA89" s="144"/>
      <c r="AB89" s="144"/>
      <c r="AC89" s="144"/>
      <c r="AD89" s="144"/>
      <c r="AE89" s="144"/>
      <c r="AF89" s="144"/>
      <c r="AG89" s="144" t="s">
        <v>1254</v>
      </c>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row>
    <row r="90" spans="1:60" ht="30" outlineLevel="1" x14ac:dyDescent="0.25">
      <c r="A90" s="173">
        <v>74</v>
      </c>
      <c r="B90" s="174" t="s">
        <v>1414</v>
      </c>
      <c r="C90" s="183" t="s">
        <v>1415</v>
      </c>
      <c r="D90" s="175" t="s">
        <v>489</v>
      </c>
      <c r="E90" s="176">
        <v>9</v>
      </c>
      <c r="F90" s="177">
        <f t="shared" si="16"/>
        <v>0</v>
      </c>
      <c r="G90" s="177">
        <f t="shared" si="17"/>
        <v>0</v>
      </c>
      <c r="H90" s="178"/>
      <c r="I90" s="177">
        <f t="shared" si="18"/>
        <v>0</v>
      </c>
      <c r="J90" s="178"/>
      <c r="K90" s="179">
        <f t="shared" si="19"/>
        <v>0</v>
      </c>
      <c r="L90" s="154">
        <v>21</v>
      </c>
      <c r="M90" s="154">
        <f t="shared" si="20"/>
        <v>0</v>
      </c>
      <c r="N90" s="153">
        <v>0</v>
      </c>
      <c r="O90" s="153">
        <f t="shared" si="21"/>
        <v>0</v>
      </c>
      <c r="P90" s="153">
        <v>0</v>
      </c>
      <c r="Q90" s="153">
        <f t="shared" si="22"/>
        <v>0</v>
      </c>
      <c r="R90" s="154"/>
      <c r="S90" s="154" t="s">
        <v>279</v>
      </c>
      <c r="T90" s="154" t="s">
        <v>280</v>
      </c>
      <c r="U90" s="154">
        <v>0</v>
      </c>
      <c r="V90" s="154">
        <f t="shared" si="23"/>
        <v>0</v>
      </c>
      <c r="W90" s="154"/>
      <c r="X90" s="154" t="s">
        <v>608</v>
      </c>
      <c r="Y90" s="154" t="s">
        <v>282</v>
      </c>
      <c r="Z90" s="144"/>
      <c r="AA90" s="144"/>
      <c r="AB90" s="144"/>
      <c r="AC90" s="144"/>
      <c r="AD90" s="144"/>
      <c r="AE90" s="144"/>
      <c r="AF90" s="144"/>
      <c r="AG90" s="144" t="s">
        <v>1254</v>
      </c>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row>
    <row r="91" spans="1:60" ht="30" outlineLevel="1" x14ac:dyDescent="0.25">
      <c r="A91" s="173">
        <v>75</v>
      </c>
      <c r="B91" s="174" t="s">
        <v>1416</v>
      </c>
      <c r="C91" s="183" t="s">
        <v>1417</v>
      </c>
      <c r="D91" s="175" t="s">
        <v>489</v>
      </c>
      <c r="E91" s="176">
        <v>6</v>
      </c>
      <c r="F91" s="177">
        <f t="shared" si="16"/>
        <v>0</v>
      </c>
      <c r="G91" s="177">
        <f t="shared" si="17"/>
        <v>0</v>
      </c>
      <c r="H91" s="178"/>
      <c r="I91" s="177">
        <f t="shared" si="18"/>
        <v>0</v>
      </c>
      <c r="J91" s="178"/>
      <c r="K91" s="179">
        <f t="shared" si="19"/>
        <v>0</v>
      </c>
      <c r="L91" s="154">
        <v>21</v>
      </c>
      <c r="M91" s="154">
        <f t="shared" si="20"/>
        <v>0</v>
      </c>
      <c r="N91" s="153">
        <v>0</v>
      </c>
      <c r="O91" s="153">
        <f t="shared" si="21"/>
        <v>0</v>
      </c>
      <c r="P91" s="153">
        <v>0</v>
      </c>
      <c r="Q91" s="153">
        <f t="shared" si="22"/>
        <v>0</v>
      </c>
      <c r="R91" s="154"/>
      <c r="S91" s="154" t="s">
        <v>279</v>
      </c>
      <c r="T91" s="154" t="s">
        <v>280</v>
      </c>
      <c r="U91" s="154">
        <v>0</v>
      </c>
      <c r="V91" s="154">
        <f t="shared" si="23"/>
        <v>0</v>
      </c>
      <c r="W91" s="154"/>
      <c r="X91" s="154" t="s">
        <v>608</v>
      </c>
      <c r="Y91" s="154" t="s">
        <v>282</v>
      </c>
      <c r="Z91" s="144"/>
      <c r="AA91" s="144"/>
      <c r="AB91" s="144"/>
      <c r="AC91" s="144"/>
      <c r="AD91" s="144"/>
      <c r="AE91" s="144"/>
      <c r="AF91" s="144"/>
      <c r="AG91" s="144" t="s">
        <v>1254</v>
      </c>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row>
    <row r="92" spans="1:60" ht="30" outlineLevel="1" x14ac:dyDescent="0.25">
      <c r="A92" s="173">
        <v>76</v>
      </c>
      <c r="B92" s="174" t="s">
        <v>1418</v>
      </c>
      <c r="C92" s="183" t="s">
        <v>1419</v>
      </c>
      <c r="D92" s="175" t="s">
        <v>489</v>
      </c>
      <c r="E92" s="176">
        <v>5</v>
      </c>
      <c r="F92" s="177">
        <f t="shared" si="16"/>
        <v>0</v>
      </c>
      <c r="G92" s="177">
        <f t="shared" si="17"/>
        <v>0</v>
      </c>
      <c r="H92" s="178"/>
      <c r="I92" s="177">
        <f t="shared" si="18"/>
        <v>0</v>
      </c>
      <c r="J92" s="178"/>
      <c r="K92" s="179">
        <f t="shared" si="19"/>
        <v>0</v>
      </c>
      <c r="L92" s="154">
        <v>21</v>
      </c>
      <c r="M92" s="154">
        <f t="shared" si="20"/>
        <v>0</v>
      </c>
      <c r="N92" s="153">
        <v>0</v>
      </c>
      <c r="O92" s="153">
        <f t="shared" si="21"/>
        <v>0</v>
      </c>
      <c r="P92" s="153">
        <v>0</v>
      </c>
      <c r="Q92" s="153">
        <f t="shared" si="22"/>
        <v>0</v>
      </c>
      <c r="R92" s="154"/>
      <c r="S92" s="154" t="s">
        <v>279</v>
      </c>
      <c r="T92" s="154" t="s">
        <v>280</v>
      </c>
      <c r="U92" s="154">
        <v>0</v>
      </c>
      <c r="V92" s="154">
        <f t="shared" si="23"/>
        <v>0</v>
      </c>
      <c r="W92" s="154"/>
      <c r="X92" s="154" t="s">
        <v>608</v>
      </c>
      <c r="Y92" s="154" t="s">
        <v>282</v>
      </c>
      <c r="Z92" s="144"/>
      <c r="AA92" s="144"/>
      <c r="AB92" s="144"/>
      <c r="AC92" s="144"/>
      <c r="AD92" s="144"/>
      <c r="AE92" s="144"/>
      <c r="AF92" s="144"/>
      <c r="AG92" s="144" t="s">
        <v>1254</v>
      </c>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row>
    <row r="93" spans="1:60" ht="20" outlineLevel="1" x14ac:dyDescent="0.25">
      <c r="A93" s="173">
        <v>77</v>
      </c>
      <c r="B93" s="174" t="s">
        <v>1420</v>
      </c>
      <c r="C93" s="183" t="s">
        <v>1421</v>
      </c>
      <c r="D93" s="175" t="s">
        <v>408</v>
      </c>
      <c r="E93" s="176">
        <v>2</v>
      </c>
      <c r="F93" s="177">
        <f t="shared" si="16"/>
        <v>0</v>
      </c>
      <c r="G93" s="177">
        <f t="shared" si="17"/>
        <v>0</v>
      </c>
      <c r="H93" s="178"/>
      <c r="I93" s="177">
        <f t="shared" si="18"/>
        <v>0</v>
      </c>
      <c r="J93" s="178"/>
      <c r="K93" s="179">
        <f t="shared" si="19"/>
        <v>0</v>
      </c>
      <c r="L93" s="154">
        <v>21</v>
      </c>
      <c r="M93" s="154">
        <f t="shared" si="20"/>
        <v>0</v>
      </c>
      <c r="N93" s="153">
        <v>3.8E-3</v>
      </c>
      <c r="O93" s="153">
        <f t="shared" si="21"/>
        <v>0.01</v>
      </c>
      <c r="P93" s="153">
        <v>0</v>
      </c>
      <c r="Q93" s="153">
        <f t="shared" si="22"/>
        <v>0</v>
      </c>
      <c r="R93" s="154" t="s">
        <v>1257</v>
      </c>
      <c r="S93" s="154" t="s">
        <v>1258</v>
      </c>
      <c r="T93" s="154" t="s">
        <v>1258</v>
      </c>
      <c r="U93" s="154">
        <v>0</v>
      </c>
      <c r="V93" s="154">
        <f t="shared" si="23"/>
        <v>0</v>
      </c>
      <c r="W93" s="154"/>
      <c r="X93" s="154" t="s">
        <v>608</v>
      </c>
      <c r="Y93" s="154" t="s">
        <v>282</v>
      </c>
      <c r="Z93" s="144"/>
      <c r="AA93" s="144"/>
      <c r="AB93" s="144"/>
      <c r="AC93" s="144"/>
      <c r="AD93" s="144"/>
      <c r="AE93" s="144"/>
      <c r="AF93" s="144"/>
      <c r="AG93" s="144" t="s">
        <v>1254</v>
      </c>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row>
    <row r="94" spans="1:60" ht="30" outlineLevel="1" x14ac:dyDescent="0.25">
      <c r="A94" s="173">
        <v>78</v>
      </c>
      <c r="B94" s="174" t="s">
        <v>1422</v>
      </c>
      <c r="C94" s="183" t="s">
        <v>1423</v>
      </c>
      <c r="D94" s="175" t="s">
        <v>489</v>
      </c>
      <c r="E94" s="176">
        <v>5</v>
      </c>
      <c r="F94" s="177">
        <f t="shared" si="16"/>
        <v>0</v>
      </c>
      <c r="G94" s="177">
        <f t="shared" si="17"/>
        <v>0</v>
      </c>
      <c r="H94" s="178"/>
      <c r="I94" s="177">
        <f t="shared" si="18"/>
        <v>0</v>
      </c>
      <c r="J94" s="178"/>
      <c r="K94" s="179">
        <f t="shared" si="19"/>
        <v>0</v>
      </c>
      <c r="L94" s="154">
        <v>21</v>
      </c>
      <c r="M94" s="154">
        <f t="shared" si="20"/>
        <v>0</v>
      </c>
      <c r="N94" s="153">
        <v>0</v>
      </c>
      <c r="O94" s="153">
        <f t="shared" si="21"/>
        <v>0</v>
      </c>
      <c r="P94" s="153">
        <v>0</v>
      </c>
      <c r="Q94" s="153">
        <f t="shared" si="22"/>
        <v>0</v>
      </c>
      <c r="R94" s="154"/>
      <c r="S94" s="154" t="s">
        <v>279</v>
      </c>
      <c r="T94" s="154" t="s">
        <v>280</v>
      </c>
      <c r="U94" s="154">
        <v>0</v>
      </c>
      <c r="V94" s="154">
        <f t="shared" si="23"/>
        <v>0</v>
      </c>
      <c r="W94" s="154"/>
      <c r="X94" s="154" t="s">
        <v>608</v>
      </c>
      <c r="Y94" s="154" t="s">
        <v>282</v>
      </c>
      <c r="Z94" s="144"/>
      <c r="AA94" s="144"/>
      <c r="AB94" s="144"/>
      <c r="AC94" s="144"/>
      <c r="AD94" s="144"/>
      <c r="AE94" s="144"/>
      <c r="AF94" s="144"/>
      <c r="AG94" s="144" t="s">
        <v>1254</v>
      </c>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row>
    <row r="95" spans="1:60" ht="20" outlineLevel="1" x14ac:dyDescent="0.25">
      <c r="A95" s="173">
        <v>79</v>
      </c>
      <c r="B95" s="174" t="s">
        <v>1424</v>
      </c>
      <c r="C95" s="183" t="s">
        <v>1425</v>
      </c>
      <c r="D95" s="175" t="s">
        <v>489</v>
      </c>
      <c r="E95" s="176">
        <v>3</v>
      </c>
      <c r="F95" s="177">
        <f t="shared" si="16"/>
        <v>0</v>
      </c>
      <c r="G95" s="177">
        <f t="shared" si="17"/>
        <v>0</v>
      </c>
      <c r="H95" s="178"/>
      <c r="I95" s="177">
        <f t="shared" si="18"/>
        <v>0</v>
      </c>
      <c r="J95" s="178"/>
      <c r="K95" s="179">
        <f t="shared" si="19"/>
        <v>0</v>
      </c>
      <c r="L95" s="154">
        <v>21</v>
      </c>
      <c r="M95" s="154">
        <f t="shared" si="20"/>
        <v>0</v>
      </c>
      <c r="N95" s="153">
        <v>0</v>
      </c>
      <c r="O95" s="153">
        <f t="shared" si="21"/>
        <v>0</v>
      </c>
      <c r="P95" s="153">
        <v>0</v>
      </c>
      <c r="Q95" s="153">
        <f t="shared" si="22"/>
        <v>0</v>
      </c>
      <c r="R95" s="154"/>
      <c r="S95" s="154" t="s">
        <v>279</v>
      </c>
      <c r="T95" s="154" t="s">
        <v>280</v>
      </c>
      <c r="U95" s="154">
        <v>0</v>
      </c>
      <c r="V95" s="154">
        <f t="shared" si="23"/>
        <v>0</v>
      </c>
      <c r="W95" s="154"/>
      <c r="X95" s="154" t="s">
        <v>608</v>
      </c>
      <c r="Y95" s="154" t="s">
        <v>282</v>
      </c>
      <c r="Z95" s="144"/>
      <c r="AA95" s="144"/>
      <c r="AB95" s="144"/>
      <c r="AC95" s="144"/>
      <c r="AD95" s="144"/>
      <c r="AE95" s="144"/>
      <c r="AF95" s="144"/>
      <c r="AG95" s="144" t="s">
        <v>1254</v>
      </c>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row>
    <row r="96" spans="1:60" ht="20" outlineLevel="1" x14ac:dyDescent="0.25">
      <c r="A96" s="173">
        <v>80</v>
      </c>
      <c r="B96" s="174" t="s">
        <v>1426</v>
      </c>
      <c r="C96" s="183" t="s">
        <v>1427</v>
      </c>
      <c r="D96" s="175" t="s">
        <v>489</v>
      </c>
      <c r="E96" s="176">
        <v>2</v>
      </c>
      <c r="F96" s="177">
        <f t="shared" si="16"/>
        <v>0</v>
      </c>
      <c r="G96" s="177">
        <f t="shared" si="17"/>
        <v>0</v>
      </c>
      <c r="H96" s="178"/>
      <c r="I96" s="177">
        <f t="shared" si="18"/>
        <v>0</v>
      </c>
      <c r="J96" s="178"/>
      <c r="K96" s="179">
        <f t="shared" si="19"/>
        <v>0</v>
      </c>
      <c r="L96" s="154">
        <v>21</v>
      </c>
      <c r="M96" s="154">
        <f t="shared" si="20"/>
        <v>0</v>
      </c>
      <c r="N96" s="153">
        <v>0</v>
      </c>
      <c r="O96" s="153">
        <f t="shared" si="21"/>
        <v>0</v>
      </c>
      <c r="P96" s="153">
        <v>0</v>
      </c>
      <c r="Q96" s="153">
        <f t="shared" si="22"/>
        <v>0</v>
      </c>
      <c r="R96" s="154"/>
      <c r="S96" s="154" t="s">
        <v>279</v>
      </c>
      <c r="T96" s="154" t="s">
        <v>280</v>
      </c>
      <c r="U96" s="154">
        <v>0</v>
      </c>
      <c r="V96" s="154">
        <f t="shared" si="23"/>
        <v>0</v>
      </c>
      <c r="W96" s="154"/>
      <c r="X96" s="154" t="s">
        <v>608</v>
      </c>
      <c r="Y96" s="154" t="s">
        <v>282</v>
      </c>
      <c r="Z96" s="144"/>
      <c r="AA96" s="144"/>
      <c r="AB96" s="144"/>
      <c r="AC96" s="144"/>
      <c r="AD96" s="144"/>
      <c r="AE96" s="144"/>
      <c r="AF96" s="144"/>
      <c r="AG96" s="144" t="s">
        <v>1254</v>
      </c>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row>
    <row r="97" spans="1:60" ht="20" outlineLevel="1" x14ac:dyDescent="0.25">
      <c r="A97" s="173">
        <v>81</v>
      </c>
      <c r="B97" s="174" t="s">
        <v>1428</v>
      </c>
      <c r="C97" s="183" t="s">
        <v>1429</v>
      </c>
      <c r="D97" s="175" t="s">
        <v>489</v>
      </c>
      <c r="E97" s="176">
        <v>10</v>
      </c>
      <c r="F97" s="177">
        <f t="shared" si="16"/>
        <v>0</v>
      </c>
      <c r="G97" s="177">
        <f t="shared" si="17"/>
        <v>0</v>
      </c>
      <c r="H97" s="178"/>
      <c r="I97" s="177">
        <f t="shared" si="18"/>
        <v>0</v>
      </c>
      <c r="J97" s="178"/>
      <c r="K97" s="179">
        <f t="shared" si="19"/>
        <v>0</v>
      </c>
      <c r="L97" s="154">
        <v>21</v>
      </c>
      <c r="M97" s="154">
        <f t="shared" si="20"/>
        <v>0</v>
      </c>
      <c r="N97" s="153">
        <v>0</v>
      </c>
      <c r="O97" s="153">
        <f t="shared" si="21"/>
        <v>0</v>
      </c>
      <c r="P97" s="153">
        <v>0</v>
      </c>
      <c r="Q97" s="153">
        <f t="shared" si="22"/>
        <v>0</v>
      </c>
      <c r="R97" s="154"/>
      <c r="S97" s="154" t="s">
        <v>279</v>
      </c>
      <c r="T97" s="154" t="s">
        <v>280</v>
      </c>
      <c r="U97" s="154">
        <v>0</v>
      </c>
      <c r="V97" s="154">
        <f t="shared" si="23"/>
        <v>0</v>
      </c>
      <c r="W97" s="154"/>
      <c r="X97" s="154" t="s">
        <v>608</v>
      </c>
      <c r="Y97" s="154" t="s">
        <v>282</v>
      </c>
      <c r="Z97" s="144"/>
      <c r="AA97" s="144"/>
      <c r="AB97" s="144"/>
      <c r="AC97" s="144"/>
      <c r="AD97" s="144"/>
      <c r="AE97" s="144"/>
      <c r="AF97" s="144"/>
      <c r="AG97" s="144" t="s">
        <v>1254</v>
      </c>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row>
    <row r="98" spans="1:60" ht="20" outlineLevel="1" x14ac:dyDescent="0.25">
      <c r="A98" s="173">
        <v>82</v>
      </c>
      <c r="B98" s="174" t="s">
        <v>1430</v>
      </c>
      <c r="C98" s="183" t="s">
        <v>1431</v>
      </c>
      <c r="D98" s="175" t="s">
        <v>489</v>
      </c>
      <c r="E98" s="176">
        <v>2</v>
      </c>
      <c r="F98" s="177">
        <f t="shared" si="16"/>
        <v>0</v>
      </c>
      <c r="G98" s="177">
        <f t="shared" si="17"/>
        <v>0</v>
      </c>
      <c r="H98" s="178"/>
      <c r="I98" s="177">
        <f t="shared" si="18"/>
        <v>0</v>
      </c>
      <c r="J98" s="178"/>
      <c r="K98" s="179">
        <f t="shared" si="19"/>
        <v>0</v>
      </c>
      <c r="L98" s="154">
        <v>21</v>
      </c>
      <c r="M98" s="154">
        <f t="shared" si="20"/>
        <v>0</v>
      </c>
      <c r="N98" s="153">
        <v>0</v>
      </c>
      <c r="O98" s="153">
        <f t="shared" si="21"/>
        <v>0</v>
      </c>
      <c r="P98" s="153">
        <v>0</v>
      </c>
      <c r="Q98" s="153">
        <f t="shared" si="22"/>
        <v>0</v>
      </c>
      <c r="R98" s="154"/>
      <c r="S98" s="154" t="s">
        <v>279</v>
      </c>
      <c r="T98" s="154" t="s">
        <v>280</v>
      </c>
      <c r="U98" s="154">
        <v>0</v>
      </c>
      <c r="V98" s="154">
        <f t="shared" si="23"/>
        <v>0</v>
      </c>
      <c r="W98" s="154"/>
      <c r="X98" s="154" t="s">
        <v>608</v>
      </c>
      <c r="Y98" s="154" t="s">
        <v>282</v>
      </c>
      <c r="Z98" s="144"/>
      <c r="AA98" s="144"/>
      <c r="AB98" s="144"/>
      <c r="AC98" s="144"/>
      <c r="AD98" s="144"/>
      <c r="AE98" s="144"/>
      <c r="AF98" s="144"/>
      <c r="AG98" s="144" t="s">
        <v>1254</v>
      </c>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row>
    <row r="99" spans="1:60" outlineLevel="1" x14ac:dyDescent="0.25">
      <c r="A99" s="173">
        <v>83</v>
      </c>
      <c r="B99" s="174" t="s">
        <v>1432</v>
      </c>
      <c r="C99" s="183" t="s">
        <v>1433</v>
      </c>
      <c r="D99" s="175" t="s">
        <v>408</v>
      </c>
      <c r="E99" s="176">
        <v>5</v>
      </c>
      <c r="F99" s="177">
        <f t="shared" si="16"/>
        <v>0</v>
      </c>
      <c r="G99" s="177">
        <f t="shared" si="17"/>
        <v>0</v>
      </c>
      <c r="H99" s="178"/>
      <c r="I99" s="177">
        <f t="shared" si="18"/>
        <v>0</v>
      </c>
      <c r="J99" s="178"/>
      <c r="K99" s="179">
        <f t="shared" si="19"/>
        <v>0</v>
      </c>
      <c r="L99" s="154">
        <v>21</v>
      </c>
      <c r="M99" s="154">
        <f t="shared" si="20"/>
        <v>0</v>
      </c>
      <c r="N99" s="153">
        <v>0</v>
      </c>
      <c r="O99" s="153">
        <f t="shared" si="21"/>
        <v>0</v>
      </c>
      <c r="P99" s="153">
        <v>0</v>
      </c>
      <c r="Q99" s="153">
        <f t="shared" si="22"/>
        <v>0</v>
      </c>
      <c r="R99" s="154"/>
      <c r="S99" s="154" t="s">
        <v>1258</v>
      </c>
      <c r="T99" s="154" t="s">
        <v>1258</v>
      </c>
      <c r="U99" s="154">
        <v>0.4</v>
      </c>
      <c r="V99" s="154">
        <f t="shared" si="23"/>
        <v>2</v>
      </c>
      <c r="W99" s="154"/>
      <c r="X99" s="154" t="s">
        <v>281</v>
      </c>
      <c r="Y99" s="154" t="s">
        <v>282</v>
      </c>
      <c r="Z99" s="144"/>
      <c r="AA99" s="144"/>
      <c r="AB99" s="144"/>
      <c r="AC99" s="144"/>
      <c r="AD99" s="144"/>
      <c r="AE99" s="144"/>
      <c r="AF99" s="144"/>
      <c r="AG99" s="144" t="s">
        <v>1263</v>
      </c>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row>
    <row r="100" spans="1:60" outlineLevel="1" x14ac:dyDescent="0.25">
      <c r="A100" s="173">
        <v>84</v>
      </c>
      <c r="B100" s="174" t="s">
        <v>1434</v>
      </c>
      <c r="C100" s="183" t="s">
        <v>1435</v>
      </c>
      <c r="D100" s="175" t="s">
        <v>408</v>
      </c>
      <c r="E100" s="176">
        <v>25</v>
      </c>
      <c r="F100" s="177">
        <f t="shared" si="16"/>
        <v>0</v>
      </c>
      <c r="G100" s="177">
        <f t="shared" si="17"/>
        <v>0</v>
      </c>
      <c r="H100" s="178"/>
      <c r="I100" s="177">
        <f t="shared" si="18"/>
        <v>0</v>
      </c>
      <c r="J100" s="178"/>
      <c r="K100" s="179">
        <f t="shared" si="19"/>
        <v>0</v>
      </c>
      <c r="L100" s="154">
        <v>21</v>
      </c>
      <c r="M100" s="154">
        <f t="shared" si="20"/>
        <v>0</v>
      </c>
      <c r="N100" s="153">
        <v>0</v>
      </c>
      <c r="O100" s="153">
        <f t="shared" si="21"/>
        <v>0</v>
      </c>
      <c r="P100" s="153">
        <v>0</v>
      </c>
      <c r="Q100" s="153">
        <f t="shared" si="22"/>
        <v>0</v>
      </c>
      <c r="R100" s="154"/>
      <c r="S100" s="154" t="s">
        <v>1258</v>
      </c>
      <c r="T100" s="154" t="s">
        <v>1258</v>
      </c>
      <c r="U100" s="154">
        <v>0.35</v>
      </c>
      <c r="V100" s="154">
        <f t="shared" si="23"/>
        <v>8.75</v>
      </c>
      <c r="W100" s="154"/>
      <c r="X100" s="154" t="s">
        <v>281</v>
      </c>
      <c r="Y100" s="154" t="s">
        <v>282</v>
      </c>
      <c r="Z100" s="144"/>
      <c r="AA100" s="144"/>
      <c r="AB100" s="144"/>
      <c r="AC100" s="144"/>
      <c r="AD100" s="144"/>
      <c r="AE100" s="144"/>
      <c r="AF100" s="144"/>
      <c r="AG100" s="144" t="s">
        <v>1263</v>
      </c>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row>
    <row r="101" spans="1:60" outlineLevel="1" x14ac:dyDescent="0.25">
      <c r="A101" s="173">
        <v>85</v>
      </c>
      <c r="B101" s="174" t="s">
        <v>1436</v>
      </c>
      <c r="C101" s="183" t="s">
        <v>1437</v>
      </c>
      <c r="D101" s="175" t="s">
        <v>408</v>
      </c>
      <c r="E101" s="176">
        <v>2</v>
      </c>
      <c r="F101" s="177">
        <f t="shared" si="16"/>
        <v>0</v>
      </c>
      <c r="G101" s="177">
        <f t="shared" si="17"/>
        <v>0</v>
      </c>
      <c r="H101" s="178"/>
      <c r="I101" s="177">
        <f t="shared" si="18"/>
        <v>0</v>
      </c>
      <c r="J101" s="178"/>
      <c r="K101" s="179">
        <f t="shared" si="19"/>
        <v>0</v>
      </c>
      <c r="L101" s="154">
        <v>21</v>
      </c>
      <c r="M101" s="154">
        <f t="shared" si="20"/>
        <v>0</v>
      </c>
      <c r="N101" s="153">
        <v>0</v>
      </c>
      <c r="O101" s="153">
        <f t="shared" si="21"/>
        <v>0</v>
      </c>
      <c r="P101" s="153">
        <v>0</v>
      </c>
      <c r="Q101" s="153">
        <f t="shared" si="22"/>
        <v>0</v>
      </c>
      <c r="R101" s="154"/>
      <c r="S101" s="154" t="s">
        <v>1258</v>
      </c>
      <c r="T101" s="154" t="s">
        <v>1258</v>
      </c>
      <c r="U101" s="154">
        <v>0.66</v>
      </c>
      <c r="V101" s="154">
        <f t="shared" si="23"/>
        <v>1.32</v>
      </c>
      <c r="W101" s="154"/>
      <c r="X101" s="154" t="s">
        <v>281</v>
      </c>
      <c r="Y101" s="154" t="s">
        <v>282</v>
      </c>
      <c r="Z101" s="144"/>
      <c r="AA101" s="144"/>
      <c r="AB101" s="144"/>
      <c r="AC101" s="144"/>
      <c r="AD101" s="144"/>
      <c r="AE101" s="144"/>
      <c r="AF101" s="144"/>
      <c r="AG101" s="144" t="s">
        <v>1263</v>
      </c>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row>
    <row r="102" spans="1:60" outlineLevel="1" x14ac:dyDescent="0.25">
      <c r="A102" s="173">
        <v>86</v>
      </c>
      <c r="B102" s="174" t="s">
        <v>1438</v>
      </c>
      <c r="C102" s="183" t="s">
        <v>1439</v>
      </c>
      <c r="D102" s="175" t="s">
        <v>408</v>
      </c>
      <c r="E102" s="176">
        <v>12</v>
      </c>
      <c r="F102" s="177">
        <f t="shared" si="16"/>
        <v>0</v>
      </c>
      <c r="G102" s="177">
        <f t="shared" si="17"/>
        <v>0</v>
      </c>
      <c r="H102" s="178"/>
      <c r="I102" s="177">
        <f t="shared" si="18"/>
        <v>0</v>
      </c>
      <c r="J102" s="178"/>
      <c r="K102" s="179">
        <f t="shared" si="19"/>
        <v>0</v>
      </c>
      <c r="L102" s="154">
        <v>21</v>
      </c>
      <c r="M102" s="154">
        <f t="shared" si="20"/>
        <v>0</v>
      </c>
      <c r="N102" s="153">
        <v>0</v>
      </c>
      <c r="O102" s="153">
        <f t="shared" si="21"/>
        <v>0</v>
      </c>
      <c r="P102" s="153">
        <v>0</v>
      </c>
      <c r="Q102" s="153">
        <f t="shared" si="22"/>
        <v>0</v>
      </c>
      <c r="R102" s="154"/>
      <c r="S102" s="154" t="s">
        <v>1258</v>
      </c>
      <c r="T102" s="154" t="s">
        <v>1258</v>
      </c>
      <c r="U102" s="154">
        <v>0.66</v>
      </c>
      <c r="V102" s="154">
        <f t="shared" si="23"/>
        <v>7.92</v>
      </c>
      <c r="W102" s="154"/>
      <c r="X102" s="154" t="s">
        <v>281</v>
      </c>
      <c r="Y102" s="154" t="s">
        <v>282</v>
      </c>
      <c r="Z102" s="144"/>
      <c r="AA102" s="144"/>
      <c r="AB102" s="144"/>
      <c r="AC102" s="144"/>
      <c r="AD102" s="144"/>
      <c r="AE102" s="144"/>
      <c r="AF102" s="144"/>
      <c r="AG102" s="144" t="s">
        <v>1263</v>
      </c>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row>
    <row r="103" spans="1:60" ht="20" outlineLevel="1" x14ac:dyDescent="0.25">
      <c r="A103" s="173">
        <v>87</v>
      </c>
      <c r="B103" s="174" t="s">
        <v>1440</v>
      </c>
      <c r="C103" s="183" t="s">
        <v>1441</v>
      </c>
      <c r="D103" s="175" t="s">
        <v>408</v>
      </c>
      <c r="E103" s="176">
        <v>5</v>
      </c>
      <c r="F103" s="177">
        <f t="shared" si="16"/>
        <v>0</v>
      </c>
      <c r="G103" s="177">
        <f t="shared" si="17"/>
        <v>0</v>
      </c>
      <c r="H103" s="178"/>
      <c r="I103" s="177">
        <f t="shared" si="18"/>
        <v>0</v>
      </c>
      <c r="J103" s="178"/>
      <c r="K103" s="179">
        <f t="shared" si="19"/>
        <v>0</v>
      </c>
      <c r="L103" s="154">
        <v>21</v>
      </c>
      <c r="M103" s="154">
        <f t="shared" si="20"/>
        <v>0</v>
      </c>
      <c r="N103" s="153">
        <v>0</v>
      </c>
      <c r="O103" s="153">
        <f t="shared" si="21"/>
        <v>0</v>
      </c>
      <c r="P103" s="153">
        <v>2.2200000000000002E-3</v>
      </c>
      <c r="Q103" s="153">
        <f t="shared" si="22"/>
        <v>0.01</v>
      </c>
      <c r="R103" s="154"/>
      <c r="S103" s="154" t="s">
        <v>279</v>
      </c>
      <c r="T103" s="154" t="s">
        <v>1344</v>
      </c>
      <c r="U103" s="154">
        <v>0.78</v>
      </c>
      <c r="V103" s="154">
        <f t="shared" si="23"/>
        <v>3.9</v>
      </c>
      <c r="W103" s="154"/>
      <c r="X103" s="154" t="s">
        <v>281</v>
      </c>
      <c r="Y103" s="154" t="s">
        <v>282</v>
      </c>
      <c r="Z103" s="144"/>
      <c r="AA103" s="144"/>
      <c r="AB103" s="144"/>
      <c r="AC103" s="144"/>
      <c r="AD103" s="144"/>
      <c r="AE103" s="144"/>
      <c r="AF103" s="144"/>
      <c r="AG103" s="144" t="s">
        <v>1263</v>
      </c>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row>
    <row r="104" spans="1:60" outlineLevel="1" x14ac:dyDescent="0.25">
      <c r="A104" s="173">
        <v>88</v>
      </c>
      <c r="B104" s="174" t="s">
        <v>1442</v>
      </c>
      <c r="C104" s="183" t="s">
        <v>1443</v>
      </c>
      <c r="D104" s="175" t="s">
        <v>408</v>
      </c>
      <c r="E104" s="176">
        <v>7</v>
      </c>
      <c r="F104" s="177">
        <f t="shared" si="16"/>
        <v>0</v>
      </c>
      <c r="G104" s="177">
        <f t="shared" si="17"/>
        <v>0</v>
      </c>
      <c r="H104" s="178"/>
      <c r="I104" s="177">
        <f t="shared" si="18"/>
        <v>0</v>
      </c>
      <c r="J104" s="178"/>
      <c r="K104" s="179">
        <f t="shared" si="19"/>
        <v>0</v>
      </c>
      <c r="L104" s="154">
        <v>21</v>
      </c>
      <c r="M104" s="154">
        <f t="shared" si="20"/>
        <v>0</v>
      </c>
      <c r="N104" s="153">
        <v>1.0000000000000001E-5</v>
      </c>
      <c r="O104" s="153">
        <f t="shared" si="21"/>
        <v>0</v>
      </c>
      <c r="P104" s="153">
        <v>0</v>
      </c>
      <c r="Q104" s="153">
        <f t="shared" si="22"/>
        <v>0</v>
      </c>
      <c r="R104" s="154" t="s">
        <v>1257</v>
      </c>
      <c r="S104" s="154" t="s">
        <v>1258</v>
      </c>
      <c r="T104" s="154" t="s">
        <v>1258</v>
      </c>
      <c r="U104" s="154">
        <v>0</v>
      </c>
      <c r="V104" s="154">
        <f t="shared" si="23"/>
        <v>0</v>
      </c>
      <c r="W104" s="154"/>
      <c r="X104" s="154" t="s">
        <v>608</v>
      </c>
      <c r="Y104" s="154" t="s">
        <v>282</v>
      </c>
      <c r="Z104" s="144"/>
      <c r="AA104" s="144"/>
      <c r="AB104" s="144"/>
      <c r="AC104" s="144"/>
      <c r="AD104" s="144"/>
      <c r="AE104" s="144"/>
      <c r="AF104" s="144"/>
      <c r="AG104" s="144" t="s">
        <v>1254</v>
      </c>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row>
    <row r="105" spans="1:60" outlineLevel="1" x14ac:dyDescent="0.25">
      <c r="A105" s="173">
        <v>89</v>
      </c>
      <c r="B105" s="174" t="s">
        <v>1444</v>
      </c>
      <c r="C105" s="183" t="s">
        <v>1445</v>
      </c>
      <c r="D105" s="175" t="s">
        <v>408</v>
      </c>
      <c r="E105" s="176">
        <v>12</v>
      </c>
      <c r="F105" s="177">
        <f t="shared" si="16"/>
        <v>0</v>
      </c>
      <c r="G105" s="177">
        <f t="shared" si="17"/>
        <v>0</v>
      </c>
      <c r="H105" s="178"/>
      <c r="I105" s="177">
        <f t="shared" si="18"/>
        <v>0</v>
      </c>
      <c r="J105" s="178"/>
      <c r="K105" s="179">
        <f t="shared" si="19"/>
        <v>0</v>
      </c>
      <c r="L105" s="154">
        <v>21</v>
      </c>
      <c r="M105" s="154">
        <f t="shared" si="20"/>
        <v>0</v>
      </c>
      <c r="N105" s="153">
        <v>4.0000000000000003E-5</v>
      </c>
      <c r="O105" s="153">
        <f t="shared" si="21"/>
        <v>0</v>
      </c>
      <c r="P105" s="153">
        <v>0</v>
      </c>
      <c r="Q105" s="153">
        <f t="shared" si="22"/>
        <v>0</v>
      </c>
      <c r="R105" s="154" t="s">
        <v>1257</v>
      </c>
      <c r="S105" s="154" t="s">
        <v>1258</v>
      </c>
      <c r="T105" s="154" t="s">
        <v>1258</v>
      </c>
      <c r="U105" s="154">
        <v>0</v>
      </c>
      <c r="V105" s="154">
        <f t="shared" si="23"/>
        <v>0</v>
      </c>
      <c r="W105" s="154"/>
      <c r="X105" s="154" t="s">
        <v>608</v>
      </c>
      <c r="Y105" s="154" t="s">
        <v>282</v>
      </c>
      <c r="Z105" s="144"/>
      <c r="AA105" s="144"/>
      <c r="AB105" s="144"/>
      <c r="AC105" s="144"/>
      <c r="AD105" s="144"/>
      <c r="AE105" s="144"/>
      <c r="AF105" s="144"/>
      <c r="AG105" s="144" t="s">
        <v>1254</v>
      </c>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row>
    <row r="106" spans="1:60" outlineLevel="1" x14ac:dyDescent="0.25">
      <c r="A106" s="173">
        <v>90</v>
      </c>
      <c r="B106" s="174" t="s">
        <v>1446</v>
      </c>
      <c r="C106" s="183" t="s">
        <v>1447</v>
      </c>
      <c r="D106" s="175" t="s">
        <v>408</v>
      </c>
      <c r="E106" s="176">
        <v>2</v>
      </c>
      <c r="F106" s="177">
        <f t="shared" si="16"/>
        <v>0</v>
      </c>
      <c r="G106" s="177">
        <f t="shared" si="17"/>
        <v>0</v>
      </c>
      <c r="H106" s="178"/>
      <c r="I106" s="177">
        <f t="shared" si="18"/>
        <v>0</v>
      </c>
      <c r="J106" s="178"/>
      <c r="K106" s="179">
        <f t="shared" si="19"/>
        <v>0</v>
      </c>
      <c r="L106" s="154">
        <v>21</v>
      </c>
      <c r="M106" s="154">
        <f t="shared" si="20"/>
        <v>0</v>
      </c>
      <c r="N106" s="153">
        <v>5.0000000000000002E-5</v>
      </c>
      <c r="O106" s="153">
        <f t="shared" si="21"/>
        <v>0</v>
      </c>
      <c r="P106" s="153">
        <v>0</v>
      </c>
      <c r="Q106" s="153">
        <f t="shared" si="22"/>
        <v>0</v>
      </c>
      <c r="R106" s="154" t="s">
        <v>1257</v>
      </c>
      <c r="S106" s="154" t="s">
        <v>1258</v>
      </c>
      <c r="T106" s="154" t="s">
        <v>1258</v>
      </c>
      <c r="U106" s="154">
        <v>0</v>
      </c>
      <c r="V106" s="154">
        <f t="shared" si="23"/>
        <v>0</v>
      </c>
      <c r="W106" s="154"/>
      <c r="X106" s="154" t="s">
        <v>608</v>
      </c>
      <c r="Y106" s="154" t="s">
        <v>282</v>
      </c>
      <c r="Z106" s="144"/>
      <c r="AA106" s="144"/>
      <c r="AB106" s="144"/>
      <c r="AC106" s="144"/>
      <c r="AD106" s="144"/>
      <c r="AE106" s="144"/>
      <c r="AF106" s="144"/>
      <c r="AG106" s="144" t="s">
        <v>1254</v>
      </c>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row>
    <row r="107" spans="1:60" outlineLevel="1" x14ac:dyDescent="0.25">
      <c r="A107" s="173">
        <v>91</v>
      </c>
      <c r="B107" s="174" t="s">
        <v>1448</v>
      </c>
      <c r="C107" s="183" t="s">
        <v>1449</v>
      </c>
      <c r="D107" s="175" t="s">
        <v>408</v>
      </c>
      <c r="E107" s="176">
        <v>21</v>
      </c>
      <c r="F107" s="177">
        <f t="shared" si="16"/>
        <v>0</v>
      </c>
      <c r="G107" s="177">
        <f t="shared" si="17"/>
        <v>0</v>
      </c>
      <c r="H107" s="178"/>
      <c r="I107" s="177">
        <f t="shared" si="18"/>
        <v>0</v>
      </c>
      <c r="J107" s="178"/>
      <c r="K107" s="179">
        <f t="shared" si="19"/>
        <v>0</v>
      </c>
      <c r="L107" s="154">
        <v>21</v>
      </c>
      <c r="M107" s="154">
        <f t="shared" si="20"/>
        <v>0</v>
      </c>
      <c r="N107" s="153">
        <v>1.0000000000000001E-5</v>
      </c>
      <c r="O107" s="153">
        <f t="shared" si="21"/>
        <v>0</v>
      </c>
      <c r="P107" s="153">
        <v>0</v>
      </c>
      <c r="Q107" s="153">
        <f t="shared" si="22"/>
        <v>0</v>
      </c>
      <c r="R107" s="154" t="s">
        <v>1257</v>
      </c>
      <c r="S107" s="154" t="s">
        <v>1258</v>
      </c>
      <c r="T107" s="154" t="s">
        <v>1258</v>
      </c>
      <c r="U107" s="154">
        <v>0</v>
      </c>
      <c r="V107" s="154">
        <f t="shared" si="23"/>
        <v>0</v>
      </c>
      <c r="W107" s="154"/>
      <c r="X107" s="154" t="s">
        <v>608</v>
      </c>
      <c r="Y107" s="154" t="s">
        <v>282</v>
      </c>
      <c r="Z107" s="144"/>
      <c r="AA107" s="144"/>
      <c r="AB107" s="144"/>
      <c r="AC107" s="144"/>
      <c r="AD107" s="144"/>
      <c r="AE107" s="144"/>
      <c r="AF107" s="144"/>
      <c r="AG107" s="144" t="s">
        <v>1254</v>
      </c>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row>
    <row r="108" spans="1:60" ht="20" outlineLevel="1" x14ac:dyDescent="0.25">
      <c r="A108" s="173">
        <v>92</v>
      </c>
      <c r="B108" s="174" t="s">
        <v>1450</v>
      </c>
      <c r="C108" s="183" t="s">
        <v>1451</v>
      </c>
      <c r="D108" s="175" t="s">
        <v>408</v>
      </c>
      <c r="E108" s="176">
        <v>4</v>
      </c>
      <c r="F108" s="177">
        <f t="shared" si="16"/>
        <v>0</v>
      </c>
      <c r="G108" s="177">
        <f t="shared" si="17"/>
        <v>0</v>
      </c>
      <c r="H108" s="178"/>
      <c r="I108" s="177">
        <f t="shared" si="18"/>
        <v>0</v>
      </c>
      <c r="J108" s="178"/>
      <c r="K108" s="179">
        <f t="shared" si="19"/>
        <v>0</v>
      </c>
      <c r="L108" s="154">
        <v>21</v>
      </c>
      <c r="M108" s="154">
        <f t="shared" si="20"/>
        <v>0</v>
      </c>
      <c r="N108" s="153">
        <v>0</v>
      </c>
      <c r="O108" s="153">
        <f t="shared" si="21"/>
        <v>0</v>
      </c>
      <c r="P108" s="153">
        <v>0</v>
      </c>
      <c r="Q108" s="153">
        <f t="shared" si="22"/>
        <v>0</v>
      </c>
      <c r="R108" s="154"/>
      <c r="S108" s="154" t="s">
        <v>279</v>
      </c>
      <c r="T108" s="154" t="s">
        <v>280</v>
      </c>
      <c r="U108" s="154">
        <v>0</v>
      </c>
      <c r="V108" s="154">
        <f t="shared" si="23"/>
        <v>0</v>
      </c>
      <c r="W108" s="154"/>
      <c r="X108" s="154" t="s">
        <v>608</v>
      </c>
      <c r="Y108" s="154" t="s">
        <v>282</v>
      </c>
      <c r="Z108" s="144"/>
      <c r="AA108" s="144"/>
      <c r="AB108" s="144"/>
      <c r="AC108" s="144"/>
      <c r="AD108" s="144"/>
      <c r="AE108" s="144"/>
      <c r="AF108" s="144"/>
      <c r="AG108" s="144" t="s">
        <v>1254</v>
      </c>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row>
    <row r="109" spans="1:60" ht="20" outlineLevel="1" x14ac:dyDescent="0.25">
      <c r="A109" s="173">
        <v>93</v>
      </c>
      <c r="B109" s="174" t="s">
        <v>1452</v>
      </c>
      <c r="C109" s="183" t="s">
        <v>1453</v>
      </c>
      <c r="D109" s="175" t="s">
        <v>489</v>
      </c>
      <c r="E109" s="176">
        <v>1</v>
      </c>
      <c r="F109" s="177">
        <f t="shared" si="16"/>
        <v>0</v>
      </c>
      <c r="G109" s="177">
        <f t="shared" si="17"/>
        <v>0</v>
      </c>
      <c r="H109" s="178"/>
      <c r="I109" s="177">
        <f t="shared" si="18"/>
        <v>0</v>
      </c>
      <c r="J109" s="178"/>
      <c r="K109" s="179">
        <f t="shared" si="19"/>
        <v>0</v>
      </c>
      <c r="L109" s="154">
        <v>21</v>
      </c>
      <c r="M109" s="154">
        <f t="shared" si="20"/>
        <v>0</v>
      </c>
      <c r="N109" s="153">
        <v>0</v>
      </c>
      <c r="O109" s="153">
        <f t="shared" si="21"/>
        <v>0</v>
      </c>
      <c r="P109" s="153">
        <v>0</v>
      </c>
      <c r="Q109" s="153">
        <f t="shared" si="22"/>
        <v>0</v>
      </c>
      <c r="R109" s="154"/>
      <c r="S109" s="154" t="s">
        <v>279</v>
      </c>
      <c r="T109" s="154" t="s">
        <v>280</v>
      </c>
      <c r="U109" s="154">
        <v>0</v>
      </c>
      <c r="V109" s="154">
        <f t="shared" si="23"/>
        <v>0</v>
      </c>
      <c r="W109" s="154"/>
      <c r="X109" s="154" t="s">
        <v>608</v>
      </c>
      <c r="Y109" s="154" t="s">
        <v>282</v>
      </c>
      <c r="Z109" s="144"/>
      <c r="AA109" s="144"/>
      <c r="AB109" s="144"/>
      <c r="AC109" s="144"/>
      <c r="AD109" s="144"/>
      <c r="AE109" s="144"/>
      <c r="AF109" s="144"/>
      <c r="AG109" s="144" t="s">
        <v>1254</v>
      </c>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row>
    <row r="110" spans="1:60" outlineLevel="1" x14ac:dyDescent="0.25">
      <c r="A110" s="173">
        <v>94</v>
      </c>
      <c r="B110" s="174" t="s">
        <v>1454</v>
      </c>
      <c r="C110" s="183" t="s">
        <v>1455</v>
      </c>
      <c r="D110" s="175" t="s">
        <v>408</v>
      </c>
      <c r="E110" s="176">
        <v>7</v>
      </c>
      <c r="F110" s="177">
        <f t="shared" si="16"/>
        <v>0</v>
      </c>
      <c r="G110" s="177">
        <f t="shared" si="17"/>
        <v>0</v>
      </c>
      <c r="H110" s="178"/>
      <c r="I110" s="177">
        <f t="shared" si="18"/>
        <v>0</v>
      </c>
      <c r="J110" s="178"/>
      <c r="K110" s="179">
        <f t="shared" si="19"/>
        <v>0</v>
      </c>
      <c r="L110" s="154">
        <v>21</v>
      </c>
      <c r="M110" s="154">
        <f t="shared" si="20"/>
        <v>0</v>
      </c>
      <c r="N110" s="153">
        <v>0</v>
      </c>
      <c r="O110" s="153">
        <f t="shared" si="21"/>
        <v>0</v>
      </c>
      <c r="P110" s="153">
        <v>0</v>
      </c>
      <c r="Q110" s="153">
        <f t="shared" si="22"/>
        <v>0</v>
      </c>
      <c r="R110" s="154"/>
      <c r="S110" s="154" t="s">
        <v>1258</v>
      </c>
      <c r="T110" s="154" t="s">
        <v>1258</v>
      </c>
      <c r="U110" s="154">
        <v>0.14749999999999999</v>
      </c>
      <c r="V110" s="154">
        <f t="shared" si="23"/>
        <v>1.03</v>
      </c>
      <c r="W110" s="154"/>
      <c r="X110" s="154" t="s">
        <v>281</v>
      </c>
      <c r="Y110" s="154" t="s">
        <v>282</v>
      </c>
      <c r="Z110" s="144"/>
      <c r="AA110" s="144"/>
      <c r="AB110" s="144"/>
      <c r="AC110" s="144"/>
      <c r="AD110" s="144"/>
      <c r="AE110" s="144"/>
      <c r="AF110" s="144"/>
      <c r="AG110" s="144" t="s">
        <v>1263</v>
      </c>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row>
    <row r="111" spans="1:60" outlineLevel="1" x14ac:dyDescent="0.25">
      <c r="A111" s="173">
        <v>95</v>
      </c>
      <c r="B111" s="174" t="s">
        <v>1456</v>
      </c>
      <c r="C111" s="183" t="s">
        <v>1457</v>
      </c>
      <c r="D111" s="175" t="s">
        <v>408</v>
      </c>
      <c r="E111" s="176">
        <v>16</v>
      </c>
      <c r="F111" s="177">
        <f t="shared" si="16"/>
        <v>0</v>
      </c>
      <c r="G111" s="177">
        <f t="shared" si="17"/>
        <v>0</v>
      </c>
      <c r="H111" s="178"/>
      <c r="I111" s="177">
        <f t="shared" si="18"/>
        <v>0</v>
      </c>
      <c r="J111" s="178"/>
      <c r="K111" s="179">
        <f t="shared" si="19"/>
        <v>0</v>
      </c>
      <c r="L111" s="154">
        <v>21</v>
      </c>
      <c r="M111" s="154">
        <f t="shared" si="20"/>
        <v>0</v>
      </c>
      <c r="N111" s="153">
        <v>0</v>
      </c>
      <c r="O111" s="153">
        <f t="shared" si="21"/>
        <v>0</v>
      </c>
      <c r="P111" s="153">
        <v>0</v>
      </c>
      <c r="Q111" s="153">
        <f t="shared" si="22"/>
        <v>0</v>
      </c>
      <c r="R111" s="154"/>
      <c r="S111" s="154" t="s">
        <v>1258</v>
      </c>
      <c r="T111" s="154" t="s">
        <v>1258</v>
      </c>
      <c r="U111" s="154">
        <v>0.16866999999999999</v>
      </c>
      <c r="V111" s="154">
        <f t="shared" si="23"/>
        <v>2.7</v>
      </c>
      <c r="W111" s="154"/>
      <c r="X111" s="154" t="s">
        <v>281</v>
      </c>
      <c r="Y111" s="154" t="s">
        <v>282</v>
      </c>
      <c r="Z111" s="144"/>
      <c r="AA111" s="144"/>
      <c r="AB111" s="144"/>
      <c r="AC111" s="144"/>
      <c r="AD111" s="144"/>
      <c r="AE111" s="144"/>
      <c r="AF111" s="144"/>
      <c r="AG111" s="144" t="s">
        <v>1263</v>
      </c>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row>
    <row r="112" spans="1:60" outlineLevel="1" x14ac:dyDescent="0.25">
      <c r="A112" s="173">
        <v>96</v>
      </c>
      <c r="B112" s="174" t="s">
        <v>1458</v>
      </c>
      <c r="C112" s="183" t="s">
        <v>1459</v>
      </c>
      <c r="D112" s="175" t="s">
        <v>408</v>
      </c>
      <c r="E112" s="176">
        <v>3</v>
      </c>
      <c r="F112" s="177">
        <f t="shared" ref="F112:F143" si="24">H112+J112</f>
        <v>0</v>
      </c>
      <c r="G112" s="177">
        <f t="shared" ref="G112:G143" si="25">ROUND(E112*F112,2)</f>
        <v>0</v>
      </c>
      <c r="H112" s="178"/>
      <c r="I112" s="177">
        <f t="shared" ref="I112:I143" si="26">ROUND(E112*H112,2)</f>
        <v>0</v>
      </c>
      <c r="J112" s="178"/>
      <c r="K112" s="179">
        <f t="shared" ref="K112:K143" si="27">ROUND(E112*J112,2)</f>
        <v>0</v>
      </c>
      <c r="L112" s="154">
        <v>21</v>
      </c>
      <c r="M112" s="154">
        <f t="shared" ref="M112:M143" si="28">G112*(1+L112/100)</f>
        <v>0</v>
      </c>
      <c r="N112" s="153">
        <v>0</v>
      </c>
      <c r="O112" s="153">
        <f t="shared" ref="O112:O143" si="29">ROUND(E112*N112,2)</f>
        <v>0</v>
      </c>
      <c r="P112" s="153">
        <v>0</v>
      </c>
      <c r="Q112" s="153">
        <f t="shared" ref="Q112:Q143" si="30">ROUND(E112*P112,2)</f>
        <v>0</v>
      </c>
      <c r="R112" s="154"/>
      <c r="S112" s="154" t="s">
        <v>1258</v>
      </c>
      <c r="T112" s="154" t="s">
        <v>1258</v>
      </c>
      <c r="U112" s="154">
        <v>0.18967000000000001</v>
      </c>
      <c r="V112" s="154">
        <f t="shared" ref="V112:V143" si="31">ROUND(E112*U112,2)</f>
        <v>0.56999999999999995</v>
      </c>
      <c r="W112" s="154"/>
      <c r="X112" s="154" t="s">
        <v>281</v>
      </c>
      <c r="Y112" s="154" t="s">
        <v>282</v>
      </c>
      <c r="Z112" s="144"/>
      <c r="AA112" s="144"/>
      <c r="AB112" s="144"/>
      <c r="AC112" s="144"/>
      <c r="AD112" s="144"/>
      <c r="AE112" s="144"/>
      <c r="AF112" s="144"/>
      <c r="AG112" s="144" t="s">
        <v>1263</v>
      </c>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row>
    <row r="113" spans="1:60" outlineLevel="1" x14ac:dyDescent="0.25">
      <c r="A113" s="173">
        <v>97</v>
      </c>
      <c r="B113" s="174" t="s">
        <v>1460</v>
      </c>
      <c r="C113" s="183" t="s">
        <v>1461</v>
      </c>
      <c r="D113" s="175" t="s">
        <v>408</v>
      </c>
      <c r="E113" s="176">
        <v>36</v>
      </c>
      <c r="F113" s="177">
        <f t="shared" si="24"/>
        <v>0</v>
      </c>
      <c r="G113" s="177">
        <f t="shared" si="25"/>
        <v>0</v>
      </c>
      <c r="H113" s="178"/>
      <c r="I113" s="177">
        <f t="shared" si="26"/>
        <v>0</v>
      </c>
      <c r="J113" s="178"/>
      <c r="K113" s="179">
        <f t="shared" si="27"/>
        <v>0</v>
      </c>
      <c r="L113" s="154">
        <v>21</v>
      </c>
      <c r="M113" s="154">
        <f t="shared" si="28"/>
        <v>0</v>
      </c>
      <c r="N113" s="153">
        <v>5.0000000000000002E-5</v>
      </c>
      <c r="O113" s="153">
        <f t="shared" si="29"/>
        <v>0</v>
      </c>
      <c r="P113" s="153">
        <v>0</v>
      </c>
      <c r="Q113" s="153">
        <f t="shared" si="30"/>
        <v>0</v>
      </c>
      <c r="R113" s="154" t="s">
        <v>1257</v>
      </c>
      <c r="S113" s="154" t="s">
        <v>1258</v>
      </c>
      <c r="T113" s="154" t="s">
        <v>1258</v>
      </c>
      <c r="U113" s="154">
        <v>0</v>
      </c>
      <c r="V113" s="154">
        <f t="shared" si="31"/>
        <v>0</v>
      </c>
      <c r="W113" s="154"/>
      <c r="X113" s="154" t="s">
        <v>608</v>
      </c>
      <c r="Y113" s="154" t="s">
        <v>282</v>
      </c>
      <c r="Z113" s="144"/>
      <c r="AA113" s="144"/>
      <c r="AB113" s="144"/>
      <c r="AC113" s="144"/>
      <c r="AD113" s="144"/>
      <c r="AE113" s="144"/>
      <c r="AF113" s="144"/>
      <c r="AG113" s="144" t="s">
        <v>1254</v>
      </c>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row>
    <row r="114" spans="1:60" outlineLevel="1" x14ac:dyDescent="0.25">
      <c r="A114" s="173">
        <v>98</v>
      </c>
      <c r="B114" s="174" t="s">
        <v>1462</v>
      </c>
      <c r="C114" s="183" t="s">
        <v>1463</v>
      </c>
      <c r="D114" s="175" t="s">
        <v>408</v>
      </c>
      <c r="E114" s="176">
        <v>10</v>
      </c>
      <c r="F114" s="177">
        <f t="shared" si="24"/>
        <v>0</v>
      </c>
      <c r="G114" s="177">
        <f t="shared" si="25"/>
        <v>0</v>
      </c>
      <c r="H114" s="178"/>
      <c r="I114" s="177">
        <f t="shared" si="26"/>
        <v>0</v>
      </c>
      <c r="J114" s="178"/>
      <c r="K114" s="179">
        <f t="shared" si="27"/>
        <v>0</v>
      </c>
      <c r="L114" s="154">
        <v>21</v>
      </c>
      <c r="M114" s="154">
        <f t="shared" si="28"/>
        <v>0</v>
      </c>
      <c r="N114" s="153">
        <v>0</v>
      </c>
      <c r="O114" s="153">
        <f t="shared" si="29"/>
        <v>0</v>
      </c>
      <c r="P114" s="153">
        <v>0</v>
      </c>
      <c r="Q114" s="153">
        <f t="shared" si="30"/>
        <v>0</v>
      </c>
      <c r="R114" s="154" t="s">
        <v>1257</v>
      </c>
      <c r="S114" s="154" t="s">
        <v>1258</v>
      </c>
      <c r="T114" s="154" t="s">
        <v>1258</v>
      </c>
      <c r="U114" s="154">
        <v>0</v>
      </c>
      <c r="V114" s="154">
        <f t="shared" si="31"/>
        <v>0</v>
      </c>
      <c r="W114" s="154"/>
      <c r="X114" s="154" t="s">
        <v>608</v>
      </c>
      <c r="Y114" s="154" t="s">
        <v>282</v>
      </c>
      <c r="Z114" s="144"/>
      <c r="AA114" s="144"/>
      <c r="AB114" s="144"/>
      <c r="AC114" s="144"/>
      <c r="AD114" s="144"/>
      <c r="AE114" s="144"/>
      <c r="AF114" s="144"/>
      <c r="AG114" s="144" t="s">
        <v>1254</v>
      </c>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row>
    <row r="115" spans="1:60" outlineLevel="1" x14ac:dyDescent="0.25">
      <c r="A115" s="173">
        <v>99</v>
      </c>
      <c r="B115" s="174" t="s">
        <v>1464</v>
      </c>
      <c r="C115" s="183" t="s">
        <v>1465</v>
      </c>
      <c r="D115" s="175" t="s">
        <v>408</v>
      </c>
      <c r="E115" s="176">
        <v>1</v>
      </c>
      <c r="F115" s="177">
        <f t="shared" si="24"/>
        <v>0</v>
      </c>
      <c r="G115" s="177">
        <f t="shared" si="25"/>
        <v>0</v>
      </c>
      <c r="H115" s="178"/>
      <c r="I115" s="177">
        <f t="shared" si="26"/>
        <v>0</v>
      </c>
      <c r="J115" s="178"/>
      <c r="K115" s="179">
        <f t="shared" si="27"/>
        <v>0</v>
      </c>
      <c r="L115" s="154">
        <v>21</v>
      </c>
      <c r="M115" s="154">
        <f t="shared" si="28"/>
        <v>0</v>
      </c>
      <c r="N115" s="153">
        <v>0</v>
      </c>
      <c r="O115" s="153">
        <f t="shared" si="29"/>
        <v>0</v>
      </c>
      <c r="P115" s="153">
        <v>0</v>
      </c>
      <c r="Q115" s="153">
        <f t="shared" si="30"/>
        <v>0</v>
      </c>
      <c r="R115" s="154" t="s">
        <v>1257</v>
      </c>
      <c r="S115" s="154" t="s">
        <v>1258</v>
      </c>
      <c r="T115" s="154" t="s">
        <v>1258</v>
      </c>
      <c r="U115" s="154">
        <v>0</v>
      </c>
      <c r="V115" s="154">
        <f t="shared" si="31"/>
        <v>0</v>
      </c>
      <c r="W115" s="154"/>
      <c r="X115" s="154" t="s">
        <v>608</v>
      </c>
      <c r="Y115" s="154" t="s">
        <v>282</v>
      </c>
      <c r="Z115" s="144"/>
      <c r="AA115" s="144"/>
      <c r="AB115" s="144"/>
      <c r="AC115" s="144"/>
      <c r="AD115" s="144"/>
      <c r="AE115" s="144"/>
      <c r="AF115" s="144"/>
      <c r="AG115" s="144" t="s">
        <v>1254</v>
      </c>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row>
    <row r="116" spans="1:60" outlineLevel="1" x14ac:dyDescent="0.25">
      <c r="A116" s="173">
        <v>100</v>
      </c>
      <c r="B116" s="174" t="s">
        <v>1466</v>
      </c>
      <c r="C116" s="183" t="s">
        <v>1467</v>
      </c>
      <c r="D116" s="175" t="s">
        <v>408</v>
      </c>
      <c r="E116" s="176">
        <v>1</v>
      </c>
      <c r="F116" s="177">
        <f t="shared" si="24"/>
        <v>0</v>
      </c>
      <c r="G116" s="177">
        <f t="shared" si="25"/>
        <v>0</v>
      </c>
      <c r="H116" s="178"/>
      <c r="I116" s="177">
        <f t="shared" si="26"/>
        <v>0</v>
      </c>
      <c r="J116" s="178"/>
      <c r="K116" s="179">
        <f t="shared" si="27"/>
        <v>0</v>
      </c>
      <c r="L116" s="154">
        <v>21</v>
      </c>
      <c r="M116" s="154">
        <f t="shared" si="28"/>
        <v>0</v>
      </c>
      <c r="N116" s="153">
        <v>0</v>
      </c>
      <c r="O116" s="153">
        <f t="shared" si="29"/>
        <v>0</v>
      </c>
      <c r="P116" s="153">
        <v>0</v>
      </c>
      <c r="Q116" s="153">
        <f t="shared" si="30"/>
        <v>0</v>
      </c>
      <c r="R116" s="154" t="s">
        <v>1257</v>
      </c>
      <c r="S116" s="154" t="s">
        <v>1258</v>
      </c>
      <c r="T116" s="154" t="s">
        <v>1258</v>
      </c>
      <c r="U116" s="154">
        <v>0</v>
      </c>
      <c r="V116" s="154">
        <f t="shared" si="31"/>
        <v>0</v>
      </c>
      <c r="W116" s="154"/>
      <c r="X116" s="154" t="s">
        <v>608</v>
      </c>
      <c r="Y116" s="154" t="s">
        <v>282</v>
      </c>
      <c r="Z116" s="144"/>
      <c r="AA116" s="144"/>
      <c r="AB116" s="144"/>
      <c r="AC116" s="144"/>
      <c r="AD116" s="144"/>
      <c r="AE116" s="144"/>
      <c r="AF116" s="144"/>
      <c r="AG116" s="144" t="s">
        <v>1254</v>
      </c>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row>
    <row r="117" spans="1:60" outlineLevel="1" x14ac:dyDescent="0.25">
      <c r="A117" s="173">
        <v>101</v>
      </c>
      <c r="B117" s="174" t="s">
        <v>1468</v>
      </c>
      <c r="C117" s="183" t="s">
        <v>1469</v>
      </c>
      <c r="D117" s="175" t="s">
        <v>408</v>
      </c>
      <c r="E117" s="176">
        <v>2</v>
      </c>
      <c r="F117" s="177">
        <f t="shared" si="24"/>
        <v>0</v>
      </c>
      <c r="G117" s="177">
        <f t="shared" si="25"/>
        <v>0</v>
      </c>
      <c r="H117" s="178"/>
      <c r="I117" s="177">
        <f t="shared" si="26"/>
        <v>0</v>
      </c>
      <c r="J117" s="178"/>
      <c r="K117" s="179">
        <f t="shared" si="27"/>
        <v>0</v>
      </c>
      <c r="L117" s="154">
        <v>21</v>
      </c>
      <c r="M117" s="154">
        <f t="shared" si="28"/>
        <v>0</v>
      </c>
      <c r="N117" s="153">
        <v>0</v>
      </c>
      <c r="O117" s="153">
        <f t="shared" si="29"/>
        <v>0</v>
      </c>
      <c r="P117" s="153">
        <v>0</v>
      </c>
      <c r="Q117" s="153">
        <f t="shared" si="30"/>
        <v>0</v>
      </c>
      <c r="R117" s="154" t="s">
        <v>1257</v>
      </c>
      <c r="S117" s="154" t="s">
        <v>1258</v>
      </c>
      <c r="T117" s="154" t="s">
        <v>1258</v>
      </c>
      <c r="U117" s="154">
        <v>0</v>
      </c>
      <c r="V117" s="154">
        <f t="shared" si="31"/>
        <v>0</v>
      </c>
      <c r="W117" s="154"/>
      <c r="X117" s="154" t="s">
        <v>608</v>
      </c>
      <c r="Y117" s="154" t="s">
        <v>282</v>
      </c>
      <c r="Z117" s="144"/>
      <c r="AA117" s="144"/>
      <c r="AB117" s="144"/>
      <c r="AC117" s="144"/>
      <c r="AD117" s="144"/>
      <c r="AE117" s="144"/>
      <c r="AF117" s="144"/>
      <c r="AG117" s="144" t="s">
        <v>1254</v>
      </c>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row>
    <row r="118" spans="1:60" ht="20" outlineLevel="1" x14ac:dyDescent="0.25">
      <c r="A118" s="173">
        <v>102</v>
      </c>
      <c r="B118" s="174" t="s">
        <v>1470</v>
      </c>
      <c r="C118" s="183" t="s">
        <v>1471</v>
      </c>
      <c r="D118" s="175" t="s">
        <v>408</v>
      </c>
      <c r="E118" s="176">
        <v>23</v>
      </c>
      <c r="F118" s="177">
        <f t="shared" si="24"/>
        <v>0</v>
      </c>
      <c r="G118" s="177">
        <f t="shared" si="25"/>
        <v>0</v>
      </c>
      <c r="H118" s="178"/>
      <c r="I118" s="177">
        <f t="shared" si="26"/>
        <v>0</v>
      </c>
      <c r="J118" s="178"/>
      <c r="K118" s="179">
        <f t="shared" si="27"/>
        <v>0</v>
      </c>
      <c r="L118" s="154">
        <v>21</v>
      </c>
      <c r="M118" s="154">
        <f t="shared" si="28"/>
        <v>0</v>
      </c>
      <c r="N118" s="153">
        <v>1.0000000000000001E-5</v>
      </c>
      <c r="O118" s="153">
        <f t="shared" si="29"/>
        <v>0</v>
      </c>
      <c r="P118" s="153">
        <v>0</v>
      </c>
      <c r="Q118" s="153">
        <f t="shared" si="30"/>
        <v>0</v>
      </c>
      <c r="R118" s="154" t="s">
        <v>1257</v>
      </c>
      <c r="S118" s="154" t="s">
        <v>1258</v>
      </c>
      <c r="T118" s="154" t="s">
        <v>1258</v>
      </c>
      <c r="U118" s="154">
        <v>0</v>
      </c>
      <c r="V118" s="154">
        <f t="shared" si="31"/>
        <v>0</v>
      </c>
      <c r="W118" s="154"/>
      <c r="X118" s="154" t="s">
        <v>608</v>
      </c>
      <c r="Y118" s="154" t="s">
        <v>282</v>
      </c>
      <c r="Z118" s="144"/>
      <c r="AA118" s="144"/>
      <c r="AB118" s="144"/>
      <c r="AC118" s="144"/>
      <c r="AD118" s="144"/>
      <c r="AE118" s="144"/>
      <c r="AF118" s="144"/>
      <c r="AG118" s="144" t="s">
        <v>1254</v>
      </c>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row>
    <row r="119" spans="1:60" ht="30" outlineLevel="1" x14ac:dyDescent="0.25">
      <c r="A119" s="173">
        <v>103</v>
      </c>
      <c r="B119" s="174" t="s">
        <v>1472</v>
      </c>
      <c r="C119" s="183" t="s">
        <v>1473</v>
      </c>
      <c r="D119" s="175" t="s">
        <v>408</v>
      </c>
      <c r="E119" s="176">
        <v>17</v>
      </c>
      <c r="F119" s="177">
        <f t="shared" si="24"/>
        <v>0</v>
      </c>
      <c r="G119" s="177">
        <f t="shared" si="25"/>
        <v>0</v>
      </c>
      <c r="H119" s="178"/>
      <c r="I119" s="177">
        <f t="shared" si="26"/>
        <v>0</v>
      </c>
      <c r="J119" s="178"/>
      <c r="K119" s="179">
        <f t="shared" si="27"/>
        <v>0</v>
      </c>
      <c r="L119" s="154">
        <v>21</v>
      </c>
      <c r="M119" s="154">
        <f t="shared" si="28"/>
        <v>0</v>
      </c>
      <c r="N119" s="153">
        <v>0</v>
      </c>
      <c r="O119" s="153">
        <f t="shared" si="29"/>
        <v>0</v>
      </c>
      <c r="P119" s="153">
        <v>0</v>
      </c>
      <c r="Q119" s="153">
        <f t="shared" si="30"/>
        <v>0</v>
      </c>
      <c r="R119" s="154"/>
      <c r="S119" s="154" t="s">
        <v>279</v>
      </c>
      <c r="T119" s="154" t="s">
        <v>280</v>
      </c>
      <c r="U119" s="154">
        <v>0</v>
      </c>
      <c r="V119" s="154">
        <f t="shared" si="31"/>
        <v>0</v>
      </c>
      <c r="W119" s="154"/>
      <c r="X119" s="154" t="s">
        <v>608</v>
      </c>
      <c r="Y119" s="154" t="s">
        <v>282</v>
      </c>
      <c r="Z119" s="144"/>
      <c r="AA119" s="144"/>
      <c r="AB119" s="144"/>
      <c r="AC119" s="144"/>
      <c r="AD119" s="144"/>
      <c r="AE119" s="144"/>
      <c r="AF119" s="144"/>
      <c r="AG119" s="144" t="s">
        <v>1254</v>
      </c>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row>
    <row r="120" spans="1:60" outlineLevel="1" x14ac:dyDescent="0.25">
      <c r="A120" s="173">
        <v>104</v>
      </c>
      <c r="B120" s="174" t="s">
        <v>1474</v>
      </c>
      <c r="C120" s="183" t="s">
        <v>1475</v>
      </c>
      <c r="D120" s="175" t="s">
        <v>408</v>
      </c>
      <c r="E120" s="176">
        <v>40</v>
      </c>
      <c r="F120" s="177">
        <f t="shared" si="24"/>
        <v>0</v>
      </c>
      <c r="G120" s="177">
        <f t="shared" si="25"/>
        <v>0</v>
      </c>
      <c r="H120" s="178"/>
      <c r="I120" s="177">
        <f t="shared" si="26"/>
        <v>0</v>
      </c>
      <c r="J120" s="178"/>
      <c r="K120" s="179">
        <f t="shared" si="27"/>
        <v>0</v>
      </c>
      <c r="L120" s="154">
        <v>21</v>
      </c>
      <c r="M120" s="154">
        <f t="shared" si="28"/>
        <v>0</v>
      </c>
      <c r="N120" s="153">
        <v>0</v>
      </c>
      <c r="O120" s="153">
        <f t="shared" si="29"/>
        <v>0</v>
      </c>
      <c r="P120" s="153">
        <v>0</v>
      </c>
      <c r="Q120" s="153">
        <f t="shared" si="30"/>
        <v>0</v>
      </c>
      <c r="R120" s="154"/>
      <c r="S120" s="154" t="s">
        <v>1258</v>
      </c>
      <c r="T120" s="154" t="s">
        <v>1258</v>
      </c>
      <c r="U120" s="154">
        <v>0.26</v>
      </c>
      <c r="V120" s="154">
        <f t="shared" si="31"/>
        <v>10.4</v>
      </c>
      <c r="W120" s="154"/>
      <c r="X120" s="154" t="s">
        <v>281</v>
      </c>
      <c r="Y120" s="154" t="s">
        <v>282</v>
      </c>
      <c r="Z120" s="144"/>
      <c r="AA120" s="144"/>
      <c r="AB120" s="144"/>
      <c r="AC120" s="144"/>
      <c r="AD120" s="144"/>
      <c r="AE120" s="144"/>
      <c r="AF120" s="144"/>
      <c r="AG120" s="144" t="s">
        <v>1263</v>
      </c>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row>
    <row r="121" spans="1:60" ht="20" outlineLevel="1" x14ac:dyDescent="0.25">
      <c r="A121" s="173">
        <v>105</v>
      </c>
      <c r="B121" s="174" t="s">
        <v>1476</v>
      </c>
      <c r="C121" s="183" t="s">
        <v>1477</v>
      </c>
      <c r="D121" s="175" t="s">
        <v>1478</v>
      </c>
      <c r="E121" s="176">
        <v>2</v>
      </c>
      <c r="F121" s="177">
        <f t="shared" si="24"/>
        <v>0</v>
      </c>
      <c r="G121" s="177">
        <f t="shared" si="25"/>
        <v>0</v>
      </c>
      <c r="H121" s="178"/>
      <c r="I121" s="177">
        <f t="shared" si="26"/>
        <v>0</v>
      </c>
      <c r="J121" s="178"/>
      <c r="K121" s="179">
        <f t="shared" si="27"/>
        <v>0</v>
      </c>
      <c r="L121" s="154">
        <v>21</v>
      </c>
      <c r="M121" s="154">
        <f t="shared" si="28"/>
        <v>0</v>
      </c>
      <c r="N121" s="153">
        <v>0</v>
      </c>
      <c r="O121" s="153">
        <f t="shared" si="29"/>
        <v>0</v>
      </c>
      <c r="P121" s="153">
        <v>0</v>
      </c>
      <c r="Q121" s="153">
        <f t="shared" si="30"/>
        <v>0</v>
      </c>
      <c r="R121" s="154"/>
      <c r="S121" s="154" t="s">
        <v>279</v>
      </c>
      <c r="T121" s="154" t="s">
        <v>280</v>
      </c>
      <c r="U121" s="154">
        <v>0</v>
      </c>
      <c r="V121" s="154">
        <f t="shared" si="31"/>
        <v>0</v>
      </c>
      <c r="W121" s="154"/>
      <c r="X121" s="154" t="s">
        <v>608</v>
      </c>
      <c r="Y121" s="154" t="s">
        <v>282</v>
      </c>
      <c r="Z121" s="144"/>
      <c r="AA121" s="144"/>
      <c r="AB121" s="144"/>
      <c r="AC121" s="144"/>
      <c r="AD121" s="144"/>
      <c r="AE121" s="144"/>
      <c r="AF121" s="144"/>
      <c r="AG121" s="144" t="s">
        <v>1254</v>
      </c>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row>
    <row r="122" spans="1:60" ht="30" outlineLevel="1" x14ac:dyDescent="0.25">
      <c r="A122" s="173">
        <v>106</v>
      </c>
      <c r="B122" s="174" t="s">
        <v>1479</v>
      </c>
      <c r="C122" s="183" t="s">
        <v>1480</v>
      </c>
      <c r="D122" s="175" t="s">
        <v>408</v>
      </c>
      <c r="E122" s="176">
        <v>3</v>
      </c>
      <c r="F122" s="177">
        <f t="shared" si="24"/>
        <v>0</v>
      </c>
      <c r="G122" s="177">
        <f t="shared" si="25"/>
        <v>0</v>
      </c>
      <c r="H122" s="178"/>
      <c r="I122" s="177">
        <f t="shared" si="26"/>
        <v>0</v>
      </c>
      <c r="J122" s="178"/>
      <c r="K122" s="179">
        <f t="shared" si="27"/>
        <v>0</v>
      </c>
      <c r="L122" s="154">
        <v>21</v>
      </c>
      <c r="M122" s="154">
        <f t="shared" si="28"/>
        <v>0</v>
      </c>
      <c r="N122" s="153">
        <v>0</v>
      </c>
      <c r="O122" s="153">
        <f t="shared" si="29"/>
        <v>0</v>
      </c>
      <c r="P122" s="153">
        <v>0</v>
      </c>
      <c r="Q122" s="153">
        <f t="shared" si="30"/>
        <v>0</v>
      </c>
      <c r="R122" s="154"/>
      <c r="S122" s="154" t="s">
        <v>279</v>
      </c>
      <c r="T122" s="154" t="s">
        <v>280</v>
      </c>
      <c r="U122" s="154">
        <v>0</v>
      </c>
      <c r="V122" s="154">
        <f t="shared" si="31"/>
        <v>0</v>
      </c>
      <c r="W122" s="154"/>
      <c r="X122" s="154" t="s">
        <v>608</v>
      </c>
      <c r="Y122" s="154" t="s">
        <v>282</v>
      </c>
      <c r="Z122" s="144"/>
      <c r="AA122" s="144"/>
      <c r="AB122" s="144"/>
      <c r="AC122" s="144"/>
      <c r="AD122" s="144"/>
      <c r="AE122" s="144"/>
      <c r="AF122" s="144"/>
      <c r="AG122" s="144" t="s">
        <v>1254</v>
      </c>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row>
    <row r="123" spans="1:60" outlineLevel="1" x14ac:dyDescent="0.25">
      <c r="A123" s="173">
        <v>107</v>
      </c>
      <c r="B123" s="174" t="s">
        <v>1481</v>
      </c>
      <c r="C123" s="183" t="s">
        <v>1482</v>
      </c>
      <c r="D123" s="175" t="s">
        <v>408</v>
      </c>
      <c r="E123" s="176">
        <v>3</v>
      </c>
      <c r="F123" s="177">
        <f t="shared" si="24"/>
        <v>0</v>
      </c>
      <c r="G123" s="177">
        <f t="shared" si="25"/>
        <v>0</v>
      </c>
      <c r="H123" s="178"/>
      <c r="I123" s="177">
        <f t="shared" si="26"/>
        <v>0</v>
      </c>
      <c r="J123" s="178"/>
      <c r="K123" s="179">
        <f t="shared" si="27"/>
        <v>0</v>
      </c>
      <c r="L123" s="154">
        <v>21</v>
      </c>
      <c r="M123" s="154">
        <f t="shared" si="28"/>
        <v>0</v>
      </c>
      <c r="N123" s="153">
        <v>0</v>
      </c>
      <c r="O123" s="153">
        <f t="shared" si="29"/>
        <v>0</v>
      </c>
      <c r="P123" s="153">
        <v>0</v>
      </c>
      <c r="Q123" s="153">
        <f t="shared" si="30"/>
        <v>0</v>
      </c>
      <c r="R123" s="154"/>
      <c r="S123" s="154" t="s">
        <v>1258</v>
      </c>
      <c r="T123" s="154" t="s">
        <v>1258</v>
      </c>
      <c r="U123" s="154">
        <v>0.65349999999999997</v>
      </c>
      <c r="V123" s="154">
        <f t="shared" si="31"/>
        <v>1.96</v>
      </c>
      <c r="W123" s="154"/>
      <c r="X123" s="154" t="s">
        <v>281</v>
      </c>
      <c r="Y123" s="154" t="s">
        <v>282</v>
      </c>
      <c r="Z123" s="144"/>
      <c r="AA123" s="144"/>
      <c r="AB123" s="144"/>
      <c r="AC123" s="144"/>
      <c r="AD123" s="144"/>
      <c r="AE123" s="144"/>
      <c r="AF123" s="144"/>
      <c r="AG123" s="144" t="s">
        <v>1263</v>
      </c>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row>
    <row r="124" spans="1:60" outlineLevel="1" x14ac:dyDescent="0.25">
      <c r="A124" s="173">
        <v>108</v>
      </c>
      <c r="B124" s="174" t="s">
        <v>1483</v>
      </c>
      <c r="C124" s="183" t="s">
        <v>1484</v>
      </c>
      <c r="D124" s="175" t="s">
        <v>408</v>
      </c>
      <c r="E124" s="176">
        <v>3</v>
      </c>
      <c r="F124" s="177">
        <f t="shared" si="24"/>
        <v>0</v>
      </c>
      <c r="G124" s="177">
        <f t="shared" si="25"/>
        <v>0</v>
      </c>
      <c r="H124" s="178"/>
      <c r="I124" s="177">
        <f t="shared" si="26"/>
        <v>0</v>
      </c>
      <c r="J124" s="178"/>
      <c r="K124" s="179">
        <f t="shared" si="27"/>
        <v>0</v>
      </c>
      <c r="L124" s="154">
        <v>21</v>
      </c>
      <c r="M124" s="154">
        <f t="shared" si="28"/>
        <v>0</v>
      </c>
      <c r="N124" s="153">
        <v>0</v>
      </c>
      <c r="O124" s="153">
        <f t="shared" si="29"/>
        <v>0</v>
      </c>
      <c r="P124" s="153">
        <v>0</v>
      </c>
      <c r="Q124" s="153">
        <f t="shared" si="30"/>
        <v>0</v>
      </c>
      <c r="R124" s="154"/>
      <c r="S124" s="154" t="s">
        <v>279</v>
      </c>
      <c r="T124" s="154" t="s">
        <v>280</v>
      </c>
      <c r="U124" s="154">
        <v>0.35</v>
      </c>
      <c r="V124" s="154">
        <f t="shared" si="31"/>
        <v>1.05</v>
      </c>
      <c r="W124" s="154"/>
      <c r="X124" s="154" t="s">
        <v>281</v>
      </c>
      <c r="Y124" s="154" t="s">
        <v>282</v>
      </c>
      <c r="Z124" s="144"/>
      <c r="AA124" s="144"/>
      <c r="AB124" s="144"/>
      <c r="AC124" s="144"/>
      <c r="AD124" s="144"/>
      <c r="AE124" s="144"/>
      <c r="AF124" s="144"/>
      <c r="AG124" s="144" t="s">
        <v>1263</v>
      </c>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row>
    <row r="125" spans="1:60" outlineLevel="1" x14ac:dyDescent="0.25">
      <c r="A125" s="173">
        <v>109</v>
      </c>
      <c r="B125" s="174" t="s">
        <v>1485</v>
      </c>
      <c r="C125" s="183" t="s">
        <v>1486</v>
      </c>
      <c r="D125" s="175" t="s">
        <v>408</v>
      </c>
      <c r="E125" s="176">
        <v>2</v>
      </c>
      <c r="F125" s="177">
        <f t="shared" si="24"/>
        <v>0</v>
      </c>
      <c r="G125" s="177">
        <f t="shared" si="25"/>
        <v>0</v>
      </c>
      <c r="H125" s="178"/>
      <c r="I125" s="177">
        <f t="shared" si="26"/>
        <v>0</v>
      </c>
      <c r="J125" s="178"/>
      <c r="K125" s="179">
        <f t="shared" si="27"/>
        <v>0</v>
      </c>
      <c r="L125" s="154">
        <v>21</v>
      </c>
      <c r="M125" s="154">
        <f t="shared" si="28"/>
        <v>0</v>
      </c>
      <c r="N125" s="153">
        <v>0</v>
      </c>
      <c r="O125" s="153">
        <f t="shared" si="29"/>
        <v>0</v>
      </c>
      <c r="P125" s="153">
        <v>0</v>
      </c>
      <c r="Q125" s="153">
        <f t="shared" si="30"/>
        <v>0</v>
      </c>
      <c r="R125" s="154"/>
      <c r="S125" s="154" t="s">
        <v>279</v>
      </c>
      <c r="T125" s="154" t="s">
        <v>280</v>
      </c>
      <c r="U125" s="154">
        <v>1.06</v>
      </c>
      <c r="V125" s="154">
        <f t="shared" si="31"/>
        <v>2.12</v>
      </c>
      <c r="W125" s="154"/>
      <c r="X125" s="154" t="s">
        <v>281</v>
      </c>
      <c r="Y125" s="154" t="s">
        <v>282</v>
      </c>
      <c r="Z125" s="144"/>
      <c r="AA125" s="144"/>
      <c r="AB125" s="144"/>
      <c r="AC125" s="144"/>
      <c r="AD125" s="144"/>
      <c r="AE125" s="144"/>
      <c r="AF125" s="144"/>
      <c r="AG125" s="144" t="s">
        <v>1263</v>
      </c>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row>
    <row r="126" spans="1:60" outlineLevel="1" x14ac:dyDescent="0.25">
      <c r="A126" s="173">
        <v>110</v>
      </c>
      <c r="B126" s="174" t="s">
        <v>1487</v>
      </c>
      <c r="C126" s="183" t="s">
        <v>1488</v>
      </c>
      <c r="D126" s="175" t="s">
        <v>408</v>
      </c>
      <c r="E126" s="176">
        <v>2</v>
      </c>
      <c r="F126" s="177">
        <f t="shared" si="24"/>
        <v>0</v>
      </c>
      <c r="G126" s="177">
        <f t="shared" si="25"/>
        <v>0</v>
      </c>
      <c r="H126" s="178"/>
      <c r="I126" s="177">
        <f t="shared" si="26"/>
        <v>0</v>
      </c>
      <c r="J126" s="178"/>
      <c r="K126" s="179">
        <f t="shared" si="27"/>
        <v>0</v>
      </c>
      <c r="L126" s="154">
        <v>21</v>
      </c>
      <c r="M126" s="154">
        <f t="shared" si="28"/>
        <v>0</v>
      </c>
      <c r="N126" s="153">
        <v>0</v>
      </c>
      <c r="O126" s="153">
        <f t="shared" si="29"/>
        <v>0</v>
      </c>
      <c r="P126" s="153">
        <v>0</v>
      </c>
      <c r="Q126" s="153">
        <f t="shared" si="30"/>
        <v>0</v>
      </c>
      <c r="R126" s="154"/>
      <c r="S126" s="154" t="s">
        <v>279</v>
      </c>
      <c r="T126" s="154" t="s">
        <v>280</v>
      </c>
      <c r="U126" s="154">
        <v>0.3</v>
      </c>
      <c r="V126" s="154">
        <f t="shared" si="31"/>
        <v>0.6</v>
      </c>
      <c r="W126" s="154"/>
      <c r="X126" s="154" t="s">
        <v>281</v>
      </c>
      <c r="Y126" s="154" t="s">
        <v>282</v>
      </c>
      <c r="Z126" s="144"/>
      <c r="AA126" s="144"/>
      <c r="AB126" s="144"/>
      <c r="AC126" s="144"/>
      <c r="AD126" s="144"/>
      <c r="AE126" s="144"/>
      <c r="AF126" s="144"/>
      <c r="AG126" s="144" t="s">
        <v>1263</v>
      </c>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row>
    <row r="127" spans="1:60" ht="20" outlineLevel="1" x14ac:dyDescent="0.25">
      <c r="A127" s="173">
        <v>111</v>
      </c>
      <c r="B127" s="174" t="s">
        <v>1489</v>
      </c>
      <c r="C127" s="183" t="s">
        <v>1490</v>
      </c>
      <c r="D127" s="175" t="s">
        <v>408</v>
      </c>
      <c r="E127" s="176">
        <v>10</v>
      </c>
      <c r="F127" s="177">
        <f t="shared" si="24"/>
        <v>0</v>
      </c>
      <c r="G127" s="177">
        <f t="shared" si="25"/>
        <v>0</v>
      </c>
      <c r="H127" s="178"/>
      <c r="I127" s="177">
        <f t="shared" si="26"/>
        <v>0</v>
      </c>
      <c r="J127" s="178"/>
      <c r="K127" s="179">
        <f t="shared" si="27"/>
        <v>0</v>
      </c>
      <c r="L127" s="154">
        <v>21</v>
      </c>
      <c r="M127" s="154">
        <f t="shared" si="28"/>
        <v>0</v>
      </c>
      <c r="N127" s="153">
        <v>0</v>
      </c>
      <c r="O127" s="153">
        <f t="shared" si="29"/>
        <v>0</v>
      </c>
      <c r="P127" s="153">
        <v>0</v>
      </c>
      <c r="Q127" s="153">
        <f t="shared" si="30"/>
        <v>0</v>
      </c>
      <c r="R127" s="154"/>
      <c r="S127" s="154" t="s">
        <v>1258</v>
      </c>
      <c r="T127" s="154" t="s">
        <v>1258</v>
      </c>
      <c r="U127" s="154">
        <v>0.92</v>
      </c>
      <c r="V127" s="154">
        <f t="shared" si="31"/>
        <v>9.1999999999999993</v>
      </c>
      <c r="W127" s="154"/>
      <c r="X127" s="154" t="s">
        <v>281</v>
      </c>
      <c r="Y127" s="154" t="s">
        <v>282</v>
      </c>
      <c r="Z127" s="144"/>
      <c r="AA127" s="144"/>
      <c r="AB127" s="144"/>
      <c r="AC127" s="144"/>
      <c r="AD127" s="144"/>
      <c r="AE127" s="144"/>
      <c r="AF127" s="144"/>
      <c r="AG127" s="144" t="s">
        <v>1263</v>
      </c>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row>
    <row r="128" spans="1:60" outlineLevel="1" x14ac:dyDescent="0.25">
      <c r="A128" s="173">
        <v>112</v>
      </c>
      <c r="B128" s="174" t="s">
        <v>1491</v>
      </c>
      <c r="C128" s="183" t="s">
        <v>1492</v>
      </c>
      <c r="D128" s="175" t="s">
        <v>408</v>
      </c>
      <c r="E128" s="176">
        <v>2</v>
      </c>
      <c r="F128" s="177">
        <f t="shared" si="24"/>
        <v>0</v>
      </c>
      <c r="G128" s="177">
        <f t="shared" si="25"/>
        <v>0</v>
      </c>
      <c r="H128" s="178"/>
      <c r="I128" s="177">
        <f t="shared" si="26"/>
        <v>0</v>
      </c>
      <c r="J128" s="178"/>
      <c r="K128" s="179">
        <f t="shared" si="27"/>
        <v>0</v>
      </c>
      <c r="L128" s="154">
        <v>21</v>
      </c>
      <c r="M128" s="154">
        <f t="shared" si="28"/>
        <v>0</v>
      </c>
      <c r="N128" s="153">
        <v>4.0000000000000003E-5</v>
      </c>
      <c r="O128" s="153">
        <f t="shared" si="29"/>
        <v>0</v>
      </c>
      <c r="P128" s="153">
        <v>0</v>
      </c>
      <c r="Q128" s="153">
        <f t="shared" si="30"/>
        <v>0</v>
      </c>
      <c r="R128" s="154" t="s">
        <v>1257</v>
      </c>
      <c r="S128" s="154" t="s">
        <v>1258</v>
      </c>
      <c r="T128" s="154" t="s">
        <v>1258</v>
      </c>
      <c r="U128" s="154">
        <v>0</v>
      </c>
      <c r="V128" s="154">
        <f t="shared" si="31"/>
        <v>0</v>
      </c>
      <c r="W128" s="154"/>
      <c r="X128" s="154" t="s">
        <v>608</v>
      </c>
      <c r="Y128" s="154" t="s">
        <v>282</v>
      </c>
      <c r="Z128" s="144"/>
      <c r="AA128" s="144"/>
      <c r="AB128" s="144"/>
      <c r="AC128" s="144"/>
      <c r="AD128" s="144"/>
      <c r="AE128" s="144"/>
      <c r="AF128" s="144"/>
      <c r="AG128" s="144" t="s">
        <v>609</v>
      </c>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row>
    <row r="129" spans="1:60" outlineLevel="1" x14ac:dyDescent="0.25">
      <c r="A129" s="173">
        <v>113</v>
      </c>
      <c r="B129" s="174" t="s">
        <v>1493</v>
      </c>
      <c r="C129" s="183" t="s">
        <v>1494</v>
      </c>
      <c r="D129" s="175" t="s">
        <v>408</v>
      </c>
      <c r="E129" s="176">
        <v>2</v>
      </c>
      <c r="F129" s="177">
        <f t="shared" si="24"/>
        <v>0</v>
      </c>
      <c r="G129" s="177">
        <f t="shared" si="25"/>
        <v>0</v>
      </c>
      <c r="H129" s="178"/>
      <c r="I129" s="177">
        <f t="shared" si="26"/>
        <v>0</v>
      </c>
      <c r="J129" s="178"/>
      <c r="K129" s="179">
        <f t="shared" si="27"/>
        <v>0</v>
      </c>
      <c r="L129" s="154">
        <v>21</v>
      </c>
      <c r="M129" s="154">
        <f t="shared" si="28"/>
        <v>0</v>
      </c>
      <c r="N129" s="153">
        <v>0</v>
      </c>
      <c r="O129" s="153">
        <f t="shared" si="29"/>
        <v>0</v>
      </c>
      <c r="P129" s="153">
        <v>0</v>
      </c>
      <c r="Q129" s="153">
        <f t="shared" si="30"/>
        <v>0</v>
      </c>
      <c r="R129" s="154"/>
      <c r="S129" s="154" t="s">
        <v>1258</v>
      </c>
      <c r="T129" s="154" t="s">
        <v>1258</v>
      </c>
      <c r="U129" s="154">
        <v>0.39</v>
      </c>
      <c r="V129" s="154">
        <f t="shared" si="31"/>
        <v>0.78</v>
      </c>
      <c r="W129" s="154"/>
      <c r="X129" s="154" t="s">
        <v>281</v>
      </c>
      <c r="Y129" s="154" t="s">
        <v>282</v>
      </c>
      <c r="Z129" s="144"/>
      <c r="AA129" s="144"/>
      <c r="AB129" s="144"/>
      <c r="AC129" s="144"/>
      <c r="AD129" s="144"/>
      <c r="AE129" s="144"/>
      <c r="AF129" s="144"/>
      <c r="AG129" s="144" t="s">
        <v>1263</v>
      </c>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row>
    <row r="130" spans="1:60" ht="20" outlineLevel="1" x14ac:dyDescent="0.25">
      <c r="A130" s="173">
        <v>114</v>
      </c>
      <c r="B130" s="174" t="s">
        <v>1495</v>
      </c>
      <c r="C130" s="183" t="s">
        <v>1496</v>
      </c>
      <c r="D130" s="175" t="s">
        <v>489</v>
      </c>
      <c r="E130" s="176">
        <v>2</v>
      </c>
      <c r="F130" s="177">
        <f t="shared" si="24"/>
        <v>0</v>
      </c>
      <c r="G130" s="177">
        <f t="shared" si="25"/>
        <v>0</v>
      </c>
      <c r="H130" s="178"/>
      <c r="I130" s="177">
        <f t="shared" si="26"/>
        <v>0</v>
      </c>
      <c r="J130" s="178"/>
      <c r="K130" s="179">
        <f t="shared" si="27"/>
        <v>0</v>
      </c>
      <c r="L130" s="154">
        <v>21</v>
      </c>
      <c r="M130" s="154">
        <f t="shared" si="28"/>
        <v>0</v>
      </c>
      <c r="N130" s="153">
        <v>0</v>
      </c>
      <c r="O130" s="153">
        <f t="shared" si="29"/>
        <v>0</v>
      </c>
      <c r="P130" s="153">
        <v>0</v>
      </c>
      <c r="Q130" s="153">
        <f t="shared" si="30"/>
        <v>0</v>
      </c>
      <c r="R130" s="154"/>
      <c r="S130" s="154" t="s">
        <v>279</v>
      </c>
      <c r="T130" s="154" t="s">
        <v>280</v>
      </c>
      <c r="U130" s="154">
        <v>0</v>
      </c>
      <c r="V130" s="154">
        <f t="shared" si="31"/>
        <v>0</v>
      </c>
      <c r="W130" s="154"/>
      <c r="X130" s="154" t="s">
        <v>608</v>
      </c>
      <c r="Y130" s="154" t="s">
        <v>282</v>
      </c>
      <c r="Z130" s="144"/>
      <c r="AA130" s="144"/>
      <c r="AB130" s="144"/>
      <c r="AC130" s="144"/>
      <c r="AD130" s="144"/>
      <c r="AE130" s="144"/>
      <c r="AF130" s="144"/>
      <c r="AG130" s="144" t="s">
        <v>1254</v>
      </c>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row>
    <row r="131" spans="1:60" ht="20" outlineLevel="1" x14ac:dyDescent="0.25">
      <c r="A131" s="173">
        <v>115</v>
      </c>
      <c r="B131" s="174" t="s">
        <v>1497</v>
      </c>
      <c r="C131" s="183" t="s">
        <v>1498</v>
      </c>
      <c r="D131" s="175" t="s">
        <v>489</v>
      </c>
      <c r="E131" s="176">
        <v>1</v>
      </c>
      <c r="F131" s="177">
        <f t="shared" si="24"/>
        <v>0</v>
      </c>
      <c r="G131" s="177">
        <f t="shared" si="25"/>
        <v>0</v>
      </c>
      <c r="H131" s="178"/>
      <c r="I131" s="177">
        <f t="shared" si="26"/>
        <v>0</v>
      </c>
      <c r="J131" s="178"/>
      <c r="K131" s="179">
        <f t="shared" si="27"/>
        <v>0</v>
      </c>
      <c r="L131" s="154">
        <v>21</v>
      </c>
      <c r="M131" s="154">
        <f t="shared" si="28"/>
        <v>0</v>
      </c>
      <c r="N131" s="153">
        <v>0</v>
      </c>
      <c r="O131" s="153">
        <f t="shared" si="29"/>
        <v>0</v>
      </c>
      <c r="P131" s="153">
        <v>0</v>
      </c>
      <c r="Q131" s="153">
        <f t="shared" si="30"/>
        <v>0</v>
      </c>
      <c r="R131" s="154"/>
      <c r="S131" s="154" t="s">
        <v>279</v>
      </c>
      <c r="T131" s="154" t="s">
        <v>280</v>
      </c>
      <c r="U131" s="154">
        <v>0</v>
      </c>
      <c r="V131" s="154">
        <f t="shared" si="31"/>
        <v>0</v>
      </c>
      <c r="W131" s="154"/>
      <c r="X131" s="154" t="s">
        <v>608</v>
      </c>
      <c r="Y131" s="154" t="s">
        <v>282</v>
      </c>
      <c r="Z131" s="144"/>
      <c r="AA131" s="144"/>
      <c r="AB131" s="144"/>
      <c r="AC131" s="144"/>
      <c r="AD131" s="144"/>
      <c r="AE131" s="144"/>
      <c r="AF131" s="144"/>
      <c r="AG131" s="144" t="s">
        <v>1254</v>
      </c>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row>
    <row r="132" spans="1:60" outlineLevel="1" x14ac:dyDescent="0.25">
      <c r="A132" s="173">
        <v>116</v>
      </c>
      <c r="B132" s="174" t="s">
        <v>1499</v>
      </c>
      <c r="C132" s="183" t="s">
        <v>1500</v>
      </c>
      <c r="D132" s="175" t="s">
        <v>408</v>
      </c>
      <c r="E132" s="176">
        <v>3</v>
      </c>
      <c r="F132" s="177">
        <f t="shared" si="24"/>
        <v>0</v>
      </c>
      <c r="G132" s="177">
        <f t="shared" si="25"/>
        <v>0</v>
      </c>
      <c r="H132" s="178"/>
      <c r="I132" s="177">
        <f t="shared" si="26"/>
        <v>0</v>
      </c>
      <c r="J132" s="178"/>
      <c r="K132" s="179">
        <f t="shared" si="27"/>
        <v>0</v>
      </c>
      <c r="L132" s="154">
        <v>21</v>
      </c>
      <c r="M132" s="154">
        <f t="shared" si="28"/>
        <v>0</v>
      </c>
      <c r="N132" s="153">
        <v>0</v>
      </c>
      <c r="O132" s="153">
        <f t="shared" si="29"/>
        <v>0</v>
      </c>
      <c r="P132" s="153">
        <v>0</v>
      </c>
      <c r="Q132" s="153">
        <f t="shared" si="30"/>
        <v>0</v>
      </c>
      <c r="R132" s="154"/>
      <c r="S132" s="154" t="s">
        <v>1258</v>
      </c>
      <c r="T132" s="154" t="s">
        <v>1258</v>
      </c>
      <c r="U132" s="154">
        <v>0.46383000000000002</v>
      </c>
      <c r="V132" s="154">
        <f t="shared" si="31"/>
        <v>1.39</v>
      </c>
      <c r="W132" s="154"/>
      <c r="X132" s="154" t="s">
        <v>281</v>
      </c>
      <c r="Y132" s="154" t="s">
        <v>282</v>
      </c>
      <c r="Z132" s="144"/>
      <c r="AA132" s="144"/>
      <c r="AB132" s="144"/>
      <c r="AC132" s="144"/>
      <c r="AD132" s="144"/>
      <c r="AE132" s="144"/>
      <c r="AF132" s="144"/>
      <c r="AG132" s="144" t="s">
        <v>1263</v>
      </c>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row>
    <row r="133" spans="1:60" outlineLevel="1" x14ac:dyDescent="0.25">
      <c r="A133" s="173">
        <v>117</v>
      </c>
      <c r="B133" s="174" t="s">
        <v>1501</v>
      </c>
      <c r="C133" s="183" t="s">
        <v>1502</v>
      </c>
      <c r="D133" s="175" t="s">
        <v>408</v>
      </c>
      <c r="E133" s="176">
        <v>1</v>
      </c>
      <c r="F133" s="177">
        <f t="shared" si="24"/>
        <v>0</v>
      </c>
      <c r="G133" s="177">
        <f t="shared" si="25"/>
        <v>0</v>
      </c>
      <c r="H133" s="178"/>
      <c r="I133" s="177">
        <f t="shared" si="26"/>
        <v>0</v>
      </c>
      <c r="J133" s="178"/>
      <c r="K133" s="179">
        <f t="shared" si="27"/>
        <v>0</v>
      </c>
      <c r="L133" s="154">
        <v>21</v>
      </c>
      <c r="M133" s="154">
        <f t="shared" si="28"/>
        <v>0</v>
      </c>
      <c r="N133" s="153">
        <v>2.2000000000000001E-4</v>
      </c>
      <c r="O133" s="153">
        <f t="shared" si="29"/>
        <v>0</v>
      </c>
      <c r="P133" s="153">
        <v>0</v>
      </c>
      <c r="Q133" s="153">
        <f t="shared" si="30"/>
        <v>0</v>
      </c>
      <c r="R133" s="154" t="s">
        <v>1257</v>
      </c>
      <c r="S133" s="154" t="s">
        <v>1258</v>
      </c>
      <c r="T133" s="154" t="s">
        <v>1258</v>
      </c>
      <c r="U133" s="154">
        <v>0</v>
      </c>
      <c r="V133" s="154">
        <f t="shared" si="31"/>
        <v>0</v>
      </c>
      <c r="W133" s="154"/>
      <c r="X133" s="154" t="s">
        <v>608</v>
      </c>
      <c r="Y133" s="154" t="s">
        <v>282</v>
      </c>
      <c r="Z133" s="144"/>
      <c r="AA133" s="144"/>
      <c r="AB133" s="144"/>
      <c r="AC133" s="144"/>
      <c r="AD133" s="144"/>
      <c r="AE133" s="144"/>
      <c r="AF133" s="144"/>
      <c r="AG133" s="144" t="s">
        <v>1254</v>
      </c>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row>
    <row r="134" spans="1:60" outlineLevel="1" x14ac:dyDescent="0.25">
      <c r="A134" s="173">
        <v>118</v>
      </c>
      <c r="B134" s="174" t="s">
        <v>1503</v>
      </c>
      <c r="C134" s="183" t="s">
        <v>1504</v>
      </c>
      <c r="D134" s="175" t="s">
        <v>408</v>
      </c>
      <c r="E134" s="176">
        <v>1</v>
      </c>
      <c r="F134" s="177">
        <f t="shared" si="24"/>
        <v>0</v>
      </c>
      <c r="G134" s="177">
        <f t="shared" si="25"/>
        <v>0</v>
      </c>
      <c r="H134" s="178"/>
      <c r="I134" s="177">
        <f t="shared" si="26"/>
        <v>0</v>
      </c>
      <c r="J134" s="178"/>
      <c r="K134" s="179">
        <f t="shared" si="27"/>
        <v>0</v>
      </c>
      <c r="L134" s="154">
        <v>21</v>
      </c>
      <c r="M134" s="154">
        <f t="shared" si="28"/>
        <v>0</v>
      </c>
      <c r="N134" s="153">
        <v>0</v>
      </c>
      <c r="O134" s="153">
        <f t="shared" si="29"/>
        <v>0</v>
      </c>
      <c r="P134" s="153">
        <v>0</v>
      </c>
      <c r="Q134" s="153">
        <f t="shared" si="30"/>
        <v>0</v>
      </c>
      <c r="R134" s="154"/>
      <c r="S134" s="154" t="s">
        <v>1258</v>
      </c>
      <c r="T134" s="154" t="s">
        <v>1258</v>
      </c>
      <c r="U134" s="154">
        <v>0.373</v>
      </c>
      <c r="V134" s="154">
        <f t="shared" si="31"/>
        <v>0.37</v>
      </c>
      <c r="W134" s="154"/>
      <c r="X134" s="154" t="s">
        <v>281</v>
      </c>
      <c r="Y134" s="154" t="s">
        <v>282</v>
      </c>
      <c r="Z134" s="144"/>
      <c r="AA134" s="144"/>
      <c r="AB134" s="144"/>
      <c r="AC134" s="144"/>
      <c r="AD134" s="144"/>
      <c r="AE134" s="144"/>
      <c r="AF134" s="144"/>
      <c r="AG134" s="144" t="s">
        <v>1263</v>
      </c>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row>
    <row r="135" spans="1:60" outlineLevel="1" x14ac:dyDescent="0.25">
      <c r="A135" s="173">
        <v>119</v>
      </c>
      <c r="B135" s="174" t="s">
        <v>1505</v>
      </c>
      <c r="C135" s="183" t="s">
        <v>1506</v>
      </c>
      <c r="D135" s="175" t="s">
        <v>489</v>
      </c>
      <c r="E135" s="176">
        <v>1</v>
      </c>
      <c r="F135" s="177">
        <f t="shared" si="24"/>
        <v>0</v>
      </c>
      <c r="G135" s="177">
        <f t="shared" si="25"/>
        <v>0</v>
      </c>
      <c r="H135" s="178"/>
      <c r="I135" s="177">
        <f t="shared" si="26"/>
        <v>0</v>
      </c>
      <c r="J135" s="178"/>
      <c r="K135" s="179">
        <f t="shared" si="27"/>
        <v>0</v>
      </c>
      <c r="L135" s="154">
        <v>21</v>
      </c>
      <c r="M135" s="154">
        <f t="shared" si="28"/>
        <v>0</v>
      </c>
      <c r="N135" s="153">
        <v>0</v>
      </c>
      <c r="O135" s="153">
        <f t="shared" si="29"/>
        <v>0</v>
      </c>
      <c r="P135" s="153">
        <v>0</v>
      </c>
      <c r="Q135" s="153">
        <f t="shared" si="30"/>
        <v>0</v>
      </c>
      <c r="R135" s="154"/>
      <c r="S135" s="154" t="s">
        <v>279</v>
      </c>
      <c r="T135" s="154" t="s">
        <v>280</v>
      </c>
      <c r="U135" s="154">
        <v>0</v>
      </c>
      <c r="V135" s="154">
        <f t="shared" si="31"/>
        <v>0</v>
      </c>
      <c r="W135" s="154"/>
      <c r="X135" s="154" t="s">
        <v>608</v>
      </c>
      <c r="Y135" s="154" t="s">
        <v>282</v>
      </c>
      <c r="Z135" s="144"/>
      <c r="AA135" s="144"/>
      <c r="AB135" s="144"/>
      <c r="AC135" s="144"/>
      <c r="AD135" s="144"/>
      <c r="AE135" s="144"/>
      <c r="AF135" s="144"/>
      <c r="AG135" s="144" t="s">
        <v>1254</v>
      </c>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row>
    <row r="136" spans="1:60" outlineLevel="1" x14ac:dyDescent="0.25">
      <c r="A136" s="173">
        <v>120</v>
      </c>
      <c r="B136" s="174" t="s">
        <v>1507</v>
      </c>
      <c r="C136" s="183" t="s">
        <v>1508</v>
      </c>
      <c r="D136" s="175" t="s">
        <v>408</v>
      </c>
      <c r="E136" s="176">
        <v>1</v>
      </c>
      <c r="F136" s="177">
        <f t="shared" si="24"/>
        <v>0</v>
      </c>
      <c r="G136" s="177">
        <f t="shared" si="25"/>
        <v>0</v>
      </c>
      <c r="H136" s="178"/>
      <c r="I136" s="177">
        <f t="shared" si="26"/>
        <v>0</v>
      </c>
      <c r="J136" s="178"/>
      <c r="K136" s="179">
        <f t="shared" si="27"/>
        <v>0</v>
      </c>
      <c r="L136" s="154">
        <v>21</v>
      </c>
      <c r="M136" s="154">
        <f t="shared" si="28"/>
        <v>0</v>
      </c>
      <c r="N136" s="153">
        <v>0</v>
      </c>
      <c r="O136" s="153">
        <f t="shared" si="29"/>
        <v>0</v>
      </c>
      <c r="P136" s="153">
        <v>0</v>
      </c>
      <c r="Q136" s="153">
        <f t="shared" si="30"/>
        <v>0</v>
      </c>
      <c r="R136" s="154"/>
      <c r="S136" s="154" t="s">
        <v>1258</v>
      </c>
      <c r="T136" s="154" t="s">
        <v>1258</v>
      </c>
      <c r="U136" s="154">
        <v>1.8169999999999999</v>
      </c>
      <c r="V136" s="154">
        <f t="shared" si="31"/>
        <v>1.82</v>
      </c>
      <c r="W136" s="154"/>
      <c r="X136" s="154" t="s">
        <v>281</v>
      </c>
      <c r="Y136" s="154" t="s">
        <v>282</v>
      </c>
      <c r="Z136" s="144"/>
      <c r="AA136" s="144"/>
      <c r="AB136" s="144"/>
      <c r="AC136" s="144"/>
      <c r="AD136" s="144"/>
      <c r="AE136" s="144"/>
      <c r="AF136" s="144"/>
      <c r="AG136" s="144" t="s">
        <v>1509</v>
      </c>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row>
    <row r="137" spans="1:60" outlineLevel="1" x14ac:dyDescent="0.25">
      <c r="A137" s="173">
        <v>121</v>
      </c>
      <c r="B137" s="174" t="s">
        <v>1510</v>
      </c>
      <c r="C137" s="183" t="s">
        <v>1511</v>
      </c>
      <c r="D137" s="175" t="s">
        <v>408</v>
      </c>
      <c r="E137" s="176">
        <v>48</v>
      </c>
      <c r="F137" s="177">
        <f t="shared" si="24"/>
        <v>0</v>
      </c>
      <c r="G137" s="177">
        <f t="shared" si="25"/>
        <v>0</v>
      </c>
      <c r="H137" s="178"/>
      <c r="I137" s="177">
        <f t="shared" si="26"/>
        <v>0</v>
      </c>
      <c r="J137" s="178"/>
      <c r="K137" s="179">
        <f t="shared" si="27"/>
        <v>0</v>
      </c>
      <c r="L137" s="154">
        <v>21</v>
      </c>
      <c r="M137" s="154">
        <f t="shared" si="28"/>
        <v>0</v>
      </c>
      <c r="N137" s="153">
        <v>0</v>
      </c>
      <c r="O137" s="153">
        <f t="shared" si="29"/>
        <v>0</v>
      </c>
      <c r="P137" s="153">
        <v>0</v>
      </c>
      <c r="Q137" s="153">
        <f t="shared" si="30"/>
        <v>0</v>
      </c>
      <c r="R137" s="154" t="s">
        <v>1257</v>
      </c>
      <c r="S137" s="154" t="s">
        <v>1258</v>
      </c>
      <c r="T137" s="154" t="s">
        <v>1258</v>
      </c>
      <c r="U137" s="154">
        <v>0</v>
      </c>
      <c r="V137" s="154">
        <f t="shared" si="31"/>
        <v>0</v>
      </c>
      <c r="W137" s="154"/>
      <c r="X137" s="154" t="s">
        <v>608</v>
      </c>
      <c r="Y137" s="154" t="s">
        <v>282</v>
      </c>
      <c r="Z137" s="144"/>
      <c r="AA137" s="144"/>
      <c r="AB137" s="144"/>
      <c r="AC137" s="144"/>
      <c r="AD137" s="144"/>
      <c r="AE137" s="144"/>
      <c r="AF137" s="144"/>
      <c r="AG137" s="144" t="s">
        <v>1254</v>
      </c>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row>
    <row r="138" spans="1:60" outlineLevel="1" x14ac:dyDescent="0.25">
      <c r="A138" s="173">
        <v>122</v>
      </c>
      <c r="B138" s="174" t="s">
        <v>1512</v>
      </c>
      <c r="C138" s="183" t="s">
        <v>1513</v>
      </c>
      <c r="D138" s="175" t="s">
        <v>408</v>
      </c>
      <c r="E138" s="176">
        <v>166</v>
      </c>
      <c r="F138" s="177">
        <f t="shared" si="24"/>
        <v>0</v>
      </c>
      <c r="G138" s="177">
        <f t="shared" si="25"/>
        <v>0</v>
      </c>
      <c r="H138" s="178"/>
      <c r="I138" s="177">
        <f t="shared" si="26"/>
        <v>0</v>
      </c>
      <c r="J138" s="178"/>
      <c r="K138" s="179">
        <f t="shared" si="27"/>
        <v>0</v>
      </c>
      <c r="L138" s="154">
        <v>21</v>
      </c>
      <c r="M138" s="154">
        <f t="shared" si="28"/>
        <v>0</v>
      </c>
      <c r="N138" s="153">
        <v>0</v>
      </c>
      <c r="O138" s="153">
        <f t="shared" si="29"/>
        <v>0</v>
      </c>
      <c r="P138" s="153">
        <v>0</v>
      </c>
      <c r="Q138" s="153">
        <f t="shared" si="30"/>
        <v>0</v>
      </c>
      <c r="R138" s="154" t="s">
        <v>1257</v>
      </c>
      <c r="S138" s="154" t="s">
        <v>1258</v>
      </c>
      <c r="T138" s="154" t="s">
        <v>1258</v>
      </c>
      <c r="U138" s="154">
        <v>0</v>
      </c>
      <c r="V138" s="154">
        <f t="shared" si="31"/>
        <v>0</v>
      </c>
      <c r="W138" s="154"/>
      <c r="X138" s="154" t="s">
        <v>608</v>
      </c>
      <c r="Y138" s="154" t="s">
        <v>282</v>
      </c>
      <c r="Z138" s="144"/>
      <c r="AA138" s="144"/>
      <c r="AB138" s="144"/>
      <c r="AC138" s="144"/>
      <c r="AD138" s="144"/>
      <c r="AE138" s="144"/>
      <c r="AF138" s="144"/>
      <c r="AG138" s="144" t="s">
        <v>1254</v>
      </c>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row>
    <row r="139" spans="1:60" outlineLevel="1" x14ac:dyDescent="0.25">
      <c r="A139" s="173">
        <v>123</v>
      </c>
      <c r="B139" s="174" t="s">
        <v>1514</v>
      </c>
      <c r="C139" s="183" t="s">
        <v>1515</v>
      </c>
      <c r="D139" s="175" t="s">
        <v>408</v>
      </c>
      <c r="E139" s="176">
        <v>24</v>
      </c>
      <c r="F139" s="177">
        <f t="shared" si="24"/>
        <v>0</v>
      </c>
      <c r="G139" s="177">
        <f t="shared" si="25"/>
        <v>0</v>
      </c>
      <c r="H139" s="178"/>
      <c r="I139" s="177">
        <f t="shared" si="26"/>
        <v>0</v>
      </c>
      <c r="J139" s="178"/>
      <c r="K139" s="179">
        <f t="shared" si="27"/>
        <v>0</v>
      </c>
      <c r="L139" s="154">
        <v>21</v>
      </c>
      <c r="M139" s="154">
        <f t="shared" si="28"/>
        <v>0</v>
      </c>
      <c r="N139" s="153">
        <v>0</v>
      </c>
      <c r="O139" s="153">
        <f t="shared" si="29"/>
        <v>0</v>
      </c>
      <c r="P139" s="153">
        <v>0</v>
      </c>
      <c r="Q139" s="153">
        <f t="shared" si="30"/>
        <v>0</v>
      </c>
      <c r="R139" s="154" t="s">
        <v>1257</v>
      </c>
      <c r="S139" s="154" t="s">
        <v>1258</v>
      </c>
      <c r="T139" s="154" t="s">
        <v>1258</v>
      </c>
      <c r="U139" s="154">
        <v>0</v>
      </c>
      <c r="V139" s="154">
        <f t="shared" si="31"/>
        <v>0</v>
      </c>
      <c r="W139" s="154"/>
      <c r="X139" s="154" t="s">
        <v>608</v>
      </c>
      <c r="Y139" s="154" t="s">
        <v>282</v>
      </c>
      <c r="Z139" s="144"/>
      <c r="AA139" s="144"/>
      <c r="AB139" s="144"/>
      <c r="AC139" s="144"/>
      <c r="AD139" s="144"/>
      <c r="AE139" s="144"/>
      <c r="AF139" s="144"/>
      <c r="AG139" s="144" t="s">
        <v>1254</v>
      </c>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row>
    <row r="140" spans="1:60" outlineLevel="1" x14ac:dyDescent="0.25">
      <c r="A140" s="173">
        <v>124</v>
      </c>
      <c r="B140" s="174" t="s">
        <v>1516</v>
      </c>
      <c r="C140" s="183" t="s">
        <v>1517</v>
      </c>
      <c r="D140" s="175" t="s">
        <v>408</v>
      </c>
      <c r="E140" s="176">
        <v>66</v>
      </c>
      <c r="F140" s="177">
        <f t="shared" si="24"/>
        <v>0</v>
      </c>
      <c r="G140" s="177">
        <f t="shared" si="25"/>
        <v>0</v>
      </c>
      <c r="H140" s="178"/>
      <c r="I140" s="177">
        <f t="shared" si="26"/>
        <v>0</v>
      </c>
      <c r="J140" s="178"/>
      <c r="K140" s="179">
        <f t="shared" si="27"/>
        <v>0</v>
      </c>
      <c r="L140" s="154">
        <v>21</v>
      </c>
      <c r="M140" s="154">
        <f t="shared" si="28"/>
        <v>0</v>
      </c>
      <c r="N140" s="153">
        <v>3.0000000000000001E-5</v>
      </c>
      <c r="O140" s="153">
        <f t="shared" si="29"/>
        <v>0</v>
      </c>
      <c r="P140" s="153">
        <v>0</v>
      </c>
      <c r="Q140" s="153">
        <f t="shared" si="30"/>
        <v>0</v>
      </c>
      <c r="R140" s="154" t="s">
        <v>1257</v>
      </c>
      <c r="S140" s="154" t="s">
        <v>1258</v>
      </c>
      <c r="T140" s="154" t="s">
        <v>1258</v>
      </c>
      <c r="U140" s="154">
        <v>0</v>
      </c>
      <c r="V140" s="154">
        <f t="shared" si="31"/>
        <v>0</v>
      </c>
      <c r="W140" s="154"/>
      <c r="X140" s="154" t="s">
        <v>608</v>
      </c>
      <c r="Y140" s="154" t="s">
        <v>282</v>
      </c>
      <c r="Z140" s="144"/>
      <c r="AA140" s="144"/>
      <c r="AB140" s="144"/>
      <c r="AC140" s="144"/>
      <c r="AD140" s="144"/>
      <c r="AE140" s="144"/>
      <c r="AF140" s="144"/>
      <c r="AG140" s="144" t="s">
        <v>1254</v>
      </c>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row>
    <row r="141" spans="1:60" outlineLevel="1" x14ac:dyDescent="0.25">
      <c r="A141" s="173">
        <v>125</v>
      </c>
      <c r="B141" s="174" t="s">
        <v>1518</v>
      </c>
      <c r="C141" s="183" t="s">
        <v>1519</v>
      </c>
      <c r="D141" s="175" t="s">
        <v>408</v>
      </c>
      <c r="E141" s="176">
        <v>10</v>
      </c>
      <c r="F141" s="177">
        <f t="shared" si="24"/>
        <v>0</v>
      </c>
      <c r="G141" s="177">
        <f t="shared" si="25"/>
        <v>0</v>
      </c>
      <c r="H141" s="178"/>
      <c r="I141" s="177">
        <f t="shared" si="26"/>
        <v>0</v>
      </c>
      <c r="J141" s="178"/>
      <c r="K141" s="179">
        <f t="shared" si="27"/>
        <v>0</v>
      </c>
      <c r="L141" s="154">
        <v>21</v>
      </c>
      <c r="M141" s="154">
        <f t="shared" si="28"/>
        <v>0</v>
      </c>
      <c r="N141" s="153">
        <v>4.0000000000000003E-5</v>
      </c>
      <c r="O141" s="153">
        <f t="shared" si="29"/>
        <v>0</v>
      </c>
      <c r="P141" s="153">
        <v>0</v>
      </c>
      <c r="Q141" s="153">
        <f t="shared" si="30"/>
        <v>0</v>
      </c>
      <c r="R141" s="154" t="s">
        <v>1257</v>
      </c>
      <c r="S141" s="154" t="s">
        <v>1258</v>
      </c>
      <c r="T141" s="154" t="s">
        <v>1258</v>
      </c>
      <c r="U141" s="154">
        <v>0</v>
      </c>
      <c r="V141" s="154">
        <f t="shared" si="31"/>
        <v>0</v>
      </c>
      <c r="W141" s="154"/>
      <c r="X141" s="154" t="s">
        <v>608</v>
      </c>
      <c r="Y141" s="154" t="s">
        <v>282</v>
      </c>
      <c r="Z141" s="144"/>
      <c r="AA141" s="144"/>
      <c r="AB141" s="144"/>
      <c r="AC141" s="144"/>
      <c r="AD141" s="144"/>
      <c r="AE141" s="144"/>
      <c r="AF141" s="144"/>
      <c r="AG141" s="144" t="s">
        <v>1254</v>
      </c>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row>
    <row r="142" spans="1:60" outlineLevel="1" x14ac:dyDescent="0.25">
      <c r="A142" s="173">
        <v>126</v>
      </c>
      <c r="B142" s="174" t="s">
        <v>1520</v>
      </c>
      <c r="C142" s="183" t="s">
        <v>1521</v>
      </c>
      <c r="D142" s="175" t="s">
        <v>408</v>
      </c>
      <c r="E142" s="176">
        <v>14</v>
      </c>
      <c r="F142" s="177">
        <f t="shared" si="24"/>
        <v>0</v>
      </c>
      <c r="G142" s="177">
        <f t="shared" si="25"/>
        <v>0</v>
      </c>
      <c r="H142" s="178"/>
      <c r="I142" s="177">
        <f t="shared" si="26"/>
        <v>0</v>
      </c>
      <c r="J142" s="178"/>
      <c r="K142" s="179">
        <f t="shared" si="27"/>
        <v>0</v>
      </c>
      <c r="L142" s="154">
        <v>21</v>
      </c>
      <c r="M142" s="154">
        <f t="shared" si="28"/>
        <v>0</v>
      </c>
      <c r="N142" s="153">
        <v>4.0000000000000003E-5</v>
      </c>
      <c r="O142" s="153">
        <f t="shared" si="29"/>
        <v>0</v>
      </c>
      <c r="P142" s="153">
        <v>0</v>
      </c>
      <c r="Q142" s="153">
        <f t="shared" si="30"/>
        <v>0</v>
      </c>
      <c r="R142" s="154" t="s">
        <v>1257</v>
      </c>
      <c r="S142" s="154" t="s">
        <v>1258</v>
      </c>
      <c r="T142" s="154" t="s">
        <v>1258</v>
      </c>
      <c r="U142" s="154">
        <v>0</v>
      </c>
      <c r="V142" s="154">
        <f t="shared" si="31"/>
        <v>0</v>
      </c>
      <c r="W142" s="154"/>
      <c r="X142" s="154" t="s">
        <v>608</v>
      </c>
      <c r="Y142" s="154" t="s">
        <v>282</v>
      </c>
      <c r="Z142" s="144"/>
      <c r="AA142" s="144"/>
      <c r="AB142" s="144"/>
      <c r="AC142" s="144"/>
      <c r="AD142" s="144"/>
      <c r="AE142" s="144"/>
      <c r="AF142" s="144"/>
      <c r="AG142" s="144" t="s">
        <v>1254</v>
      </c>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row>
    <row r="143" spans="1:60" outlineLevel="1" x14ac:dyDescent="0.25">
      <c r="A143" s="173">
        <v>127</v>
      </c>
      <c r="B143" s="174" t="s">
        <v>1522</v>
      </c>
      <c r="C143" s="183" t="s">
        <v>1523</v>
      </c>
      <c r="D143" s="175" t="s">
        <v>408</v>
      </c>
      <c r="E143" s="176">
        <v>10</v>
      </c>
      <c r="F143" s="177">
        <f t="shared" si="24"/>
        <v>0</v>
      </c>
      <c r="G143" s="177">
        <f t="shared" si="25"/>
        <v>0</v>
      </c>
      <c r="H143" s="178"/>
      <c r="I143" s="177">
        <f t="shared" si="26"/>
        <v>0</v>
      </c>
      <c r="J143" s="178"/>
      <c r="K143" s="179">
        <f t="shared" si="27"/>
        <v>0</v>
      </c>
      <c r="L143" s="154">
        <v>21</v>
      </c>
      <c r="M143" s="154">
        <f t="shared" si="28"/>
        <v>0</v>
      </c>
      <c r="N143" s="153">
        <v>1.0000000000000001E-5</v>
      </c>
      <c r="O143" s="153">
        <f t="shared" si="29"/>
        <v>0</v>
      </c>
      <c r="P143" s="153">
        <v>0</v>
      </c>
      <c r="Q143" s="153">
        <f t="shared" si="30"/>
        <v>0</v>
      </c>
      <c r="R143" s="154" t="s">
        <v>1257</v>
      </c>
      <c r="S143" s="154" t="s">
        <v>1258</v>
      </c>
      <c r="T143" s="154" t="s">
        <v>1258</v>
      </c>
      <c r="U143" s="154">
        <v>0</v>
      </c>
      <c r="V143" s="154">
        <f t="shared" si="31"/>
        <v>0</v>
      </c>
      <c r="W143" s="154"/>
      <c r="X143" s="154" t="s">
        <v>608</v>
      </c>
      <c r="Y143" s="154" t="s">
        <v>282</v>
      </c>
      <c r="Z143" s="144"/>
      <c r="AA143" s="144"/>
      <c r="AB143" s="144"/>
      <c r="AC143" s="144"/>
      <c r="AD143" s="144"/>
      <c r="AE143" s="144"/>
      <c r="AF143" s="144"/>
      <c r="AG143" s="144" t="s">
        <v>1254</v>
      </c>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row>
    <row r="144" spans="1:60" outlineLevel="1" x14ac:dyDescent="0.25">
      <c r="A144" s="173">
        <v>128</v>
      </c>
      <c r="B144" s="174" t="s">
        <v>1524</v>
      </c>
      <c r="C144" s="183" t="s">
        <v>1525</v>
      </c>
      <c r="D144" s="175" t="s">
        <v>408</v>
      </c>
      <c r="E144" s="176">
        <v>90</v>
      </c>
      <c r="F144" s="177">
        <f t="shared" ref="F144:F175" si="32">H144+J144</f>
        <v>0</v>
      </c>
      <c r="G144" s="177">
        <f t="shared" ref="G144:G175" si="33">ROUND(E144*F144,2)</f>
        <v>0</v>
      </c>
      <c r="H144" s="178"/>
      <c r="I144" s="177">
        <f t="shared" ref="I144:I175" si="34">ROUND(E144*H144,2)</f>
        <v>0</v>
      </c>
      <c r="J144" s="178"/>
      <c r="K144" s="179">
        <f t="shared" ref="K144:K175" si="35">ROUND(E144*J144,2)</f>
        <v>0</v>
      </c>
      <c r="L144" s="154">
        <v>21</v>
      </c>
      <c r="M144" s="154">
        <f t="shared" ref="M144:M175" si="36">G144*(1+L144/100)</f>
        <v>0</v>
      </c>
      <c r="N144" s="153">
        <v>0</v>
      </c>
      <c r="O144" s="153">
        <f t="shared" ref="O144:O175" si="37">ROUND(E144*N144,2)</f>
        <v>0</v>
      </c>
      <c r="P144" s="153">
        <v>4.0999999999999999E-4</v>
      </c>
      <c r="Q144" s="153">
        <f t="shared" ref="Q144:Q175" si="38">ROUND(E144*P144,2)</f>
        <v>0.04</v>
      </c>
      <c r="R144" s="154"/>
      <c r="S144" s="154" t="s">
        <v>1258</v>
      </c>
      <c r="T144" s="154" t="s">
        <v>1258</v>
      </c>
      <c r="U144" s="154">
        <v>0.14499999999999999</v>
      </c>
      <c r="V144" s="154">
        <f t="shared" ref="V144:V175" si="39">ROUND(E144*U144,2)</f>
        <v>13.05</v>
      </c>
      <c r="W144" s="154"/>
      <c r="X144" s="154" t="s">
        <v>281</v>
      </c>
      <c r="Y144" s="154" t="s">
        <v>282</v>
      </c>
      <c r="Z144" s="144"/>
      <c r="AA144" s="144"/>
      <c r="AB144" s="144"/>
      <c r="AC144" s="144"/>
      <c r="AD144" s="144"/>
      <c r="AE144" s="144"/>
      <c r="AF144" s="144"/>
      <c r="AG144" s="144" t="s">
        <v>1263</v>
      </c>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row>
    <row r="145" spans="1:60" outlineLevel="1" x14ac:dyDescent="0.25">
      <c r="A145" s="173">
        <v>129</v>
      </c>
      <c r="B145" s="174" t="s">
        <v>1526</v>
      </c>
      <c r="C145" s="183" t="s">
        <v>1527</v>
      </c>
      <c r="D145" s="175" t="s">
        <v>408</v>
      </c>
      <c r="E145" s="176">
        <v>80</v>
      </c>
      <c r="F145" s="177">
        <f t="shared" si="32"/>
        <v>0</v>
      </c>
      <c r="G145" s="177">
        <f t="shared" si="33"/>
        <v>0</v>
      </c>
      <c r="H145" s="178"/>
      <c r="I145" s="177">
        <f t="shared" si="34"/>
        <v>0</v>
      </c>
      <c r="J145" s="178"/>
      <c r="K145" s="179">
        <f t="shared" si="35"/>
        <v>0</v>
      </c>
      <c r="L145" s="154">
        <v>21</v>
      </c>
      <c r="M145" s="154">
        <f t="shared" si="36"/>
        <v>0</v>
      </c>
      <c r="N145" s="153">
        <v>0</v>
      </c>
      <c r="O145" s="153">
        <f t="shared" si="37"/>
        <v>0</v>
      </c>
      <c r="P145" s="153">
        <v>0</v>
      </c>
      <c r="Q145" s="153">
        <f t="shared" si="38"/>
        <v>0</v>
      </c>
      <c r="R145" s="154"/>
      <c r="S145" s="154" t="s">
        <v>1258</v>
      </c>
      <c r="T145" s="154" t="s">
        <v>1258</v>
      </c>
      <c r="U145" s="154">
        <v>9.0670000000000001E-2</v>
      </c>
      <c r="V145" s="154">
        <f t="shared" si="39"/>
        <v>7.25</v>
      </c>
      <c r="W145" s="154"/>
      <c r="X145" s="154" t="s">
        <v>281</v>
      </c>
      <c r="Y145" s="154" t="s">
        <v>282</v>
      </c>
      <c r="Z145" s="144"/>
      <c r="AA145" s="144"/>
      <c r="AB145" s="144"/>
      <c r="AC145" s="144"/>
      <c r="AD145" s="144"/>
      <c r="AE145" s="144"/>
      <c r="AF145" s="144"/>
      <c r="AG145" s="144" t="s">
        <v>1263</v>
      </c>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row>
    <row r="146" spans="1:60" outlineLevel="1" x14ac:dyDescent="0.25">
      <c r="A146" s="173">
        <v>130</v>
      </c>
      <c r="B146" s="174" t="s">
        <v>1528</v>
      </c>
      <c r="C146" s="183" t="s">
        <v>1529</v>
      </c>
      <c r="D146" s="175" t="s">
        <v>408</v>
      </c>
      <c r="E146" s="176">
        <v>10</v>
      </c>
      <c r="F146" s="177">
        <f t="shared" si="32"/>
        <v>0</v>
      </c>
      <c r="G146" s="177">
        <f t="shared" si="33"/>
        <v>0</v>
      </c>
      <c r="H146" s="178"/>
      <c r="I146" s="177">
        <f t="shared" si="34"/>
        <v>0</v>
      </c>
      <c r="J146" s="178"/>
      <c r="K146" s="179">
        <f t="shared" si="35"/>
        <v>0</v>
      </c>
      <c r="L146" s="154">
        <v>21</v>
      </c>
      <c r="M146" s="154">
        <f t="shared" si="36"/>
        <v>0</v>
      </c>
      <c r="N146" s="153">
        <v>0</v>
      </c>
      <c r="O146" s="153">
        <f t="shared" si="37"/>
        <v>0</v>
      </c>
      <c r="P146" s="153">
        <v>0</v>
      </c>
      <c r="Q146" s="153">
        <f t="shared" si="38"/>
        <v>0</v>
      </c>
      <c r="R146" s="154"/>
      <c r="S146" s="154" t="s">
        <v>1258</v>
      </c>
      <c r="T146" s="154" t="s">
        <v>1258</v>
      </c>
      <c r="U146" s="154">
        <v>0.39017000000000002</v>
      </c>
      <c r="V146" s="154">
        <f t="shared" si="39"/>
        <v>3.9</v>
      </c>
      <c r="W146" s="154"/>
      <c r="X146" s="154" t="s">
        <v>281</v>
      </c>
      <c r="Y146" s="154" t="s">
        <v>282</v>
      </c>
      <c r="Z146" s="144"/>
      <c r="AA146" s="144"/>
      <c r="AB146" s="144"/>
      <c r="AC146" s="144"/>
      <c r="AD146" s="144"/>
      <c r="AE146" s="144"/>
      <c r="AF146" s="144"/>
      <c r="AG146" s="144" t="s">
        <v>1263</v>
      </c>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row>
    <row r="147" spans="1:60" outlineLevel="1" x14ac:dyDescent="0.25">
      <c r="A147" s="173">
        <v>131</v>
      </c>
      <c r="B147" s="174" t="s">
        <v>1530</v>
      </c>
      <c r="C147" s="183" t="s">
        <v>1531</v>
      </c>
      <c r="D147" s="175" t="s">
        <v>408</v>
      </c>
      <c r="E147" s="176">
        <v>4</v>
      </c>
      <c r="F147" s="177">
        <f t="shared" si="32"/>
        <v>0</v>
      </c>
      <c r="G147" s="177">
        <f t="shared" si="33"/>
        <v>0</v>
      </c>
      <c r="H147" s="178"/>
      <c r="I147" s="177">
        <f t="shared" si="34"/>
        <v>0</v>
      </c>
      <c r="J147" s="178"/>
      <c r="K147" s="179">
        <f t="shared" si="35"/>
        <v>0</v>
      </c>
      <c r="L147" s="154">
        <v>21</v>
      </c>
      <c r="M147" s="154">
        <f t="shared" si="36"/>
        <v>0</v>
      </c>
      <c r="N147" s="153">
        <v>3.0000000000000001E-5</v>
      </c>
      <c r="O147" s="153">
        <f t="shared" si="37"/>
        <v>0</v>
      </c>
      <c r="P147" s="153">
        <v>0</v>
      </c>
      <c r="Q147" s="153">
        <f t="shared" si="38"/>
        <v>0</v>
      </c>
      <c r="R147" s="154" t="s">
        <v>1257</v>
      </c>
      <c r="S147" s="154" t="s">
        <v>1258</v>
      </c>
      <c r="T147" s="154" t="s">
        <v>1258</v>
      </c>
      <c r="U147" s="154">
        <v>0</v>
      </c>
      <c r="V147" s="154">
        <f t="shared" si="39"/>
        <v>0</v>
      </c>
      <c r="W147" s="154"/>
      <c r="X147" s="154" t="s">
        <v>608</v>
      </c>
      <c r="Y147" s="154" t="s">
        <v>282</v>
      </c>
      <c r="Z147" s="144"/>
      <c r="AA147" s="144"/>
      <c r="AB147" s="144"/>
      <c r="AC147" s="144"/>
      <c r="AD147" s="144"/>
      <c r="AE147" s="144"/>
      <c r="AF147" s="144"/>
      <c r="AG147" s="144" t="s">
        <v>1254</v>
      </c>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row>
    <row r="148" spans="1:60" outlineLevel="1" x14ac:dyDescent="0.25">
      <c r="A148" s="173">
        <v>132</v>
      </c>
      <c r="B148" s="174" t="s">
        <v>1532</v>
      </c>
      <c r="C148" s="183" t="s">
        <v>1533</v>
      </c>
      <c r="D148" s="175" t="s">
        <v>408</v>
      </c>
      <c r="E148" s="176">
        <v>1</v>
      </c>
      <c r="F148" s="177">
        <f t="shared" si="32"/>
        <v>0</v>
      </c>
      <c r="G148" s="177">
        <f t="shared" si="33"/>
        <v>0</v>
      </c>
      <c r="H148" s="178"/>
      <c r="I148" s="177">
        <f t="shared" si="34"/>
        <v>0</v>
      </c>
      <c r="J148" s="178"/>
      <c r="K148" s="179">
        <f t="shared" si="35"/>
        <v>0</v>
      </c>
      <c r="L148" s="154">
        <v>21</v>
      </c>
      <c r="M148" s="154">
        <f t="shared" si="36"/>
        <v>0</v>
      </c>
      <c r="N148" s="153">
        <v>0</v>
      </c>
      <c r="O148" s="153">
        <f t="shared" si="37"/>
        <v>0</v>
      </c>
      <c r="P148" s="153">
        <v>0</v>
      </c>
      <c r="Q148" s="153">
        <f t="shared" si="38"/>
        <v>0</v>
      </c>
      <c r="R148" s="154"/>
      <c r="S148" s="154" t="s">
        <v>1258</v>
      </c>
      <c r="T148" s="154" t="s">
        <v>1258</v>
      </c>
      <c r="U148" s="154">
        <v>0.40083000000000002</v>
      </c>
      <c r="V148" s="154">
        <f t="shared" si="39"/>
        <v>0.4</v>
      </c>
      <c r="W148" s="154"/>
      <c r="X148" s="154" t="s">
        <v>281</v>
      </c>
      <c r="Y148" s="154" t="s">
        <v>282</v>
      </c>
      <c r="Z148" s="144"/>
      <c r="AA148" s="144"/>
      <c r="AB148" s="144"/>
      <c r="AC148" s="144"/>
      <c r="AD148" s="144"/>
      <c r="AE148" s="144"/>
      <c r="AF148" s="144"/>
      <c r="AG148" s="144" t="s">
        <v>1263</v>
      </c>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row>
    <row r="149" spans="1:60" outlineLevel="1" x14ac:dyDescent="0.25">
      <c r="A149" s="173">
        <v>133</v>
      </c>
      <c r="B149" s="174" t="s">
        <v>1534</v>
      </c>
      <c r="C149" s="183" t="s">
        <v>1535</v>
      </c>
      <c r="D149" s="175" t="s">
        <v>408</v>
      </c>
      <c r="E149" s="176">
        <v>4</v>
      </c>
      <c r="F149" s="177">
        <f t="shared" si="32"/>
        <v>0</v>
      </c>
      <c r="G149" s="177">
        <f t="shared" si="33"/>
        <v>0</v>
      </c>
      <c r="H149" s="178"/>
      <c r="I149" s="177">
        <f t="shared" si="34"/>
        <v>0</v>
      </c>
      <c r="J149" s="178"/>
      <c r="K149" s="179">
        <f t="shared" si="35"/>
        <v>0</v>
      </c>
      <c r="L149" s="154">
        <v>21</v>
      </c>
      <c r="M149" s="154">
        <f t="shared" si="36"/>
        <v>0</v>
      </c>
      <c r="N149" s="153">
        <v>0</v>
      </c>
      <c r="O149" s="153">
        <f t="shared" si="37"/>
        <v>0</v>
      </c>
      <c r="P149" s="153">
        <v>1.67E-3</v>
      </c>
      <c r="Q149" s="153">
        <f t="shared" si="38"/>
        <v>0.01</v>
      </c>
      <c r="R149" s="154"/>
      <c r="S149" s="154" t="s">
        <v>1258</v>
      </c>
      <c r="T149" s="154" t="s">
        <v>1258</v>
      </c>
      <c r="U149" s="154">
        <v>0.15</v>
      </c>
      <c r="V149" s="154">
        <f t="shared" si="39"/>
        <v>0.6</v>
      </c>
      <c r="W149" s="154"/>
      <c r="X149" s="154" t="s">
        <v>281</v>
      </c>
      <c r="Y149" s="154" t="s">
        <v>282</v>
      </c>
      <c r="Z149" s="144"/>
      <c r="AA149" s="144"/>
      <c r="AB149" s="144"/>
      <c r="AC149" s="144"/>
      <c r="AD149" s="144"/>
      <c r="AE149" s="144"/>
      <c r="AF149" s="144"/>
      <c r="AG149" s="144" t="s">
        <v>1263</v>
      </c>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row>
    <row r="150" spans="1:60" outlineLevel="1" x14ac:dyDescent="0.25">
      <c r="A150" s="173">
        <v>134</v>
      </c>
      <c r="B150" s="174" t="s">
        <v>1536</v>
      </c>
      <c r="C150" s="183" t="s">
        <v>1537</v>
      </c>
      <c r="D150" s="175" t="s">
        <v>408</v>
      </c>
      <c r="E150" s="176">
        <v>24</v>
      </c>
      <c r="F150" s="177">
        <f t="shared" si="32"/>
        <v>0</v>
      </c>
      <c r="G150" s="177">
        <f t="shared" si="33"/>
        <v>0</v>
      </c>
      <c r="H150" s="178"/>
      <c r="I150" s="177">
        <f t="shared" si="34"/>
        <v>0</v>
      </c>
      <c r="J150" s="178"/>
      <c r="K150" s="179">
        <f t="shared" si="35"/>
        <v>0</v>
      </c>
      <c r="L150" s="154">
        <v>21</v>
      </c>
      <c r="M150" s="154">
        <f t="shared" si="36"/>
        <v>0</v>
      </c>
      <c r="N150" s="153">
        <v>0</v>
      </c>
      <c r="O150" s="153">
        <f t="shared" si="37"/>
        <v>0</v>
      </c>
      <c r="P150" s="153">
        <v>0</v>
      </c>
      <c r="Q150" s="153">
        <f t="shared" si="38"/>
        <v>0</v>
      </c>
      <c r="R150" s="154"/>
      <c r="S150" s="154" t="s">
        <v>1258</v>
      </c>
      <c r="T150" s="154" t="s">
        <v>1258</v>
      </c>
      <c r="U150" s="154">
        <v>2.3E-2</v>
      </c>
      <c r="V150" s="154">
        <f t="shared" si="39"/>
        <v>0.55000000000000004</v>
      </c>
      <c r="W150" s="154"/>
      <c r="X150" s="154" t="s">
        <v>281</v>
      </c>
      <c r="Y150" s="154" t="s">
        <v>282</v>
      </c>
      <c r="Z150" s="144"/>
      <c r="AA150" s="144"/>
      <c r="AB150" s="144"/>
      <c r="AC150" s="144"/>
      <c r="AD150" s="144"/>
      <c r="AE150" s="144"/>
      <c r="AF150" s="144"/>
      <c r="AG150" s="144" t="s">
        <v>1263</v>
      </c>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row>
    <row r="151" spans="1:60" outlineLevel="1" x14ac:dyDescent="0.25">
      <c r="A151" s="173">
        <v>135</v>
      </c>
      <c r="B151" s="174" t="s">
        <v>1538</v>
      </c>
      <c r="C151" s="183" t="s">
        <v>1539</v>
      </c>
      <c r="D151" s="175" t="s">
        <v>408</v>
      </c>
      <c r="E151" s="176">
        <v>6</v>
      </c>
      <c r="F151" s="177">
        <f t="shared" si="32"/>
        <v>0</v>
      </c>
      <c r="G151" s="177">
        <f t="shared" si="33"/>
        <v>0</v>
      </c>
      <c r="H151" s="178"/>
      <c r="I151" s="177">
        <f t="shared" si="34"/>
        <v>0</v>
      </c>
      <c r="J151" s="178"/>
      <c r="K151" s="179">
        <f t="shared" si="35"/>
        <v>0</v>
      </c>
      <c r="L151" s="154">
        <v>21</v>
      </c>
      <c r="M151" s="154">
        <f t="shared" si="36"/>
        <v>0</v>
      </c>
      <c r="N151" s="153">
        <v>2.2000000000000001E-4</v>
      </c>
      <c r="O151" s="153">
        <f t="shared" si="37"/>
        <v>0</v>
      </c>
      <c r="P151" s="153">
        <v>0</v>
      </c>
      <c r="Q151" s="153">
        <f t="shared" si="38"/>
        <v>0</v>
      </c>
      <c r="R151" s="154" t="s">
        <v>1257</v>
      </c>
      <c r="S151" s="154" t="s">
        <v>1258</v>
      </c>
      <c r="T151" s="154" t="s">
        <v>1258</v>
      </c>
      <c r="U151" s="154">
        <v>0</v>
      </c>
      <c r="V151" s="154">
        <f t="shared" si="39"/>
        <v>0</v>
      </c>
      <c r="W151" s="154"/>
      <c r="X151" s="154" t="s">
        <v>608</v>
      </c>
      <c r="Y151" s="154" t="s">
        <v>282</v>
      </c>
      <c r="Z151" s="144"/>
      <c r="AA151" s="144"/>
      <c r="AB151" s="144"/>
      <c r="AC151" s="144"/>
      <c r="AD151" s="144"/>
      <c r="AE151" s="144"/>
      <c r="AF151" s="144"/>
      <c r="AG151" s="144" t="s">
        <v>1254</v>
      </c>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row>
    <row r="152" spans="1:60" outlineLevel="1" x14ac:dyDescent="0.25">
      <c r="A152" s="173">
        <v>136</v>
      </c>
      <c r="B152" s="174" t="s">
        <v>1540</v>
      </c>
      <c r="C152" s="183" t="s">
        <v>1541</v>
      </c>
      <c r="D152" s="175" t="s">
        <v>408</v>
      </c>
      <c r="E152" s="176">
        <v>6</v>
      </c>
      <c r="F152" s="177">
        <f t="shared" si="32"/>
        <v>0</v>
      </c>
      <c r="G152" s="177">
        <f t="shared" si="33"/>
        <v>0</v>
      </c>
      <c r="H152" s="178"/>
      <c r="I152" s="177">
        <f t="shared" si="34"/>
        <v>0</v>
      </c>
      <c r="J152" s="178"/>
      <c r="K152" s="179">
        <f t="shared" si="35"/>
        <v>0</v>
      </c>
      <c r="L152" s="154">
        <v>21</v>
      </c>
      <c r="M152" s="154">
        <f t="shared" si="36"/>
        <v>0</v>
      </c>
      <c r="N152" s="153">
        <v>3.2000000000000003E-4</v>
      </c>
      <c r="O152" s="153">
        <f t="shared" si="37"/>
        <v>0</v>
      </c>
      <c r="P152" s="153">
        <v>0</v>
      </c>
      <c r="Q152" s="153">
        <f t="shared" si="38"/>
        <v>0</v>
      </c>
      <c r="R152" s="154"/>
      <c r="S152" s="154" t="s">
        <v>1258</v>
      </c>
      <c r="T152" s="154" t="s">
        <v>1258</v>
      </c>
      <c r="U152" s="154">
        <v>0.23699999999999999</v>
      </c>
      <c r="V152" s="154">
        <f t="shared" si="39"/>
        <v>1.42</v>
      </c>
      <c r="W152" s="154"/>
      <c r="X152" s="154" t="s">
        <v>281</v>
      </c>
      <c r="Y152" s="154" t="s">
        <v>282</v>
      </c>
      <c r="Z152" s="144"/>
      <c r="AA152" s="144"/>
      <c r="AB152" s="144"/>
      <c r="AC152" s="144"/>
      <c r="AD152" s="144"/>
      <c r="AE152" s="144"/>
      <c r="AF152" s="144"/>
      <c r="AG152" s="144" t="s">
        <v>1263</v>
      </c>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row>
    <row r="153" spans="1:60" outlineLevel="1" x14ac:dyDescent="0.25">
      <c r="A153" s="173">
        <v>137</v>
      </c>
      <c r="B153" s="174" t="s">
        <v>1542</v>
      </c>
      <c r="C153" s="183" t="s">
        <v>1543</v>
      </c>
      <c r="D153" s="175" t="s">
        <v>408</v>
      </c>
      <c r="E153" s="176">
        <v>6</v>
      </c>
      <c r="F153" s="177">
        <f t="shared" si="32"/>
        <v>0</v>
      </c>
      <c r="G153" s="177">
        <f t="shared" si="33"/>
        <v>0</v>
      </c>
      <c r="H153" s="178"/>
      <c r="I153" s="177">
        <f t="shared" si="34"/>
        <v>0</v>
      </c>
      <c r="J153" s="178"/>
      <c r="K153" s="179">
        <f t="shared" si="35"/>
        <v>0</v>
      </c>
      <c r="L153" s="154">
        <v>21</v>
      </c>
      <c r="M153" s="154">
        <f t="shared" si="36"/>
        <v>0</v>
      </c>
      <c r="N153" s="153">
        <v>2.7999999999999998E-4</v>
      </c>
      <c r="O153" s="153">
        <f t="shared" si="37"/>
        <v>0</v>
      </c>
      <c r="P153" s="153">
        <v>0</v>
      </c>
      <c r="Q153" s="153">
        <f t="shared" si="38"/>
        <v>0</v>
      </c>
      <c r="R153" s="154" t="s">
        <v>1257</v>
      </c>
      <c r="S153" s="154" t="s">
        <v>1258</v>
      </c>
      <c r="T153" s="154" t="s">
        <v>1258</v>
      </c>
      <c r="U153" s="154">
        <v>0</v>
      </c>
      <c r="V153" s="154">
        <f t="shared" si="39"/>
        <v>0</v>
      </c>
      <c r="W153" s="154"/>
      <c r="X153" s="154" t="s">
        <v>608</v>
      </c>
      <c r="Y153" s="154" t="s">
        <v>282</v>
      </c>
      <c r="Z153" s="144"/>
      <c r="AA153" s="144"/>
      <c r="AB153" s="144"/>
      <c r="AC153" s="144"/>
      <c r="AD153" s="144"/>
      <c r="AE153" s="144"/>
      <c r="AF153" s="144"/>
      <c r="AG153" s="144" t="s">
        <v>1254</v>
      </c>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row>
    <row r="154" spans="1:60" outlineLevel="1" x14ac:dyDescent="0.25">
      <c r="A154" s="173">
        <v>138</v>
      </c>
      <c r="B154" s="174" t="s">
        <v>1544</v>
      </c>
      <c r="C154" s="183" t="s">
        <v>1545</v>
      </c>
      <c r="D154" s="175" t="s">
        <v>408</v>
      </c>
      <c r="E154" s="176">
        <v>6</v>
      </c>
      <c r="F154" s="177">
        <f t="shared" si="32"/>
        <v>0</v>
      </c>
      <c r="G154" s="177">
        <f t="shared" si="33"/>
        <v>0</v>
      </c>
      <c r="H154" s="178"/>
      <c r="I154" s="177">
        <f t="shared" si="34"/>
        <v>0</v>
      </c>
      <c r="J154" s="178"/>
      <c r="K154" s="179">
        <f t="shared" si="35"/>
        <v>0</v>
      </c>
      <c r="L154" s="154">
        <v>21</v>
      </c>
      <c r="M154" s="154">
        <f t="shared" si="36"/>
        <v>0</v>
      </c>
      <c r="N154" s="153">
        <v>0</v>
      </c>
      <c r="O154" s="153">
        <f t="shared" si="37"/>
        <v>0</v>
      </c>
      <c r="P154" s="153">
        <v>0</v>
      </c>
      <c r="Q154" s="153">
        <f t="shared" si="38"/>
        <v>0</v>
      </c>
      <c r="R154" s="154"/>
      <c r="S154" s="154" t="s">
        <v>1258</v>
      </c>
      <c r="T154" s="154" t="s">
        <v>1258</v>
      </c>
      <c r="U154" s="154">
        <v>0.2</v>
      </c>
      <c r="V154" s="154">
        <f t="shared" si="39"/>
        <v>1.2</v>
      </c>
      <c r="W154" s="154"/>
      <c r="X154" s="154" t="s">
        <v>281</v>
      </c>
      <c r="Y154" s="154" t="s">
        <v>282</v>
      </c>
      <c r="Z154" s="144"/>
      <c r="AA154" s="144"/>
      <c r="AB154" s="144"/>
      <c r="AC154" s="144"/>
      <c r="AD154" s="144"/>
      <c r="AE154" s="144"/>
      <c r="AF154" s="144"/>
      <c r="AG154" s="144" t="s">
        <v>1263</v>
      </c>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row>
    <row r="155" spans="1:60" outlineLevel="1" x14ac:dyDescent="0.25">
      <c r="A155" s="173">
        <v>139</v>
      </c>
      <c r="B155" s="174" t="s">
        <v>1546</v>
      </c>
      <c r="C155" s="183" t="s">
        <v>1547</v>
      </c>
      <c r="D155" s="175" t="s">
        <v>408</v>
      </c>
      <c r="E155" s="176">
        <v>6</v>
      </c>
      <c r="F155" s="177">
        <f t="shared" si="32"/>
        <v>0</v>
      </c>
      <c r="G155" s="177">
        <f t="shared" si="33"/>
        <v>0</v>
      </c>
      <c r="H155" s="178"/>
      <c r="I155" s="177">
        <f t="shared" si="34"/>
        <v>0</v>
      </c>
      <c r="J155" s="178"/>
      <c r="K155" s="179">
        <f t="shared" si="35"/>
        <v>0</v>
      </c>
      <c r="L155" s="154">
        <v>21</v>
      </c>
      <c r="M155" s="154">
        <f t="shared" si="36"/>
        <v>0</v>
      </c>
      <c r="N155" s="153">
        <v>4.8999999999999998E-4</v>
      </c>
      <c r="O155" s="153">
        <f t="shared" si="37"/>
        <v>0</v>
      </c>
      <c r="P155" s="153">
        <v>1.4999999999999999E-2</v>
      </c>
      <c r="Q155" s="153">
        <f t="shared" si="38"/>
        <v>0.09</v>
      </c>
      <c r="R155" s="154"/>
      <c r="S155" s="154" t="s">
        <v>1258</v>
      </c>
      <c r="T155" s="154" t="s">
        <v>1258</v>
      </c>
      <c r="U155" s="154">
        <v>0.54200000000000004</v>
      </c>
      <c r="V155" s="154">
        <f t="shared" si="39"/>
        <v>3.25</v>
      </c>
      <c r="W155" s="154"/>
      <c r="X155" s="154" t="s">
        <v>281</v>
      </c>
      <c r="Y155" s="154" t="s">
        <v>282</v>
      </c>
      <c r="Z155" s="144"/>
      <c r="AA155" s="144"/>
      <c r="AB155" s="144"/>
      <c r="AC155" s="144"/>
      <c r="AD155" s="144"/>
      <c r="AE155" s="144"/>
      <c r="AF155" s="144"/>
      <c r="AG155" s="144" t="s">
        <v>1263</v>
      </c>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row>
    <row r="156" spans="1:60" outlineLevel="1" x14ac:dyDescent="0.25">
      <c r="A156" s="173">
        <v>140</v>
      </c>
      <c r="B156" s="174" t="s">
        <v>1548</v>
      </c>
      <c r="C156" s="183" t="s">
        <v>1549</v>
      </c>
      <c r="D156" s="175" t="s">
        <v>408</v>
      </c>
      <c r="E156" s="176">
        <v>6</v>
      </c>
      <c r="F156" s="177">
        <f t="shared" si="32"/>
        <v>0</v>
      </c>
      <c r="G156" s="177">
        <f t="shared" si="33"/>
        <v>0</v>
      </c>
      <c r="H156" s="178"/>
      <c r="I156" s="177">
        <f t="shared" si="34"/>
        <v>0</v>
      </c>
      <c r="J156" s="178"/>
      <c r="K156" s="179">
        <f t="shared" si="35"/>
        <v>0</v>
      </c>
      <c r="L156" s="154">
        <v>21</v>
      </c>
      <c r="M156" s="154">
        <f t="shared" si="36"/>
        <v>0</v>
      </c>
      <c r="N156" s="153">
        <v>0</v>
      </c>
      <c r="O156" s="153">
        <f t="shared" si="37"/>
        <v>0</v>
      </c>
      <c r="P156" s="153">
        <v>0</v>
      </c>
      <c r="Q156" s="153">
        <f t="shared" si="38"/>
        <v>0</v>
      </c>
      <c r="R156" s="154"/>
      <c r="S156" s="154" t="s">
        <v>1258</v>
      </c>
      <c r="T156" s="154" t="s">
        <v>1258</v>
      </c>
      <c r="U156" s="154">
        <v>7.6999999999999999E-2</v>
      </c>
      <c r="V156" s="154">
        <f t="shared" si="39"/>
        <v>0.46</v>
      </c>
      <c r="W156" s="154"/>
      <c r="X156" s="154" t="s">
        <v>281</v>
      </c>
      <c r="Y156" s="154" t="s">
        <v>282</v>
      </c>
      <c r="Z156" s="144"/>
      <c r="AA156" s="144"/>
      <c r="AB156" s="144"/>
      <c r="AC156" s="144"/>
      <c r="AD156" s="144"/>
      <c r="AE156" s="144"/>
      <c r="AF156" s="144"/>
      <c r="AG156" s="144" t="s">
        <v>1263</v>
      </c>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row>
    <row r="157" spans="1:60" ht="30" outlineLevel="1" x14ac:dyDescent="0.25">
      <c r="A157" s="173">
        <v>141</v>
      </c>
      <c r="B157" s="174" t="s">
        <v>1550</v>
      </c>
      <c r="C157" s="183" t="s">
        <v>1551</v>
      </c>
      <c r="D157" s="175" t="s">
        <v>489</v>
      </c>
      <c r="E157" s="176">
        <v>2</v>
      </c>
      <c r="F157" s="177">
        <f t="shared" si="32"/>
        <v>0</v>
      </c>
      <c r="G157" s="177">
        <f t="shared" si="33"/>
        <v>0</v>
      </c>
      <c r="H157" s="178"/>
      <c r="I157" s="177">
        <f t="shared" si="34"/>
        <v>0</v>
      </c>
      <c r="J157" s="178"/>
      <c r="K157" s="179">
        <f t="shared" si="35"/>
        <v>0</v>
      </c>
      <c r="L157" s="154">
        <v>21</v>
      </c>
      <c r="M157" s="154">
        <f t="shared" si="36"/>
        <v>0</v>
      </c>
      <c r="N157" s="153">
        <v>0</v>
      </c>
      <c r="O157" s="153">
        <f t="shared" si="37"/>
        <v>0</v>
      </c>
      <c r="P157" s="153">
        <v>0</v>
      </c>
      <c r="Q157" s="153">
        <f t="shared" si="38"/>
        <v>0</v>
      </c>
      <c r="R157" s="154"/>
      <c r="S157" s="154" t="s">
        <v>279</v>
      </c>
      <c r="T157" s="154" t="s">
        <v>280</v>
      </c>
      <c r="U157" s="154">
        <v>0</v>
      </c>
      <c r="V157" s="154">
        <f t="shared" si="39"/>
        <v>0</v>
      </c>
      <c r="W157" s="154"/>
      <c r="X157" s="154" t="s">
        <v>608</v>
      </c>
      <c r="Y157" s="154" t="s">
        <v>282</v>
      </c>
      <c r="Z157" s="144"/>
      <c r="AA157" s="144"/>
      <c r="AB157" s="144"/>
      <c r="AC157" s="144"/>
      <c r="AD157" s="144"/>
      <c r="AE157" s="144"/>
      <c r="AF157" s="144"/>
      <c r="AG157" s="144" t="s">
        <v>1254</v>
      </c>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row>
    <row r="158" spans="1:60" outlineLevel="1" x14ac:dyDescent="0.25">
      <c r="A158" s="173">
        <v>142</v>
      </c>
      <c r="B158" s="174" t="s">
        <v>1552</v>
      </c>
      <c r="C158" s="183" t="s">
        <v>1553</v>
      </c>
      <c r="D158" s="175" t="s">
        <v>408</v>
      </c>
      <c r="E158" s="176">
        <v>2</v>
      </c>
      <c r="F158" s="177">
        <f t="shared" si="32"/>
        <v>0</v>
      </c>
      <c r="G158" s="177">
        <f t="shared" si="33"/>
        <v>0</v>
      </c>
      <c r="H158" s="178"/>
      <c r="I158" s="177">
        <f t="shared" si="34"/>
        <v>0</v>
      </c>
      <c r="J158" s="178"/>
      <c r="K158" s="179">
        <f t="shared" si="35"/>
        <v>0</v>
      </c>
      <c r="L158" s="154">
        <v>21</v>
      </c>
      <c r="M158" s="154">
        <f t="shared" si="36"/>
        <v>0</v>
      </c>
      <c r="N158" s="153">
        <v>0</v>
      </c>
      <c r="O158" s="153">
        <f t="shared" si="37"/>
        <v>0</v>
      </c>
      <c r="P158" s="153">
        <v>0</v>
      </c>
      <c r="Q158" s="153">
        <f t="shared" si="38"/>
        <v>0</v>
      </c>
      <c r="R158" s="154"/>
      <c r="S158" s="154" t="s">
        <v>1258</v>
      </c>
      <c r="T158" s="154" t="s">
        <v>1258</v>
      </c>
      <c r="U158" s="154">
        <v>4.4999999999999998E-2</v>
      </c>
      <c r="V158" s="154">
        <f t="shared" si="39"/>
        <v>0.09</v>
      </c>
      <c r="W158" s="154"/>
      <c r="X158" s="154" t="s">
        <v>281</v>
      </c>
      <c r="Y158" s="154" t="s">
        <v>282</v>
      </c>
      <c r="Z158" s="144"/>
      <c r="AA158" s="144"/>
      <c r="AB158" s="144"/>
      <c r="AC158" s="144"/>
      <c r="AD158" s="144"/>
      <c r="AE158" s="144"/>
      <c r="AF158" s="144"/>
      <c r="AG158" s="144" t="s">
        <v>1263</v>
      </c>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row>
    <row r="159" spans="1:60" outlineLevel="1" x14ac:dyDescent="0.25">
      <c r="A159" s="173">
        <v>143</v>
      </c>
      <c r="B159" s="174" t="s">
        <v>1554</v>
      </c>
      <c r="C159" s="183" t="s">
        <v>1555</v>
      </c>
      <c r="D159" s="175" t="s">
        <v>408</v>
      </c>
      <c r="E159" s="176">
        <v>7</v>
      </c>
      <c r="F159" s="177">
        <f t="shared" si="32"/>
        <v>0</v>
      </c>
      <c r="G159" s="177">
        <f t="shared" si="33"/>
        <v>0</v>
      </c>
      <c r="H159" s="178"/>
      <c r="I159" s="177">
        <f t="shared" si="34"/>
        <v>0</v>
      </c>
      <c r="J159" s="178"/>
      <c r="K159" s="179">
        <f t="shared" si="35"/>
        <v>0</v>
      </c>
      <c r="L159" s="154">
        <v>21</v>
      </c>
      <c r="M159" s="154">
        <f t="shared" si="36"/>
        <v>0</v>
      </c>
      <c r="N159" s="153">
        <v>0</v>
      </c>
      <c r="O159" s="153">
        <f t="shared" si="37"/>
        <v>0</v>
      </c>
      <c r="P159" s="153">
        <v>0</v>
      </c>
      <c r="Q159" s="153">
        <f t="shared" si="38"/>
        <v>0</v>
      </c>
      <c r="R159" s="154" t="s">
        <v>1257</v>
      </c>
      <c r="S159" s="154" t="s">
        <v>1258</v>
      </c>
      <c r="T159" s="154" t="s">
        <v>1258</v>
      </c>
      <c r="U159" s="154">
        <v>0</v>
      </c>
      <c r="V159" s="154">
        <f t="shared" si="39"/>
        <v>0</v>
      </c>
      <c r="W159" s="154"/>
      <c r="X159" s="154" t="s">
        <v>608</v>
      </c>
      <c r="Y159" s="154" t="s">
        <v>282</v>
      </c>
      <c r="Z159" s="144"/>
      <c r="AA159" s="144"/>
      <c r="AB159" s="144"/>
      <c r="AC159" s="144"/>
      <c r="AD159" s="144"/>
      <c r="AE159" s="144"/>
      <c r="AF159" s="144"/>
      <c r="AG159" s="144" t="s">
        <v>1254</v>
      </c>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row>
    <row r="160" spans="1:60" outlineLevel="1" x14ac:dyDescent="0.25">
      <c r="A160" s="173">
        <v>144</v>
      </c>
      <c r="B160" s="174" t="s">
        <v>1556</v>
      </c>
      <c r="C160" s="183" t="s">
        <v>1557</v>
      </c>
      <c r="D160" s="175" t="s">
        <v>408</v>
      </c>
      <c r="E160" s="176">
        <v>7</v>
      </c>
      <c r="F160" s="177">
        <f t="shared" si="32"/>
        <v>0</v>
      </c>
      <c r="G160" s="177">
        <f t="shared" si="33"/>
        <v>0</v>
      </c>
      <c r="H160" s="178"/>
      <c r="I160" s="177">
        <f t="shared" si="34"/>
        <v>0</v>
      </c>
      <c r="J160" s="178"/>
      <c r="K160" s="179">
        <f t="shared" si="35"/>
        <v>0</v>
      </c>
      <c r="L160" s="154">
        <v>21</v>
      </c>
      <c r="M160" s="154">
        <f t="shared" si="36"/>
        <v>0</v>
      </c>
      <c r="N160" s="153">
        <v>0</v>
      </c>
      <c r="O160" s="153">
        <f t="shared" si="37"/>
        <v>0</v>
      </c>
      <c r="P160" s="153">
        <v>0</v>
      </c>
      <c r="Q160" s="153">
        <f t="shared" si="38"/>
        <v>0</v>
      </c>
      <c r="R160" s="154"/>
      <c r="S160" s="154" t="s">
        <v>1258</v>
      </c>
      <c r="T160" s="154" t="s">
        <v>1258</v>
      </c>
      <c r="U160" s="154">
        <v>0.12</v>
      </c>
      <c r="V160" s="154">
        <f t="shared" si="39"/>
        <v>0.84</v>
      </c>
      <c r="W160" s="154"/>
      <c r="X160" s="154" t="s">
        <v>281</v>
      </c>
      <c r="Y160" s="154" t="s">
        <v>282</v>
      </c>
      <c r="Z160" s="144"/>
      <c r="AA160" s="144"/>
      <c r="AB160" s="144"/>
      <c r="AC160" s="144"/>
      <c r="AD160" s="144"/>
      <c r="AE160" s="144"/>
      <c r="AF160" s="144"/>
      <c r="AG160" s="144" t="s">
        <v>1263</v>
      </c>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row>
    <row r="161" spans="1:60" ht="20" outlineLevel="1" x14ac:dyDescent="0.25">
      <c r="A161" s="173">
        <v>145</v>
      </c>
      <c r="B161" s="174" t="s">
        <v>1558</v>
      </c>
      <c r="C161" s="183" t="s">
        <v>1559</v>
      </c>
      <c r="D161" s="175" t="s">
        <v>408</v>
      </c>
      <c r="E161" s="176">
        <v>20</v>
      </c>
      <c r="F161" s="177">
        <f t="shared" si="32"/>
        <v>0</v>
      </c>
      <c r="G161" s="177">
        <f t="shared" si="33"/>
        <v>0</v>
      </c>
      <c r="H161" s="178"/>
      <c r="I161" s="177">
        <f t="shared" si="34"/>
        <v>0</v>
      </c>
      <c r="J161" s="178"/>
      <c r="K161" s="179">
        <f t="shared" si="35"/>
        <v>0</v>
      </c>
      <c r="L161" s="154">
        <v>21</v>
      </c>
      <c r="M161" s="154">
        <f t="shared" si="36"/>
        <v>0</v>
      </c>
      <c r="N161" s="153">
        <v>3.3E-4</v>
      </c>
      <c r="O161" s="153">
        <f t="shared" si="37"/>
        <v>0.01</v>
      </c>
      <c r="P161" s="153">
        <v>0</v>
      </c>
      <c r="Q161" s="153">
        <f t="shared" si="38"/>
        <v>0</v>
      </c>
      <c r="R161" s="154" t="s">
        <v>1257</v>
      </c>
      <c r="S161" s="154" t="s">
        <v>1258</v>
      </c>
      <c r="T161" s="154" t="s">
        <v>1258</v>
      </c>
      <c r="U161" s="154">
        <v>0</v>
      </c>
      <c r="V161" s="154">
        <f t="shared" si="39"/>
        <v>0</v>
      </c>
      <c r="W161" s="154"/>
      <c r="X161" s="154" t="s">
        <v>608</v>
      </c>
      <c r="Y161" s="154" t="s">
        <v>282</v>
      </c>
      <c r="Z161" s="144"/>
      <c r="AA161" s="144"/>
      <c r="AB161" s="144"/>
      <c r="AC161" s="144"/>
      <c r="AD161" s="144"/>
      <c r="AE161" s="144"/>
      <c r="AF161" s="144"/>
      <c r="AG161" s="144" t="s">
        <v>1254</v>
      </c>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row>
    <row r="162" spans="1:60" outlineLevel="1" x14ac:dyDescent="0.25">
      <c r="A162" s="173">
        <v>146</v>
      </c>
      <c r="B162" s="174" t="s">
        <v>1560</v>
      </c>
      <c r="C162" s="183" t="s">
        <v>1561</v>
      </c>
      <c r="D162" s="175" t="s">
        <v>408</v>
      </c>
      <c r="E162" s="176">
        <v>20</v>
      </c>
      <c r="F162" s="177">
        <f t="shared" si="32"/>
        <v>0</v>
      </c>
      <c r="G162" s="177">
        <f t="shared" si="33"/>
        <v>0</v>
      </c>
      <c r="H162" s="178"/>
      <c r="I162" s="177">
        <f t="shared" si="34"/>
        <v>0</v>
      </c>
      <c r="J162" s="178"/>
      <c r="K162" s="179">
        <f t="shared" si="35"/>
        <v>0</v>
      </c>
      <c r="L162" s="154">
        <v>21</v>
      </c>
      <c r="M162" s="154">
        <f t="shared" si="36"/>
        <v>0</v>
      </c>
      <c r="N162" s="153">
        <v>0</v>
      </c>
      <c r="O162" s="153">
        <f t="shared" si="37"/>
        <v>0</v>
      </c>
      <c r="P162" s="153">
        <v>0</v>
      </c>
      <c r="Q162" s="153">
        <f t="shared" si="38"/>
        <v>0</v>
      </c>
      <c r="R162" s="154"/>
      <c r="S162" s="154" t="s">
        <v>1258</v>
      </c>
      <c r="T162" s="154" t="s">
        <v>1258</v>
      </c>
      <c r="U162" s="154">
        <v>0.4325</v>
      </c>
      <c r="V162" s="154">
        <f t="shared" si="39"/>
        <v>8.65</v>
      </c>
      <c r="W162" s="154"/>
      <c r="X162" s="154" t="s">
        <v>281</v>
      </c>
      <c r="Y162" s="154" t="s">
        <v>282</v>
      </c>
      <c r="Z162" s="144"/>
      <c r="AA162" s="144"/>
      <c r="AB162" s="144"/>
      <c r="AC162" s="144"/>
      <c r="AD162" s="144"/>
      <c r="AE162" s="144"/>
      <c r="AF162" s="144"/>
      <c r="AG162" s="144" t="s">
        <v>1263</v>
      </c>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row>
    <row r="163" spans="1:60" outlineLevel="1" x14ac:dyDescent="0.25">
      <c r="A163" s="173">
        <v>147</v>
      </c>
      <c r="B163" s="174" t="s">
        <v>1562</v>
      </c>
      <c r="C163" s="183" t="s">
        <v>1563</v>
      </c>
      <c r="D163" s="175" t="s">
        <v>489</v>
      </c>
      <c r="E163" s="176">
        <v>110</v>
      </c>
      <c r="F163" s="177">
        <f t="shared" si="32"/>
        <v>0</v>
      </c>
      <c r="G163" s="177">
        <f t="shared" si="33"/>
        <v>0</v>
      </c>
      <c r="H163" s="178"/>
      <c r="I163" s="177">
        <f t="shared" si="34"/>
        <v>0</v>
      </c>
      <c r="J163" s="178"/>
      <c r="K163" s="179">
        <f t="shared" si="35"/>
        <v>0</v>
      </c>
      <c r="L163" s="154">
        <v>21</v>
      </c>
      <c r="M163" s="154">
        <f t="shared" si="36"/>
        <v>0</v>
      </c>
      <c r="N163" s="153">
        <v>0</v>
      </c>
      <c r="O163" s="153">
        <f t="shared" si="37"/>
        <v>0</v>
      </c>
      <c r="P163" s="153">
        <v>0</v>
      </c>
      <c r="Q163" s="153">
        <f t="shared" si="38"/>
        <v>0</v>
      </c>
      <c r="R163" s="154"/>
      <c r="S163" s="154" t="s">
        <v>279</v>
      </c>
      <c r="T163" s="154" t="s">
        <v>280</v>
      </c>
      <c r="U163" s="154">
        <v>0</v>
      </c>
      <c r="V163" s="154">
        <f t="shared" si="39"/>
        <v>0</v>
      </c>
      <c r="W163" s="154"/>
      <c r="X163" s="154" t="s">
        <v>608</v>
      </c>
      <c r="Y163" s="154" t="s">
        <v>282</v>
      </c>
      <c r="Z163" s="144"/>
      <c r="AA163" s="144"/>
      <c r="AB163" s="144"/>
      <c r="AC163" s="144"/>
      <c r="AD163" s="144"/>
      <c r="AE163" s="144"/>
      <c r="AF163" s="144"/>
      <c r="AG163" s="144" t="s">
        <v>1254</v>
      </c>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row>
    <row r="164" spans="1:60" ht="20" outlineLevel="1" x14ac:dyDescent="0.25">
      <c r="A164" s="173">
        <v>148</v>
      </c>
      <c r="B164" s="174" t="s">
        <v>1564</v>
      </c>
      <c r="C164" s="183" t="s">
        <v>1565</v>
      </c>
      <c r="D164" s="175" t="s">
        <v>1478</v>
      </c>
      <c r="E164" s="176">
        <v>3</v>
      </c>
      <c r="F164" s="177">
        <f t="shared" si="32"/>
        <v>0</v>
      </c>
      <c r="G164" s="177">
        <f t="shared" si="33"/>
        <v>0</v>
      </c>
      <c r="H164" s="178"/>
      <c r="I164" s="177">
        <f t="shared" si="34"/>
        <v>0</v>
      </c>
      <c r="J164" s="178"/>
      <c r="K164" s="179">
        <f t="shared" si="35"/>
        <v>0</v>
      </c>
      <c r="L164" s="154">
        <v>21</v>
      </c>
      <c r="M164" s="154">
        <f t="shared" si="36"/>
        <v>0</v>
      </c>
      <c r="N164" s="153">
        <v>0</v>
      </c>
      <c r="O164" s="153">
        <f t="shared" si="37"/>
        <v>0</v>
      </c>
      <c r="P164" s="153">
        <v>0</v>
      </c>
      <c r="Q164" s="153">
        <f t="shared" si="38"/>
        <v>0</v>
      </c>
      <c r="R164" s="154" t="s">
        <v>1257</v>
      </c>
      <c r="S164" s="154" t="s">
        <v>1258</v>
      </c>
      <c r="T164" s="154" t="s">
        <v>1258</v>
      </c>
      <c r="U164" s="154">
        <v>0</v>
      </c>
      <c r="V164" s="154">
        <f t="shared" si="39"/>
        <v>0</v>
      </c>
      <c r="W164" s="154"/>
      <c r="X164" s="154" t="s">
        <v>608</v>
      </c>
      <c r="Y164" s="154" t="s">
        <v>282</v>
      </c>
      <c r="Z164" s="144"/>
      <c r="AA164" s="144"/>
      <c r="AB164" s="144"/>
      <c r="AC164" s="144"/>
      <c r="AD164" s="144"/>
      <c r="AE164" s="144"/>
      <c r="AF164" s="144"/>
      <c r="AG164" s="144" t="s">
        <v>1254</v>
      </c>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row>
    <row r="165" spans="1:60" outlineLevel="1" x14ac:dyDescent="0.25">
      <c r="A165" s="173">
        <v>149</v>
      </c>
      <c r="B165" s="174" t="s">
        <v>1566</v>
      </c>
      <c r="C165" s="183" t="s">
        <v>1567</v>
      </c>
      <c r="D165" s="175" t="s">
        <v>1478</v>
      </c>
      <c r="E165" s="176">
        <v>6</v>
      </c>
      <c r="F165" s="177">
        <f t="shared" si="32"/>
        <v>0</v>
      </c>
      <c r="G165" s="177">
        <f t="shared" si="33"/>
        <v>0</v>
      </c>
      <c r="H165" s="178"/>
      <c r="I165" s="177">
        <f t="shared" si="34"/>
        <v>0</v>
      </c>
      <c r="J165" s="178"/>
      <c r="K165" s="179">
        <f t="shared" si="35"/>
        <v>0</v>
      </c>
      <c r="L165" s="154">
        <v>21</v>
      </c>
      <c r="M165" s="154">
        <f t="shared" si="36"/>
        <v>0</v>
      </c>
      <c r="N165" s="153">
        <v>0</v>
      </c>
      <c r="O165" s="153">
        <f t="shared" si="37"/>
        <v>0</v>
      </c>
      <c r="P165" s="153">
        <v>0</v>
      </c>
      <c r="Q165" s="153">
        <f t="shared" si="38"/>
        <v>0</v>
      </c>
      <c r="R165" s="154" t="s">
        <v>1257</v>
      </c>
      <c r="S165" s="154" t="s">
        <v>1258</v>
      </c>
      <c r="T165" s="154" t="s">
        <v>1258</v>
      </c>
      <c r="U165" s="154">
        <v>0</v>
      </c>
      <c r="V165" s="154">
        <f t="shared" si="39"/>
        <v>0</v>
      </c>
      <c r="W165" s="154"/>
      <c r="X165" s="154" t="s">
        <v>608</v>
      </c>
      <c r="Y165" s="154" t="s">
        <v>282</v>
      </c>
      <c r="Z165" s="144"/>
      <c r="AA165" s="144"/>
      <c r="AB165" s="144"/>
      <c r="AC165" s="144"/>
      <c r="AD165" s="144"/>
      <c r="AE165" s="144"/>
      <c r="AF165" s="144"/>
      <c r="AG165" s="144" t="s">
        <v>1254</v>
      </c>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row>
    <row r="166" spans="1:60" outlineLevel="1" x14ac:dyDescent="0.25">
      <c r="A166" s="173">
        <v>150</v>
      </c>
      <c r="B166" s="174" t="s">
        <v>1568</v>
      </c>
      <c r="C166" s="183" t="s">
        <v>1569</v>
      </c>
      <c r="D166" s="175" t="s">
        <v>1478</v>
      </c>
      <c r="E166" s="176">
        <v>2</v>
      </c>
      <c r="F166" s="177">
        <f t="shared" si="32"/>
        <v>0</v>
      </c>
      <c r="G166" s="177">
        <f t="shared" si="33"/>
        <v>0</v>
      </c>
      <c r="H166" s="178"/>
      <c r="I166" s="177">
        <f t="shared" si="34"/>
        <v>0</v>
      </c>
      <c r="J166" s="178"/>
      <c r="K166" s="179">
        <f t="shared" si="35"/>
        <v>0</v>
      </c>
      <c r="L166" s="154">
        <v>21</v>
      </c>
      <c r="M166" s="154">
        <f t="shared" si="36"/>
        <v>0</v>
      </c>
      <c r="N166" s="153">
        <v>0</v>
      </c>
      <c r="O166" s="153">
        <f t="shared" si="37"/>
        <v>0</v>
      </c>
      <c r="P166" s="153">
        <v>0</v>
      </c>
      <c r="Q166" s="153">
        <f t="shared" si="38"/>
        <v>0</v>
      </c>
      <c r="R166" s="154" t="s">
        <v>1257</v>
      </c>
      <c r="S166" s="154" t="s">
        <v>1258</v>
      </c>
      <c r="T166" s="154" t="s">
        <v>1258</v>
      </c>
      <c r="U166" s="154">
        <v>0</v>
      </c>
      <c r="V166" s="154">
        <f t="shared" si="39"/>
        <v>0</v>
      </c>
      <c r="W166" s="154"/>
      <c r="X166" s="154" t="s">
        <v>608</v>
      </c>
      <c r="Y166" s="154" t="s">
        <v>282</v>
      </c>
      <c r="Z166" s="144"/>
      <c r="AA166" s="144"/>
      <c r="AB166" s="144"/>
      <c r="AC166" s="144"/>
      <c r="AD166" s="144"/>
      <c r="AE166" s="144"/>
      <c r="AF166" s="144"/>
      <c r="AG166" s="144" t="s">
        <v>1254</v>
      </c>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row>
    <row r="167" spans="1:60" ht="20" outlineLevel="1" x14ac:dyDescent="0.25">
      <c r="A167" s="173">
        <v>151</v>
      </c>
      <c r="B167" s="174" t="s">
        <v>1570</v>
      </c>
      <c r="C167" s="183" t="s">
        <v>1571</v>
      </c>
      <c r="D167" s="175" t="s">
        <v>408</v>
      </c>
      <c r="E167" s="176">
        <v>6</v>
      </c>
      <c r="F167" s="177">
        <f t="shared" si="32"/>
        <v>0</v>
      </c>
      <c r="G167" s="177">
        <f t="shared" si="33"/>
        <v>0</v>
      </c>
      <c r="H167" s="178"/>
      <c r="I167" s="177">
        <f t="shared" si="34"/>
        <v>0</v>
      </c>
      <c r="J167" s="178"/>
      <c r="K167" s="179">
        <f t="shared" si="35"/>
        <v>0</v>
      </c>
      <c r="L167" s="154">
        <v>21</v>
      </c>
      <c r="M167" s="154">
        <f t="shared" si="36"/>
        <v>0</v>
      </c>
      <c r="N167" s="153">
        <v>3.2699999999999999E-3</v>
      </c>
      <c r="O167" s="153">
        <f t="shared" si="37"/>
        <v>0.02</v>
      </c>
      <c r="P167" s="153">
        <v>0</v>
      </c>
      <c r="Q167" s="153">
        <f t="shared" si="38"/>
        <v>0</v>
      </c>
      <c r="R167" s="154" t="s">
        <v>1257</v>
      </c>
      <c r="S167" s="154" t="s">
        <v>1258</v>
      </c>
      <c r="T167" s="154" t="s">
        <v>1258</v>
      </c>
      <c r="U167" s="154">
        <v>0</v>
      </c>
      <c r="V167" s="154">
        <f t="shared" si="39"/>
        <v>0</v>
      </c>
      <c r="W167" s="154"/>
      <c r="X167" s="154" t="s">
        <v>608</v>
      </c>
      <c r="Y167" s="154" t="s">
        <v>282</v>
      </c>
      <c r="Z167" s="144"/>
      <c r="AA167" s="144"/>
      <c r="AB167" s="144"/>
      <c r="AC167" s="144"/>
      <c r="AD167" s="144"/>
      <c r="AE167" s="144"/>
      <c r="AF167" s="144"/>
      <c r="AG167" s="144" t="s">
        <v>1254</v>
      </c>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row>
    <row r="168" spans="1:60" outlineLevel="1" x14ac:dyDescent="0.25">
      <c r="A168" s="173">
        <v>152</v>
      </c>
      <c r="B168" s="174" t="s">
        <v>1572</v>
      </c>
      <c r="C168" s="183" t="s">
        <v>1573</v>
      </c>
      <c r="D168" s="175" t="s">
        <v>340</v>
      </c>
      <c r="E168" s="176">
        <v>18</v>
      </c>
      <c r="F168" s="177">
        <f t="shared" si="32"/>
        <v>0</v>
      </c>
      <c r="G168" s="177">
        <f t="shared" si="33"/>
        <v>0</v>
      </c>
      <c r="H168" s="178"/>
      <c r="I168" s="177">
        <f t="shared" si="34"/>
        <v>0</v>
      </c>
      <c r="J168" s="178"/>
      <c r="K168" s="179">
        <f t="shared" si="35"/>
        <v>0</v>
      </c>
      <c r="L168" s="154">
        <v>21</v>
      </c>
      <c r="M168" s="154">
        <f t="shared" si="36"/>
        <v>0</v>
      </c>
      <c r="N168" s="153">
        <v>0</v>
      </c>
      <c r="O168" s="153">
        <f t="shared" si="37"/>
        <v>0</v>
      </c>
      <c r="P168" s="153">
        <v>0</v>
      </c>
      <c r="Q168" s="153">
        <f t="shared" si="38"/>
        <v>0</v>
      </c>
      <c r="R168" s="154"/>
      <c r="S168" s="154" t="s">
        <v>1258</v>
      </c>
      <c r="T168" s="154" t="s">
        <v>1258</v>
      </c>
      <c r="U168" s="154">
        <v>0.49367</v>
      </c>
      <c r="V168" s="154">
        <f t="shared" si="39"/>
        <v>8.89</v>
      </c>
      <c r="W168" s="154"/>
      <c r="X168" s="154" t="s">
        <v>281</v>
      </c>
      <c r="Y168" s="154" t="s">
        <v>282</v>
      </c>
      <c r="Z168" s="144"/>
      <c r="AA168" s="144"/>
      <c r="AB168" s="144"/>
      <c r="AC168" s="144"/>
      <c r="AD168" s="144"/>
      <c r="AE168" s="144"/>
      <c r="AF168" s="144"/>
      <c r="AG168" s="144" t="s">
        <v>1263</v>
      </c>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row>
    <row r="169" spans="1:60" outlineLevel="1" x14ac:dyDescent="0.25">
      <c r="A169" s="173">
        <v>153</v>
      </c>
      <c r="B169" s="174" t="s">
        <v>1574</v>
      </c>
      <c r="C169" s="183" t="s">
        <v>1575</v>
      </c>
      <c r="D169" s="175" t="s">
        <v>408</v>
      </c>
      <c r="E169" s="176">
        <v>20</v>
      </c>
      <c r="F169" s="177">
        <f t="shared" si="32"/>
        <v>0</v>
      </c>
      <c r="G169" s="177">
        <f t="shared" si="33"/>
        <v>0</v>
      </c>
      <c r="H169" s="178"/>
      <c r="I169" s="177">
        <f t="shared" si="34"/>
        <v>0</v>
      </c>
      <c r="J169" s="178"/>
      <c r="K169" s="179">
        <f t="shared" si="35"/>
        <v>0</v>
      </c>
      <c r="L169" s="154">
        <v>21</v>
      </c>
      <c r="M169" s="154">
        <f t="shared" si="36"/>
        <v>0</v>
      </c>
      <c r="N169" s="153">
        <v>3.0000000000000001E-5</v>
      </c>
      <c r="O169" s="153">
        <f t="shared" si="37"/>
        <v>0</v>
      </c>
      <c r="P169" s="153">
        <v>0</v>
      </c>
      <c r="Q169" s="153">
        <f t="shared" si="38"/>
        <v>0</v>
      </c>
      <c r="R169" s="154" t="s">
        <v>1257</v>
      </c>
      <c r="S169" s="154" t="s">
        <v>1258</v>
      </c>
      <c r="T169" s="154" t="s">
        <v>1258</v>
      </c>
      <c r="U169" s="154">
        <v>0</v>
      </c>
      <c r="V169" s="154">
        <f t="shared" si="39"/>
        <v>0</v>
      </c>
      <c r="W169" s="154"/>
      <c r="X169" s="154" t="s">
        <v>608</v>
      </c>
      <c r="Y169" s="154" t="s">
        <v>282</v>
      </c>
      <c r="Z169" s="144"/>
      <c r="AA169" s="144"/>
      <c r="AB169" s="144"/>
      <c r="AC169" s="144"/>
      <c r="AD169" s="144"/>
      <c r="AE169" s="144"/>
      <c r="AF169" s="144"/>
      <c r="AG169" s="144" t="s">
        <v>1254</v>
      </c>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row>
    <row r="170" spans="1:60" outlineLevel="1" x14ac:dyDescent="0.25">
      <c r="A170" s="173">
        <v>154</v>
      </c>
      <c r="B170" s="174" t="s">
        <v>1576</v>
      </c>
      <c r="C170" s="183" t="s">
        <v>1577</v>
      </c>
      <c r="D170" s="175" t="s">
        <v>408</v>
      </c>
      <c r="E170" s="176">
        <v>8</v>
      </c>
      <c r="F170" s="177">
        <f t="shared" si="32"/>
        <v>0</v>
      </c>
      <c r="G170" s="177">
        <f t="shared" si="33"/>
        <v>0</v>
      </c>
      <c r="H170" s="178"/>
      <c r="I170" s="177">
        <f t="shared" si="34"/>
        <v>0</v>
      </c>
      <c r="J170" s="178"/>
      <c r="K170" s="179">
        <f t="shared" si="35"/>
        <v>0</v>
      </c>
      <c r="L170" s="154">
        <v>21</v>
      </c>
      <c r="M170" s="154">
        <f t="shared" si="36"/>
        <v>0</v>
      </c>
      <c r="N170" s="153">
        <v>3.8000000000000002E-4</v>
      </c>
      <c r="O170" s="153">
        <f t="shared" si="37"/>
        <v>0</v>
      </c>
      <c r="P170" s="153">
        <v>0</v>
      </c>
      <c r="Q170" s="153">
        <f t="shared" si="38"/>
        <v>0</v>
      </c>
      <c r="R170" s="154" t="s">
        <v>1257</v>
      </c>
      <c r="S170" s="154" t="s">
        <v>1258</v>
      </c>
      <c r="T170" s="154" t="s">
        <v>1258</v>
      </c>
      <c r="U170" s="154">
        <v>0</v>
      </c>
      <c r="V170" s="154">
        <f t="shared" si="39"/>
        <v>0</v>
      </c>
      <c r="W170" s="154"/>
      <c r="X170" s="154" t="s">
        <v>608</v>
      </c>
      <c r="Y170" s="154" t="s">
        <v>282</v>
      </c>
      <c r="Z170" s="144"/>
      <c r="AA170" s="144"/>
      <c r="AB170" s="144"/>
      <c r="AC170" s="144"/>
      <c r="AD170" s="144"/>
      <c r="AE170" s="144"/>
      <c r="AF170" s="144"/>
      <c r="AG170" s="144" t="s">
        <v>1254</v>
      </c>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row>
    <row r="171" spans="1:60" outlineLevel="1" x14ac:dyDescent="0.25">
      <c r="A171" s="173">
        <v>155</v>
      </c>
      <c r="B171" s="174" t="s">
        <v>1578</v>
      </c>
      <c r="C171" s="183" t="s">
        <v>1579</v>
      </c>
      <c r="D171" s="175" t="s">
        <v>408</v>
      </c>
      <c r="E171" s="176">
        <v>4</v>
      </c>
      <c r="F171" s="177">
        <f t="shared" si="32"/>
        <v>0</v>
      </c>
      <c r="G171" s="177">
        <f t="shared" si="33"/>
        <v>0</v>
      </c>
      <c r="H171" s="178"/>
      <c r="I171" s="177">
        <f t="shared" si="34"/>
        <v>0</v>
      </c>
      <c r="J171" s="178"/>
      <c r="K171" s="179">
        <f t="shared" si="35"/>
        <v>0</v>
      </c>
      <c r="L171" s="154">
        <v>21</v>
      </c>
      <c r="M171" s="154">
        <f t="shared" si="36"/>
        <v>0</v>
      </c>
      <c r="N171" s="153">
        <v>0</v>
      </c>
      <c r="O171" s="153">
        <f t="shared" si="37"/>
        <v>0</v>
      </c>
      <c r="P171" s="153">
        <v>0</v>
      </c>
      <c r="Q171" s="153">
        <f t="shared" si="38"/>
        <v>0</v>
      </c>
      <c r="R171" s="154"/>
      <c r="S171" s="154" t="s">
        <v>1258</v>
      </c>
      <c r="T171" s="154" t="s">
        <v>1258</v>
      </c>
      <c r="U171" s="154">
        <v>0.45067000000000002</v>
      </c>
      <c r="V171" s="154">
        <f t="shared" si="39"/>
        <v>1.8</v>
      </c>
      <c r="W171" s="154"/>
      <c r="X171" s="154" t="s">
        <v>281</v>
      </c>
      <c r="Y171" s="154" t="s">
        <v>282</v>
      </c>
      <c r="Z171" s="144"/>
      <c r="AA171" s="144"/>
      <c r="AB171" s="144"/>
      <c r="AC171" s="144"/>
      <c r="AD171" s="144"/>
      <c r="AE171" s="144"/>
      <c r="AF171" s="144"/>
      <c r="AG171" s="144" t="s">
        <v>1263</v>
      </c>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row>
    <row r="172" spans="1:60" outlineLevel="1" x14ac:dyDescent="0.25">
      <c r="A172" s="173">
        <v>156</v>
      </c>
      <c r="B172" s="174" t="s">
        <v>1580</v>
      </c>
      <c r="C172" s="183" t="s">
        <v>1581</v>
      </c>
      <c r="D172" s="175" t="s">
        <v>489</v>
      </c>
      <c r="E172" s="176">
        <v>4</v>
      </c>
      <c r="F172" s="177">
        <f t="shared" si="32"/>
        <v>0</v>
      </c>
      <c r="G172" s="177">
        <f t="shared" si="33"/>
        <v>0</v>
      </c>
      <c r="H172" s="178"/>
      <c r="I172" s="177">
        <f t="shared" si="34"/>
        <v>0</v>
      </c>
      <c r="J172" s="178"/>
      <c r="K172" s="179">
        <f t="shared" si="35"/>
        <v>0</v>
      </c>
      <c r="L172" s="154">
        <v>21</v>
      </c>
      <c r="M172" s="154">
        <f t="shared" si="36"/>
        <v>0</v>
      </c>
      <c r="N172" s="153">
        <v>0</v>
      </c>
      <c r="O172" s="153">
        <f t="shared" si="37"/>
        <v>0</v>
      </c>
      <c r="P172" s="153">
        <v>0</v>
      </c>
      <c r="Q172" s="153">
        <f t="shared" si="38"/>
        <v>0</v>
      </c>
      <c r="R172" s="154"/>
      <c r="S172" s="154" t="s">
        <v>279</v>
      </c>
      <c r="T172" s="154" t="s">
        <v>280</v>
      </c>
      <c r="U172" s="154">
        <v>0</v>
      </c>
      <c r="V172" s="154">
        <f t="shared" si="39"/>
        <v>0</v>
      </c>
      <c r="W172" s="154"/>
      <c r="X172" s="154" t="s">
        <v>608</v>
      </c>
      <c r="Y172" s="154" t="s">
        <v>282</v>
      </c>
      <c r="Z172" s="144"/>
      <c r="AA172" s="144"/>
      <c r="AB172" s="144"/>
      <c r="AC172" s="144"/>
      <c r="AD172" s="144"/>
      <c r="AE172" s="144"/>
      <c r="AF172" s="144"/>
      <c r="AG172" s="144" t="s">
        <v>1254</v>
      </c>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row>
    <row r="173" spans="1:60" outlineLevel="1" x14ac:dyDescent="0.25">
      <c r="A173" s="173">
        <v>157</v>
      </c>
      <c r="B173" s="174" t="s">
        <v>1582</v>
      </c>
      <c r="C173" s="183" t="s">
        <v>1583</v>
      </c>
      <c r="D173" s="175" t="s">
        <v>340</v>
      </c>
      <c r="E173" s="176">
        <v>8</v>
      </c>
      <c r="F173" s="177">
        <f t="shared" si="32"/>
        <v>0</v>
      </c>
      <c r="G173" s="177">
        <f t="shared" si="33"/>
        <v>0</v>
      </c>
      <c r="H173" s="178"/>
      <c r="I173" s="177">
        <f t="shared" si="34"/>
        <v>0</v>
      </c>
      <c r="J173" s="178"/>
      <c r="K173" s="179">
        <f t="shared" si="35"/>
        <v>0</v>
      </c>
      <c r="L173" s="154">
        <v>21</v>
      </c>
      <c r="M173" s="154">
        <f t="shared" si="36"/>
        <v>0</v>
      </c>
      <c r="N173" s="153">
        <v>3.2000000000000003E-4</v>
      </c>
      <c r="O173" s="153">
        <f t="shared" si="37"/>
        <v>0</v>
      </c>
      <c r="P173" s="153">
        <v>0</v>
      </c>
      <c r="Q173" s="153">
        <f t="shared" si="38"/>
        <v>0</v>
      </c>
      <c r="R173" s="154" t="s">
        <v>1257</v>
      </c>
      <c r="S173" s="154" t="s">
        <v>1258</v>
      </c>
      <c r="T173" s="154" t="s">
        <v>1258</v>
      </c>
      <c r="U173" s="154">
        <v>0</v>
      </c>
      <c r="V173" s="154">
        <f t="shared" si="39"/>
        <v>0</v>
      </c>
      <c r="W173" s="154"/>
      <c r="X173" s="154" t="s">
        <v>608</v>
      </c>
      <c r="Y173" s="154" t="s">
        <v>282</v>
      </c>
      <c r="Z173" s="144"/>
      <c r="AA173" s="144"/>
      <c r="AB173" s="144"/>
      <c r="AC173" s="144"/>
      <c r="AD173" s="144"/>
      <c r="AE173" s="144"/>
      <c r="AF173" s="144"/>
      <c r="AG173" s="144" t="s">
        <v>1254</v>
      </c>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row>
    <row r="174" spans="1:60" outlineLevel="1" x14ac:dyDescent="0.25">
      <c r="A174" s="173">
        <v>158</v>
      </c>
      <c r="B174" s="174" t="s">
        <v>1584</v>
      </c>
      <c r="C174" s="183" t="s">
        <v>1585</v>
      </c>
      <c r="D174" s="175" t="s">
        <v>1586</v>
      </c>
      <c r="E174" s="176">
        <v>0.02</v>
      </c>
      <c r="F174" s="177">
        <f t="shared" si="32"/>
        <v>0</v>
      </c>
      <c r="G174" s="177">
        <f t="shared" si="33"/>
        <v>0</v>
      </c>
      <c r="H174" s="178"/>
      <c r="I174" s="177">
        <f t="shared" si="34"/>
        <v>0</v>
      </c>
      <c r="J174" s="178"/>
      <c r="K174" s="179">
        <f t="shared" si="35"/>
        <v>0</v>
      </c>
      <c r="L174" s="154">
        <v>21</v>
      </c>
      <c r="M174" s="154">
        <f t="shared" si="36"/>
        <v>0</v>
      </c>
      <c r="N174" s="153">
        <v>0.01</v>
      </c>
      <c r="O174" s="153">
        <f t="shared" si="37"/>
        <v>0</v>
      </c>
      <c r="P174" s="153">
        <v>0</v>
      </c>
      <c r="Q174" s="153">
        <f t="shared" si="38"/>
        <v>0</v>
      </c>
      <c r="R174" s="154" t="s">
        <v>1257</v>
      </c>
      <c r="S174" s="154" t="s">
        <v>1258</v>
      </c>
      <c r="T174" s="154" t="s">
        <v>1258</v>
      </c>
      <c r="U174" s="154">
        <v>0</v>
      </c>
      <c r="V174" s="154">
        <f t="shared" si="39"/>
        <v>0</v>
      </c>
      <c r="W174" s="154"/>
      <c r="X174" s="154" t="s">
        <v>608</v>
      </c>
      <c r="Y174" s="154" t="s">
        <v>282</v>
      </c>
      <c r="Z174" s="144"/>
      <c r="AA174" s="144"/>
      <c r="AB174" s="144"/>
      <c r="AC174" s="144"/>
      <c r="AD174" s="144"/>
      <c r="AE174" s="144"/>
      <c r="AF174" s="144"/>
      <c r="AG174" s="144" t="s">
        <v>1254</v>
      </c>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row>
    <row r="175" spans="1:60" outlineLevel="1" x14ac:dyDescent="0.25">
      <c r="A175" s="173">
        <v>159</v>
      </c>
      <c r="B175" s="174" t="s">
        <v>1587</v>
      </c>
      <c r="C175" s="183" t="s">
        <v>1588</v>
      </c>
      <c r="D175" s="175" t="s">
        <v>1586</v>
      </c>
      <c r="E175" s="176">
        <v>0.02</v>
      </c>
      <c r="F175" s="177">
        <f t="shared" si="32"/>
        <v>0</v>
      </c>
      <c r="G175" s="177">
        <f t="shared" si="33"/>
        <v>0</v>
      </c>
      <c r="H175" s="178"/>
      <c r="I175" s="177">
        <f t="shared" si="34"/>
        <v>0</v>
      </c>
      <c r="J175" s="178"/>
      <c r="K175" s="179">
        <f t="shared" si="35"/>
        <v>0</v>
      </c>
      <c r="L175" s="154">
        <v>21</v>
      </c>
      <c r="M175" s="154">
        <f t="shared" si="36"/>
        <v>0</v>
      </c>
      <c r="N175" s="153">
        <v>0.01</v>
      </c>
      <c r="O175" s="153">
        <f t="shared" si="37"/>
        <v>0</v>
      </c>
      <c r="P175" s="153">
        <v>0</v>
      </c>
      <c r="Q175" s="153">
        <f t="shared" si="38"/>
        <v>0</v>
      </c>
      <c r="R175" s="154" t="s">
        <v>1257</v>
      </c>
      <c r="S175" s="154" t="s">
        <v>1258</v>
      </c>
      <c r="T175" s="154" t="s">
        <v>1258</v>
      </c>
      <c r="U175" s="154">
        <v>0</v>
      </c>
      <c r="V175" s="154">
        <f t="shared" si="39"/>
        <v>0</v>
      </c>
      <c r="W175" s="154"/>
      <c r="X175" s="154" t="s">
        <v>608</v>
      </c>
      <c r="Y175" s="154" t="s">
        <v>282</v>
      </c>
      <c r="Z175" s="144"/>
      <c r="AA175" s="144"/>
      <c r="AB175" s="144"/>
      <c r="AC175" s="144"/>
      <c r="AD175" s="144"/>
      <c r="AE175" s="144"/>
      <c r="AF175" s="144"/>
      <c r="AG175" s="144" t="s">
        <v>1254</v>
      </c>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row>
    <row r="176" spans="1:60" outlineLevel="1" x14ac:dyDescent="0.25">
      <c r="A176" s="173">
        <v>160</v>
      </c>
      <c r="B176" s="174" t="s">
        <v>1589</v>
      </c>
      <c r="C176" s="183" t="s">
        <v>1590</v>
      </c>
      <c r="D176" s="175" t="s">
        <v>408</v>
      </c>
      <c r="E176" s="176">
        <v>8</v>
      </c>
      <c r="F176" s="177">
        <f t="shared" ref="F176:F207" si="40">H176+J176</f>
        <v>0</v>
      </c>
      <c r="G176" s="177">
        <f t="shared" ref="G176:G207" si="41">ROUND(E176*F176,2)</f>
        <v>0</v>
      </c>
      <c r="H176" s="178"/>
      <c r="I176" s="177">
        <f t="shared" ref="I176:I207" si="42">ROUND(E176*H176,2)</f>
        <v>0</v>
      </c>
      <c r="J176" s="178"/>
      <c r="K176" s="179">
        <f t="shared" ref="K176:K207" si="43">ROUND(E176*J176,2)</f>
        <v>0</v>
      </c>
      <c r="L176" s="154">
        <v>21</v>
      </c>
      <c r="M176" s="154">
        <f t="shared" ref="M176:M207" si="44">G176*(1+L176/100)</f>
        <v>0</v>
      </c>
      <c r="N176" s="153">
        <v>0</v>
      </c>
      <c r="O176" s="153">
        <f t="shared" ref="O176:O207" si="45">ROUND(E176*N176,2)</f>
        <v>0</v>
      </c>
      <c r="P176" s="153">
        <v>0</v>
      </c>
      <c r="Q176" s="153">
        <f t="shared" ref="Q176:Q207" si="46">ROUND(E176*P176,2)</f>
        <v>0</v>
      </c>
      <c r="R176" s="154" t="s">
        <v>1257</v>
      </c>
      <c r="S176" s="154" t="s">
        <v>1258</v>
      </c>
      <c r="T176" s="154" t="s">
        <v>1258</v>
      </c>
      <c r="U176" s="154">
        <v>0</v>
      </c>
      <c r="V176" s="154">
        <f t="shared" ref="V176:V207" si="47">ROUND(E176*U176,2)</f>
        <v>0</v>
      </c>
      <c r="W176" s="154"/>
      <c r="X176" s="154" t="s">
        <v>608</v>
      </c>
      <c r="Y176" s="154" t="s">
        <v>282</v>
      </c>
      <c r="Z176" s="144"/>
      <c r="AA176" s="144"/>
      <c r="AB176" s="144"/>
      <c r="AC176" s="144"/>
      <c r="AD176" s="144"/>
      <c r="AE176" s="144"/>
      <c r="AF176" s="144"/>
      <c r="AG176" s="144" t="s">
        <v>1254</v>
      </c>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row>
    <row r="177" spans="1:60" outlineLevel="1" x14ac:dyDescent="0.25">
      <c r="A177" s="173">
        <v>161</v>
      </c>
      <c r="B177" s="174" t="s">
        <v>1591</v>
      </c>
      <c r="C177" s="183" t="s">
        <v>1592</v>
      </c>
      <c r="D177" s="175" t="s">
        <v>408</v>
      </c>
      <c r="E177" s="176">
        <v>4</v>
      </c>
      <c r="F177" s="177">
        <f t="shared" si="40"/>
        <v>0</v>
      </c>
      <c r="G177" s="177">
        <f t="shared" si="41"/>
        <v>0</v>
      </c>
      <c r="H177" s="178"/>
      <c r="I177" s="177">
        <f t="shared" si="42"/>
        <v>0</v>
      </c>
      <c r="J177" s="178"/>
      <c r="K177" s="179">
        <f t="shared" si="43"/>
        <v>0</v>
      </c>
      <c r="L177" s="154">
        <v>21</v>
      </c>
      <c r="M177" s="154">
        <f t="shared" si="44"/>
        <v>0</v>
      </c>
      <c r="N177" s="153">
        <v>0</v>
      </c>
      <c r="O177" s="153">
        <f t="shared" si="45"/>
        <v>0</v>
      </c>
      <c r="P177" s="153">
        <v>0</v>
      </c>
      <c r="Q177" s="153">
        <f t="shared" si="46"/>
        <v>0</v>
      </c>
      <c r="R177" s="154"/>
      <c r="S177" s="154" t="s">
        <v>1258</v>
      </c>
      <c r="T177" s="154" t="s">
        <v>1258</v>
      </c>
      <c r="U177" s="154">
        <v>0.14000000000000001</v>
      </c>
      <c r="V177" s="154">
        <f t="shared" si="47"/>
        <v>0.56000000000000005</v>
      </c>
      <c r="W177" s="154"/>
      <c r="X177" s="154" t="s">
        <v>281</v>
      </c>
      <c r="Y177" s="154" t="s">
        <v>282</v>
      </c>
      <c r="Z177" s="144"/>
      <c r="AA177" s="144"/>
      <c r="AB177" s="144"/>
      <c r="AC177" s="144"/>
      <c r="AD177" s="144"/>
      <c r="AE177" s="144"/>
      <c r="AF177" s="144"/>
      <c r="AG177" s="144" t="s">
        <v>1263</v>
      </c>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row>
    <row r="178" spans="1:60" outlineLevel="1" x14ac:dyDescent="0.25">
      <c r="A178" s="173">
        <v>162</v>
      </c>
      <c r="B178" s="174" t="s">
        <v>1593</v>
      </c>
      <c r="C178" s="183" t="s">
        <v>1594</v>
      </c>
      <c r="D178" s="175" t="s">
        <v>408</v>
      </c>
      <c r="E178" s="176">
        <v>8</v>
      </c>
      <c r="F178" s="177">
        <f t="shared" si="40"/>
        <v>0</v>
      </c>
      <c r="G178" s="177">
        <f t="shared" si="41"/>
        <v>0</v>
      </c>
      <c r="H178" s="178"/>
      <c r="I178" s="177">
        <f t="shared" si="42"/>
        <v>0</v>
      </c>
      <c r="J178" s="178"/>
      <c r="K178" s="179">
        <f t="shared" si="43"/>
        <v>0</v>
      </c>
      <c r="L178" s="154">
        <v>21</v>
      </c>
      <c r="M178" s="154">
        <f t="shared" si="44"/>
        <v>0</v>
      </c>
      <c r="N178" s="153">
        <v>0</v>
      </c>
      <c r="O178" s="153">
        <f t="shared" si="45"/>
        <v>0</v>
      </c>
      <c r="P178" s="153">
        <v>0</v>
      </c>
      <c r="Q178" s="153">
        <f t="shared" si="46"/>
        <v>0</v>
      </c>
      <c r="R178" s="154"/>
      <c r="S178" s="154" t="s">
        <v>1258</v>
      </c>
      <c r="T178" s="154" t="s">
        <v>1258</v>
      </c>
      <c r="U178" s="154">
        <v>0.12</v>
      </c>
      <c r="V178" s="154">
        <f t="shared" si="47"/>
        <v>0.96</v>
      </c>
      <c r="W178" s="154"/>
      <c r="X178" s="154" t="s">
        <v>281</v>
      </c>
      <c r="Y178" s="154" t="s">
        <v>282</v>
      </c>
      <c r="Z178" s="144"/>
      <c r="AA178" s="144"/>
      <c r="AB178" s="144"/>
      <c r="AC178" s="144"/>
      <c r="AD178" s="144"/>
      <c r="AE178" s="144"/>
      <c r="AF178" s="144"/>
      <c r="AG178" s="144" t="s">
        <v>1263</v>
      </c>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row>
    <row r="179" spans="1:60" outlineLevel="1" x14ac:dyDescent="0.25">
      <c r="A179" s="173">
        <v>163</v>
      </c>
      <c r="B179" s="174" t="s">
        <v>1595</v>
      </c>
      <c r="C179" s="183" t="s">
        <v>1596</v>
      </c>
      <c r="D179" s="175" t="s">
        <v>340</v>
      </c>
      <c r="E179" s="176">
        <v>42</v>
      </c>
      <c r="F179" s="177">
        <f t="shared" si="40"/>
        <v>0</v>
      </c>
      <c r="G179" s="177">
        <f t="shared" si="41"/>
        <v>0</v>
      </c>
      <c r="H179" s="178"/>
      <c r="I179" s="177">
        <f t="shared" si="42"/>
        <v>0</v>
      </c>
      <c r="J179" s="178"/>
      <c r="K179" s="179">
        <f t="shared" si="43"/>
        <v>0</v>
      </c>
      <c r="L179" s="154">
        <v>21</v>
      </c>
      <c r="M179" s="154">
        <f t="shared" si="44"/>
        <v>0</v>
      </c>
      <c r="N179" s="153">
        <v>1.2999999999999999E-4</v>
      </c>
      <c r="O179" s="153">
        <f t="shared" si="45"/>
        <v>0.01</v>
      </c>
      <c r="P179" s="153">
        <v>0</v>
      </c>
      <c r="Q179" s="153">
        <f t="shared" si="46"/>
        <v>0</v>
      </c>
      <c r="R179" s="154" t="s">
        <v>1257</v>
      </c>
      <c r="S179" s="154" t="s">
        <v>1258</v>
      </c>
      <c r="T179" s="154" t="s">
        <v>1258</v>
      </c>
      <c r="U179" s="154">
        <v>0</v>
      </c>
      <c r="V179" s="154">
        <f t="shared" si="47"/>
        <v>0</v>
      </c>
      <c r="W179" s="154"/>
      <c r="X179" s="154" t="s">
        <v>608</v>
      </c>
      <c r="Y179" s="154" t="s">
        <v>282</v>
      </c>
      <c r="Z179" s="144"/>
      <c r="AA179" s="144"/>
      <c r="AB179" s="144"/>
      <c r="AC179" s="144"/>
      <c r="AD179" s="144"/>
      <c r="AE179" s="144"/>
      <c r="AF179" s="144"/>
      <c r="AG179" s="144" t="s">
        <v>1254</v>
      </c>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row>
    <row r="180" spans="1:60" outlineLevel="1" x14ac:dyDescent="0.25">
      <c r="A180" s="173">
        <v>164</v>
      </c>
      <c r="B180" s="174" t="s">
        <v>1597</v>
      </c>
      <c r="C180" s="183" t="s">
        <v>1598</v>
      </c>
      <c r="D180" s="175" t="s">
        <v>340</v>
      </c>
      <c r="E180" s="176">
        <v>12</v>
      </c>
      <c r="F180" s="177">
        <f t="shared" si="40"/>
        <v>0</v>
      </c>
      <c r="G180" s="177">
        <f t="shared" si="41"/>
        <v>0</v>
      </c>
      <c r="H180" s="178"/>
      <c r="I180" s="177">
        <f t="shared" si="42"/>
        <v>0</v>
      </c>
      <c r="J180" s="178"/>
      <c r="K180" s="179">
        <f t="shared" si="43"/>
        <v>0</v>
      </c>
      <c r="L180" s="154">
        <v>21</v>
      </c>
      <c r="M180" s="154">
        <f t="shared" si="44"/>
        <v>0</v>
      </c>
      <c r="N180" s="153">
        <v>6.9999999999999994E-5</v>
      </c>
      <c r="O180" s="153">
        <f t="shared" si="45"/>
        <v>0</v>
      </c>
      <c r="P180" s="153">
        <v>0</v>
      </c>
      <c r="Q180" s="153">
        <f t="shared" si="46"/>
        <v>0</v>
      </c>
      <c r="R180" s="154" t="s">
        <v>1257</v>
      </c>
      <c r="S180" s="154" t="s">
        <v>1258</v>
      </c>
      <c r="T180" s="154" t="s">
        <v>1258</v>
      </c>
      <c r="U180" s="154">
        <v>0</v>
      </c>
      <c r="V180" s="154">
        <f t="shared" si="47"/>
        <v>0</v>
      </c>
      <c r="W180" s="154"/>
      <c r="X180" s="154" t="s">
        <v>608</v>
      </c>
      <c r="Y180" s="154" t="s">
        <v>282</v>
      </c>
      <c r="Z180" s="144"/>
      <c r="AA180" s="144"/>
      <c r="AB180" s="144"/>
      <c r="AC180" s="144"/>
      <c r="AD180" s="144"/>
      <c r="AE180" s="144"/>
      <c r="AF180" s="144"/>
      <c r="AG180" s="144" t="s">
        <v>1254</v>
      </c>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row>
    <row r="181" spans="1:60" outlineLevel="1" x14ac:dyDescent="0.25">
      <c r="A181" s="173">
        <v>165</v>
      </c>
      <c r="B181" s="174" t="s">
        <v>1599</v>
      </c>
      <c r="C181" s="183" t="s">
        <v>1600</v>
      </c>
      <c r="D181" s="175" t="s">
        <v>408</v>
      </c>
      <c r="E181" s="176">
        <v>20</v>
      </c>
      <c r="F181" s="177">
        <f t="shared" si="40"/>
        <v>0</v>
      </c>
      <c r="G181" s="177">
        <f t="shared" si="41"/>
        <v>0</v>
      </c>
      <c r="H181" s="178"/>
      <c r="I181" s="177">
        <f t="shared" si="42"/>
        <v>0</v>
      </c>
      <c r="J181" s="178"/>
      <c r="K181" s="179">
        <f t="shared" si="43"/>
        <v>0</v>
      </c>
      <c r="L181" s="154">
        <v>21</v>
      </c>
      <c r="M181" s="154">
        <f t="shared" si="44"/>
        <v>0</v>
      </c>
      <c r="N181" s="153">
        <v>1.0000000000000001E-5</v>
      </c>
      <c r="O181" s="153">
        <f t="shared" si="45"/>
        <v>0</v>
      </c>
      <c r="P181" s="153">
        <v>0</v>
      </c>
      <c r="Q181" s="153">
        <f t="shared" si="46"/>
        <v>0</v>
      </c>
      <c r="R181" s="154" t="s">
        <v>1257</v>
      </c>
      <c r="S181" s="154" t="s">
        <v>1258</v>
      </c>
      <c r="T181" s="154" t="s">
        <v>1258</v>
      </c>
      <c r="U181" s="154">
        <v>0</v>
      </c>
      <c r="V181" s="154">
        <f t="shared" si="47"/>
        <v>0</v>
      </c>
      <c r="W181" s="154"/>
      <c r="X181" s="154" t="s">
        <v>608</v>
      </c>
      <c r="Y181" s="154" t="s">
        <v>282</v>
      </c>
      <c r="Z181" s="144"/>
      <c r="AA181" s="144"/>
      <c r="AB181" s="144"/>
      <c r="AC181" s="144"/>
      <c r="AD181" s="144"/>
      <c r="AE181" s="144"/>
      <c r="AF181" s="144"/>
      <c r="AG181" s="144" t="s">
        <v>1254</v>
      </c>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row>
    <row r="182" spans="1:60" outlineLevel="1" x14ac:dyDescent="0.25">
      <c r="A182" s="173">
        <v>166</v>
      </c>
      <c r="B182" s="174" t="s">
        <v>1601</v>
      </c>
      <c r="C182" s="183" t="s">
        <v>1602</v>
      </c>
      <c r="D182" s="175" t="s">
        <v>408</v>
      </c>
      <c r="E182" s="176">
        <v>90</v>
      </c>
      <c r="F182" s="177">
        <f t="shared" si="40"/>
        <v>0</v>
      </c>
      <c r="G182" s="177">
        <f t="shared" si="41"/>
        <v>0</v>
      </c>
      <c r="H182" s="178"/>
      <c r="I182" s="177">
        <f t="shared" si="42"/>
        <v>0</v>
      </c>
      <c r="J182" s="178"/>
      <c r="K182" s="179">
        <f t="shared" si="43"/>
        <v>0</v>
      </c>
      <c r="L182" s="154">
        <v>21</v>
      </c>
      <c r="M182" s="154">
        <f t="shared" si="44"/>
        <v>0</v>
      </c>
      <c r="N182" s="153">
        <v>0</v>
      </c>
      <c r="O182" s="153">
        <f t="shared" si="45"/>
        <v>0</v>
      </c>
      <c r="P182" s="153">
        <v>0</v>
      </c>
      <c r="Q182" s="153">
        <f t="shared" si="46"/>
        <v>0</v>
      </c>
      <c r="R182" s="154" t="s">
        <v>1257</v>
      </c>
      <c r="S182" s="154" t="s">
        <v>1258</v>
      </c>
      <c r="T182" s="154" t="s">
        <v>1258</v>
      </c>
      <c r="U182" s="154">
        <v>0</v>
      </c>
      <c r="V182" s="154">
        <f t="shared" si="47"/>
        <v>0</v>
      </c>
      <c r="W182" s="154"/>
      <c r="X182" s="154" t="s">
        <v>608</v>
      </c>
      <c r="Y182" s="154" t="s">
        <v>282</v>
      </c>
      <c r="Z182" s="144"/>
      <c r="AA182" s="144"/>
      <c r="AB182" s="144"/>
      <c r="AC182" s="144"/>
      <c r="AD182" s="144"/>
      <c r="AE182" s="144"/>
      <c r="AF182" s="144"/>
      <c r="AG182" s="144" t="s">
        <v>1254</v>
      </c>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row>
    <row r="183" spans="1:60" outlineLevel="1" x14ac:dyDescent="0.25">
      <c r="A183" s="173">
        <v>167</v>
      </c>
      <c r="B183" s="174" t="s">
        <v>1603</v>
      </c>
      <c r="C183" s="183" t="s">
        <v>1604</v>
      </c>
      <c r="D183" s="175" t="s">
        <v>340</v>
      </c>
      <c r="E183" s="176">
        <v>44</v>
      </c>
      <c r="F183" s="177">
        <f t="shared" si="40"/>
        <v>0</v>
      </c>
      <c r="G183" s="177">
        <f t="shared" si="41"/>
        <v>0</v>
      </c>
      <c r="H183" s="178"/>
      <c r="I183" s="177">
        <f t="shared" si="42"/>
        <v>0</v>
      </c>
      <c r="J183" s="178"/>
      <c r="K183" s="179">
        <f t="shared" si="43"/>
        <v>0</v>
      </c>
      <c r="L183" s="154">
        <v>21</v>
      </c>
      <c r="M183" s="154">
        <f t="shared" si="44"/>
        <v>0</v>
      </c>
      <c r="N183" s="153">
        <v>0</v>
      </c>
      <c r="O183" s="153">
        <f t="shared" si="45"/>
        <v>0</v>
      </c>
      <c r="P183" s="153">
        <v>0</v>
      </c>
      <c r="Q183" s="153">
        <f t="shared" si="46"/>
        <v>0</v>
      </c>
      <c r="R183" s="154"/>
      <c r="S183" s="154" t="s">
        <v>1258</v>
      </c>
      <c r="T183" s="154" t="s">
        <v>1258</v>
      </c>
      <c r="U183" s="154">
        <v>0.121</v>
      </c>
      <c r="V183" s="154">
        <f t="shared" si="47"/>
        <v>5.32</v>
      </c>
      <c r="W183" s="154"/>
      <c r="X183" s="154" t="s">
        <v>281</v>
      </c>
      <c r="Y183" s="154" t="s">
        <v>282</v>
      </c>
      <c r="Z183" s="144"/>
      <c r="AA183" s="144"/>
      <c r="AB183" s="144"/>
      <c r="AC183" s="144"/>
      <c r="AD183" s="144"/>
      <c r="AE183" s="144"/>
      <c r="AF183" s="144"/>
      <c r="AG183" s="144" t="s">
        <v>1263</v>
      </c>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row>
    <row r="184" spans="1:60" ht="20" outlineLevel="1" x14ac:dyDescent="0.25">
      <c r="A184" s="173">
        <v>168</v>
      </c>
      <c r="B184" s="174" t="s">
        <v>1605</v>
      </c>
      <c r="C184" s="183" t="s">
        <v>1606</v>
      </c>
      <c r="D184" s="175" t="s">
        <v>340</v>
      </c>
      <c r="E184" s="176">
        <v>20</v>
      </c>
      <c r="F184" s="177">
        <f t="shared" si="40"/>
        <v>0</v>
      </c>
      <c r="G184" s="177">
        <f t="shared" si="41"/>
        <v>0</v>
      </c>
      <c r="H184" s="178"/>
      <c r="I184" s="177">
        <f t="shared" si="42"/>
        <v>0</v>
      </c>
      <c r="J184" s="178"/>
      <c r="K184" s="179">
        <f t="shared" si="43"/>
        <v>0</v>
      </c>
      <c r="L184" s="154">
        <v>21</v>
      </c>
      <c r="M184" s="154">
        <f t="shared" si="44"/>
        <v>0</v>
      </c>
      <c r="N184" s="153">
        <v>0</v>
      </c>
      <c r="O184" s="153">
        <f t="shared" si="45"/>
        <v>0</v>
      </c>
      <c r="P184" s="153">
        <v>0</v>
      </c>
      <c r="Q184" s="153">
        <f t="shared" si="46"/>
        <v>0</v>
      </c>
      <c r="R184" s="154"/>
      <c r="S184" s="154" t="s">
        <v>279</v>
      </c>
      <c r="T184" s="154" t="s">
        <v>280</v>
      </c>
      <c r="U184" s="154">
        <v>0</v>
      </c>
      <c r="V184" s="154">
        <f t="shared" si="47"/>
        <v>0</v>
      </c>
      <c r="W184" s="154"/>
      <c r="X184" s="154" t="s">
        <v>608</v>
      </c>
      <c r="Y184" s="154" t="s">
        <v>282</v>
      </c>
      <c r="Z184" s="144"/>
      <c r="AA184" s="144"/>
      <c r="AB184" s="144"/>
      <c r="AC184" s="144"/>
      <c r="AD184" s="144"/>
      <c r="AE184" s="144"/>
      <c r="AF184" s="144"/>
      <c r="AG184" s="144" t="s">
        <v>1254</v>
      </c>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row>
    <row r="185" spans="1:60" outlineLevel="1" x14ac:dyDescent="0.25">
      <c r="A185" s="173">
        <v>169</v>
      </c>
      <c r="B185" s="174" t="s">
        <v>1607</v>
      </c>
      <c r="C185" s="183" t="s">
        <v>1608</v>
      </c>
      <c r="D185" s="175" t="s">
        <v>340</v>
      </c>
      <c r="E185" s="176">
        <v>20</v>
      </c>
      <c r="F185" s="177">
        <f t="shared" si="40"/>
        <v>0</v>
      </c>
      <c r="G185" s="177">
        <f t="shared" si="41"/>
        <v>0</v>
      </c>
      <c r="H185" s="178"/>
      <c r="I185" s="177">
        <f t="shared" si="42"/>
        <v>0</v>
      </c>
      <c r="J185" s="178"/>
      <c r="K185" s="179">
        <f t="shared" si="43"/>
        <v>0</v>
      </c>
      <c r="L185" s="154">
        <v>21</v>
      </c>
      <c r="M185" s="154">
        <f t="shared" si="44"/>
        <v>0</v>
      </c>
      <c r="N185" s="153">
        <v>0</v>
      </c>
      <c r="O185" s="153">
        <f t="shared" si="45"/>
        <v>0</v>
      </c>
      <c r="P185" s="153">
        <v>0</v>
      </c>
      <c r="Q185" s="153">
        <f t="shared" si="46"/>
        <v>0</v>
      </c>
      <c r="R185" s="154"/>
      <c r="S185" s="154" t="s">
        <v>1258</v>
      </c>
      <c r="T185" s="154" t="s">
        <v>1258</v>
      </c>
      <c r="U185" s="154">
        <v>9.0670000000000001E-2</v>
      </c>
      <c r="V185" s="154">
        <f t="shared" si="47"/>
        <v>1.81</v>
      </c>
      <c r="W185" s="154"/>
      <c r="X185" s="154" t="s">
        <v>281</v>
      </c>
      <c r="Y185" s="154" t="s">
        <v>282</v>
      </c>
      <c r="Z185" s="144"/>
      <c r="AA185" s="144"/>
      <c r="AB185" s="144"/>
      <c r="AC185" s="144"/>
      <c r="AD185" s="144"/>
      <c r="AE185" s="144"/>
      <c r="AF185" s="144"/>
      <c r="AG185" s="144" t="s">
        <v>1263</v>
      </c>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row>
    <row r="186" spans="1:60" outlineLevel="1" x14ac:dyDescent="0.25">
      <c r="A186" s="173">
        <v>170</v>
      </c>
      <c r="B186" s="174" t="s">
        <v>1609</v>
      </c>
      <c r="C186" s="183" t="s">
        <v>1610</v>
      </c>
      <c r="D186" s="175" t="s">
        <v>340</v>
      </c>
      <c r="E186" s="176">
        <v>20</v>
      </c>
      <c r="F186" s="177">
        <f t="shared" si="40"/>
        <v>0</v>
      </c>
      <c r="G186" s="177">
        <f t="shared" si="41"/>
        <v>0</v>
      </c>
      <c r="H186" s="178"/>
      <c r="I186" s="177">
        <f t="shared" si="42"/>
        <v>0</v>
      </c>
      <c r="J186" s="178"/>
      <c r="K186" s="179">
        <f t="shared" si="43"/>
        <v>0</v>
      </c>
      <c r="L186" s="154">
        <v>21</v>
      </c>
      <c r="M186" s="154">
        <f t="shared" si="44"/>
        <v>0</v>
      </c>
      <c r="N186" s="153">
        <v>1.9000000000000001E-4</v>
      </c>
      <c r="O186" s="153">
        <f t="shared" si="45"/>
        <v>0</v>
      </c>
      <c r="P186" s="153">
        <v>0</v>
      </c>
      <c r="Q186" s="153">
        <f t="shared" si="46"/>
        <v>0</v>
      </c>
      <c r="R186" s="154" t="s">
        <v>1257</v>
      </c>
      <c r="S186" s="154" t="s">
        <v>1258</v>
      </c>
      <c r="T186" s="154" t="s">
        <v>1258</v>
      </c>
      <c r="U186" s="154">
        <v>0</v>
      </c>
      <c r="V186" s="154">
        <f t="shared" si="47"/>
        <v>0</v>
      </c>
      <c r="W186" s="154"/>
      <c r="X186" s="154" t="s">
        <v>608</v>
      </c>
      <c r="Y186" s="154" t="s">
        <v>282</v>
      </c>
      <c r="Z186" s="144"/>
      <c r="AA186" s="144"/>
      <c r="AB186" s="144"/>
      <c r="AC186" s="144"/>
      <c r="AD186" s="144"/>
      <c r="AE186" s="144"/>
      <c r="AF186" s="144"/>
      <c r="AG186" s="144" t="s">
        <v>1254</v>
      </c>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row>
    <row r="187" spans="1:60" outlineLevel="1" x14ac:dyDescent="0.25">
      <c r="A187" s="173">
        <v>171</v>
      </c>
      <c r="B187" s="174" t="s">
        <v>1611</v>
      </c>
      <c r="C187" s="183" t="s">
        <v>1612</v>
      </c>
      <c r="D187" s="175" t="s">
        <v>340</v>
      </c>
      <c r="E187" s="176">
        <v>20</v>
      </c>
      <c r="F187" s="177">
        <f t="shared" si="40"/>
        <v>0</v>
      </c>
      <c r="G187" s="177">
        <f t="shared" si="41"/>
        <v>0</v>
      </c>
      <c r="H187" s="178"/>
      <c r="I187" s="177">
        <f t="shared" si="42"/>
        <v>0</v>
      </c>
      <c r="J187" s="178"/>
      <c r="K187" s="179">
        <f t="shared" si="43"/>
        <v>0</v>
      </c>
      <c r="L187" s="154">
        <v>21</v>
      </c>
      <c r="M187" s="154">
        <f t="shared" si="44"/>
        <v>0</v>
      </c>
      <c r="N187" s="153">
        <v>0</v>
      </c>
      <c r="O187" s="153">
        <f t="shared" si="45"/>
        <v>0</v>
      </c>
      <c r="P187" s="153">
        <v>0</v>
      </c>
      <c r="Q187" s="153">
        <f t="shared" si="46"/>
        <v>0</v>
      </c>
      <c r="R187" s="154"/>
      <c r="S187" s="154" t="s">
        <v>1258</v>
      </c>
      <c r="T187" s="154" t="s">
        <v>1258</v>
      </c>
      <c r="U187" s="154">
        <v>0.11600000000000001</v>
      </c>
      <c r="V187" s="154">
        <f t="shared" si="47"/>
        <v>2.3199999999999998</v>
      </c>
      <c r="W187" s="154"/>
      <c r="X187" s="154" t="s">
        <v>281</v>
      </c>
      <c r="Y187" s="154" t="s">
        <v>282</v>
      </c>
      <c r="Z187" s="144"/>
      <c r="AA187" s="144"/>
      <c r="AB187" s="144"/>
      <c r="AC187" s="144"/>
      <c r="AD187" s="144"/>
      <c r="AE187" s="144"/>
      <c r="AF187" s="144"/>
      <c r="AG187" s="144" t="s">
        <v>1263</v>
      </c>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row>
    <row r="188" spans="1:60" outlineLevel="1" x14ac:dyDescent="0.25">
      <c r="A188" s="173">
        <v>172</v>
      </c>
      <c r="B188" s="174" t="s">
        <v>1613</v>
      </c>
      <c r="C188" s="183" t="s">
        <v>1614</v>
      </c>
      <c r="D188" s="175" t="s">
        <v>408</v>
      </c>
      <c r="E188" s="176">
        <v>1</v>
      </c>
      <c r="F188" s="177">
        <f t="shared" si="40"/>
        <v>0</v>
      </c>
      <c r="G188" s="177">
        <f t="shared" si="41"/>
        <v>0</v>
      </c>
      <c r="H188" s="178"/>
      <c r="I188" s="177">
        <f t="shared" si="42"/>
        <v>0</v>
      </c>
      <c r="J188" s="178"/>
      <c r="K188" s="179">
        <f t="shared" si="43"/>
        <v>0</v>
      </c>
      <c r="L188" s="154">
        <v>21</v>
      </c>
      <c r="M188" s="154">
        <f t="shared" si="44"/>
        <v>0</v>
      </c>
      <c r="N188" s="153">
        <v>0</v>
      </c>
      <c r="O188" s="153">
        <f t="shared" si="45"/>
        <v>0</v>
      </c>
      <c r="P188" s="153">
        <v>0</v>
      </c>
      <c r="Q188" s="153">
        <f t="shared" si="46"/>
        <v>0</v>
      </c>
      <c r="R188" s="154"/>
      <c r="S188" s="154" t="s">
        <v>1258</v>
      </c>
      <c r="T188" s="154" t="s">
        <v>1258</v>
      </c>
      <c r="U188" s="154">
        <v>0.42416999999999999</v>
      </c>
      <c r="V188" s="154">
        <f t="shared" si="47"/>
        <v>0.42</v>
      </c>
      <c r="W188" s="154"/>
      <c r="X188" s="154" t="s">
        <v>281</v>
      </c>
      <c r="Y188" s="154" t="s">
        <v>282</v>
      </c>
      <c r="Z188" s="144"/>
      <c r="AA188" s="144"/>
      <c r="AB188" s="144"/>
      <c r="AC188" s="144"/>
      <c r="AD188" s="144"/>
      <c r="AE188" s="144"/>
      <c r="AF188" s="144"/>
      <c r="AG188" s="144" t="s">
        <v>1263</v>
      </c>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row>
    <row r="189" spans="1:60" outlineLevel="1" x14ac:dyDescent="0.25">
      <c r="A189" s="173">
        <v>173</v>
      </c>
      <c r="B189" s="174" t="s">
        <v>1615</v>
      </c>
      <c r="C189" s="183" t="s">
        <v>1616</v>
      </c>
      <c r="D189" s="175" t="s">
        <v>489</v>
      </c>
      <c r="E189" s="176">
        <v>14</v>
      </c>
      <c r="F189" s="177">
        <f t="shared" si="40"/>
        <v>0</v>
      </c>
      <c r="G189" s="177">
        <f t="shared" si="41"/>
        <v>0</v>
      </c>
      <c r="H189" s="178"/>
      <c r="I189" s="177">
        <f t="shared" si="42"/>
        <v>0</v>
      </c>
      <c r="J189" s="178"/>
      <c r="K189" s="179">
        <f t="shared" si="43"/>
        <v>0</v>
      </c>
      <c r="L189" s="154">
        <v>21</v>
      </c>
      <c r="M189" s="154">
        <f t="shared" si="44"/>
        <v>0</v>
      </c>
      <c r="N189" s="153">
        <v>0</v>
      </c>
      <c r="O189" s="153">
        <f t="shared" si="45"/>
        <v>0</v>
      </c>
      <c r="P189" s="153">
        <v>0</v>
      </c>
      <c r="Q189" s="153">
        <f t="shared" si="46"/>
        <v>0</v>
      </c>
      <c r="R189" s="154"/>
      <c r="S189" s="154" t="s">
        <v>279</v>
      </c>
      <c r="T189" s="154" t="s">
        <v>280</v>
      </c>
      <c r="U189" s="154">
        <v>0</v>
      </c>
      <c r="V189" s="154">
        <f t="shared" si="47"/>
        <v>0</v>
      </c>
      <c r="W189" s="154"/>
      <c r="X189" s="154" t="s">
        <v>608</v>
      </c>
      <c r="Y189" s="154" t="s">
        <v>282</v>
      </c>
      <c r="Z189" s="144"/>
      <c r="AA189" s="144"/>
      <c r="AB189" s="144"/>
      <c r="AC189" s="144"/>
      <c r="AD189" s="144"/>
      <c r="AE189" s="144"/>
      <c r="AF189" s="144"/>
      <c r="AG189" s="144" t="s">
        <v>1254</v>
      </c>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row>
    <row r="190" spans="1:60" ht="20" outlineLevel="1" x14ac:dyDescent="0.25">
      <c r="A190" s="173">
        <v>174</v>
      </c>
      <c r="B190" s="174" t="s">
        <v>1617</v>
      </c>
      <c r="C190" s="183" t="s">
        <v>1618</v>
      </c>
      <c r="D190" s="175" t="s">
        <v>408</v>
      </c>
      <c r="E190" s="176">
        <v>12</v>
      </c>
      <c r="F190" s="177">
        <f t="shared" si="40"/>
        <v>0</v>
      </c>
      <c r="G190" s="177">
        <f t="shared" si="41"/>
        <v>0</v>
      </c>
      <c r="H190" s="178"/>
      <c r="I190" s="177">
        <f t="shared" si="42"/>
        <v>0</v>
      </c>
      <c r="J190" s="178"/>
      <c r="K190" s="179">
        <f t="shared" si="43"/>
        <v>0</v>
      </c>
      <c r="L190" s="154">
        <v>21</v>
      </c>
      <c r="M190" s="154">
        <f t="shared" si="44"/>
        <v>0</v>
      </c>
      <c r="N190" s="153">
        <v>2.5000000000000001E-4</v>
      </c>
      <c r="O190" s="153">
        <f t="shared" si="45"/>
        <v>0</v>
      </c>
      <c r="P190" s="153">
        <v>0</v>
      </c>
      <c r="Q190" s="153">
        <f t="shared" si="46"/>
        <v>0</v>
      </c>
      <c r="R190" s="154"/>
      <c r="S190" s="154" t="s">
        <v>1258</v>
      </c>
      <c r="T190" s="154" t="s">
        <v>1258</v>
      </c>
      <c r="U190" s="154">
        <v>0.26417000000000002</v>
      </c>
      <c r="V190" s="154">
        <f t="shared" si="47"/>
        <v>3.17</v>
      </c>
      <c r="W190" s="154"/>
      <c r="X190" s="154" t="s">
        <v>281</v>
      </c>
      <c r="Y190" s="154" t="s">
        <v>282</v>
      </c>
      <c r="Z190" s="144"/>
      <c r="AA190" s="144"/>
      <c r="AB190" s="144"/>
      <c r="AC190" s="144"/>
      <c r="AD190" s="144"/>
      <c r="AE190" s="144"/>
      <c r="AF190" s="144"/>
      <c r="AG190" s="144" t="s">
        <v>1263</v>
      </c>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row>
    <row r="191" spans="1:60" outlineLevel="1" x14ac:dyDescent="0.25">
      <c r="A191" s="173">
        <v>175</v>
      </c>
      <c r="B191" s="174" t="s">
        <v>1619</v>
      </c>
      <c r="C191" s="183" t="s">
        <v>1620</v>
      </c>
      <c r="D191" s="175" t="s">
        <v>340</v>
      </c>
      <c r="E191" s="176">
        <v>30</v>
      </c>
      <c r="F191" s="177">
        <f t="shared" si="40"/>
        <v>0</v>
      </c>
      <c r="G191" s="177">
        <f t="shared" si="41"/>
        <v>0</v>
      </c>
      <c r="H191" s="178"/>
      <c r="I191" s="177">
        <f t="shared" si="42"/>
        <v>0</v>
      </c>
      <c r="J191" s="178"/>
      <c r="K191" s="179">
        <f t="shared" si="43"/>
        <v>0</v>
      </c>
      <c r="L191" s="154">
        <v>21</v>
      </c>
      <c r="M191" s="154">
        <f t="shared" si="44"/>
        <v>0</v>
      </c>
      <c r="N191" s="153">
        <v>4.0000000000000003E-5</v>
      </c>
      <c r="O191" s="153">
        <f t="shared" si="45"/>
        <v>0</v>
      </c>
      <c r="P191" s="153">
        <v>0</v>
      </c>
      <c r="Q191" s="153">
        <f t="shared" si="46"/>
        <v>0</v>
      </c>
      <c r="R191" s="154"/>
      <c r="S191" s="154" t="s">
        <v>279</v>
      </c>
      <c r="T191" s="154" t="s">
        <v>280</v>
      </c>
      <c r="U191" s="154">
        <v>0</v>
      </c>
      <c r="V191" s="154">
        <f t="shared" si="47"/>
        <v>0</v>
      </c>
      <c r="W191" s="154"/>
      <c r="X191" s="154" t="s">
        <v>608</v>
      </c>
      <c r="Y191" s="154" t="s">
        <v>282</v>
      </c>
      <c r="Z191" s="144"/>
      <c r="AA191" s="144"/>
      <c r="AB191" s="144"/>
      <c r="AC191" s="144"/>
      <c r="AD191" s="144"/>
      <c r="AE191" s="144"/>
      <c r="AF191" s="144"/>
      <c r="AG191" s="144" t="s">
        <v>1254</v>
      </c>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row>
    <row r="192" spans="1:60" outlineLevel="1" x14ac:dyDescent="0.25">
      <c r="A192" s="173">
        <v>176</v>
      </c>
      <c r="B192" s="174" t="s">
        <v>1621</v>
      </c>
      <c r="C192" s="183" t="s">
        <v>1622</v>
      </c>
      <c r="D192" s="175" t="s">
        <v>340</v>
      </c>
      <c r="E192" s="176">
        <v>30</v>
      </c>
      <c r="F192" s="177">
        <f t="shared" si="40"/>
        <v>0</v>
      </c>
      <c r="G192" s="177">
        <f t="shared" si="41"/>
        <v>0</v>
      </c>
      <c r="H192" s="178"/>
      <c r="I192" s="177">
        <f t="shared" si="42"/>
        <v>0</v>
      </c>
      <c r="J192" s="178"/>
      <c r="K192" s="179">
        <f t="shared" si="43"/>
        <v>0</v>
      </c>
      <c r="L192" s="154">
        <v>21</v>
      </c>
      <c r="M192" s="154">
        <f t="shared" si="44"/>
        <v>0</v>
      </c>
      <c r="N192" s="153">
        <v>0</v>
      </c>
      <c r="O192" s="153">
        <f t="shared" si="45"/>
        <v>0</v>
      </c>
      <c r="P192" s="153">
        <v>0</v>
      </c>
      <c r="Q192" s="153">
        <f t="shared" si="46"/>
        <v>0</v>
      </c>
      <c r="R192" s="154"/>
      <c r="S192" s="154" t="s">
        <v>1258</v>
      </c>
      <c r="T192" s="154" t="s">
        <v>1258</v>
      </c>
      <c r="U192" s="154">
        <v>9.0499999999999997E-2</v>
      </c>
      <c r="V192" s="154">
        <f t="shared" si="47"/>
        <v>2.72</v>
      </c>
      <c r="W192" s="154"/>
      <c r="X192" s="154" t="s">
        <v>281</v>
      </c>
      <c r="Y192" s="154" t="s">
        <v>282</v>
      </c>
      <c r="Z192" s="144"/>
      <c r="AA192" s="144"/>
      <c r="AB192" s="144"/>
      <c r="AC192" s="144"/>
      <c r="AD192" s="144"/>
      <c r="AE192" s="144"/>
      <c r="AF192" s="144"/>
      <c r="AG192" s="144" t="s">
        <v>1263</v>
      </c>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row>
    <row r="193" spans="1:60" outlineLevel="1" x14ac:dyDescent="0.25">
      <c r="A193" s="173">
        <v>177</v>
      </c>
      <c r="B193" s="174" t="s">
        <v>1623</v>
      </c>
      <c r="C193" s="183" t="s">
        <v>1624</v>
      </c>
      <c r="D193" s="175" t="s">
        <v>340</v>
      </c>
      <c r="E193" s="176">
        <v>130</v>
      </c>
      <c r="F193" s="177">
        <f t="shared" si="40"/>
        <v>0</v>
      </c>
      <c r="G193" s="177">
        <f t="shared" si="41"/>
        <v>0</v>
      </c>
      <c r="H193" s="178"/>
      <c r="I193" s="177">
        <f t="shared" si="42"/>
        <v>0</v>
      </c>
      <c r="J193" s="178"/>
      <c r="K193" s="179">
        <f t="shared" si="43"/>
        <v>0</v>
      </c>
      <c r="L193" s="154">
        <v>21</v>
      </c>
      <c r="M193" s="154">
        <f t="shared" si="44"/>
        <v>0</v>
      </c>
      <c r="N193" s="153">
        <v>6.0000000000000002E-5</v>
      </c>
      <c r="O193" s="153">
        <f t="shared" si="45"/>
        <v>0.01</v>
      </c>
      <c r="P193" s="153">
        <v>0</v>
      </c>
      <c r="Q193" s="153">
        <f t="shared" si="46"/>
        <v>0</v>
      </c>
      <c r="R193" s="154" t="s">
        <v>1257</v>
      </c>
      <c r="S193" s="154" t="s">
        <v>1258</v>
      </c>
      <c r="T193" s="154" t="s">
        <v>1258</v>
      </c>
      <c r="U193" s="154">
        <v>0</v>
      </c>
      <c r="V193" s="154">
        <f t="shared" si="47"/>
        <v>0</v>
      </c>
      <c r="W193" s="154"/>
      <c r="X193" s="154" t="s">
        <v>608</v>
      </c>
      <c r="Y193" s="154" t="s">
        <v>282</v>
      </c>
      <c r="Z193" s="144"/>
      <c r="AA193" s="144"/>
      <c r="AB193" s="144"/>
      <c r="AC193" s="144"/>
      <c r="AD193" s="144"/>
      <c r="AE193" s="144"/>
      <c r="AF193" s="144"/>
      <c r="AG193" s="144" t="s">
        <v>1254</v>
      </c>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row>
    <row r="194" spans="1:60" outlineLevel="1" x14ac:dyDescent="0.25">
      <c r="A194" s="173">
        <v>178</v>
      </c>
      <c r="B194" s="174" t="s">
        <v>1625</v>
      </c>
      <c r="C194" s="183" t="s">
        <v>1626</v>
      </c>
      <c r="D194" s="175" t="s">
        <v>340</v>
      </c>
      <c r="E194" s="176">
        <v>130</v>
      </c>
      <c r="F194" s="177">
        <f t="shared" si="40"/>
        <v>0</v>
      </c>
      <c r="G194" s="177">
        <f t="shared" si="41"/>
        <v>0</v>
      </c>
      <c r="H194" s="178"/>
      <c r="I194" s="177">
        <f t="shared" si="42"/>
        <v>0</v>
      </c>
      <c r="J194" s="178"/>
      <c r="K194" s="179">
        <f t="shared" si="43"/>
        <v>0</v>
      </c>
      <c r="L194" s="154">
        <v>21</v>
      </c>
      <c r="M194" s="154">
        <f t="shared" si="44"/>
        <v>0</v>
      </c>
      <c r="N194" s="153">
        <v>0</v>
      </c>
      <c r="O194" s="153">
        <f t="shared" si="45"/>
        <v>0</v>
      </c>
      <c r="P194" s="153">
        <v>0</v>
      </c>
      <c r="Q194" s="153">
        <f t="shared" si="46"/>
        <v>0</v>
      </c>
      <c r="R194" s="154"/>
      <c r="S194" s="154" t="s">
        <v>1258</v>
      </c>
      <c r="T194" s="154" t="s">
        <v>1258</v>
      </c>
      <c r="U194" s="154">
        <v>9.0499999999999997E-2</v>
      </c>
      <c r="V194" s="154">
        <f t="shared" si="47"/>
        <v>11.77</v>
      </c>
      <c r="W194" s="154"/>
      <c r="X194" s="154" t="s">
        <v>281</v>
      </c>
      <c r="Y194" s="154" t="s">
        <v>282</v>
      </c>
      <c r="Z194" s="144"/>
      <c r="AA194" s="144"/>
      <c r="AB194" s="144"/>
      <c r="AC194" s="144"/>
      <c r="AD194" s="144"/>
      <c r="AE194" s="144"/>
      <c r="AF194" s="144"/>
      <c r="AG194" s="144" t="s">
        <v>1263</v>
      </c>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row>
    <row r="195" spans="1:60" outlineLevel="1" x14ac:dyDescent="0.25">
      <c r="A195" s="173">
        <v>179</v>
      </c>
      <c r="B195" s="174" t="s">
        <v>1627</v>
      </c>
      <c r="C195" s="183" t="s">
        <v>1628</v>
      </c>
      <c r="D195" s="175" t="s">
        <v>340</v>
      </c>
      <c r="E195" s="176">
        <v>85</v>
      </c>
      <c r="F195" s="177">
        <f t="shared" si="40"/>
        <v>0</v>
      </c>
      <c r="G195" s="177">
        <f t="shared" si="41"/>
        <v>0</v>
      </c>
      <c r="H195" s="178"/>
      <c r="I195" s="177">
        <f t="shared" si="42"/>
        <v>0</v>
      </c>
      <c r="J195" s="178"/>
      <c r="K195" s="179">
        <f t="shared" si="43"/>
        <v>0</v>
      </c>
      <c r="L195" s="154">
        <v>21</v>
      </c>
      <c r="M195" s="154">
        <f t="shared" si="44"/>
        <v>0</v>
      </c>
      <c r="N195" s="153">
        <v>1.7000000000000001E-4</v>
      </c>
      <c r="O195" s="153">
        <f t="shared" si="45"/>
        <v>0.01</v>
      </c>
      <c r="P195" s="153">
        <v>0</v>
      </c>
      <c r="Q195" s="153">
        <f t="shared" si="46"/>
        <v>0</v>
      </c>
      <c r="R195" s="154" t="s">
        <v>1257</v>
      </c>
      <c r="S195" s="154" t="s">
        <v>1258</v>
      </c>
      <c r="T195" s="154" t="s">
        <v>1258</v>
      </c>
      <c r="U195" s="154">
        <v>0</v>
      </c>
      <c r="V195" s="154">
        <f t="shared" si="47"/>
        <v>0</v>
      </c>
      <c r="W195" s="154"/>
      <c r="X195" s="154" t="s">
        <v>608</v>
      </c>
      <c r="Y195" s="154" t="s">
        <v>282</v>
      </c>
      <c r="Z195" s="144"/>
      <c r="AA195" s="144"/>
      <c r="AB195" s="144"/>
      <c r="AC195" s="144"/>
      <c r="AD195" s="144"/>
      <c r="AE195" s="144"/>
      <c r="AF195" s="144"/>
      <c r="AG195" s="144" t="s">
        <v>1254</v>
      </c>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row>
    <row r="196" spans="1:60" outlineLevel="1" x14ac:dyDescent="0.25">
      <c r="A196" s="173">
        <v>180</v>
      </c>
      <c r="B196" s="174" t="s">
        <v>1629</v>
      </c>
      <c r="C196" s="183" t="s">
        <v>1630</v>
      </c>
      <c r="D196" s="175" t="s">
        <v>340</v>
      </c>
      <c r="E196" s="176">
        <v>85</v>
      </c>
      <c r="F196" s="177">
        <f t="shared" si="40"/>
        <v>0</v>
      </c>
      <c r="G196" s="177">
        <f t="shared" si="41"/>
        <v>0</v>
      </c>
      <c r="H196" s="178"/>
      <c r="I196" s="177">
        <f t="shared" si="42"/>
        <v>0</v>
      </c>
      <c r="J196" s="178"/>
      <c r="K196" s="179">
        <f t="shared" si="43"/>
        <v>0</v>
      </c>
      <c r="L196" s="154">
        <v>21</v>
      </c>
      <c r="M196" s="154">
        <f t="shared" si="44"/>
        <v>0</v>
      </c>
      <c r="N196" s="153">
        <v>0</v>
      </c>
      <c r="O196" s="153">
        <f t="shared" si="45"/>
        <v>0</v>
      </c>
      <c r="P196" s="153">
        <v>0</v>
      </c>
      <c r="Q196" s="153">
        <f t="shared" si="46"/>
        <v>0</v>
      </c>
      <c r="R196" s="154"/>
      <c r="S196" s="154" t="s">
        <v>1258</v>
      </c>
      <c r="T196" s="154" t="s">
        <v>1258</v>
      </c>
      <c r="U196" s="154">
        <v>9.1219999999999996E-2</v>
      </c>
      <c r="V196" s="154">
        <f t="shared" si="47"/>
        <v>7.75</v>
      </c>
      <c r="W196" s="154"/>
      <c r="X196" s="154" t="s">
        <v>281</v>
      </c>
      <c r="Y196" s="154" t="s">
        <v>282</v>
      </c>
      <c r="Z196" s="144"/>
      <c r="AA196" s="144"/>
      <c r="AB196" s="144"/>
      <c r="AC196" s="144"/>
      <c r="AD196" s="144"/>
      <c r="AE196" s="144"/>
      <c r="AF196" s="144"/>
      <c r="AG196" s="144" t="s">
        <v>1263</v>
      </c>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row>
    <row r="197" spans="1:60" outlineLevel="1" x14ac:dyDescent="0.25">
      <c r="A197" s="173">
        <v>181</v>
      </c>
      <c r="B197" s="174" t="s">
        <v>1631</v>
      </c>
      <c r="C197" s="183" t="s">
        <v>1632</v>
      </c>
      <c r="D197" s="175" t="s">
        <v>340</v>
      </c>
      <c r="E197" s="176">
        <v>6</v>
      </c>
      <c r="F197" s="177">
        <f t="shared" si="40"/>
        <v>0</v>
      </c>
      <c r="G197" s="177">
        <f t="shared" si="41"/>
        <v>0</v>
      </c>
      <c r="H197" s="178"/>
      <c r="I197" s="177">
        <f t="shared" si="42"/>
        <v>0</v>
      </c>
      <c r="J197" s="178"/>
      <c r="K197" s="179">
        <f t="shared" si="43"/>
        <v>0</v>
      </c>
      <c r="L197" s="154">
        <v>21</v>
      </c>
      <c r="M197" s="154">
        <f t="shared" si="44"/>
        <v>0</v>
      </c>
      <c r="N197" s="153">
        <v>2.5999999999999998E-4</v>
      </c>
      <c r="O197" s="153">
        <f t="shared" si="45"/>
        <v>0</v>
      </c>
      <c r="P197" s="153">
        <v>0</v>
      </c>
      <c r="Q197" s="153">
        <f t="shared" si="46"/>
        <v>0</v>
      </c>
      <c r="R197" s="154" t="s">
        <v>1257</v>
      </c>
      <c r="S197" s="154" t="s">
        <v>1258</v>
      </c>
      <c r="T197" s="154" t="s">
        <v>1258</v>
      </c>
      <c r="U197" s="154">
        <v>0</v>
      </c>
      <c r="V197" s="154">
        <f t="shared" si="47"/>
        <v>0</v>
      </c>
      <c r="W197" s="154"/>
      <c r="X197" s="154" t="s">
        <v>608</v>
      </c>
      <c r="Y197" s="154" t="s">
        <v>282</v>
      </c>
      <c r="Z197" s="144"/>
      <c r="AA197" s="144"/>
      <c r="AB197" s="144"/>
      <c r="AC197" s="144"/>
      <c r="AD197" s="144"/>
      <c r="AE197" s="144"/>
      <c r="AF197" s="144"/>
      <c r="AG197" s="144" t="s">
        <v>1254</v>
      </c>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row>
    <row r="198" spans="1:60" outlineLevel="1" x14ac:dyDescent="0.25">
      <c r="A198" s="173">
        <v>182</v>
      </c>
      <c r="B198" s="174" t="s">
        <v>1633</v>
      </c>
      <c r="C198" s="183" t="s">
        <v>1634</v>
      </c>
      <c r="D198" s="175" t="s">
        <v>340</v>
      </c>
      <c r="E198" s="176">
        <v>6</v>
      </c>
      <c r="F198" s="177">
        <f t="shared" si="40"/>
        <v>0</v>
      </c>
      <c r="G198" s="177">
        <f t="shared" si="41"/>
        <v>0</v>
      </c>
      <c r="H198" s="178"/>
      <c r="I198" s="177">
        <f t="shared" si="42"/>
        <v>0</v>
      </c>
      <c r="J198" s="178"/>
      <c r="K198" s="179">
        <f t="shared" si="43"/>
        <v>0</v>
      </c>
      <c r="L198" s="154">
        <v>21</v>
      </c>
      <c r="M198" s="154">
        <f t="shared" si="44"/>
        <v>0</v>
      </c>
      <c r="N198" s="153">
        <v>0</v>
      </c>
      <c r="O198" s="153">
        <f t="shared" si="45"/>
        <v>0</v>
      </c>
      <c r="P198" s="153">
        <v>0</v>
      </c>
      <c r="Q198" s="153">
        <f t="shared" si="46"/>
        <v>0</v>
      </c>
      <c r="R198" s="154"/>
      <c r="S198" s="154" t="s">
        <v>1258</v>
      </c>
      <c r="T198" s="154" t="s">
        <v>1258</v>
      </c>
      <c r="U198" s="154">
        <v>9.1219999999999996E-2</v>
      </c>
      <c r="V198" s="154">
        <f t="shared" si="47"/>
        <v>0.55000000000000004</v>
      </c>
      <c r="W198" s="154"/>
      <c r="X198" s="154" t="s">
        <v>281</v>
      </c>
      <c r="Y198" s="154" t="s">
        <v>282</v>
      </c>
      <c r="Z198" s="144"/>
      <c r="AA198" s="144"/>
      <c r="AB198" s="144"/>
      <c r="AC198" s="144"/>
      <c r="AD198" s="144"/>
      <c r="AE198" s="144"/>
      <c r="AF198" s="144"/>
      <c r="AG198" s="144" t="s">
        <v>1263</v>
      </c>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row>
    <row r="199" spans="1:60" outlineLevel="1" x14ac:dyDescent="0.25">
      <c r="A199" s="173">
        <v>183</v>
      </c>
      <c r="B199" s="174" t="s">
        <v>1635</v>
      </c>
      <c r="C199" s="183" t="s">
        <v>1636</v>
      </c>
      <c r="D199" s="175" t="s">
        <v>340</v>
      </c>
      <c r="E199" s="176">
        <v>63</v>
      </c>
      <c r="F199" s="177">
        <f t="shared" si="40"/>
        <v>0</v>
      </c>
      <c r="G199" s="177">
        <f t="shared" si="41"/>
        <v>0</v>
      </c>
      <c r="H199" s="178"/>
      <c r="I199" s="177">
        <f t="shared" si="42"/>
        <v>0</v>
      </c>
      <c r="J199" s="178"/>
      <c r="K199" s="179">
        <f t="shared" si="43"/>
        <v>0</v>
      </c>
      <c r="L199" s="154">
        <v>21</v>
      </c>
      <c r="M199" s="154">
        <f t="shared" si="44"/>
        <v>0</v>
      </c>
      <c r="N199" s="153">
        <v>2.9999999999999997E-4</v>
      </c>
      <c r="O199" s="153">
        <f t="shared" si="45"/>
        <v>0.02</v>
      </c>
      <c r="P199" s="153">
        <v>0</v>
      </c>
      <c r="Q199" s="153">
        <f t="shared" si="46"/>
        <v>0</v>
      </c>
      <c r="R199" s="154" t="s">
        <v>1257</v>
      </c>
      <c r="S199" s="154" t="s">
        <v>1258</v>
      </c>
      <c r="T199" s="154" t="s">
        <v>1258</v>
      </c>
      <c r="U199" s="154">
        <v>0</v>
      </c>
      <c r="V199" s="154">
        <f t="shared" si="47"/>
        <v>0</v>
      </c>
      <c r="W199" s="154"/>
      <c r="X199" s="154" t="s">
        <v>608</v>
      </c>
      <c r="Y199" s="154" t="s">
        <v>282</v>
      </c>
      <c r="Z199" s="144"/>
      <c r="AA199" s="144"/>
      <c r="AB199" s="144"/>
      <c r="AC199" s="144"/>
      <c r="AD199" s="144"/>
      <c r="AE199" s="144"/>
      <c r="AF199" s="144"/>
      <c r="AG199" s="144" t="s">
        <v>1254</v>
      </c>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row>
    <row r="200" spans="1:60" outlineLevel="1" x14ac:dyDescent="0.25">
      <c r="A200" s="173">
        <v>184</v>
      </c>
      <c r="B200" s="174" t="s">
        <v>1637</v>
      </c>
      <c r="C200" s="183" t="s">
        <v>1638</v>
      </c>
      <c r="D200" s="175" t="s">
        <v>340</v>
      </c>
      <c r="E200" s="176">
        <v>63</v>
      </c>
      <c r="F200" s="177">
        <f t="shared" si="40"/>
        <v>0</v>
      </c>
      <c r="G200" s="177">
        <f t="shared" si="41"/>
        <v>0</v>
      </c>
      <c r="H200" s="178"/>
      <c r="I200" s="177">
        <f t="shared" si="42"/>
        <v>0</v>
      </c>
      <c r="J200" s="178"/>
      <c r="K200" s="179">
        <f t="shared" si="43"/>
        <v>0</v>
      </c>
      <c r="L200" s="154">
        <v>21</v>
      </c>
      <c r="M200" s="154">
        <f t="shared" si="44"/>
        <v>0</v>
      </c>
      <c r="N200" s="153">
        <v>0</v>
      </c>
      <c r="O200" s="153">
        <f t="shared" si="45"/>
        <v>0</v>
      </c>
      <c r="P200" s="153">
        <v>0</v>
      </c>
      <c r="Q200" s="153">
        <f t="shared" si="46"/>
        <v>0</v>
      </c>
      <c r="R200" s="154"/>
      <c r="S200" s="154" t="s">
        <v>1258</v>
      </c>
      <c r="T200" s="154" t="s">
        <v>1258</v>
      </c>
      <c r="U200" s="154">
        <v>9.955E-2</v>
      </c>
      <c r="V200" s="154">
        <f t="shared" si="47"/>
        <v>6.27</v>
      </c>
      <c r="W200" s="154"/>
      <c r="X200" s="154" t="s">
        <v>281</v>
      </c>
      <c r="Y200" s="154" t="s">
        <v>282</v>
      </c>
      <c r="Z200" s="144"/>
      <c r="AA200" s="144"/>
      <c r="AB200" s="144"/>
      <c r="AC200" s="144"/>
      <c r="AD200" s="144"/>
      <c r="AE200" s="144"/>
      <c r="AF200" s="144"/>
      <c r="AG200" s="144" t="s">
        <v>1263</v>
      </c>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row>
    <row r="201" spans="1:60" outlineLevel="1" x14ac:dyDescent="0.25">
      <c r="A201" s="173">
        <v>185</v>
      </c>
      <c r="B201" s="174" t="s">
        <v>1639</v>
      </c>
      <c r="C201" s="183" t="s">
        <v>1640</v>
      </c>
      <c r="D201" s="175" t="s">
        <v>340</v>
      </c>
      <c r="E201" s="176">
        <v>85</v>
      </c>
      <c r="F201" s="177">
        <f t="shared" si="40"/>
        <v>0</v>
      </c>
      <c r="G201" s="177">
        <f t="shared" si="41"/>
        <v>0</v>
      </c>
      <c r="H201" s="178"/>
      <c r="I201" s="177">
        <f t="shared" si="42"/>
        <v>0</v>
      </c>
      <c r="J201" s="178"/>
      <c r="K201" s="179">
        <f t="shared" si="43"/>
        <v>0</v>
      </c>
      <c r="L201" s="154">
        <v>21</v>
      </c>
      <c r="M201" s="154">
        <f t="shared" si="44"/>
        <v>0</v>
      </c>
      <c r="N201" s="153">
        <v>2.0000000000000001E-4</v>
      </c>
      <c r="O201" s="153">
        <f t="shared" si="45"/>
        <v>0.02</v>
      </c>
      <c r="P201" s="153">
        <v>0</v>
      </c>
      <c r="Q201" s="153">
        <f t="shared" si="46"/>
        <v>0</v>
      </c>
      <c r="R201" s="154" t="s">
        <v>1257</v>
      </c>
      <c r="S201" s="154" t="s">
        <v>1258</v>
      </c>
      <c r="T201" s="154" t="s">
        <v>1258</v>
      </c>
      <c r="U201" s="154">
        <v>0</v>
      </c>
      <c r="V201" s="154">
        <f t="shared" si="47"/>
        <v>0</v>
      </c>
      <c r="W201" s="154"/>
      <c r="X201" s="154" t="s">
        <v>608</v>
      </c>
      <c r="Y201" s="154" t="s">
        <v>282</v>
      </c>
      <c r="Z201" s="144"/>
      <c r="AA201" s="144"/>
      <c r="AB201" s="144"/>
      <c r="AC201" s="144"/>
      <c r="AD201" s="144"/>
      <c r="AE201" s="144"/>
      <c r="AF201" s="144"/>
      <c r="AG201" s="144" t="s">
        <v>1254</v>
      </c>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row>
    <row r="202" spans="1:60" outlineLevel="1" x14ac:dyDescent="0.25">
      <c r="A202" s="173">
        <v>186</v>
      </c>
      <c r="B202" s="174" t="s">
        <v>1641</v>
      </c>
      <c r="C202" s="183" t="s">
        <v>1642</v>
      </c>
      <c r="D202" s="175" t="s">
        <v>340</v>
      </c>
      <c r="E202" s="176">
        <v>85</v>
      </c>
      <c r="F202" s="177">
        <f t="shared" si="40"/>
        <v>0</v>
      </c>
      <c r="G202" s="177">
        <f t="shared" si="41"/>
        <v>0</v>
      </c>
      <c r="H202" s="178"/>
      <c r="I202" s="177">
        <f t="shared" si="42"/>
        <v>0</v>
      </c>
      <c r="J202" s="178"/>
      <c r="K202" s="179">
        <f t="shared" si="43"/>
        <v>0</v>
      </c>
      <c r="L202" s="154">
        <v>21</v>
      </c>
      <c r="M202" s="154">
        <f t="shared" si="44"/>
        <v>0</v>
      </c>
      <c r="N202" s="153">
        <v>0</v>
      </c>
      <c r="O202" s="153">
        <f t="shared" si="45"/>
        <v>0</v>
      </c>
      <c r="P202" s="153">
        <v>0</v>
      </c>
      <c r="Q202" s="153">
        <f t="shared" si="46"/>
        <v>0</v>
      </c>
      <c r="R202" s="154"/>
      <c r="S202" s="154" t="s">
        <v>1258</v>
      </c>
      <c r="T202" s="154" t="s">
        <v>1258</v>
      </c>
      <c r="U202" s="154">
        <v>9.955E-2</v>
      </c>
      <c r="V202" s="154">
        <f t="shared" si="47"/>
        <v>8.4600000000000009</v>
      </c>
      <c r="W202" s="154"/>
      <c r="X202" s="154" t="s">
        <v>281</v>
      </c>
      <c r="Y202" s="154" t="s">
        <v>282</v>
      </c>
      <c r="Z202" s="144"/>
      <c r="AA202" s="144"/>
      <c r="AB202" s="144"/>
      <c r="AC202" s="144"/>
      <c r="AD202" s="144"/>
      <c r="AE202" s="144"/>
      <c r="AF202" s="144"/>
      <c r="AG202" s="144" t="s">
        <v>1263</v>
      </c>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row>
    <row r="203" spans="1:60" outlineLevel="1" x14ac:dyDescent="0.25">
      <c r="A203" s="173">
        <v>187</v>
      </c>
      <c r="B203" s="174" t="s">
        <v>1643</v>
      </c>
      <c r="C203" s="183" t="s">
        <v>1644</v>
      </c>
      <c r="D203" s="175" t="s">
        <v>340</v>
      </c>
      <c r="E203" s="176">
        <v>65</v>
      </c>
      <c r="F203" s="177">
        <f t="shared" si="40"/>
        <v>0</v>
      </c>
      <c r="G203" s="177">
        <f t="shared" si="41"/>
        <v>0</v>
      </c>
      <c r="H203" s="178"/>
      <c r="I203" s="177">
        <f t="shared" si="42"/>
        <v>0</v>
      </c>
      <c r="J203" s="178"/>
      <c r="K203" s="179">
        <f t="shared" si="43"/>
        <v>0</v>
      </c>
      <c r="L203" s="154">
        <v>21</v>
      </c>
      <c r="M203" s="154">
        <f t="shared" si="44"/>
        <v>0</v>
      </c>
      <c r="N203" s="153">
        <v>2.1000000000000001E-4</v>
      </c>
      <c r="O203" s="153">
        <f t="shared" si="45"/>
        <v>0.01</v>
      </c>
      <c r="P203" s="153">
        <v>0</v>
      </c>
      <c r="Q203" s="153">
        <f t="shared" si="46"/>
        <v>0</v>
      </c>
      <c r="R203" s="154" t="s">
        <v>1257</v>
      </c>
      <c r="S203" s="154" t="s">
        <v>1258</v>
      </c>
      <c r="T203" s="154" t="s">
        <v>1258</v>
      </c>
      <c r="U203" s="154">
        <v>0</v>
      </c>
      <c r="V203" s="154">
        <f t="shared" si="47"/>
        <v>0</v>
      </c>
      <c r="W203" s="154"/>
      <c r="X203" s="154" t="s">
        <v>608</v>
      </c>
      <c r="Y203" s="154" t="s">
        <v>282</v>
      </c>
      <c r="Z203" s="144"/>
      <c r="AA203" s="144"/>
      <c r="AB203" s="144"/>
      <c r="AC203" s="144"/>
      <c r="AD203" s="144"/>
      <c r="AE203" s="144"/>
      <c r="AF203" s="144"/>
      <c r="AG203" s="144" t="s">
        <v>1254</v>
      </c>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row>
    <row r="204" spans="1:60" outlineLevel="1" x14ac:dyDescent="0.25">
      <c r="A204" s="173">
        <v>188</v>
      </c>
      <c r="B204" s="174" t="s">
        <v>1645</v>
      </c>
      <c r="C204" s="183" t="s">
        <v>1646</v>
      </c>
      <c r="D204" s="175" t="s">
        <v>340</v>
      </c>
      <c r="E204" s="176">
        <v>65</v>
      </c>
      <c r="F204" s="177">
        <f t="shared" si="40"/>
        <v>0</v>
      </c>
      <c r="G204" s="177">
        <f t="shared" si="41"/>
        <v>0</v>
      </c>
      <c r="H204" s="178"/>
      <c r="I204" s="177">
        <f t="shared" si="42"/>
        <v>0</v>
      </c>
      <c r="J204" s="178"/>
      <c r="K204" s="179">
        <f t="shared" si="43"/>
        <v>0</v>
      </c>
      <c r="L204" s="154">
        <v>21</v>
      </c>
      <c r="M204" s="154">
        <f t="shared" si="44"/>
        <v>0</v>
      </c>
      <c r="N204" s="153">
        <v>0</v>
      </c>
      <c r="O204" s="153">
        <f t="shared" si="45"/>
        <v>0</v>
      </c>
      <c r="P204" s="153">
        <v>0</v>
      </c>
      <c r="Q204" s="153">
        <f t="shared" si="46"/>
        <v>0</v>
      </c>
      <c r="R204" s="154"/>
      <c r="S204" s="154" t="s">
        <v>1258</v>
      </c>
      <c r="T204" s="154" t="s">
        <v>1258</v>
      </c>
      <c r="U204" s="154">
        <v>9.955E-2</v>
      </c>
      <c r="V204" s="154">
        <f t="shared" si="47"/>
        <v>6.47</v>
      </c>
      <c r="W204" s="154"/>
      <c r="X204" s="154" t="s">
        <v>281</v>
      </c>
      <c r="Y204" s="154" t="s">
        <v>282</v>
      </c>
      <c r="Z204" s="144"/>
      <c r="AA204" s="144"/>
      <c r="AB204" s="144"/>
      <c r="AC204" s="144"/>
      <c r="AD204" s="144"/>
      <c r="AE204" s="144"/>
      <c r="AF204" s="144"/>
      <c r="AG204" s="144" t="s">
        <v>1263</v>
      </c>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row>
    <row r="205" spans="1:60" outlineLevel="1" x14ac:dyDescent="0.25">
      <c r="A205" s="173">
        <v>189</v>
      </c>
      <c r="B205" s="174" t="s">
        <v>1647</v>
      </c>
      <c r="C205" s="183" t="s">
        <v>1648</v>
      </c>
      <c r="D205" s="175" t="s">
        <v>340</v>
      </c>
      <c r="E205" s="176">
        <v>95</v>
      </c>
      <c r="F205" s="177">
        <f t="shared" si="40"/>
        <v>0</v>
      </c>
      <c r="G205" s="177">
        <f t="shared" si="41"/>
        <v>0</v>
      </c>
      <c r="H205" s="178"/>
      <c r="I205" s="177">
        <f t="shared" si="42"/>
        <v>0</v>
      </c>
      <c r="J205" s="178"/>
      <c r="K205" s="179">
        <f t="shared" si="43"/>
        <v>0</v>
      </c>
      <c r="L205" s="154">
        <v>21</v>
      </c>
      <c r="M205" s="154">
        <f t="shared" si="44"/>
        <v>0</v>
      </c>
      <c r="N205" s="153">
        <v>1.4999999999999999E-4</v>
      </c>
      <c r="O205" s="153">
        <f t="shared" si="45"/>
        <v>0.01</v>
      </c>
      <c r="P205" s="153">
        <v>0</v>
      </c>
      <c r="Q205" s="153">
        <f t="shared" si="46"/>
        <v>0</v>
      </c>
      <c r="R205" s="154" t="s">
        <v>1257</v>
      </c>
      <c r="S205" s="154" t="s">
        <v>1258</v>
      </c>
      <c r="T205" s="154" t="s">
        <v>1258</v>
      </c>
      <c r="U205" s="154">
        <v>0</v>
      </c>
      <c r="V205" s="154">
        <f t="shared" si="47"/>
        <v>0</v>
      </c>
      <c r="W205" s="154"/>
      <c r="X205" s="154" t="s">
        <v>608</v>
      </c>
      <c r="Y205" s="154" t="s">
        <v>282</v>
      </c>
      <c r="Z205" s="144"/>
      <c r="AA205" s="144"/>
      <c r="AB205" s="144"/>
      <c r="AC205" s="144"/>
      <c r="AD205" s="144"/>
      <c r="AE205" s="144"/>
      <c r="AF205" s="144"/>
      <c r="AG205" s="144" t="s">
        <v>1254</v>
      </c>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row>
    <row r="206" spans="1:60" outlineLevel="1" x14ac:dyDescent="0.25">
      <c r="A206" s="173">
        <v>190</v>
      </c>
      <c r="B206" s="174" t="s">
        <v>1649</v>
      </c>
      <c r="C206" s="183" t="s">
        <v>1650</v>
      </c>
      <c r="D206" s="175" t="s">
        <v>340</v>
      </c>
      <c r="E206" s="176">
        <v>20</v>
      </c>
      <c r="F206" s="177">
        <f t="shared" si="40"/>
        <v>0</v>
      </c>
      <c r="G206" s="177">
        <f t="shared" si="41"/>
        <v>0</v>
      </c>
      <c r="H206" s="178"/>
      <c r="I206" s="177">
        <f t="shared" si="42"/>
        <v>0</v>
      </c>
      <c r="J206" s="178"/>
      <c r="K206" s="179">
        <f t="shared" si="43"/>
        <v>0</v>
      </c>
      <c r="L206" s="154">
        <v>21</v>
      </c>
      <c r="M206" s="154">
        <f t="shared" si="44"/>
        <v>0</v>
      </c>
      <c r="N206" s="153">
        <v>1.6000000000000001E-4</v>
      </c>
      <c r="O206" s="153">
        <f t="shared" si="45"/>
        <v>0</v>
      </c>
      <c r="P206" s="153">
        <v>0</v>
      </c>
      <c r="Q206" s="153">
        <f t="shared" si="46"/>
        <v>0</v>
      </c>
      <c r="R206" s="154" t="s">
        <v>1257</v>
      </c>
      <c r="S206" s="154" t="s">
        <v>1258</v>
      </c>
      <c r="T206" s="154" t="s">
        <v>1258</v>
      </c>
      <c r="U206" s="154">
        <v>0</v>
      </c>
      <c r="V206" s="154">
        <f t="shared" si="47"/>
        <v>0</v>
      </c>
      <c r="W206" s="154"/>
      <c r="X206" s="154" t="s">
        <v>608</v>
      </c>
      <c r="Y206" s="154" t="s">
        <v>282</v>
      </c>
      <c r="Z206" s="144"/>
      <c r="AA206" s="144"/>
      <c r="AB206" s="144"/>
      <c r="AC206" s="144"/>
      <c r="AD206" s="144"/>
      <c r="AE206" s="144"/>
      <c r="AF206" s="144"/>
      <c r="AG206" s="144" t="s">
        <v>1254</v>
      </c>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row>
    <row r="207" spans="1:60" outlineLevel="1" x14ac:dyDescent="0.25">
      <c r="A207" s="173">
        <v>191</v>
      </c>
      <c r="B207" s="174" t="s">
        <v>1651</v>
      </c>
      <c r="C207" s="183" t="s">
        <v>1652</v>
      </c>
      <c r="D207" s="175" t="s">
        <v>340</v>
      </c>
      <c r="E207" s="176">
        <v>115</v>
      </c>
      <c r="F207" s="177">
        <f t="shared" si="40"/>
        <v>0</v>
      </c>
      <c r="G207" s="177">
        <f t="shared" si="41"/>
        <v>0</v>
      </c>
      <c r="H207" s="178"/>
      <c r="I207" s="177">
        <f t="shared" si="42"/>
        <v>0</v>
      </c>
      <c r="J207" s="178"/>
      <c r="K207" s="179">
        <f t="shared" si="43"/>
        <v>0</v>
      </c>
      <c r="L207" s="154">
        <v>21</v>
      </c>
      <c r="M207" s="154">
        <f t="shared" si="44"/>
        <v>0</v>
      </c>
      <c r="N207" s="153">
        <v>0</v>
      </c>
      <c r="O207" s="153">
        <f t="shared" si="45"/>
        <v>0</v>
      </c>
      <c r="P207" s="153">
        <v>0</v>
      </c>
      <c r="Q207" s="153">
        <f t="shared" si="46"/>
        <v>0</v>
      </c>
      <c r="R207" s="154"/>
      <c r="S207" s="154" t="s">
        <v>1258</v>
      </c>
      <c r="T207" s="154" t="s">
        <v>1258</v>
      </c>
      <c r="U207" s="154">
        <v>9.955E-2</v>
      </c>
      <c r="V207" s="154">
        <f t="shared" si="47"/>
        <v>11.45</v>
      </c>
      <c r="W207" s="154"/>
      <c r="X207" s="154" t="s">
        <v>281</v>
      </c>
      <c r="Y207" s="154" t="s">
        <v>282</v>
      </c>
      <c r="Z207" s="144"/>
      <c r="AA207" s="144"/>
      <c r="AB207" s="144"/>
      <c r="AC207" s="144"/>
      <c r="AD207" s="144"/>
      <c r="AE207" s="144"/>
      <c r="AF207" s="144"/>
      <c r="AG207" s="144" t="s">
        <v>1263</v>
      </c>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row>
    <row r="208" spans="1:60" outlineLevel="1" x14ac:dyDescent="0.25">
      <c r="A208" s="173">
        <v>192</v>
      </c>
      <c r="B208" s="174" t="s">
        <v>1653</v>
      </c>
      <c r="C208" s="183" t="s">
        <v>1654</v>
      </c>
      <c r="D208" s="175" t="s">
        <v>340</v>
      </c>
      <c r="E208" s="176">
        <v>25</v>
      </c>
      <c r="F208" s="177">
        <f t="shared" ref="F208:F238" si="48">H208+J208</f>
        <v>0</v>
      </c>
      <c r="G208" s="177">
        <f t="shared" ref="G208:G238" si="49">ROUND(E208*F208,2)</f>
        <v>0</v>
      </c>
      <c r="H208" s="178"/>
      <c r="I208" s="177">
        <f t="shared" ref="I208:I238" si="50">ROUND(E208*H208,2)</f>
        <v>0</v>
      </c>
      <c r="J208" s="178"/>
      <c r="K208" s="179">
        <f t="shared" ref="K208:K238" si="51">ROUND(E208*J208,2)</f>
        <v>0</v>
      </c>
      <c r="L208" s="154">
        <v>21</v>
      </c>
      <c r="M208" s="154">
        <f t="shared" ref="M208:M238" si="52">G208*(1+L208/100)</f>
        <v>0</v>
      </c>
      <c r="N208" s="153">
        <v>4.6999999999999999E-4</v>
      </c>
      <c r="O208" s="153">
        <f t="shared" ref="O208:O238" si="53">ROUND(E208*N208,2)</f>
        <v>0.01</v>
      </c>
      <c r="P208" s="153">
        <v>0</v>
      </c>
      <c r="Q208" s="153">
        <f t="shared" ref="Q208:Q238" si="54">ROUND(E208*P208,2)</f>
        <v>0</v>
      </c>
      <c r="R208" s="154" t="s">
        <v>1257</v>
      </c>
      <c r="S208" s="154" t="s">
        <v>1258</v>
      </c>
      <c r="T208" s="154" t="s">
        <v>1258</v>
      </c>
      <c r="U208" s="154">
        <v>0</v>
      </c>
      <c r="V208" s="154">
        <f t="shared" ref="V208:V238" si="55">ROUND(E208*U208,2)</f>
        <v>0</v>
      </c>
      <c r="W208" s="154"/>
      <c r="X208" s="154" t="s">
        <v>608</v>
      </c>
      <c r="Y208" s="154" t="s">
        <v>282</v>
      </c>
      <c r="Z208" s="144"/>
      <c r="AA208" s="144"/>
      <c r="AB208" s="144"/>
      <c r="AC208" s="144"/>
      <c r="AD208" s="144"/>
      <c r="AE208" s="144"/>
      <c r="AF208" s="144"/>
      <c r="AG208" s="144" t="s">
        <v>1254</v>
      </c>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row>
    <row r="209" spans="1:60" outlineLevel="1" x14ac:dyDescent="0.25">
      <c r="A209" s="173">
        <v>193</v>
      </c>
      <c r="B209" s="174" t="s">
        <v>1655</v>
      </c>
      <c r="C209" s="183" t="s">
        <v>1656</v>
      </c>
      <c r="D209" s="175" t="s">
        <v>340</v>
      </c>
      <c r="E209" s="176">
        <v>25</v>
      </c>
      <c r="F209" s="177">
        <f t="shared" si="48"/>
        <v>0</v>
      </c>
      <c r="G209" s="177">
        <f t="shared" si="49"/>
        <v>0</v>
      </c>
      <c r="H209" s="178"/>
      <c r="I209" s="177">
        <f t="shared" si="50"/>
        <v>0</v>
      </c>
      <c r="J209" s="178"/>
      <c r="K209" s="179">
        <f t="shared" si="51"/>
        <v>0</v>
      </c>
      <c r="L209" s="154">
        <v>21</v>
      </c>
      <c r="M209" s="154">
        <f t="shared" si="52"/>
        <v>0</v>
      </c>
      <c r="N209" s="153">
        <v>0</v>
      </c>
      <c r="O209" s="153">
        <f t="shared" si="53"/>
        <v>0</v>
      </c>
      <c r="P209" s="153">
        <v>0</v>
      </c>
      <c r="Q209" s="153">
        <f t="shared" si="54"/>
        <v>0</v>
      </c>
      <c r="R209" s="154"/>
      <c r="S209" s="154" t="s">
        <v>1258</v>
      </c>
      <c r="T209" s="154" t="s">
        <v>1258</v>
      </c>
      <c r="U209" s="154">
        <v>0.12062</v>
      </c>
      <c r="V209" s="154">
        <f t="shared" si="55"/>
        <v>3.02</v>
      </c>
      <c r="W209" s="154"/>
      <c r="X209" s="154" t="s">
        <v>281</v>
      </c>
      <c r="Y209" s="154" t="s">
        <v>282</v>
      </c>
      <c r="Z209" s="144"/>
      <c r="AA209" s="144"/>
      <c r="AB209" s="144"/>
      <c r="AC209" s="144"/>
      <c r="AD209" s="144"/>
      <c r="AE209" s="144"/>
      <c r="AF209" s="144"/>
      <c r="AG209" s="144" t="s">
        <v>1263</v>
      </c>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row>
    <row r="210" spans="1:60" ht="20" outlineLevel="1" x14ac:dyDescent="0.25">
      <c r="A210" s="173">
        <v>194</v>
      </c>
      <c r="B210" s="174" t="s">
        <v>1657</v>
      </c>
      <c r="C210" s="183" t="s">
        <v>1658</v>
      </c>
      <c r="D210" s="175" t="s">
        <v>340</v>
      </c>
      <c r="E210" s="176">
        <v>68</v>
      </c>
      <c r="F210" s="177">
        <f t="shared" si="48"/>
        <v>0</v>
      </c>
      <c r="G210" s="177">
        <f t="shared" si="49"/>
        <v>0</v>
      </c>
      <c r="H210" s="178"/>
      <c r="I210" s="177">
        <f t="shared" si="50"/>
        <v>0</v>
      </c>
      <c r="J210" s="178"/>
      <c r="K210" s="179">
        <f t="shared" si="51"/>
        <v>0</v>
      </c>
      <c r="L210" s="154">
        <v>21</v>
      </c>
      <c r="M210" s="154">
        <f t="shared" si="52"/>
        <v>0</v>
      </c>
      <c r="N210" s="153">
        <v>2.4000000000000001E-4</v>
      </c>
      <c r="O210" s="153">
        <f t="shared" si="53"/>
        <v>0.02</v>
      </c>
      <c r="P210" s="153">
        <v>0</v>
      </c>
      <c r="Q210" s="153">
        <f t="shared" si="54"/>
        <v>0</v>
      </c>
      <c r="R210" s="154" t="s">
        <v>1257</v>
      </c>
      <c r="S210" s="154" t="s">
        <v>1258</v>
      </c>
      <c r="T210" s="154" t="s">
        <v>1258</v>
      </c>
      <c r="U210" s="154">
        <v>0</v>
      </c>
      <c r="V210" s="154">
        <f t="shared" si="55"/>
        <v>0</v>
      </c>
      <c r="W210" s="154"/>
      <c r="X210" s="154" t="s">
        <v>608</v>
      </c>
      <c r="Y210" s="154" t="s">
        <v>282</v>
      </c>
      <c r="Z210" s="144"/>
      <c r="AA210" s="144"/>
      <c r="AB210" s="144"/>
      <c r="AC210" s="144"/>
      <c r="AD210" s="144"/>
      <c r="AE210" s="144"/>
      <c r="AF210" s="144"/>
      <c r="AG210" s="144" t="s">
        <v>1254</v>
      </c>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row>
    <row r="211" spans="1:60" outlineLevel="1" x14ac:dyDescent="0.25">
      <c r="A211" s="173">
        <v>195</v>
      </c>
      <c r="B211" s="174" t="s">
        <v>1659</v>
      </c>
      <c r="C211" s="183" t="s">
        <v>1660</v>
      </c>
      <c r="D211" s="175" t="s">
        <v>340</v>
      </c>
      <c r="E211" s="176">
        <v>68</v>
      </c>
      <c r="F211" s="177">
        <f t="shared" si="48"/>
        <v>0</v>
      </c>
      <c r="G211" s="177">
        <f t="shared" si="49"/>
        <v>0</v>
      </c>
      <c r="H211" s="178"/>
      <c r="I211" s="177">
        <f t="shared" si="50"/>
        <v>0</v>
      </c>
      <c r="J211" s="178"/>
      <c r="K211" s="179">
        <f t="shared" si="51"/>
        <v>0</v>
      </c>
      <c r="L211" s="154">
        <v>21</v>
      </c>
      <c r="M211" s="154">
        <f t="shared" si="52"/>
        <v>0</v>
      </c>
      <c r="N211" s="153">
        <v>0</v>
      </c>
      <c r="O211" s="153">
        <f t="shared" si="53"/>
        <v>0</v>
      </c>
      <c r="P211" s="153">
        <v>0</v>
      </c>
      <c r="Q211" s="153">
        <f t="shared" si="54"/>
        <v>0</v>
      </c>
      <c r="R211" s="154"/>
      <c r="S211" s="154" t="s">
        <v>1258</v>
      </c>
      <c r="T211" s="154" t="s">
        <v>1258</v>
      </c>
      <c r="U211" s="154">
        <v>9.955E-2</v>
      </c>
      <c r="V211" s="154">
        <f t="shared" si="55"/>
        <v>6.77</v>
      </c>
      <c r="W211" s="154"/>
      <c r="X211" s="154" t="s">
        <v>281</v>
      </c>
      <c r="Y211" s="154" t="s">
        <v>282</v>
      </c>
      <c r="Z211" s="144"/>
      <c r="AA211" s="144"/>
      <c r="AB211" s="144"/>
      <c r="AC211" s="144"/>
      <c r="AD211" s="144"/>
      <c r="AE211" s="144"/>
      <c r="AF211" s="144"/>
      <c r="AG211" s="144" t="s">
        <v>1263</v>
      </c>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row>
    <row r="212" spans="1:60" ht="20" outlineLevel="1" x14ac:dyDescent="0.25">
      <c r="A212" s="173">
        <v>196</v>
      </c>
      <c r="B212" s="174" t="s">
        <v>1661</v>
      </c>
      <c r="C212" s="183" t="s">
        <v>1662</v>
      </c>
      <c r="D212" s="175" t="s">
        <v>340</v>
      </c>
      <c r="E212" s="176">
        <v>425</v>
      </c>
      <c r="F212" s="177">
        <f t="shared" si="48"/>
        <v>0</v>
      </c>
      <c r="G212" s="177">
        <f t="shared" si="49"/>
        <v>0</v>
      </c>
      <c r="H212" s="178"/>
      <c r="I212" s="177">
        <f t="shared" si="50"/>
        <v>0</v>
      </c>
      <c r="J212" s="178"/>
      <c r="K212" s="179">
        <f t="shared" si="51"/>
        <v>0</v>
      </c>
      <c r="L212" s="154">
        <v>21</v>
      </c>
      <c r="M212" s="154">
        <f t="shared" si="52"/>
        <v>0</v>
      </c>
      <c r="N212" s="153">
        <v>1.7000000000000001E-4</v>
      </c>
      <c r="O212" s="153">
        <f t="shared" si="53"/>
        <v>7.0000000000000007E-2</v>
      </c>
      <c r="P212" s="153">
        <v>0</v>
      </c>
      <c r="Q212" s="153">
        <f t="shared" si="54"/>
        <v>0</v>
      </c>
      <c r="R212" s="154" t="s">
        <v>1257</v>
      </c>
      <c r="S212" s="154" t="s">
        <v>1258</v>
      </c>
      <c r="T212" s="154" t="s">
        <v>1258</v>
      </c>
      <c r="U212" s="154">
        <v>0</v>
      </c>
      <c r="V212" s="154">
        <f t="shared" si="55"/>
        <v>0</v>
      </c>
      <c r="W212" s="154"/>
      <c r="X212" s="154" t="s">
        <v>608</v>
      </c>
      <c r="Y212" s="154" t="s">
        <v>282</v>
      </c>
      <c r="Z212" s="144"/>
      <c r="AA212" s="144"/>
      <c r="AB212" s="144"/>
      <c r="AC212" s="144"/>
      <c r="AD212" s="144"/>
      <c r="AE212" s="144"/>
      <c r="AF212" s="144"/>
      <c r="AG212" s="144" t="s">
        <v>1254</v>
      </c>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row>
    <row r="213" spans="1:60" outlineLevel="1" x14ac:dyDescent="0.25">
      <c r="A213" s="173">
        <v>197</v>
      </c>
      <c r="B213" s="174" t="s">
        <v>1663</v>
      </c>
      <c r="C213" s="183" t="s">
        <v>1664</v>
      </c>
      <c r="D213" s="175" t="s">
        <v>340</v>
      </c>
      <c r="E213" s="176">
        <v>425</v>
      </c>
      <c r="F213" s="177">
        <f t="shared" si="48"/>
        <v>0</v>
      </c>
      <c r="G213" s="177">
        <f t="shared" si="49"/>
        <v>0</v>
      </c>
      <c r="H213" s="178"/>
      <c r="I213" s="177">
        <f t="shared" si="50"/>
        <v>0</v>
      </c>
      <c r="J213" s="178"/>
      <c r="K213" s="179">
        <f t="shared" si="51"/>
        <v>0</v>
      </c>
      <c r="L213" s="154">
        <v>21</v>
      </c>
      <c r="M213" s="154">
        <f t="shared" si="52"/>
        <v>0</v>
      </c>
      <c r="N213" s="153">
        <v>0</v>
      </c>
      <c r="O213" s="153">
        <f t="shared" si="53"/>
        <v>0</v>
      </c>
      <c r="P213" s="153">
        <v>0</v>
      </c>
      <c r="Q213" s="153">
        <f t="shared" si="54"/>
        <v>0</v>
      </c>
      <c r="R213" s="154"/>
      <c r="S213" s="154" t="s">
        <v>1258</v>
      </c>
      <c r="T213" s="154" t="s">
        <v>1258</v>
      </c>
      <c r="U213" s="154">
        <v>9.955E-2</v>
      </c>
      <c r="V213" s="154">
        <f t="shared" si="55"/>
        <v>42.31</v>
      </c>
      <c r="W213" s="154"/>
      <c r="X213" s="154" t="s">
        <v>281</v>
      </c>
      <c r="Y213" s="154" t="s">
        <v>282</v>
      </c>
      <c r="Z213" s="144"/>
      <c r="AA213" s="144"/>
      <c r="AB213" s="144"/>
      <c r="AC213" s="144"/>
      <c r="AD213" s="144"/>
      <c r="AE213" s="144"/>
      <c r="AF213" s="144"/>
      <c r="AG213" s="144" t="s">
        <v>1263</v>
      </c>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row>
    <row r="214" spans="1:60" ht="20" outlineLevel="1" x14ac:dyDescent="0.25">
      <c r="A214" s="173">
        <v>198</v>
      </c>
      <c r="B214" s="174" t="s">
        <v>1665</v>
      </c>
      <c r="C214" s="183" t="s">
        <v>1666</v>
      </c>
      <c r="D214" s="175" t="s">
        <v>340</v>
      </c>
      <c r="E214" s="176">
        <v>110</v>
      </c>
      <c r="F214" s="177">
        <f t="shared" si="48"/>
        <v>0</v>
      </c>
      <c r="G214" s="177">
        <f t="shared" si="49"/>
        <v>0</v>
      </c>
      <c r="H214" s="178"/>
      <c r="I214" s="177">
        <f t="shared" si="50"/>
        <v>0</v>
      </c>
      <c r="J214" s="178"/>
      <c r="K214" s="179">
        <f t="shared" si="51"/>
        <v>0</v>
      </c>
      <c r="L214" s="154">
        <v>21</v>
      </c>
      <c r="M214" s="154">
        <f t="shared" si="52"/>
        <v>0</v>
      </c>
      <c r="N214" s="153">
        <v>2.0000000000000001E-4</v>
      </c>
      <c r="O214" s="153">
        <f t="shared" si="53"/>
        <v>0.02</v>
      </c>
      <c r="P214" s="153">
        <v>0</v>
      </c>
      <c r="Q214" s="153">
        <f t="shared" si="54"/>
        <v>0</v>
      </c>
      <c r="R214" s="154" t="s">
        <v>1257</v>
      </c>
      <c r="S214" s="154" t="s">
        <v>1258</v>
      </c>
      <c r="T214" s="154" t="s">
        <v>1258</v>
      </c>
      <c r="U214" s="154">
        <v>0</v>
      </c>
      <c r="V214" s="154">
        <f t="shared" si="55"/>
        <v>0</v>
      </c>
      <c r="W214" s="154"/>
      <c r="X214" s="154" t="s">
        <v>608</v>
      </c>
      <c r="Y214" s="154" t="s">
        <v>282</v>
      </c>
      <c r="Z214" s="144"/>
      <c r="AA214" s="144"/>
      <c r="AB214" s="144"/>
      <c r="AC214" s="144"/>
      <c r="AD214" s="144"/>
      <c r="AE214" s="144"/>
      <c r="AF214" s="144"/>
      <c r="AG214" s="144" t="s">
        <v>1254</v>
      </c>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row>
    <row r="215" spans="1:60" outlineLevel="1" x14ac:dyDescent="0.25">
      <c r="A215" s="173">
        <v>199</v>
      </c>
      <c r="B215" s="174" t="s">
        <v>1667</v>
      </c>
      <c r="C215" s="183" t="s">
        <v>1668</v>
      </c>
      <c r="D215" s="175" t="s">
        <v>340</v>
      </c>
      <c r="E215" s="176">
        <v>110</v>
      </c>
      <c r="F215" s="177">
        <f t="shared" si="48"/>
        <v>0</v>
      </c>
      <c r="G215" s="177">
        <f t="shared" si="49"/>
        <v>0</v>
      </c>
      <c r="H215" s="178"/>
      <c r="I215" s="177">
        <f t="shared" si="50"/>
        <v>0</v>
      </c>
      <c r="J215" s="178"/>
      <c r="K215" s="179">
        <f t="shared" si="51"/>
        <v>0</v>
      </c>
      <c r="L215" s="154">
        <v>21</v>
      </c>
      <c r="M215" s="154">
        <f t="shared" si="52"/>
        <v>0</v>
      </c>
      <c r="N215" s="153">
        <v>0</v>
      </c>
      <c r="O215" s="153">
        <f t="shared" si="53"/>
        <v>0</v>
      </c>
      <c r="P215" s="153">
        <v>0</v>
      </c>
      <c r="Q215" s="153">
        <f t="shared" si="54"/>
        <v>0</v>
      </c>
      <c r="R215" s="154"/>
      <c r="S215" s="154" t="s">
        <v>1258</v>
      </c>
      <c r="T215" s="154" t="s">
        <v>1258</v>
      </c>
      <c r="U215" s="154">
        <v>9.955E-2</v>
      </c>
      <c r="V215" s="154">
        <f t="shared" si="55"/>
        <v>10.95</v>
      </c>
      <c r="W215" s="154"/>
      <c r="X215" s="154" t="s">
        <v>281</v>
      </c>
      <c r="Y215" s="154" t="s">
        <v>282</v>
      </c>
      <c r="Z215" s="144"/>
      <c r="AA215" s="144"/>
      <c r="AB215" s="144"/>
      <c r="AC215" s="144"/>
      <c r="AD215" s="144"/>
      <c r="AE215" s="144"/>
      <c r="AF215" s="144"/>
      <c r="AG215" s="144" t="s">
        <v>1263</v>
      </c>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row>
    <row r="216" spans="1:60" ht="20" outlineLevel="1" x14ac:dyDescent="0.25">
      <c r="A216" s="173">
        <v>200</v>
      </c>
      <c r="B216" s="174" t="s">
        <v>1669</v>
      </c>
      <c r="C216" s="183" t="s">
        <v>1670</v>
      </c>
      <c r="D216" s="175" t="s">
        <v>340</v>
      </c>
      <c r="E216" s="176">
        <v>645</v>
      </c>
      <c r="F216" s="177">
        <f t="shared" si="48"/>
        <v>0</v>
      </c>
      <c r="G216" s="177">
        <f t="shared" si="49"/>
        <v>0</v>
      </c>
      <c r="H216" s="178"/>
      <c r="I216" s="177">
        <f t="shared" si="50"/>
        <v>0</v>
      </c>
      <c r="J216" s="178"/>
      <c r="K216" s="179">
        <f t="shared" si="51"/>
        <v>0</v>
      </c>
      <c r="L216" s="154">
        <v>21</v>
      </c>
      <c r="M216" s="154">
        <f t="shared" si="52"/>
        <v>0</v>
      </c>
      <c r="N216" s="153">
        <v>1.2999999999999999E-4</v>
      </c>
      <c r="O216" s="153">
        <f t="shared" si="53"/>
        <v>0.08</v>
      </c>
      <c r="P216" s="153">
        <v>0</v>
      </c>
      <c r="Q216" s="153">
        <f t="shared" si="54"/>
        <v>0</v>
      </c>
      <c r="R216" s="154" t="s">
        <v>1257</v>
      </c>
      <c r="S216" s="154" t="s">
        <v>1258</v>
      </c>
      <c r="T216" s="154" t="s">
        <v>1258</v>
      </c>
      <c r="U216" s="154">
        <v>0</v>
      </c>
      <c r="V216" s="154">
        <f t="shared" si="55"/>
        <v>0</v>
      </c>
      <c r="W216" s="154"/>
      <c r="X216" s="154" t="s">
        <v>608</v>
      </c>
      <c r="Y216" s="154" t="s">
        <v>282</v>
      </c>
      <c r="Z216" s="144"/>
      <c r="AA216" s="144"/>
      <c r="AB216" s="144"/>
      <c r="AC216" s="144"/>
      <c r="AD216" s="144"/>
      <c r="AE216" s="144"/>
      <c r="AF216" s="144"/>
      <c r="AG216" s="144" t="s">
        <v>1254</v>
      </c>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row>
    <row r="217" spans="1:60" ht="20" outlineLevel="1" x14ac:dyDescent="0.25">
      <c r="A217" s="173">
        <v>201</v>
      </c>
      <c r="B217" s="174" t="s">
        <v>1671</v>
      </c>
      <c r="C217" s="183" t="s">
        <v>1672</v>
      </c>
      <c r="D217" s="175" t="s">
        <v>340</v>
      </c>
      <c r="E217" s="176">
        <v>140</v>
      </c>
      <c r="F217" s="177">
        <f t="shared" si="48"/>
        <v>0</v>
      </c>
      <c r="G217" s="177">
        <f t="shared" si="49"/>
        <v>0</v>
      </c>
      <c r="H217" s="178"/>
      <c r="I217" s="177">
        <f t="shared" si="50"/>
        <v>0</v>
      </c>
      <c r="J217" s="178"/>
      <c r="K217" s="179">
        <f t="shared" si="51"/>
        <v>0</v>
      </c>
      <c r="L217" s="154">
        <v>21</v>
      </c>
      <c r="M217" s="154">
        <f t="shared" si="52"/>
        <v>0</v>
      </c>
      <c r="N217" s="153">
        <v>1.2999999999999999E-4</v>
      </c>
      <c r="O217" s="153">
        <f t="shared" si="53"/>
        <v>0.02</v>
      </c>
      <c r="P217" s="153">
        <v>0</v>
      </c>
      <c r="Q217" s="153">
        <f t="shared" si="54"/>
        <v>0</v>
      </c>
      <c r="R217" s="154"/>
      <c r="S217" s="154" t="s">
        <v>279</v>
      </c>
      <c r="T217" s="154" t="s">
        <v>280</v>
      </c>
      <c r="U217" s="154">
        <v>0</v>
      </c>
      <c r="V217" s="154">
        <f t="shared" si="55"/>
        <v>0</v>
      </c>
      <c r="W217" s="154"/>
      <c r="X217" s="154" t="s">
        <v>608</v>
      </c>
      <c r="Y217" s="154" t="s">
        <v>282</v>
      </c>
      <c r="Z217" s="144"/>
      <c r="AA217" s="144"/>
      <c r="AB217" s="144"/>
      <c r="AC217" s="144"/>
      <c r="AD217" s="144"/>
      <c r="AE217" s="144"/>
      <c r="AF217" s="144"/>
      <c r="AG217" s="144" t="s">
        <v>1254</v>
      </c>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row>
    <row r="218" spans="1:60" outlineLevel="1" x14ac:dyDescent="0.25">
      <c r="A218" s="173">
        <v>202</v>
      </c>
      <c r="B218" s="174" t="s">
        <v>1673</v>
      </c>
      <c r="C218" s="183" t="s">
        <v>1674</v>
      </c>
      <c r="D218" s="175" t="s">
        <v>340</v>
      </c>
      <c r="E218" s="176">
        <v>785</v>
      </c>
      <c r="F218" s="177">
        <f t="shared" si="48"/>
        <v>0</v>
      </c>
      <c r="G218" s="177">
        <f t="shared" si="49"/>
        <v>0</v>
      </c>
      <c r="H218" s="178"/>
      <c r="I218" s="177">
        <f t="shared" si="50"/>
        <v>0</v>
      </c>
      <c r="J218" s="178"/>
      <c r="K218" s="179">
        <f t="shared" si="51"/>
        <v>0</v>
      </c>
      <c r="L218" s="154">
        <v>21</v>
      </c>
      <c r="M218" s="154">
        <f t="shared" si="52"/>
        <v>0</v>
      </c>
      <c r="N218" s="153">
        <v>0</v>
      </c>
      <c r="O218" s="153">
        <f t="shared" si="53"/>
        <v>0</v>
      </c>
      <c r="P218" s="153">
        <v>0</v>
      </c>
      <c r="Q218" s="153">
        <f t="shared" si="54"/>
        <v>0</v>
      </c>
      <c r="R218" s="154"/>
      <c r="S218" s="154" t="s">
        <v>1258</v>
      </c>
      <c r="T218" s="154" t="s">
        <v>1258</v>
      </c>
      <c r="U218" s="154">
        <v>9.955E-2</v>
      </c>
      <c r="V218" s="154">
        <f t="shared" si="55"/>
        <v>78.150000000000006</v>
      </c>
      <c r="W218" s="154"/>
      <c r="X218" s="154" t="s">
        <v>281</v>
      </c>
      <c r="Y218" s="154" t="s">
        <v>282</v>
      </c>
      <c r="Z218" s="144"/>
      <c r="AA218" s="144"/>
      <c r="AB218" s="144"/>
      <c r="AC218" s="144"/>
      <c r="AD218" s="144"/>
      <c r="AE218" s="144"/>
      <c r="AF218" s="144"/>
      <c r="AG218" s="144" t="s">
        <v>1263</v>
      </c>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row>
    <row r="219" spans="1:60" outlineLevel="1" x14ac:dyDescent="0.25">
      <c r="A219" s="173">
        <v>203</v>
      </c>
      <c r="B219" s="174" t="s">
        <v>1675</v>
      </c>
      <c r="C219" s="183" t="s">
        <v>1676</v>
      </c>
      <c r="D219" s="175" t="s">
        <v>340</v>
      </c>
      <c r="E219" s="176">
        <v>12</v>
      </c>
      <c r="F219" s="177">
        <f t="shared" si="48"/>
        <v>0</v>
      </c>
      <c r="G219" s="177">
        <f t="shared" si="49"/>
        <v>0</v>
      </c>
      <c r="H219" s="178"/>
      <c r="I219" s="177">
        <f t="shared" si="50"/>
        <v>0</v>
      </c>
      <c r="J219" s="178"/>
      <c r="K219" s="179">
        <f t="shared" si="51"/>
        <v>0</v>
      </c>
      <c r="L219" s="154">
        <v>21</v>
      </c>
      <c r="M219" s="154">
        <f t="shared" si="52"/>
        <v>0</v>
      </c>
      <c r="N219" s="153">
        <v>1.2999999999999999E-4</v>
      </c>
      <c r="O219" s="153">
        <f t="shared" si="53"/>
        <v>0</v>
      </c>
      <c r="P219" s="153">
        <v>0</v>
      </c>
      <c r="Q219" s="153">
        <f t="shared" si="54"/>
        <v>0</v>
      </c>
      <c r="R219" s="154" t="s">
        <v>1257</v>
      </c>
      <c r="S219" s="154" t="s">
        <v>1258</v>
      </c>
      <c r="T219" s="154" t="s">
        <v>1258</v>
      </c>
      <c r="U219" s="154">
        <v>0</v>
      </c>
      <c r="V219" s="154">
        <f t="shared" si="55"/>
        <v>0</v>
      </c>
      <c r="W219" s="154"/>
      <c r="X219" s="154" t="s">
        <v>608</v>
      </c>
      <c r="Y219" s="154" t="s">
        <v>282</v>
      </c>
      <c r="Z219" s="144"/>
      <c r="AA219" s="144"/>
      <c r="AB219" s="144"/>
      <c r="AC219" s="144"/>
      <c r="AD219" s="144"/>
      <c r="AE219" s="144"/>
      <c r="AF219" s="144"/>
      <c r="AG219" s="144" t="s">
        <v>1254</v>
      </c>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144"/>
      <c r="BH219" s="144"/>
    </row>
    <row r="220" spans="1:60" outlineLevel="1" x14ac:dyDescent="0.25">
      <c r="A220" s="173">
        <v>204</v>
      </c>
      <c r="B220" s="174" t="s">
        <v>1677</v>
      </c>
      <c r="C220" s="183" t="s">
        <v>1678</v>
      </c>
      <c r="D220" s="175" t="s">
        <v>340</v>
      </c>
      <c r="E220" s="176">
        <v>12</v>
      </c>
      <c r="F220" s="177">
        <f t="shared" si="48"/>
        <v>0</v>
      </c>
      <c r="G220" s="177">
        <f t="shared" si="49"/>
        <v>0</v>
      </c>
      <c r="H220" s="178"/>
      <c r="I220" s="177">
        <f t="shared" si="50"/>
        <v>0</v>
      </c>
      <c r="J220" s="178"/>
      <c r="K220" s="179">
        <f t="shared" si="51"/>
        <v>0</v>
      </c>
      <c r="L220" s="154">
        <v>21</v>
      </c>
      <c r="M220" s="154">
        <f t="shared" si="52"/>
        <v>0</v>
      </c>
      <c r="N220" s="153">
        <v>0</v>
      </c>
      <c r="O220" s="153">
        <f t="shared" si="53"/>
        <v>0</v>
      </c>
      <c r="P220" s="153">
        <v>0</v>
      </c>
      <c r="Q220" s="153">
        <f t="shared" si="54"/>
        <v>0</v>
      </c>
      <c r="R220" s="154"/>
      <c r="S220" s="154" t="s">
        <v>1258</v>
      </c>
      <c r="T220" s="154" t="s">
        <v>1258</v>
      </c>
      <c r="U220" s="154">
        <v>9.955E-2</v>
      </c>
      <c r="V220" s="154">
        <f t="shared" si="55"/>
        <v>1.19</v>
      </c>
      <c r="W220" s="154"/>
      <c r="X220" s="154" t="s">
        <v>281</v>
      </c>
      <c r="Y220" s="154" t="s">
        <v>282</v>
      </c>
      <c r="Z220" s="144"/>
      <c r="AA220" s="144"/>
      <c r="AB220" s="144"/>
      <c r="AC220" s="144"/>
      <c r="AD220" s="144"/>
      <c r="AE220" s="144"/>
      <c r="AF220" s="144"/>
      <c r="AG220" s="144" t="s">
        <v>1263</v>
      </c>
      <c r="AH220" s="144"/>
      <c r="AI220" s="144"/>
      <c r="AJ220" s="144"/>
      <c r="AK220" s="144"/>
      <c r="AL220" s="144"/>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144"/>
      <c r="BH220" s="144"/>
    </row>
    <row r="221" spans="1:60" ht="20" outlineLevel="1" x14ac:dyDescent="0.25">
      <c r="A221" s="173">
        <v>205</v>
      </c>
      <c r="B221" s="174" t="s">
        <v>1679</v>
      </c>
      <c r="C221" s="183" t="s">
        <v>1680</v>
      </c>
      <c r="D221" s="175" t="s">
        <v>408</v>
      </c>
      <c r="E221" s="176">
        <v>1</v>
      </c>
      <c r="F221" s="177">
        <f t="shared" si="48"/>
        <v>0</v>
      </c>
      <c r="G221" s="177">
        <f t="shared" si="49"/>
        <v>0</v>
      </c>
      <c r="H221" s="178"/>
      <c r="I221" s="177">
        <f t="shared" si="50"/>
        <v>0</v>
      </c>
      <c r="J221" s="178"/>
      <c r="K221" s="179">
        <f t="shared" si="51"/>
        <v>0</v>
      </c>
      <c r="L221" s="154">
        <v>21</v>
      </c>
      <c r="M221" s="154">
        <f t="shared" si="52"/>
        <v>0</v>
      </c>
      <c r="N221" s="153">
        <v>1E-4</v>
      </c>
      <c r="O221" s="153">
        <f t="shared" si="53"/>
        <v>0</v>
      </c>
      <c r="P221" s="153">
        <v>0</v>
      </c>
      <c r="Q221" s="153">
        <f t="shared" si="54"/>
        <v>0</v>
      </c>
      <c r="R221" s="154"/>
      <c r="S221" s="154" t="s">
        <v>279</v>
      </c>
      <c r="T221" s="154" t="s">
        <v>280</v>
      </c>
      <c r="U221" s="154">
        <v>0</v>
      </c>
      <c r="V221" s="154">
        <f t="shared" si="55"/>
        <v>0</v>
      </c>
      <c r="W221" s="154"/>
      <c r="X221" s="154" t="s">
        <v>608</v>
      </c>
      <c r="Y221" s="154" t="s">
        <v>282</v>
      </c>
      <c r="Z221" s="144"/>
      <c r="AA221" s="144"/>
      <c r="AB221" s="144"/>
      <c r="AC221" s="144"/>
      <c r="AD221" s="144"/>
      <c r="AE221" s="144"/>
      <c r="AF221" s="144"/>
      <c r="AG221" s="144" t="s">
        <v>1254</v>
      </c>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row>
    <row r="222" spans="1:60" outlineLevel="1" x14ac:dyDescent="0.25">
      <c r="A222" s="173">
        <v>206</v>
      </c>
      <c r="B222" s="174" t="s">
        <v>1681</v>
      </c>
      <c r="C222" s="183" t="s">
        <v>1682</v>
      </c>
      <c r="D222" s="175" t="s">
        <v>408</v>
      </c>
      <c r="E222" s="176">
        <v>1</v>
      </c>
      <c r="F222" s="177">
        <f t="shared" si="48"/>
        <v>0</v>
      </c>
      <c r="G222" s="177">
        <f t="shared" si="49"/>
        <v>0</v>
      </c>
      <c r="H222" s="178"/>
      <c r="I222" s="177">
        <f t="shared" si="50"/>
        <v>0</v>
      </c>
      <c r="J222" s="178"/>
      <c r="K222" s="179">
        <f t="shared" si="51"/>
        <v>0</v>
      </c>
      <c r="L222" s="154">
        <v>21</v>
      </c>
      <c r="M222" s="154">
        <f t="shared" si="52"/>
        <v>0</v>
      </c>
      <c r="N222" s="153">
        <v>0</v>
      </c>
      <c r="O222" s="153">
        <f t="shared" si="53"/>
        <v>0</v>
      </c>
      <c r="P222" s="153">
        <v>0</v>
      </c>
      <c r="Q222" s="153">
        <f t="shared" si="54"/>
        <v>0</v>
      </c>
      <c r="R222" s="154"/>
      <c r="S222" s="154" t="s">
        <v>1258</v>
      </c>
      <c r="T222" s="154" t="s">
        <v>1258</v>
      </c>
      <c r="U222" s="154">
        <v>0.53900000000000003</v>
      </c>
      <c r="V222" s="154">
        <f t="shared" si="55"/>
        <v>0.54</v>
      </c>
      <c r="W222" s="154"/>
      <c r="X222" s="154" t="s">
        <v>281</v>
      </c>
      <c r="Y222" s="154" t="s">
        <v>282</v>
      </c>
      <c r="Z222" s="144"/>
      <c r="AA222" s="144"/>
      <c r="AB222" s="144"/>
      <c r="AC222" s="144"/>
      <c r="AD222" s="144"/>
      <c r="AE222" s="144"/>
      <c r="AF222" s="144"/>
      <c r="AG222" s="144" t="s">
        <v>1263</v>
      </c>
      <c r="AH222" s="144"/>
      <c r="AI222" s="144"/>
      <c r="AJ222" s="144"/>
      <c r="AK222" s="144"/>
      <c r="AL222" s="144"/>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row>
    <row r="223" spans="1:60" outlineLevel="1" x14ac:dyDescent="0.25">
      <c r="A223" s="173">
        <v>207</v>
      </c>
      <c r="B223" s="174" t="s">
        <v>1683</v>
      </c>
      <c r="C223" s="183" t="s">
        <v>1684</v>
      </c>
      <c r="D223" s="175" t="s">
        <v>408</v>
      </c>
      <c r="E223" s="176">
        <v>30</v>
      </c>
      <c r="F223" s="177">
        <f t="shared" si="48"/>
        <v>0</v>
      </c>
      <c r="G223" s="177">
        <f t="shared" si="49"/>
        <v>0</v>
      </c>
      <c r="H223" s="178"/>
      <c r="I223" s="177">
        <f t="shared" si="50"/>
        <v>0</v>
      </c>
      <c r="J223" s="178"/>
      <c r="K223" s="179">
        <f t="shared" si="51"/>
        <v>0</v>
      </c>
      <c r="L223" s="154">
        <v>21</v>
      </c>
      <c r="M223" s="154">
        <f t="shared" si="52"/>
        <v>0</v>
      </c>
      <c r="N223" s="153">
        <v>0</v>
      </c>
      <c r="O223" s="153">
        <f t="shared" si="53"/>
        <v>0</v>
      </c>
      <c r="P223" s="153">
        <v>0</v>
      </c>
      <c r="Q223" s="153">
        <f t="shared" si="54"/>
        <v>0</v>
      </c>
      <c r="R223" s="154" t="s">
        <v>1257</v>
      </c>
      <c r="S223" s="154" t="s">
        <v>1258</v>
      </c>
      <c r="T223" s="154" t="s">
        <v>1258</v>
      </c>
      <c r="U223" s="154">
        <v>0</v>
      </c>
      <c r="V223" s="154">
        <f t="shared" si="55"/>
        <v>0</v>
      </c>
      <c r="W223" s="154"/>
      <c r="X223" s="154" t="s">
        <v>608</v>
      </c>
      <c r="Y223" s="154" t="s">
        <v>282</v>
      </c>
      <c r="Z223" s="144"/>
      <c r="AA223" s="144"/>
      <c r="AB223" s="144"/>
      <c r="AC223" s="144"/>
      <c r="AD223" s="144"/>
      <c r="AE223" s="144"/>
      <c r="AF223" s="144"/>
      <c r="AG223" s="144" t="s">
        <v>1254</v>
      </c>
      <c r="AH223" s="144"/>
      <c r="AI223" s="144"/>
      <c r="AJ223" s="144"/>
      <c r="AK223" s="144"/>
      <c r="AL223" s="144"/>
      <c r="AM223" s="144"/>
      <c r="AN223" s="144"/>
      <c r="AO223" s="144"/>
      <c r="AP223" s="144"/>
      <c r="AQ223" s="144"/>
      <c r="AR223" s="144"/>
      <c r="AS223" s="144"/>
      <c r="AT223" s="144"/>
      <c r="AU223" s="144"/>
      <c r="AV223" s="144"/>
      <c r="AW223" s="144"/>
      <c r="AX223" s="144"/>
      <c r="AY223" s="144"/>
      <c r="AZ223" s="144"/>
      <c r="BA223" s="144"/>
      <c r="BB223" s="144"/>
      <c r="BC223" s="144"/>
      <c r="BD223" s="144"/>
      <c r="BE223" s="144"/>
      <c r="BF223" s="144"/>
      <c r="BG223" s="144"/>
      <c r="BH223" s="144"/>
    </row>
    <row r="224" spans="1:60" outlineLevel="1" x14ac:dyDescent="0.25">
      <c r="A224" s="173">
        <v>208</v>
      </c>
      <c r="B224" s="174" t="s">
        <v>1685</v>
      </c>
      <c r="C224" s="183" t="s">
        <v>1686</v>
      </c>
      <c r="D224" s="175" t="s">
        <v>1478</v>
      </c>
      <c r="E224" s="176">
        <v>0.3</v>
      </c>
      <c r="F224" s="177">
        <f t="shared" si="48"/>
        <v>0</v>
      </c>
      <c r="G224" s="177">
        <f t="shared" si="49"/>
        <v>0</v>
      </c>
      <c r="H224" s="178"/>
      <c r="I224" s="177">
        <f t="shared" si="50"/>
        <v>0</v>
      </c>
      <c r="J224" s="178"/>
      <c r="K224" s="179">
        <f t="shared" si="51"/>
        <v>0</v>
      </c>
      <c r="L224" s="154">
        <v>21</v>
      </c>
      <c r="M224" s="154">
        <f t="shared" si="52"/>
        <v>0</v>
      </c>
      <c r="N224" s="153">
        <v>0</v>
      </c>
      <c r="O224" s="153">
        <f t="shared" si="53"/>
        <v>0</v>
      </c>
      <c r="P224" s="153">
        <v>0</v>
      </c>
      <c r="Q224" s="153">
        <f t="shared" si="54"/>
        <v>0</v>
      </c>
      <c r="R224" s="154" t="s">
        <v>1257</v>
      </c>
      <c r="S224" s="154" t="s">
        <v>1258</v>
      </c>
      <c r="T224" s="154" t="s">
        <v>1258</v>
      </c>
      <c r="U224" s="154">
        <v>0</v>
      </c>
      <c r="V224" s="154">
        <f t="shared" si="55"/>
        <v>0</v>
      </c>
      <c r="W224" s="154"/>
      <c r="X224" s="154" t="s">
        <v>608</v>
      </c>
      <c r="Y224" s="154" t="s">
        <v>282</v>
      </c>
      <c r="Z224" s="144"/>
      <c r="AA224" s="144"/>
      <c r="AB224" s="144"/>
      <c r="AC224" s="144"/>
      <c r="AD224" s="144"/>
      <c r="AE224" s="144"/>
      <c r="AF224" s="144"/>
      <c r="AG224" s="144" t="s">
        <v>1254</v>
      </c>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row>
    <row r="225" spans="1:60" outlineLevel="1" x14ac:dyDescent="0.25">
      <c r="A225" s="173">
        <v>209</v>
      </c>
      <c r="B225" s="174" t="s">
        <v>1687</v>
      </c>
      <c r="C225" s="183" t="s">
        <v>1688</v>
      </c>
      <c r="D225" s="175" t="s">
        <v>408</v>
      </c>
      <c r="E225" s="176">
        <v>30</v>
      </c>
      <c r="F225" s="177">
        <f t="shared" si="48"/>
        <v>0</v>
      </c>
      <c r="G225" s="177">
        <f t="shared" si="49"/>
        <v>0</v>
      </c>
      <c r="H225" s="178"/>
      <c r="I225" s="177">
        <f t="shared" si="50"/>
        <v>0</v>
      </c>
      <c r="J225" s="178"/>
      <c r="K225" s="179">
        <f t="shared" si="51"/>
        <v>0</v>
      </c>
      <c r="L225" s="154">
        <v>21</v>
      </c>
      <c r="M225" s="154">
        <f t="shared" si="52"/>
        <v>0</v>
      </c>
      <c r="N225" s="153">
        <v>0</v>
      </c>
      <c r="O225" s="153">
        <f t="shared" si="53"/>
        <v>0</v>
      </c>
      <c r="P225" s="153">
        <v>0</v>
      </c>
      <c r="Q225" s="153">
        <f t="shared" si="54"/>
        <v>0</v>
      </c>
      <c r="R225" s="154"/>
      <c r="S225" s="154" t="s">
        <v>1258</v>
      </c>
      <c r="T225" s="154" t="s">
        <v>1258</v>
      </c>
      <c r="U225" s="154">
        <v>2.1499999999999998E-2</v>
      </c>
      <c r="V225" s="154">
        <f t="shared" si="55"/>
        <v>0.65</v>
      </c>
      <c r="W225" s="154"/>
      <c r="X225" s="154" t="s">
        <v>281</v>
      </c>
      <c r="Y225" s="154" t="s">
        <v>282</v>
      </c>
      <c r="Z225" s="144"/>
      <c r="AA225" s="144"/>
      <c r="AB225" s="144"/>
      <c r="AC225" s="144"/>
      <c r="AD225" s="144"/>
      <c r="AE225" s="144"/>
      <c r="AF225" s="144"/>
      <c r="AG225" s="144" t="s">
        <v>1263</v>
      </c>
      <c r="AH225" s="144"/>
      <c r="AI225" s="144"/>
      <c r="AJ225" s="144"/>
      <c r="AK225" s="144"/>
      <c r="AL225" s="144"/>
      <c r="AM225" s="144"/>
      <c r="AN225" s="144"/>
      <c r="AO225" s="144"/>
      <c r="AP225" s="144"/>
      <c r="AQ225" s="144"/>
      <c r="AR225" s="144"/>
      <c r="AS225" s="144"/>
      <c r="AT225" s="144"/>
      <c r="AU225" s="144"/>
      <c r="AV225" s="144"/>
      <c r="AW225" s="144"/>
      <c r="AX225" s="144"/>
      <c r="AY225" s="144"/>
      <c r="AZ225" s="144"/>
      <c r="BA225" s="144"/>
      <c r="BB225" s="144"/>
      <c r="BC225" s="144"/>
      <c r="BD225" s="144"/>
      <c r="BE225" s="144"/>
      <c r="BF225" s="144"/>
      <c r="BG225" s="144"/>
      <c r="BH225" s="144"/>
    </row>
    <row r="226" spans="1:60" outlineLevel="1" x14ac:dyDescent="0.25">
      <c r="A226" s="173">
        <v>210</v>
      </c>
      <c r="B226" s="174" t="s">
        <v>1689</v>
      </c>
      <c r="C226" s="183" t="s">
        <v>1690</v>
      </c>
      <c r="D226" s="175" t="s">
        <v>340</v>
      </c>
      <c r="E226" s="176">
        <v>6</v>
      </c>
      <c r="F226" s="177">
        <f t="shared" si="48"/>
        <v>0</v>
      </c>
      <c r="G226" s="177">
        <f t="shared" si="49"/>
        <v>0</v>
      </c>
      <c r="H226" s="178"/>
      <c r="I226" s="177">
        <f t="shared" si="50"/>
        <v>0</v>
      </c>
      <c r="J226" s="178"/>
      <c r="K226" s="179">
        <f t="shared" si="51"/>
        <v>0</v>
      </c>
      <c r="L226" s="154">
        <v>21</v>
      </c>
      <c r="M226" s="154">
        <f t="shared" si="52"/>
        <v>0</v>
      </c>
      <c r="N226" s="153">
        <v>3.6000000000000002E-4</v>
      </c>
      <c r="O226" s="153">
        <f t="shared" si="53"/>
        <v>0</v>
      </c>
      <c r="P226" s="153">
        <v>0</v>
      </c>
      <c r="Q226" s="153">
        <f t="shared" si="54"/>
        <v>0</v>
      </c>
      <c r="R226" s="154" t="s">
        <v>1257</v>
      </c>
      <c r="S226" s="154" t="s">
        <v>1258</v>
      </c>
      <c r="T226" s="154" t="s">
        <v>1258</v>
      </c>
      <c r="U226" s="154">
        <v>0</v>
      </c>
      <c r="V226" s="154">
        <f t="shared" si="55"/>
        <v>0</v>
      </c>
      <c r="W226" s="154"/>
      <c r="X226" s="154" t="s">
        <v>608</v>
      </c>
      <c r="Y226" s="154" t="s">
        <v>282</v>
      </c>
      <c r="Z226" s="144"/>
      <c r="AA226" s="144"/>
      <c r="AB226" s="144"/>
      <c r="AC226" s="144"/>
      <c r="AD226" s="144"/>
      <c r="AE226" s="144"/>
      <c r="AF226" s="144"/>
      <c r="AG226" s="144" t="s">
        <v>1254</v>
      </c>
      <c r="AH226" s="144"/>
      <c r="AI226" s="144"/>
      <c r="AJ226" s="144"/>
      <c r="AK226" s="144"/>
      <c r="AL226" s="144"/>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row>
    <row r="227" spans="1:60" outlineLevel="1" x14ac:dyDescent="0.25">
      <c r="A227" s="173">
        <v>211</v>
      </c>
      <c r="B227" s="174" t="s">
        <v>1691</v>
      </c>
      <c r="C227" s="183" t="s">
        <v>1692</v>
      </c>
      <c r="D227" s="175" t="s">
        <v>340</v>
      </c>
      <c r="E227" s="176">
        <v>6</v>
      </c>
      <c r="F227" s="177">
        <f t="shared" si="48"/>
        <v>0</v>
      </c>
      <c r="G227" s="177">
        <f t="shared" si="49"/>
        <v>0</v>
      </c>
      <c r="H227" s="178"/>
      <c r="I227" s="177">
        <f t="shared" si="50"/>
        <v>0</v>
      </c>
      <c r="J227" s="178"/>
      <c r="K227" s="179">
        <f t="shared" si="51"/>
        <v>0</v>
      </c>
      <c r="L227" s="154">
        <v>21</v>
      </c>
      <c r="M227" s="154">
        <f t="shared" si="52"/>
        <v>0</v>
      </c>
      <c r="N227" s="153">
        <v>0</v>
      </c>
      <c r="O227" s="153">
        <f t="shared" si="53"/>
        <v>0</v>
      </c>
      <c r="P227" s="153">
        <v>0</v>
      </c>
      <c r="Q227" s="153">
        <f t="shared" si="54"/>
        <v>0</v>
      </c>
      <c r="R227" s="154"/>
      <c r="S227" s="154" t="s">
        <v>1258</v>
      </c>
      <c r="T227" s="154" t="s">
        <v>1258</v>
      </c>
      <c r="U227" s="154">
        <v>4.6330000000000003E-2</v>
      </c>
      <c r="V227" s="154">
        <f t="shared" si="55"/>
        <v>0.28000000000000003</v>
      </c>
      <c r="W227" s="154"/>
      <c r="X227" s="154" t="s">
        <v>281</v>
      </c>
      <c r="Y227" s="154" t="s">
        <v>282</v>
      </c>
      <c r="Z227" s="144"/>
      <c r="AA227" s="144"/>
      <c r="AB227" s="144"/>
      <c r="AC227" s="144"/>
      <c r="AD227" s="144"/>
      <c r="AE227" s="144"/>
      <c r="AF227" s="144"/>
      <c r="AG227" s="144" t="s">
        <v>1263</v>
      </c>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c r="BB227" s="144"/>
      <c r="BC227" s="144"/>
      <c r="BD227" s="144"/>
      <c r="BE227" s="144"/>
      <c r="BF227" s="144"/>
      <c r="BG227" s="144"/>
      <c r="BH227" s="144"/>
    </row>
    <row r="228" spans="1:60" ht="20" outlineLevel="1" x14ac:dyDescent="0.25">
      <c r="A228" s="173">
        <v>212</v>
      </c>
      <c r="B228" s="174" t="s">
        <v>1693</v>
      </c>
      <c r="C228" s="183" t="s">
        <v>1694</v>
      </c>
      <c r="D228" s="175" t="s">
        <v>408</v>
      </c>
      <c r="E228" s="176">
        <v>11</v>
      </c>
      <c r="F228" s="177">
        <f t="shared" si="48"/>
        <v>0</v>
      </c>
      <c r="G228" s="177">
        <f t="shared" si="49"/>
        <v>0</v>
      </c>
      <c r="H228" s="178"/>
      <c r="I228" s="177">
        <f t="shared" si="50"/>
        <v>0</v>
      </c>
      <c r="J228" s="178"/>
      <c r="K228" s="179">
        <f t="shared" si="51"/>
        <v>0</v>
      </c>
      <c r="L228" s="154">
        <v>21</v>
      </c>
      <c r="M228" s="154">
        <f t="shared" si="52"/>
        <v>0</v>
      </c>
      <c r="N228" s="153">
        <v>3.6800000000000001E-3</v>
      </c>
      <c r="O228" s="153">
        <f t="shared" si="53"/>
        <v>0.04</v>
      </c>
      <c r="P228" s="153">
        <v>0</v>
      </c>
      <c r="Q228" s="153">
        <f t="shared" si="54"/>
        <v>0</v>
      </c>
      <c r="R228" s="154"/>
      <c r="S228" s="154" t="s">
        <v>1258</v>
      </c>
      <c r="T228" s="154" t="s">
        <v>1258</v>
      </c>
      <c r="U228" s="154">
        <v>0.84499999999999997</v>
      </c>
      <c r="V228" s="154">
        <f t="shared" si="55"/>
        <v>9.3000000000000007</v>
      </c>
      <c r="W228" s="154"/>
      <c r="X228" s="154" t="s">
        <v>281</v>
      </c>
      <c r="Y228" s="154" t="s">
        <v>282</v>
      </c>
      <c r="Z228" s="144"/>
      <c r="AA228" s="144"/>
      <c r="AB228" s="144"/>
      <c r="AC228" s="144"/>
      <c r="AD228" s="144"/>
      <c r="AE228" s="144"/>
      <c r="AF228" s="144"/>
      <c r="AG228" s="144" t="s">
        <v>1263</v>
      </c>
      <c r="AH228" s="144"/>
      <c r="AI228" s="144"/>
      <c r="AJ228" s="144"/>
      <c r="AK228" s="144"/>
      <c r="AL228" s="144"/>
      <c r="AM228" s="144"/>
      <c r="AN228" s="144"/>
      <c r="AO228" s="144"/>
      <c r="AP228" s="144"/>
      <c r="AQ228" s="144"/>
      <c r="AR228" s="144"/>
      <c r="AS228" s="144"/>
      <c r="AT228" s="144"/>
      <c r="AU228" s="144"/>
      <c r="AV228" s="144"/>
      <c r="AW228" s="144"/>
      <c r="AX228" s="144"/>
      <c r="AY228" s="144"/>
      <c r="AZ228" s="144"/>
      <c r="BA228" s="144"/>
      <c r="BB228" s="144"/>
      <c r="BC228" s="144"/>
      <c r="BD228" s="144"/>
      <c r="BE228" s="144"/>
      <c r="BF228" s="144"/>
      <c r="BG228" s="144"/>
      <c r="BH228" s="144"/>
    </row>
    <row r="229" spans="1:60" ht="20" outlineLevel="1" x14ac:dyDescent="0.25">
      <c r="A229" s="173">
        <v>213</v>
      </c>
      <c r="B229" s="174" t="s">
        <v>1695</v>
      </c>
      <c r="C229" s="183" t="s">
        <v>1696</v>
      </c>
      <c r="D229" s="175" t="s">
        <v>408</v>
      </c>
      <c r="E229" s="176">
        <v>8</v>
      </c>
      <c r="F229" s="177">
        <f t="shared" si="48"/>
        <v>0</v>
      </c>
      <c r="G229" s="177">
        <f t="shared" si="49"/>
        <v>0</v>
      </c>
      <c r="H229" s="178"/>
      <c r="I229" s="177">
        <f t="shared" si="50"/>
        <v>0</v>
      </c>
      <c r="J229" s="178"/>
      <c r="K229" s="179">
        <f t="shared" si="51"/>
        <v>0</v>
      </c>
      <c r="L229" s="154">
        <v>21</v>
      </c>
      <c r="M229" s="154">
        <f t="shared" si="52"/>
        <v>0</v>
      </c>
      <c r="N229" s="153">
        <v>3.3500000000000001E-3</v>
      </c>
      <c r="O229" s="153">
        <f t="shared" si="53"/>
        <v>0.03</v>
      </c>
      <c r="P229" s="153">
        <v>0</v>
      </c>
      <c r="Q229" s="153">
        <f t="shared" si="54"/>
        <v>0</v>
      </c>
      <c r="R229" s="154"/>
      <c r="S229" s="154" t="s">
        <v>1258</v>
      </c>
      <c r="T229" s="154" t="s">
        <v>1258</v>
      </c>
      <c r="U229" s="154">
        <v>0.55600000000000005</v>
      </c>
      <c r="V229" s="154">
        <f t="shared" si="55"/>
        <v>4.45</v>
      </c>
      <c r="W229" s="154"/>
      <c r="X229" s="154" t="s">
        <v>281</v>
      </c>
      <c r="Y229" s="154" t="s">
        <v>282</v>
      </c>
      <c r="Z229" s="144"/>
      <c r="AA229" s="144"/>
      <c r="AB229" s="144"/>
      <c r="AC229" s="144"/>
      <c r="AD229" s="144"/>
      <c r="AE229" s="144"/>
      <c r="AF229" s="144"/>
      <c r="AG229" s="144" t="s">
        <v>1263</v>
      </c>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c r="BB229" s="144"/>
      <c r="BC229" s="144"/>
      <c r="BD229" s="144"/>
      <c r="BE229" s="144"/>
      <c r="BF229" s="144"/>
      <c r="BG229" s="144"/>
      <c r="BH229" s="144"/>
    </row>
    <row r="230" spans="1:60" ht="20" outlineLevel="1" x14ac:dyDescent="0.25">
      <c r="A230" s="173">
        <v>214</v>
      </c>
      <c r="B230" s="174" t="s">
        <v>1697</v>
      </c>
      <c r="C230" s="183" t="s">
        <v>1698</v>
      </c>
      <c r="D230" s="175" t="s">
        <v>408</v>
      </c>
      <c r="E230" s="176">
        <v>9</v>
      </c>
      <c r="F230" s="177">
        <f t="shared" si="48"/>
        <v>0</v>
      </c>
      <c r="G230" s="177">
        <f t="shared" si="49"/>
        <v>0</v>
      </c>
      <c r="H230" s="178"/>
      <c r="I230" s="177">
        <f t="shared" si="50"/>
        <v>0</v>
      </c>
      <c r="J230" s="178"/>
      <c r="K230" s="179">
        <f t="shared" si="51"/>
        <v>0</v>
      </c>
      <c r="L230" s="154">
        <v>21</v>
      </c>
      <c r="M230" s="154">
        <f t="shared" si="52"/>
        <v>0</v>
      </c>
      <c r="N230" s="153">
        <v>2.7200000000000002E-3</v>
      </c>
      <c r="O230" s="153">
        <f t="shared" si="53"/>
        <v>0.02</v>
      </c>
      <c r="P230" s="153">
        <v>0</v>
      </c>
      <c r="Q230" s="153">
        <f t="shared" si="54"/>
        <v>0</v>
      </c>
      <c r="R230" s="154"/>
      <c r="S230" s="154" t="s">
        <v>1258</v>
      </c>
      <c r="T230" s="154" t="s">
        <v>1258</v>
      </c>
      <c r="U230" s="154">
        <v>0.33700000000000002</v>
      </c>
      <c r="V230" s="154">
        <f t="shared" si="55"/>
        <v>3.03</v>
      </c>
      <c r="W230" s="154"/>
      <c r="X230" s="154" t="s">
        <v>281</v>
      </c>
      <c r="Y230" s="154" t="s">
        <v>282</v>
      </c>
      <c r="Z230" s="144"/>
      <c r="AA230" s="144"/>
      <c r="AB230" s="144"/>
      <c r="AC230" s="144"/>
      <c r="AD230" s="144"/>
      <c r="AE230" s="144"/>
      <c r="AF230" s="144"/>
      <c r="AG230" s="144" t="s">
        <v>1263</v>
      </c>
      <c r="AH230" s="144"/>
      <c r="AI230" s="144"/>
      <c r="AJ230" s="144"/>
      <c r="AK230" s="144"/>
      <c r="AL230" s="144"/>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row>
    <row r="231" spans="1:60" outlineLevel="1" x14ac:dyDescent="0.25">
      <c r="A231" s="173">
        <v>215</v>
      </c>
      <c r="B231" s="174" t="s">
        <v>1699</v>
      </c>
      <c r="C231" s="183" t="s">
        <v>1700</v>
      </c>
      <c r="D231" s="175" t="s">
        <v>340</v>
      </c>
      <c r="E231" s="176">
        <v>108</v>
      </c>
      <c r="F231" s="177">
        <f t="shared" si="48"/>
        <v>0</v>
      </c>
      <c r="G231" s="177">
        <f t="shared" si="49"/>
        <v>0</v>
      </c>
      <c r="H231" s="178"/>
      <c r="I231" s="177">
        <f t="shared" si="50"/>
        <v>0</v>
      </c>
      <c r="J231" s="178"/>
      <c r="K231" s="179">
        <f t="shared" si="51"/>
        <v>0</v>
      </c>
      <c r="L231" s="154">
        <v>21</v>
      </c>
      <c r="M231" s="154">
        <f t="shared" si="52"/>
        <v>0</v>
      </c>
      <c r="N231" s="153">
        <v>4.8999999999999998E-4</v>
      </c>
      <c r="O231" s="153">
        <f t="shared" si="53"/>
        <v>0.05</v>
      </c>
      <c r="P231" s="153">
        <v>2E-3</v>
      </c>
      <c r="Q231" s="153">
        <f t="shared" si="54"/>
        <v>0.22</v>
      </c>
      <c r="R231" s="154"/>
      <c r="S231" s="154" t="s">
        <v>1258</v>
      </c>
      <c r="T231" s="154" t="s">
        <v>1258</v>
      </c>
      <c r="U231" s="154">
        <v>0.17599999999999999</v>
      </c>
      <c r="V231" s="154">
        <f t="shared" si="55"/>
        <v>19.010000000000002</v>
      </c>
      <c r="W231" s="154"/>
      <c r="X231" s="154" t="s">
        <v>281</v>
      </c>
      <c r="Y231" s="154" t="s">
        <v>282</v>
      </c>
      <c r="Z231" s="144"/>
      <c r="AA231" s="144"/>
      <c r="AB231" s="144"/>
      <c r="AC231" s="144"/>
      <c r="AD231" s="144"/>
      <c r="AE231" s="144"/>
      <c r="AF231" s="144"/>
      <c r="AG231" s="144" t="s">
        <v>1263</v>
      </c>
      <c r="AH231" s="144"/>
      <c r="AI231" s="144"/>
      <c r="AJ231" s="144"/>
      <c r="AK231" s="144"/>
      <c r="AL231" s="144"/>
      <c r="AM231" s="144"/>
      <c r="AN231" s="144"/>
      <c r="AO231" s="144"/>
      <c r="AP231" s="144"/>
      <c r="AQ231" s="144"/>
      <c r="AR231" s="144"/>
      <c r="AS231" s="144"/>
      <c r="AT231" s="144"/>
      <c r="AU231" s="144"/>
      <c r="AV231" s="144"/>
      <c r="AW231" s="144"/>
      <c r="AX231" s="144"/>
      <c r="AY231" s="144"/>
      <c r="AZ231" s="144"/>
      <c r="BA231" s="144"/>
      <c r="BB231" s="144"/>
      <c r="BC231" s="144"/>
      <c r="BD231" s="144"/>
      <c r="BE231" s="144"/>
      <c r="BF231" s="144"/>
      <c r="BG231" s="144"/>
      <c r="BH231" s="144"/>
    </row>
    <row r="232" spans="1:60" outlineLevel="1" x14ac:dyDescent="0.25">
      <c r="A232" s="173">
        <v>216</v>
      </c>
      <c r="B232" s="174" t="s">
        <v>1701</v>
      </c>
      <c r="C232" s="183" t="s">
        <v>1702</v>
      </c>
      <c r="D232" s="175" t="s">
        <v>340</v>
      </c>
      <c r="E232" s="176">
        <v>52</v>
      </c>
      <c r="F232" s="177">
        <f t="shared" si="48"/>
        <v>0</v>
      </c>
      <c r="G232" s="177">
        <f t="shared" si="49"/>
        <v>0</v>
      </c>
      <c r="H232" s="178"/>
      <c r="I232" s="177">
        <f t="shared" si="50"/>
        <v>0</v>
      </c>
      <c r="J232" s="178"/>
      <c r="K232" s="179">
        <f t="shared" si="51"/>
        <v>0</v>
      </c>
      <c r="L232" s="154">
        <v>21</v>
      </c>
      <c r="M232" s="154">
        <f t="shared" si="52"/>
        <v>0</v>
      </c>
      <c r="N232" s="153">
        <v>4.8999999999999998E-4</v>
      </c>
      <c r="O232" s="153">
        <f t="shared" si="53"/>
        <v>0.03</v>
      </c>
      <c r="P232" s="153">
        <v>6.0000000000000001E-3</v>
      </c>
      <c r="Q232" s="153">
        <f t="shared" si="54"/>
        <v>0.31</v>
      </c>
      <c r="R232" s="154"/>
      <c r="S232" s="154" t="s">
        <v>1258</v>
      </c>
      <c r="T232" s="154" t="s">
        <v>1258</v>
      </c>
      <c r="U232" s="154">
        <v>0.27400000000000002</v>
      </c>
      <c r="V232" s="154">
        <f t="shared" si="55"/>
        <v>14.25</v>
      </c>
      <c r="W232" s="154"/>
      <c r="X232" s="154" t="s">
        <v>281</v>
      </c>
      <c r="Y232" s="154" t="s">
        <v>282</v>
      </c>
      <c r="Z232" s="144"/>
      <c r="AA232" s="144"/>
      <c r="AB232" s="144"/>
      <c r="AC232" s="144"/>
      <c r="AD232" s="144"/>
      <c r="AE232" s="144"/>
      <c r="AF232" s="144"/>
      <c r="AG232" s="144" t="s">
        <v>1263</v>
      </c>
      <c r="AH232" s="144"/>
      <c r="AI232" s="144"/>
      <c r="AJ232" s="144"/>
      <c r="AK232" s="144"/>
      <c r="AL232" s="144"/>
      <c r="AM232" s="144"/>
      <c r="AN232" s="144"/>
      <c r="AO232" s="144"/>
      <c r="AP232" s="144"/>
      <c r="AQ232" s="144"/>
      <c r="AR232" s="144"/>
      <c r="AS232" s="144"/>
      <c r="AT232" s="144"/>
      <c r="AU232" s="144"/>
      <c r="AV232" s="144"/>
      <c r="AW232" s="144"/>
      <c r="AX232" s="144"/>
      <c r="AY232" s="144"/>
      <c r="AZ232" s="144"/>
      <c r="BA232" s="144"/>
      <c r="BB232" s="144"/>
      <c r="BC232" s="144"/>
      <c r="BD232" s="144"/>
      <c r="BE232" s="144"/>
      <c r="BF232" s="144"/>
      <c r="BG232" s="144"/>
      <c r="BH232" s="144"/>
    </row>
    <row r="233" spans="1:60" outlineLevel="1" x14ac:dyDescent="0.25">
      <c r="A233" s="173">
        <v>217</v>
      </c>
      <c r="B233" s="174" t="s">
        <v>1703</v>
      </c>
      <c r="C233" s="183" t="s">
        <v>1704</v>
      </c>
      <c r="D233" s="175" t="s">
        <v>340</v>
      </c>
      <c r="E233" s="176">
        <v>2</v>
      </c>
      <c r="F233" s="177">
        <f t="shared" si="48"/>
        <v>0</v>
      </c>
      <c r="G233" s="177">
        <f t="shared" si="49"/>
        <v>0</v>
      </c>
      <c r="H233" s="178"/>
      <c r="I233" s="177">
        <f t="shared" si="50"/>
        <v>0</v>
      </c>
      <c r="J233" s="178"/>
      <c r="K233" s="179">
        <f t="shared" si="51"/>
        <v>0</v>
      </c>
      <c r="L233" s="154">
        <v>21</v>
      </c>
      <c r="M233" s="154">
        <f t="shared" si="52"/>
        <v>0</v>
      </c>
      <c r="N233" s="153">
        <v>4.8999999999999998E-4</v>
      </c>
      <c r="O233" s="153">
        <f t="shared" si="53"/>
        <v>0</v>
      </c>
      <c r="P233" s="153">
        <v>1.7999999999999999E-2</v>
      </c>
      <c r="Q233" s="153">
        <f t="shared" si="54"/>
        <v>0.04</v>
      </c>
      <c r="R233" s="154"/>
      <c r="S233" s="154" t="s">
        <v>1258</v>
      </c>
      <c r="T233" s="154" t="s">
        <v>1258</v>
      </c>
      <c r="U233" s="154">
        <v>0.34200000000000003</v>
      </c>
      <c r="V233" s="154">
        <f t="shared" si="55"/>
        <v>0.68</v>
      </c>
      <c r="W233" s="154"/>
      <c r="X233" s="154" t="s">
        <v>281</v>
      </c>
      <c r="Y233" s="154" t="s">
        <v>282</v>
      </c>
      <c r="Z233" s="144"/>
      <c r="AA233" s="144"/>
      <c r="AB233" s="144"/>
      <c r="AC233" s="144"/>
      <c r="AD233" s="144"/>
      <c r="AE233" s="144"/>
      <c r="AF233" s="144"/>
      <c r="AG233" s="144" t="s">
        <v>1263</v>
      </c>
      <c r="AH233" s="144"/>
      <c r="AI233" s="144"/>
      <c r="AJ233" s="144"/>
      <c r="AK233" s="144"/>
      <c r="AL233" s="144"/>
      <c r="AM233" s="144"/>
      <c r="AN233" s="144"/>
      <c r="AO233" s="144"/>
      <c r="AP233" s="144"/>
      <c r="AQ233" s="144"/>
      <c r="AR233" s="144"/>
      <c r="AS233" s="144"/>
      <c r="AT233" s="144"/>
      <c r="AU233" s="144"/>
      <c r="AV233" s="144"/>
      <c r="AW233" s="144"/>
      <c r="AX233" s="144"/>
      <c r="AY233" s="144"/>
      <c r="AZ233" s="144"/>
      <c r="BA233" s="144"/>
      <c r="BB233" s="144"/>
      <c r="BC233" s="144"/>
      <c r="BD233" s="144"/>
      <c r="BE233" s="144"/>
      <c r="BF233" s="144"/>
      <c r="BG233" s="144"/>
      <c r="BH233" s="144"/>
    </row>
    <row r="234" spans="1:60" outlineLevel="1" x14ac:dyDescent="0.25">
      <c r="A234" s="173">
        <v>218</v>
      </c>
      <c r="B234" s="174" t="s">
        <v>1705</v>
      </c>
      <c r="C234" s="183" t="s">
        <v>1706</v>
      </c>
      <c r="D234" s="175" t="s">
        <v>361</v>
      </c>
      <c r="E234" s="176">
        <v>0.06</v>
      </c>
      <c r="F234" s="177">
        <f t="shared" si="48"/>
        <v>0</v>
      </c>
      <c r="G234" s="177">
        <f t="shared" si="49"/>
        <v>0</v>
      </c>
      <c r="H234" s="178"/>
      <c r="I234" s="177">
        <f t="shared" si="50"/>
        <v>0</v>
      </c>
      <c r="J234" s="178"/>
      <c r="K234" s="179">
        <f t="shared" si="51"/>
        <v>0</v>
      </c>
      <c r="L234" s="154">
        <v>21</v>
      </c>
      <c r="M234" s="154">
        <f t="shared" si="52"/>
        <v>0</v>
      </c>
      <c r="N234" s="153">
        <v>1</v>
      </c>
      <c r="O234" s="153">
        <f t="shared" si="53"/>
        <v>0.06</v>
      </c>
      <c r="P234" s="153">
        <v>0</v>
      </c>
      <c r="Q234" s="153">
        <f t="shared" si="54"/>
        <v>0</v>
      </c>
      <c r="R234" s="154" t="s">
        <v>1257</v>
      </c>
      <c r="S234" s="154" t="s">
        <v>1258</v>
      </c>
      <c r="T234" s="154" t="s">
        <v>1258</v>
      </c>
      <c r="U234" s="154">
        <v>0</v>
      </c>
      <c r="V234" s="154">
        <f t="shared" si="55"/>
        <v>0</v>
      </c>
      <c r="W234" s="154"/>
      <c r="X234" s="154" t="s">
        <v>608</v>
      </c>
      <c r="Y234" s="154" t="s">
        <v>282</v>
      </c>
      <c r="Z234" s="144"/>
      <c r="AA234" s="144"/>
      <c r="AB234" s="144"/>
      <c r="AC234" s="144"/>
      <c r="AD234" s="144"/>
      <c r="AE234" s="144"/>
      <c r="AF234" s="144"/>
      <c r="AG234" s="144" t="s">
        <v>1254</v>
      </c>
      <c r="AH234" s="144"/>
      <c r="AI234" s="144"/>
      <c r="AJ234" s="144"/>
      <c r="AK234" s="144"/>
      <c r="AL234" s="144"/>
      <c r="AM234" s="144"/>
      <c r="AN234" s="144"/>
      <c r="AO234" s="144"/>
      <c r="AP234" s="144"/>
      <c r="AQ234" s="144"/>
      <c r="AR234" s="144"/>
      <c r="AS234" s="144"/>
      <c r="AT234" s="144"/>
      <c r="AU234" s="144"/>
      <c r="AV234" s="144"/>
      <c r="AW234" s="144"/>
      <c r="AX234" s="144"/>
      <c r="AY234" s="144"/>
      <c r="AZ234" s="144"/>
      <c r="BA234" s="144"/>
      <c r="BB234" s="144"/>
      <c r="BC234" s="144"/>
      <c r="BD234" s="144"/>
      <c r="BE234" s="144"/>
      <c r="BF234" s="144"/>
      <c r="BG234" s="144"/>
      <c r="BH234" s="144"/>
    </row>
    <row r="235" spans="1:60" outlineLevel="1" x14ac:dyDescent="0.25">
      <c r="A235" s="173">
        <v>219</v>
      </c>
      <c r="B235" s="174" t="s">
        <v>1707</v>
      </c>
      <c r="C235" s="183" t="s">
        <v>622</v>
      </c>
      <c r="D235" s="175" t="s">
        <v>832</v>
      </c>
      <c r="E235" s="176">
        <v>1</v>
      </c>
      <c r="F235" s="177">
        <f t="shared" si="48"/>
        <v>0</v>
      </c>
      <c r="G235" s="177">
        <f t="shared" si="49"/>
        <v>0</v>
      </c>
      <c r="H235" s="178"/>
      <c r="I235" s="177">
        <f t="shared" si="50"/>
        <v>0</v>
      </c>
      <c r="J235" s="178"/>
      <c r="K235" s="179">
        <f t="shared" si="51"/>
        <v>0</v>
      </c>
      <c r="L235" s="154">
        <v>21</v>
      </c>
      <c r="M235" s="154">
        <f t="shared" si="52"/>
        <v>0</v>
      </c>
      <c r="N235" s="153">
        <v>5.9199999999999999E-3</v>
      </c>
      <c r="O235" s="153">
        <f t="shared" si="53"/>
        <v>0.01</v>
      </c>
      <c r="P235" s="153">
        <v>0</v>
      </c>
      <c r="Q235" s="153">
        <f t="shared" si="54"/>
        <v>0</v>
      </c>
      <c r="R235" s="154"/>
      <c r="S235" s="154" t="s">
        <v>279</v>
      </c>
      <c r="T235" s="154" t="s">
        <v>280</v>
      </c>
      <c r="U235" s="154">
        <v>0.26</v>
      </c>
      <c r="V235" s="154">
        <f t="shared" si="55"/>
        <v>0.26</v>
      </c>
      <c r="W235" s="154"/>
      <c r="X235" s="154" t="s">
        <v>1322</v>
      </c>
      <c r="Y235" s="154" t="s">
        <v>282</v>
      </c>
      <c r="Z235" s="144"/>
      <c r="AA235" s="144"/>
      <c r="AB235" s="144"/>
      <c r="AC235" s="144"/>
      <c r="AD235" s="144"/>
      <c r="AE235" s="144"/>
      <c r="AF235" s="144"/>
      <c r="AG235" s="144" t="s">
        <v>1323</v>
      </c>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c r="BB235" s="144"/>
      <c r="BC235" s="144"/>
      <c r="BD235" s="144"/>
      <c r="BE235" s="144"/>
      <c r="BF235" s="144"/>
      <c r="BG235" s="144"/>
      <c r="BH235" s="144"/>
    </row>
    <row r="236" spans="1:60" ht="20" outlineLevel="1" x14ac:dyDescent="0.25">
      <c r="A236" s="173">
        <v>220</v>
      </c>
      <c r="B236" s="174" t="s">
        <v>1708</v>
      </c>
      <c r="C236" s="183" t="s">
        <v>1709</v>
      </c>
      <c r="D236" s="175" t="s">
        <v>489</v>
      </c>
      <c r="E236" s="176">
        <v>1</v>
      </c>
      <c r="F236" s="177">
        <f t="shared" si="48"/>
        <v>0</v>
      </c>
      <c r="G236" s="177">
        <f t="shared" si="49"/>
        <v>0</v>
      </c>
      <c r="H236" s="178"/>
      <c r="I236" s="177">
        <f t="shared" si="50"/>
        <v>0</v>
      </c>
      <c r="J236" s="178"/>
      <c r="K236" s="179">
        <f t="shared" si="51"/>
        <v>0</v>
      </c>
      <c r="L236" s="154">
        <v>21</v>
      </c>
      <c r="M236" s="154">
        <f t="shared" si="52"/>
        <v>0</v>
      </c>
      <c r="N236" s="153">
        <v>0</v>
      </c>
      <c r="O236" s="153">
        <f t="shared" si="53"/>
        <v>0</v>
      </c>
      <c r="P236" s="153">
        <v>0</v>
      </c>
      <c r="Q236" s="153">
        <f t="shared" si="54"/>
        <v>0</v>
      </c>
      <c r="R236" s="154"/>
      <c r="S236" s="154" t="s">
        <v>279</v>
      </c>
      <c r="T236" s="154" t="s">
        <v>280</v>
      </c>
      <c r="U236" s="154">
        <v>24.67</v>
      </c>
      <c r="V236" s="154">
        <f t="shared" si="55"/>
        <v>24.67</v>
      </c>
      <c r="W236" s="154"/>
      <c r="X236" s="154" t="s">
        <v>1322</v>
      </c>
      <c r="Y236" s="154" t="s">
        <v>282</v>
      </c>
      <c r="Z236" s="144"/>
      <c r="AA236" s="144"/>
      <c r="AB236" s="144"/>
      <c r="AC236" s="144"/>
      <c r="AD236" s="144"/>
      <c r="AE236" s="144"/>
      <c r="AF236" s="144"/>
      <c r="AG236" s="144" t="s">
        <v>1323</v>
      </c>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4"/>
      <c r="BC236" s="144"/>
      <c r="BD236" s="144"/>
      <c r="BE236" s="144"/>
      <c r="BF236" s="144"/>
      <c r="BG236" s="144"/>
      <c r="BH236" s="144"/>
    </row>
    <row r="237" spans="1:60" outlineLevel="1" x14ac:dyDescent="0.25">
      <c r="A237" s="173">
        <v>221</v>
      </c>
      <c r="B237" s="174" t="s">
        <v>1710</v>
      </c>
      <c r="C237" s="183" t="s">
        <v>1711</v>
      </c>
      <c r="D237" s="175" t="s">
        <v>832</v>
      </c>
      <c r="E237" s="176">
        <v>1</v>
      </c>
      <c r="F237" s="177">
        <f t="shared" si="48"/>
        <v>0</v>
      </c>
      <c r="G237" s="177">
        <f t="shared" si="49"/>
        <v>0</v>
      </c>
      <c r="H237" s="178"/>
      <c r="I237" s="177">
        <f t="shared" si="50"/>
        <v>0</v>
      </c>
      <c r="J237" s="178"/>
      <c r="K237" s="179">
        <f t="shared" si="51"/>
        <v>0</v>
      </c>
      <c r="L237" s="154">
        <v>21</v>
      </c>
      <c r="M237" s="154">
        <f t="shared" si="52"/>
        <v>0</v>
      </c>
      <c r="N237" s="153">
        <v>0</v>
      </c>
      <c r="O237" s="153">
        <f t="shared" si="53"/>
        <v>0</v>
      </c>
      <c r="P237" s="153">
        <v>0</v>
      </c>
      <c r="Q237" s="153">
        <f t="shared" si="54"/>
        <v>0</v>
      </c>
      <c r="R237" s="154"/>
      <c r="S237" s="154" t="s">
        <v>279</v>
      </c>
      <c r="T237" s="154" t="s">
        <v>280</v>
      </c>
      <c r="U237" s="154">
        <v>0</v>
      </c>
      <c r="V237" s="154">
        <f t="shared" si="55"/>
        <v>0</v>
      </c>
      <c r="W237" s="154"/>
      <c r="X237" s="154" t="s">
        <v>1322</v>
      </c>
      <c r="Y237" s="154" t="s">
        <v>282</v>
      </c>
      <c r="Z237" s="144"/>
      <c r="AA237" s="144"/>
      <c r="AB237" s="144"/>
      <c r="AC237" s="144"/>
      <c r="AD237" s="144"/>
      <c r="AE237" s="144"/>
      <c r="AF237" s="144"/>
      <c r="AG237" s="144" t="s">
        <v>1323</v>
      </c>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c r="BB237" s="144"/>
      <c r="BC237" s="144"/>
      <c r="BD237" s="144"/>
      <c r="BE237" s="144"/>
      <c r="BF237" s="144"/>
      <c r="BG237" s="144"/>
      <c r="BH237" s="144"/>
    </row>
    <row r="238" spans="1:60" outlineLevel="1" x14ac:dyDescent="0.25">
      <c r="A238" s="166">
        <v>222</v>
      </c>
      <c r="B238" s="167" t="s">
        <v>1330</v>
      </c>
      <c r="C238" s="181" t="s">
        <v>1331</v>
      </c>
      <c r="D238" s="168" t="s">
        <v>832</v>
      </c>
      <c r="E238" s="169">
        <v>1</v>
      </c>
      <c r="F238" s="170">
        <f t="shared" si="48"/>
        <v>0</v>
      </c>
      <c r="G238" s="170">
        <f t="shared" si="49"/>
        <v>0</v>
      </c>
      <c r="H238" s="171"/>
      <c r="I238" s="170">
        <f t="shared" si="50"/>
        <v>0</v>
      </c>
      <c r="J238" s="171"/>
      <c r="K238" s="172">
        <f t="shared" si="51"/>
        <v>0</v>
      </c>
      <c r="L238" s="154">
        <v>21</v>
      </c>
      <c r="M238" s="154">
        <f t="shared" si="52"/>
        <v>0</v>
      </c>
      <c r="N238" s="153">
        <v>0</v>
      </c>
      <c r="O238" s="153">
        <f t="shared" si="53"/>
        <v>0</v>
      </c>
      <c r="P238" s="153">
        <v>0</v>
      </c>
      <c r="Q238" s="153">
        <f t="shared" si="54"/>
        <v>0</v>
      </c>
      <c r="R238" s="154"/>
      <c r="S238" s="154" t="s">
        <v>1258</v>
      </c>
      <c r="T238" s="154" t="s">
        <v>280</v>
      </c>
      <c r="U238" s="154">
        <v>0</v>
      </c>
      <c r="V238" s="154">
        <f t="shared" si="55"/>
        <v>0</v>
      </c>
      <c r="W238" s="154"/>
      <c r="X238" s="154" t="s">
        <v>1322</v>
      </c>
      <c r="Y238" s="154" t="s">
        <v>282</v>
      </c>
      <c r="Z238" s="144"/>
      <c r="AA238" s="144"/>
      <c r="AB238" s="144"/>
      <c r="AC238" s="144"/>
      <c r="AD238" s="144"/>
      <c r="AE238" s="144"/>
      <c r="AF238" s="144"/>
      <c r="AG238" s="144" t="s">
        <v>1323</v>
      </c>
      <c r="AH238" s="144"/>
      <c r="AI238" s="144"/>
      <c r="AJ238" s="144"/>
      <c r="AK238" s="144"/>
      <c r="AL238" s="144"/>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row>
    <row r="239" spans="1:60" ht="20.5" outlineLevel="2" x14ac:dyDescent="0.25">
      <c r="A239" s="151"/>
      <c r="B239" s="152"/>
      <c r="C239" s="266" t="s">
        <v>1712</v>
      </c>
      <c r="D239" s="267"/>
      <c r="E239" s="267"/>
      <c r="F239" s="267"/>
      <c r="G239" s="267"/>
      <c r="H239" s="154"/>
      <c r="I239" s="154"/>
      <c r="J239" s="154"/>
      <c r="K239" s="154"/>
      <c r="L239" s="154"/>
      <c r="M239" s="154"/>
      <c r="N239" s="153"/>
      <c r="O239" s="153"/>
      <c r="P239" s="153"/>
      <c r="Q239" s="153"/>
      <c r="R239" s="154"/>
      <c r="S239" s="154"/>
      <c r="T239" s="154"/>
      <c r="U239" s="154"/>
      <c r="V239" s="154"/>
      <c r="W239" s="154"/>
      <c r="X239" s="154"/>
      <c r="Y239" s="154"/>
      <c r="Z239" s="144"/>
      <c r="AA239" s="144"/>
      <c r="AB239" s="144"/>
      <c r="AC239" s="144"/>
      <c r="AD239" s="144"/>
      <c r="AE239" s="144"/>
      <c r="AF239" s="144"/>
      <c r="AG239" s="144" t="s">
        <v>1260</v>
      </c>
      <c r="AH239" s="144"/>
      <c r="AI239" s="144"/>
      <c r="AJ239" s="144"/>
      <c r="AK239" s="144"/>
      <c r="AL239" s="144"/>
      <c r="AM239" s="144"/>
      <c r="AN239" s="144"/>
      <c r="AO239" s="144"/>
      <c r="AP239" s="144"/>
      <c r="AQ239" s="144"/>
      <c r="AR239" s="144"/>
      <c r="AS239" s="144"/>
      <c r="AT239" s="144"/>
      <c r="AU239" s="144"/>
      <c r="AV239" s="144"/>
      <c r="AW239" s="144"/>
      <c r="AX239" s="144"/>
      <c r="AY239" s="144"/>
      <c r="AZ239" s="144"/>
      <c r="BA239" s="187" t="str">
        <f>C239</f>
        <v>Náklady na vyhotovení dokumentace skutečného provedení stavby a její předání objednateli v požadované formě a požadovaném počtu.</v>
      </c>
      <c r="BB239" s="144"/>
      <c r="BC239" s="144"/>
      <c r="BD239" s="144"/>
      <c r="BE239" s="144"/>
      <c r="BF239" s="144"/>
      <c r="BG239" s="144"/>
      <c r="BH239" s="144"/>
    </row>
    <row r="240" spans="1:60" outlineLevel="1" x14ac:dyDescent="0.25">
      <c r="A240" s="173">
        <v>223</v>
      </c>
      <c r="B240" s="174" t="s">
        <v>1332</v>
      </c>
      <c r="C240" s="183" t="s">
        <v>1333</v>
      </c>
      <c r="D240" s="175" t="s">
        <v>832</v>
      </c>
      <c r="E240" s="176">
        <v>1</v>
      </c>
      <c r="F240" s="177">
        <f>H240+J240</f>
        <v>0</v>
      </c>
      <c r="G240" s="177">
        <f>ROUND(E240*F240,2)</f>
        <v>0</v>
      </c>
      <c r="H240" s="178"/>
      <c r="I240" s="177">
        <f>ROUND(E240*H240,2)</f>
        <v>0</v>
      </c>
      <c r="J240" s="178"/>
      <c r="K240" s="179">
        <f>ROUND(E240*J240,2)</f>
        <v>0</v>
      </c>
      <c r="L240" s="154">
        <v>21</v>
      </c>
      <c r="M240" s="154">
        <f>G240*(1+L240/100)</f>
        <v>0</v>
      </c>
      <c r="N240" s="153">
        <v>0</v>
      </c>
      <c r="O240" s="153">
        <f>ROUND(E240*N240,2)</f>
        <v>0</v>
      </c>
      <c r="P240" s="153">
        <v>0</v>
      </c>
      <c r="Q240" s="153">
        <f>ROUND(E240*P240,2)</f>
        <v>0</v>
      </c>
      <c r="R240" s="154"/>
      <c r="S240" s="154" t="s">
        <v>279</v>
      </c>
      <c r="T240" s="154" t="s">
        <v>280</v>
      </c>
      <c r="U240" s="154">
        <v>0</v>
      </c>
      <c r="V240" s="154">
        <f>ROUND(E240*U240,2)</f>
        <v>0</v>
      </c>
      <c r="W240" s="154"/>
      <c r="X240" s="154" t="s">
        <v>1322</v>
      </c>
      <c r="Y240" s="154" t="s">
        <v>282</v>
      </c>
      <c r="Z240" s="144"/>
      <c r="AA240" s="144"/>
      <c r="AB240" s="144"/>
      <c r="AC240" s="144"/>
      <c r="AD240" s="144"/>
      <c r="AE240" s="144"/>
      <c r="AF240" s="144"/>
      <c r="AG240" s="144" t="s">
        <v>1323</v>
      </c>
      <c r="AH240" s="144"/>
      <c r="AI240" s="144"/>
      <c r="AJ240" s="144"/>
      <c r="AK240" s="144"/>
      <c r="AL240" s="144"/>
      <c r="AM240" s="144"/>
      <c r="AN240" s="144"/>
      <c r="AO240" s="144"/>
      <c r="AP240" s="144"/>
      <c r="AQ240" s="144"/>
      <c r="AR240" s="144"/>
      <c r="AS240" s="144"/>
      <c r="AT240" s="144"/>
      <c r="AU240" s="144"/>
      <c r="AV240" s="144"/>
      <c r="AW240" s="144"/>
      <c r="AX240" s="144"/>
      <c r="AY240" s="144"/>
      <c r="AZ240" s="144"/>
      <c r="BA240" s="144"/>
      <c r="BB240" s="144"/>
      <c r="BC240" s="144"/>
      <c r="BD240" s="144"/>
      <c r="BE240" s="144"/>
      <c r="BF240" s="144"/>
      <c r="BG240" s="144"/>
      <c r="BH240" s="144"/>
    </row>
    <row r="241" spans="1:60" outlineLevel="1" x14ac:dyDescent="0.25">
      <c r="A241" s="166">
        <v>224</v>
      </c>
      <c r="B241" s="167" t="s">
        <v>1334</v>
      </c>
      <c r="C241" s="181" t="s">
        <v>1335</v>
      </c>
      <c r="D241" s="168" t="s">
        <v>832</v>
      </c>
      <c r="E241" s="169">
        <v>1</v>
      </c>
      <c r="F241" s="170">
        <f>H241+J241</f>
        <v>0</v>
      </c>
      <c r="G241" s="170">
        <f>ROUND(E241*F241,2)</f>
        <v>0</v>
      </c>
      <c r="H241" s="171"/>
      <c r="I241" s="170">
        <f>ROUND(E241*H241,2)</f>
        <v>0</v>
      </c>
      <c r="J241" s="171"/>
      <c r="K241" s="172">
        <f>ROUND(E241*J241,2)</f>
        <v>0</v>
      </c>
      <c r="L241" s="154">
        <v>21</v>
      </c>
      <c r="M241" s="154">
        <f>G241*(1+L241/100)</f>
        <v>0</v>
      </c>
      <c r="N241" s="153">
        <v>0</v>
      </c>
      <c r="O241" s="153">
        <f>ROUND(E241*N241,2)</f>
        <v>0</v>
      </c>
      <c r="P241" s="153">
        <v>0</v>
      </c>
      <c r="Q241" s="153">
        <f>ROUND(E241*P241,2)</f>
        <v>0</v>
      </c>
      <c r="R241" s="154"/>
      <c r="S241" s="154" t="s">
        <v>279</v>
      </c>
      <c r="T241" s="154" t="s">
        <v>280</v>
      </c>
      <c r="U241" s="154">
        <v>0</v>
      </c>
      <c r="V241" s="154">
        <f>ROUND(E241*U241,2)</f>
        <v>0</v>
      </c>
      <c r="W241" s="154"/>
      <c r="X241" s="154" t="s">
        <v>1322</v>
      </c>
      <c r="Y241" s="154" t="s">
        <v>282</v>
      </c>
      <c r="Z241" s="144"/>
      <c r="AA241" s="144"/>
      <c r="AB241" s="144"/>
      <c r="AC241" s="144"/>
      <c r="AD241" s="144"/>
      <c r="AE241" s="144"/>
      <c r="AF241" s="144"/>
      <c r="AG241" s="144" t="s">
        <v>1323</v>
      </c>
      <c r="AH241" s="144"/>
      <c r="AI241" s="144"/>
      <c r="AJ241" s="144"/>
      <c r="AK241" s="144"/>
      <c r="AL241" s="144"/>
      <c r="AM241" s="144"/>
      <c r="AN241" s="144"/>
      <c r="AO241" s="144"/>
      <c r="AP241" s="144"/>
      <c r="AQ241" s="144"/>
      <c r="AR241" s="144"/>
      <c r="AS241" s="144"/>
      <c r="AT241" s="144"/>
      <c r="AU241" s="144"/>
      <c r="AV241" s="144"/>
      <c r="AW241" s="144"/>
      <c r="AX241" s="144"/>
      <c r="AY241" s="144"/>
      <c r="AZ241" s="144"/>
      <c r="BA241" s="144"/>
      <c r="BB241" s="144"/>
      <c r="BC241" s="144"/>
      <c r="BD241" s="144"/>
      <c r="BE241" s="144"/>
      <c r="BF241" s="144"/>
      <c r="BG241" s="144"/>
      <c r="BH241" s="144"/>
    </row>
    <row r="242" spans="1:60" x14ac:dyDescent="0.25">
      <c r="A242" s="3"/>
      <c r="B242" s="4"/>
      <c r="C242" s="184"/>
      <c r="D242" s="6"/>
      <c r="E242" s="3"/>
      <c r="F242" s="3"/>
      <c r="G242" s="3"/>
      <c r="H242" s="3"/>
      <c r="I242" s="3"/>
      <c r="J242" s="3"/>
      <c r="K242" s="3"/>
      <c r="L242" s="3"/>
      <c r="M242" s="3"/>
      <c r="N242" s="3"/>
      <c r="O242" s="3"/>
      <c r="P242" s="3"/>
      <c r="Q242" s="3"/>
      <c r="R242" s="3"/>
      <c r="S242" s="3"/>
      <c r="T242" s="3"/>
      <c r="U242" s="3"/>
      <c r="V242" s="3"/>
      <c r="W242" s="3"/>
      <c r="X242" s="3"/>
      <c r="Y242" s="3"/>
      <c r="AE242">
        <v>12</v>
      </c>
      <c r="AF242">
        <v>21</v>
      </c>
      <c r="AG242" t="s">
        <v>261</v>
      </c>
    </row>
    <row r="243" spans="1:60" ht="13" x14ac:dyDescent="0.25">
      <c r="A243" s="147"/>
      <c r="B243" s="148" t="s">
        <v>30</v>
      </c>
      <c r="C243" s="185"/>
      <c r="D243" s="149"/>
      <c r="E243" s="150"/>
      <c r="F243" s="150"/>
      <c r="G243" s="165">
        <f>G8</f>
        <v>0</v>
      </c>
      <c r="H243" s="3"/>
      <c r="I243" s="3"/>
      <c r="J243" s="3"/>
      <c r="K243" s="3"/>
      <c r="L243" s="3"/>
      <c r="M243" s="3"/>
      <c r="N243" s="3"/>
      <c r="O243" s="3"/>
      <c r="P243" s="3"/>
      <c r="Q243" s="3"/>
      <c r="R243" s="3"/>
      <c r="S243" s="3"/>
      <c r="T243" s="3"/>
      <c r="U243" s="3"/>
      <c r="V243" s="3"/>
      <c r="W243" s="3"/>
      <c r="X243" s="3"/>
      <c r="Y243" s="3"/>
      <c r="AE243">
        <f>SUMIF(L7:L241,AE242,G7:G241)</f>
        <v>0</v>
      </c>
      <c r="AF243">
        <f>SUMIF(L7:L241,AF242,G7:G241)</f>
        <v>0</v>
      </c>
      <c r="AG243" t="s">
        <v>1024</v>
      </c>
    </row>
    <row r="244" spans="1:60" x14ac:dyDescent="0.25">
      <c r="A244" s="3"/>
      <c r="B244" s="4"/>
      <c r="C244" s="184"/>
      <c r="D244" s="6"/>
      <c r="E244" s="3"/>
      <c r="F244" s="3"/>
      <c r="G244" s="3"/>
      <c r="H244" s="3"/>
      <c r="I244" s="3"/>
      <c r="J244" s="3"/>
      <c r="K244" s="3"/>
      <c r="L244" s="3"/>
      <c r="M244" s="3"/>
      <c r="N244" s="3"/>
      <c r="O244" s="3"/>
      <c r="P244" s="3"/>
      <c r="Q244" s="3"/>
      <c r="R244" s="3"/>
      <c r="S244" s="3"/>
      <c r="T244" s="3"/>
      <c r="U244" s="3"/>
      <c r="V244" s="3"/>
      <c r="W244" s="3"/>
      <c r="X244" s="3"/>
      <c r="Y244" s="3"/>
    </row>
    <row r="245" spans="1:60" x14ac:dyDescent="0.25">
      <c r="A245" s="3"/>
      <c r="B245" s="4"/>
      <c r="C245" s="184"/>
      <c r="D245" s="6"/>
      <c r="E245" s="3"/>
      <c r="F245" s="3"/>
      <c r="G245" s="3"/>
      <c r="H245" s="3"/>
      <c r="I245" s="3"/>
      <c r="J245" s="3"/>
      <c r="K245" s="3"/>
      <c r="L245" s="3"/>
      <c r="M245" s="3"/>
      <c r="N245" s="3"/>
      <c r="O245" s="3"/>
      <c r="P245" s="3"/>
      <c r="Q245" s="3"/>
      <c r="R245" s="3"/>
      <c r="S245" s="3"/>
      <c r="T245" s="3"/>
      <c r="U245" s="3"/>
      <c r="V245" s="3"/>
      <c r="W245" s="3"/>
      <c r="X245" s="3"/>
      <c r="Y245" s="3"/>
    </row>
    <row r="246" spans="1:60" x14ac:dyDescent="0.25">
      <c r="A246" s="262" t="s">
        <v>1025</v>
      </c>
      <c r="B246" s="262"/>
      <c r="C246" s="263"/>
      <c r="D246" s="6"/>
      <c r="E246" s="3"/>
      <c r="F246" s="3"/>
      <c r="G246" s="3"/>
      <c r="H246" s="3"/>
      <c r="I246" s="3"/>
      <c r="J246" s="3"/>
      <c r="K246" s="3"/>
      <c r="L246" s="3"/>
      <c r="M246" s="3"/>
      <c r="N246" s="3"/>
      <c r="O246" s="3"/>
      <c r="P246" s="3"/>
      <c r="Q246" s="3"/>
      <c r="R246" s="3"/>
      <c r="S246" s="3"/>
      <c r="T246" s="3"/>
      <c r="U246" s="3"/>
      <c r="V246" s="3"/>
      <c r="W246" s="3"/>
      <c r="X246" s="3"/>
      <c r="Y246" s="3"/>
    </row>
    <row r="247" spans="1:60" x14ac:dyDescent="0.25">
      <c r="A247" s="243"/>
      <c r="B247" s="244"/>
      <c r="C247" s="245"/>
      <c r="D247" s="244"/>
      <c r="E247" s="244"/>
      <c r="F247" s="244"/>
      <c r="G247" s="246"/>
      <c r="H247" s="3"/>
      <c r="I247" s="3"/>
      <c r="J247" s="3"/>
      <c r="K247" s="3"/>
      <c r="L247" s="3"/>
      <c r="M247" s="3"/>
      <c r="N247" s="3"/>
      <c r="O247" s="3"/>
      <c r="P247" s="3"/>
      <c r="Q247" s="3"/>
      <c r="R247" s="3"/>
      <c r="S247" s="3"/>
      <c r="T247" s="3"/>
      <c r="U247" s="3"/>
      <c r="V247" s="3"/>
      <c r="W247" s="3"/>
      <c r="X247" s="3"/>
      <c r="Y247" s="3"/>
      <c r="AG247" t="s">
        <v>1026</v>
      </c>
    </row>
    <row r="248" spans="1:60" x14ac:dyDescent="0.25">
      <c r="A248" s="247"/>
      <c r="B248" s="248"/>
      <c r="C248" s="249"/>
      <c r="D248" s="248"/>
      <c r="E248" s="248"/>
      <c r="F248" s="248"/>
      <c r="G248" s="250"/>
      <c r="H248" s="3"/>
      <c r="I248" s="3"/>
      <c r="J248" s="3"/>
      <c r="K248" s="3"/>
      <c r="L248" s="3"/>
      <c r="M248" s="3"/>
      <c r="N248" s="3"/>
      <c r="O248" s="3"/>
      <c r="P248" s="3"/>
      <c r="Q248" s="3"/>
      <c r="R248" s="3"/>
      <c r="S248" s="3"/>
      <c r="T248" s="3"/>
      <c r="U248" s="3"/>
      <c r="V248" s="3"/>
      <c r="W248" s="3"/>
      <c r="X248" s="3"/>
      <c r="Y248" s="3"/>
    </row>
    <row r="249" spans="1:60" x14ac:dyDescent="0.25">
      <c r="A249" s="247"/>
      <c r="B249" s="248"/>
      <c r="C249" s="249"/>
      <c r="D249" s="248"/>
      <c r="E249" s="248"/>
      <c r="F249" s="248"/>
      <c r="G249" s="250"/>
      <c r="H249" s="3"/>
      <c r="I249" s="3"/>
      <c r="J249" s="3"/>
      <c r="K249" s="3"/>
      <c r="L249" s="3"/>
      <c r="M249" s="3"/>
      <c r="N249" s="3"/>
      <c r="O249" s="3"/>
      <c r="P249" s="3"/>
      <c r="Q249" s="3"/>
      <c r="R249" s="3"/>
      <c r="S249" s="3"/>
      <c r="T249" s="3"/>
      <c r="U249" s="3"/>
      <c r="V249" s="3"/>
      <c r="W249" s="3"/>
      <c r="X249" s="3"/>
      <c r="Y249" s="3"/>
    </row>
    <row r="250" spans="1:60" x14ac:dyDescent="0.25">
      <c r="A250" s="247"/>
      <c r="B250" s="248"/>
      <c r="C250" s="249"/>
      <c r="D250" s="248"/>
      <c r="E250" s="248"/>
      <c r="F250" s="248"/>
      <c r="G250" s="250"/>
      <c r="H250" s="3"/>
      <c r="I250" s="3"/>
      <c r="J250" s="3"/>
      <c r="K250" s="3"/>
      <c r="L250" s="3"/>
      <c r="M250" s="3"/>
      <c r="N250" s="3"/>
      <c r="O250" s="3"/>
      <c r="P250" s="3"/>
      <c r="Q250" s="3"/>
      <c r="R250" s="3"/>
      <c r="S250" s="3"/>
      <c r="T250" s="3"/>
      <c r="U250" s="3"/>
      <c r="V250" s="3"/>
      <c r="W250" s="3"/>
      <c r="X250" s="3"/>
      <c r="Y250" s="3"/>
    </row>
    <row r="251" spans="1:60" x14ac:dyDescent="0.25">
      <c r="A251" s="251"/>
      <c r="B251" s="252"/>
      <c r="C251" s="253"/>
      <c r="D251" s="252"/>
      <c r="E251" s="252"/>
      <c r="F251" s="252"/>
      <c r="G251" s="254"/>
      <c r="H251" s="3"/>
      <c r="I251" s="3"/>
      <c r="J251" s="3"/>
      <c r="K251" s="3"/>
      <c r="L251" s="3"/>
      <c r="M251" s="3"/>
      <c r="N251" s="3"/>
      <c r="O251" s="3"/>
      <c r="P251" s="3"/>
      <c r="Q251" s="3"/>
      <c r="R251" s="3"/>
      <c r="S251" s="3"/>
      <c r="T251" s="3"/>
      <c r="U251" s="3"/>
      <c r="V251" s="3"/>
      <c r="W251" s="3"/>
      <c r="X251" s="3"/>
      <c r="Y251" s="3"/>
    </row>
    <row r="252" spans="1:60" x14ac:dyDescent="0.25">
      <c r="A252" s="3"/>
      <c r="B252" s="4"/>
      <c r="C252" s="184"/>
      <c r="D252" s="6"/>
      <c r="E252" s="3"/>
      <c r="F252" s="3"/>
      <c r="G252" s="3"/>
      <c r="H252" s="3"/>
      <c r="I252" s="3"/>
      <c r="J252" s="3"/>
      <c r="K252" s="3"/>
      <c r="L252" s="3"/>
      <c r="M252" s="3"/>
      <c r="N252" s="3"/>
      <c r="O252" s="3"/>
      <c r="P252" s="3"/>
      <c r="Q252" s="3"/>
      <c r="R252" s="3"/>
      <c r="S252" s="3"/>
      <c r="T252" s="3"/>
      <c r="U252" s="3"/>
      <c r="V252" s="3"/>
      <c r="W252" s="3"/>
      <c r="X252" s="3"/>
      <c r="Y252" s="3"/>
    </row>
    <row r="253" spans="1:60" x14ac:dyDescent="0.25">
      <c r="C253" s="186"/>
      <c r="D253" s="10"/>
      <c r="AG253" t="s">
        <v>1027</v>
      </c>
    </row>
    <row r="254" spans="1:60" x14ac:dyDescent="0.25">
      <c r="D254" s="10"/>
    </row>
    <row r="255" spans="1:60" x14ac:dyDescent="0.25">
      <c r="D255" s="10"/>
    </row>
    <row r="256" spans="1:60"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mergeCells count="15">
    <mergeCell ref="A247:G251"/>
    <mergeCell ref="C11:G11"/>
    <mergeCell ref="C14:G14"/>
    <mergeCell ref="C74:G74"/>
    <mergeCell ref="C75:G75"/>
    <mergeCell ref="A1:G1"/>
    <mergeCell ref="C2:G2"/>
    <mergeCell ref="C3:G3"/>
    <mergeCell ref="C4:G4"/>
    <mergeCell ref="A246:C246"/>
    <mergeCell ref="C76:G76"/>
    <mergeCell ref="C77:G77"/>
    <mergeCell ref="C78:G78"/>
    <mergeCell ref="C79:G79"/>
    <mergeCell ref="C239:G239"/>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87480-CEC6-437B-B491-D09BCD6FB48E}">
  <sheetPr>
    <outlinePr summaryBelow="0"/>
  </sheetPr>
  <dimension ref="A1:BH5000"/>
  <sheetViews>
    <sheetView workbookViewId="0">
      <pane ySplit="7" topLeftCell="A8" activePane="bottomLeft" state="frozen"/>
      <selection pane="bottomLeft" sqref="A1:G1"/>
    </sheetView>
  </sheetViews>
  <sheetFormatPr defaultRowHeight="12.5" outlineLevelRow="3" x14ac:dyDescent="0.25"/>
  <cols>
    <col min="1" max="1" width="3.36328125" customWidth="1"/>
    <col min="2" max="2" width="12.453125" style="117" customWidth="1"/>
    <col min="3" max="3" width="38.1796875" style="117" customWidth="1"/>
    <col min="4" max="4" width="4.81640625" customWidth="1"/>
    <col min="5" max="5" width="10.453125" customWidth="1"/>
    <col min="6" max="6" width="9.81640625" customWidth="1"/>
    <col min="7" max="7" width="12.6328125" customWidth="1"/>
    <col min="12" max="25" width="0" hidden="1" customWidth="1"/>
    <col min="29" max="29" width="0" hidden="1" customWidth="1"/>
    <col min="31" max="41" width="0" hidden="1" customWidth="1"/>
    <col min="53" max="53" width="73.6328125" customWidth="1"/>
  </cols>
  <sheetData>
    <row r="1" spans="1:60" ht="15.75" customHeight="1" x14ac:dyDescent="0.35">
      <c r="A1" s="255" t="s">
        <v>6</v>
      </c>
      <c r="B1" s="255"/>
      <c r="C1" s="255"/>
      <c r="D1" s="255"/>
      <c r="E1" s="255"/>
      <c r="F1" s="255"/>
      <c r="G1" s="255"/>
      <c r="AG1" t="s">
        <v>249</v>
      </c>
    </row>
    <row r="2" spans="1:60" ht="25" customHeight="1" x14ac:dyDescent="0.25">
      <c r="A2" s="136" t="s">
        <v>7</v>
      </c>
      <c r="B2" s="47" t="s">
        <v>43</v>
      </c>
      <c r="C2" s="256" t="s">
        <v>44</v>
      </c>
      <c r="D2" s="257"/>
      <c r="E2" s="257"/>
      <c r="F2" s="257"/>
      <c r="G2" s="258"/>
      <c r="AG2" t="s">
        <v>250</v>
      </c>
    </row>
    <row r="3" spans="1:60" ht="25" customHeight="1" x14ac:dyDescent="0.25">
      <c r="A3" s="136" t="s">
        <v>8</v>
      </c>
      <c r="B3" s="47" t="s">
        <v>54</v>
      </c>
      <c r="C3" s="256" t="s">
        <v>55</v>
      </c>
      <c r="D3" s="257"/>
      <c r="E3" s="257"/>
      <c r="F3" s="257"/>
      <c r="G3" s="258"/>
      <c r="AC3" s="117" t="s">
        <v>250</v>
      </c>
      <c r="AG3" t="s">
        <v>251</v>
      </c>
    </row>
    <row r="4" spans="1:60" ht="25" customHeight="1" x14ac:dyDescent="0.25">
      <c r="A4" s="137" t="s">
        <v>9</v>
      </c>
      <c r="B4" s="138" t="s">
        <v>70</v>
      </c>
      <c r="C4" s="259" t="s">
        <v>71</v>
      </c>
      <c r="D4" s="260"/>
      <c r="E4" s="260"/>
      <c r="F4" s="260"/>
      <c r="G4" s="261"/>
      <c r="AG4" t="s">
        <v>252</v>
      </c>
    </row>
    <row r="5" spans="1:60" x14ac:dyDescent="0.25">
      <c r="D5" s="10"/>
    </row>
    <row r="6" spans="1:60" ht="37.5" x14ac:dyDescent="0.25">
      <c r="A6" s="140" t="s">
        <v>253</v>
      </c>
      <c r="B6" s="142" t="s">
        <v>254</v>
      </c>
      <c r="C6" s="142" t="s">
        <v>255</v>
      </c>
      <c r="D6" s="141" t="s">
        <v>256</v>
      </c>
      <c r="E6" s="140" t="s">
        <v>257</v>
      </c>
      <c r="F6" s="139" t="s">
        <v>258</v>
      </c>
      <c r="G6" s="140" t="s">
        <v>30</v>
      </c>
      <c r="H6" s="143" t="s">
        <v>31</v>
      </c>
      <c r="I6" s="143" t="s">
        <v>259</v>
      </c>
      <c r="J6" s="143" t="s">
        <v>32</v>
      </c>
      <c r="K6" s="143" t="s">
        <v>260</v>
      </c>
      <c r="L6" s="143" t="s">
        <v>261</v>
      </c>
      <c r="M6" s="143" t="s">
        <v>262</v>
      </c>
      <c r="N6" s="143" t="s">
        <v>263</v>
      </c>
      <c r="O6" s="143" t="s">
        <v>264</v>
      </c>
      <c r="P6" s="143" t="s">
        <v>265</v>
      </c>
      <c r="Q6" s="143" t="s">
        <v>266</v>
      </c>
      <c r="R6" s="143" t="s">
        <v>267</v>
      </c>
      <c r="S6" s="143" t="s">
        <v>268</v>
      </c>
      <c r="T6" s="143" t="s">
        <v>269</v>
      </c>
      <c r="U6" s="143" t="s">
        <v>270</v>
      </c>
      <c r="V6" s="143" t="s">
        <v>271</v>
      </c>
      <c r="W6" s="143" t="s">
        <v>272</v>
      </c>
      <c r="X6" s="143" t="s">
        <v>273</v>
      </c>
      <c r="Y6" s="143" t="s">
        <v>274</v>
      </c>
    </row>
    <row r="7" spans="1:60" hidden="1" x14ac:dyDescent="0.25">
      <c r="A7" s="3"/>
      <c r="B7" s="4"/>
      <c r="C7" s="4"/>
      <c r="D7" s="6"/>
      <c r="E7" s="145"/>
      <c r="F7" s="146"/>
      <c r="G7" s="146"/>
      <c r="H7" s="146"/>
      <c r="I7" s="146"/>
      <c r="J7" s="146"/>
      <c r="K7" s="146"/>
      <c r="L7" s="146"/>
      <c r="M7" s="146"/>
      <c r="N7" s="145"/>
      <c r="O7" s="145"/>
      <c r="P7" s="145"/>
      <c r="Q7" s="145"/>
      <c r="R7" s="146"/>
      <c r="S7" s="146"/>
      <c r="T7" s="146"/>
      <c r="U7" s="146"/>
      <c r="V7" s="146"/>
      <c r="W7" s="146"/>
      <c r="X7" s="146"/>
      <c r="Y7" s="146"/>
    </row>
    <row r="8" spans="1:60" ht="13" x14ac:dyDescent="0.25">
      <c r="A8" s="159" t="s">
        <v>200</v>
      </c>
      <c r="B8" s="160" t="s">
        <v>245</v>
      </c>
      <c r="C8" s="180" t="s">
        <v>246</v>
      </c>
      <c r="D8" s="161"/>
      <c r="E8" s="162"/>
      <c r="F8" s="163"/>
      <c r="G8" s="163">
        <f>SUMIF(AG9:AG198,"&lt;&gt;NOR",G9:G198)</f>
        <v>0</v>
      </c>
      <c r="H8" s="163"/>
      <c r="I8" s="163">
        <f>SUM(I9:I198)</f>
        <v>0</v>
      </c>
      <c r="J8" s="163"/>
      <c r="K8" s="164">
        <f>SUM(K9:K198)</f>
        <v>0</v>
      </c>
      <c r="L8" s="158"/>
      <c r="M8" s="158">
        <f>SUM(M9:M198)</f>
        <v>0</v>
      </c>
      <c r="N8" s="157"/>
      <c r="O8" s="157">
        <f>SUM(O9:O198)</f>
        <v>0.24000000000000002</v>
      </c>
      <c r="P8" s="157"/>
      <c r="Q8" s="157">
        <f>SUM(Q9:Q198)</f>
        <v>0.38</v>
      </c>
      <c r="R8" s="158"/>
      <c r="S8" s="158"/>
      <c r="T8" s="158"/>
      <c r="U8" s="158"/>
      <c r="V8" s="158">
        <f>SUM(V9:V198)</f>
        <v>188.03999999999996</v>
      </c>
      <c r="W8" s="158"/>
      <c r="X8" s="158"/>
      <c r="Y8" s="158"/>
      <c r="AG8" t="s">
        <v>275</v>
      </c>
    </row>
    <row r="9" spans="1:60" outlineLevel="1" x14ac:dyDescent="0.25">
      <c r="A9" s="173">
        <v>1</v>
      </c>
      <c r="B9" s="174" t="s">
        <v>1716</v>
      </c>
      <c r="C9" s="183" t="s">
        <v>1717</v>
      </c>
      <c r="D9" s="175" t="s">
        <v>408</v>
      </c>
      <c r="E9" s="176">
        <v>1</v>
      </c>
      <c r="F9" s="177">
        <f>H9+J9</f>
        <v>0</v>
      </c>
      <c r="G9" s="177">
        <f>ROUND(E9*F9,2)</f>
        <v>0</v>
      </c>
      <c r="H9" s="178"/>
      <c r="I9" s="177">
        <f>ROUND(E9*H9,2)</f>
        <v>0</v>
      </c>
      <c r="J9" s="178"/>
      <c r="K9" s="179">
        <f>ROUND(E9*J9,2)</f>
        <v>0</v>
      </c>
      <c r="L9" s="154">
        <v>21</v>
      </c>
      <c r="M9" s="154">
        <f>G9*(1+L9/100)</f>
        <v>0</v>
      </c>
      <c r="N9" s="153">
        <v>1.5800000000000002E-2</v>
      </c>
      <c r="O9" s="153">
        <f>ROUND(E9*N9,2)</f>
        <v>0.02</v>
      </c>
      <c r="P9" s="153">
        <v>0</v>
      </c>
      <c r="Q9" s="153">
        <f>ROUND(E9*P9,2)</f>
        <v>0</v>
      </c>
      <c r="R9" s="154" t="s">
        <v>1257</v>
      </c>
      <c r="S9" s="154" t="s">
        <v>1258</v>
      </c>
      <c r="T9" s="154" t="s">
        <v>1258</v>
      </c>
      <c r="U9" s="154">
        <v>0</v>
      </c>
      <c r="V9" s="154">
        <f>ROUND(E9*U9,2)</f>
        <v>0</v>
      </c>
      <c r="W9" s="154"/>
      <c r="X9" s="154" t="s">
        <v>608</v>
      </c>
      <c r="Y9" s="154" t="s">
        <v>282</v>
      </c>
      <c r="Z9" s="144"/>
      <c r="AA9" s="144"/>
      <c r="AB9" s="144"/>
      <c r="AC9" s="144"/>
      <c r="AD9" s="144"/>
      <c r="AE9" s="144"/>
      <c r="AF9" s="144"/>
      <c r="AG9" s="144" t="s">
        <v>1254</v>
      </c>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row>
    <row r="10" spans="1:60" outlineLevel="1" x14ac:dyDescent="0.25">
      <c r="A10" s="166">
        <v>2</v>
      </c>
      <c r="B10" s="167" t="s">
        <v>1718</v>
      </c>
      <c r="C10" s="181" t="s">
        <v>1719</v>
      </c>
      <c r="D10" s="168" t="s">
        <v>489</v>
      </c>
      <c r="E10" s="169">
        <v>1</v>
      </c>
      <c r="F10" s="170">
        <f>H10+J10</f>
        <v>0</v>
      </c>
      <c r="G10" s="170">
        <f>ROUND(E10*F10,2)</f>
        <v>0</v>
      </c>
      <c r="H10" s="171"/>
      <c r="I10" s="170">
        <f>ROUND(E10*H10,2)</f>
        <v>0</v>
      </c>
      <c r="J10" s="171"/>
      <c r="K10" s="172">
        <f>ROUND(E10*J10,2)</f>
        <v>0</v>
      </c>
      <c r="L10" s="154">
        <v>21</v>
      </c>
      <c r="M10" s="154">
        <f>G10*(1+L10/100)</f>
        <v>0</v>
      </c>
      <c r="N10" s="153">
        <v>0</v>
      </c>
      <c r="O10" s="153">
        <f>ROUND(E10*N10,2)</f>
        <v>0</v>
      </c>
      <c r="P10" s="153">
        <v>0</v>
      </c>
      <c r="Q10" s="153">
        <f>ROUND(E10*P10,2)</f>
        <v>0</v>
      </c>
      <c r="R10" s="154"/>
      <c r="S10" s="154" t="s">
        <v>279</v>
      </c>
      <c r="T10" s="154" t="s">
        <v>280</v>
      </c>
      <c r="U10" s="154">
        <v>0</v>
      </c>
      <c r="V10" s="154">
        <f>ROUND(E10*U10,2)</f>
        <v>0</v>
      </c>
      <c r="W10" s="154"/>
      <c r="X10" s="154" t="s">
        <v>608</v>
      </c>
      <c r="Y10" s="154" t="s">
        <v>282</v>
      </c>
      <c r="Z10" s="144"/>
      <c r="AA10" s="144"/>
      <c r="AB10" s="144"/>
      <c r="AC10" s="144"/>
      <c r="AD10" s="144"/>
      <c r="AE10" s="144"/>
      <c r="AF10" s="144"/>
      <c r="AG10" s="144" t="s">
        <v>1720</v>
      </c>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row>
    <row r="11" spans="1:60" outlineLevel="2" x14ac:dyDescent="0.25">
      <c r="A11" s="151"/>
      <c r="B11" s="152"/>
      <c r="C11" s="266" t="s">
        <v>1721</v>
      </c>
      <c r="D11" s="267"/>
      <c r="E11" s="267"/>
      <c r="F11" s="267"/>
      <c r="G11" s="267"/>
      <c r="H11" s="154"/>
      <c r="I11" s="154"/>
      <c r="J11" s="154"/>
      <c r="K11" s="154"/>
      <c r="L11" s="154"/>
      <c r="M11" s="154"/>
      <c r="N11" s="153"/>
      <c r="O11" s="153"/>
      <c r="P11" s="153"/>
      <c r="Q11" s="153"/>
      <c r="R11" s="154"/>
      <c r="S11" s="154"/>
      <c r="T11" s="154"/>
      <c r="U11" s="154"/>
      <c r="V11" s="154"/>
      <c r="W11" s="154"/>
      <c r="X11" s="154"/>
      <c r="Y11" s="154"/>
      <c r="Z11" s="144"/>
      <c r="AA11" s="144"/>
      <c r="AB11" s="144"/>
      <c r="AC11" s="144"/>
      <c r="AD11" s="144"/>
      <c r="AE11" s="144"/>
      <c r="AF11" s="144"/>
      <c r="AG11" s="144" t="s">
        <v>1260</v>
      </c>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row>
    <row r="12" spans="1:60" outlineLevel="3" x14ac:dyDescent="0.25">
      <c r="A12" s="151"/>
      <c r="B12" s="152"/>
      <c r="C12" s="264" t="s">
        <v>1722</v>
      </c>
      <c r="D12" s="265"/>
      <c r="E12" s="265"/>
      <c r="F12" s="265"/>
      <c r="G12" s="265"/>
      <c r="H12" s="154"/>
      <c r="I12" s="154"/>
      <c r="J12" s="154"/>
      <c r="K12" s="154"/>
      <c r="L12" s="154"/>
      <c r="M12" s="154"/>
      <c r="N12" s="153"/>
      <c r="O12" s="153"/>
      <c r="P12" s="153"/>
      <c r="Q12" s="153"/>
      <c r="R12" s="154"/>
      <c r="S12" s="154"/>
      <c r="T12" s="154"/>
      <c r="U12" s="154"/>
      <c r="V12" s="154"/>
      <c r="W12" s="154"/>
      <c r="X12" s="154"/>
      <c r="Y12" s="154"/>
      <c r="Z12" s="144"/>
      <c r="AA12" s="144"/>
      <c r="AB12" s="144"/>
      <c r="AC12" s="144"/>
      <c r="AD12" s="144"/>
      <c r="AE12" s="144"/>
      <c r="AF12" s="144"/>
      <c r="AG12" s="144" t="s">
        <v>1260</v>
      </c>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row>
    <row r="13" spans="1:60" outlineLevel="3" x14ac:dyDescent="0.25">
      <c r="A13" s="151"/>
      <c r="B13" s="152"/>
      <c r="C13" s="264" t="s">
        <v>1723</v>
      </c>
      <c r="D13" s="265"/>
      <c r="E13" s="265"/>
      <c r="F13" s="265"/>
      <c r="G13" s="265"/>
      <c r="H13" s="154"/>
      <c r="I13" s="154"/>
      <c r="J13" s="154"/>
      <c r="K13" s="154"/>
      <c r="L13" s="154"/>
      <c r="M13" s="154"/>
      <c r="N13" s="153"/>
      <c r="O13" s="153"/>
      <c r="P13" s="153"/>
      <c r="Q13" s="153"/>
      <c r="R13" s="154"/>
      <c r="S13" s="154"/>
      <c r="T13" s="154"/>
      <c r="U13" s="154"/>
      <c r="V13" s="154"/>
      <c r="W13" s="154"/>
      <c r="X13" s="154"/>
      <c r="Y13" s="154"/>
      <c r="Z13" s="144"/>
      <c r="AA13" s="144"/>
      <c r="AB13" s="144"/>
      <c r="AC13" s="144"/>
      <c r="AD13" s="144"/>
      <c r="AE13" s="144"/>
      <c r="AF13" s="144"/>
      <c r="AG13" s="144" t="s">
        <v>1260</v>
      </c>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row>
    <row r="14" spans="1:60" outlineLevel="3" x14ac:dyDescent="0.25">
      <c r="A14" s="151"/>
      <c r="B14" s="152"/>
      <c r="C14" s="264" t="s">
        <v>1724</v>
      </c>
      <c r="D14" s="265"/>
      <c r="E14" s="265"/>
      <c r="F14" s="265"/>
      <c r="G14" s="265"/>
      <c r="H14" s="154"/>
      <c r="I14" s="154"/>
      <c r="J14" s="154"/>
      <c r="K14" s="154"/>
      <c r="L14" s="154"/>
      <c r="M14" s="154"/>
      <c r="N14" s="153"/>
      <c r="O14" s="153"/>
      <c r="P14" s="153"/>
      <c r="Q14" s="153"/>
      <c r="R14" s="154"/>
      <c r="S14" s="154"/>
      <c r="T14" s="154"/>
      <c r="U14" s="154"/>
      <c r="V14" s="154"/>
      <c r="W14" s="154"/>
      <c r="X14" s="154"/>
      <c r="Y14" s="154"/>
      <c r="Z14" s="144"/>
      <c r="AA14" s="144"/>
      <c r="AB14" s="144"/>
      <c r="AC14" s="144"/>
      <c r="AD14" s="144"/>
      <c r="AE14" s="144"/>
      <c r="AF14" s="144"/>
      <c r="AG14" s="144" t="s">
        <v>1260</v>
      </c>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row>
    <row r="15" spans="1:60" outlineLevel="3" x14ac:dyDescent="0.25">
      <c r="A15" s="151"/>
      <c r="B15" s="152"/>
      <c r="C15" s="264" t="s">
        <v>1725</v>
      </c>
      <c r="D15" s="265"/>
      <c r="E15" s="265"/>
      <c r="F15" s="265"/>
      <c r="G15" s="265"/>
      <c r="H15" s="154"/>
      <c r="I15" s="154"/>
      <c r="J15" s="154"/>
      <c r="K15" s="154"/>
      <c r="L15" s="154"/>
      <c r="M15" s="154"/>
      <c r="N15" s="153"/>
      <c r="O15" s="153"/>
      <c r="P15" s="153"/>
      <c r="Q15" s="153"/>
      <c r="R15" s="154"/>
      <c r="S15" s="154"/>
      <c r="T15" s="154"/>
      <c r="U15" s="154"/>
      <c r="V15" s="154"/>
      <c r="W15" s="154"/>
      <c r="X15" s="154"/>
      <c r="Y15" s="154"/>
      <c r="Z15" s="144"/>
      <c r="AA15" s="144"/>
      <c r="AB15" s="144"/>
      <c r="AC15" s="144"/>
      <c r="AD15" s="144"/>
      <c r="AE15" s="144"/>
      <c r="AF15" s="144"/>
      <c r="AG15" s="144" t="s">
        <v>1260</v>
      </c>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row>
    <row r="16" spans="1:60" outlineLevel="3" x14ac:dyDescent="0.25">
      <c r="A16" s="151"/>
      <c r="B16" s="152"/>
      <c r="C16" s="264" t="s">
        <v>1726</v>
      </c>
      <c r="D16" s="265"/>
      <c r="E16" s="265"/>
      <c r="F16" s="265"/>
      <c r="G16" s="265"/>
      <c r="H16" s="154"/>
      <c r="I16" s="154"/>
      <c r="J16" s="154"/>
      <c r="K16" s="154"/>
      <c r="L16" s="154"/>
      <c r="M16" s="154"/>
      <c r="N16" s="153"/>
      <c r="O16" s="153"/>
      <c r="P16" s="153"/>
      <c r="Q16" s="153"/>
      <c r="R16" s="154"/>
      <c r="S16" s="154"/>
      <c r="T16" s="154"/>
      <c r="U16" s="154"/>
      <c r="V16" s="154"/>
      <c r="W16" s="154"/>
      <c r="X16" s="154"/>
      <c r="Y16" s="154"/>
      <c r="Z16" s="144"/>
      <c r="AA16" s="144"/>
      <c r="AB16" s="144"/>
      <c r="AC16" s="144"/>
      <c r="AD16" s="144"/>
      <c r="AE16" s="144"/>
      <c r="AF16" s="144"/>
      <c r="AG16" s="144" t="s">
        <v>1260</v>
      </c>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row>
    <row r="17" spans="1:60" outlineLevel="3" x14ac:dyDescent="0.25">
      <c r="A17" s="151"/>
      <c r="B17" s="152"/>
      <c r="C17" s="264" t="s">
        <v>1727</v>
      </c>
      <c r="D17" s="265"/>
      <c r="E17" s="265"/>
      <c r="F17" s="265"/>
      <c r="G17" s="265"/>
      <c r="H17" s="154"/>
      <c r="I17" s="154"/>
      <c r="J17" s="154"/>
      <c r="K17" s="154"/>
      <c r="L17" s="154"/>
      <c r="M17" s="154"/>
      <c r="N17" s="153"/>
      <c r="O17" s="153"/>
      <c r="P17" s="153"/>
      <c r="Q17" s="153"/>
      <c r="R17" s="154"/>
      <c r="S17" s="154"/>
      <c r="T17" s="154"/>
      <c r="U17" s="154"/>
      <c r="V17" s="154"/>
      <c r="W17" s="154"/>
      <c r="X17" s="154"/>
      <c r="Y17" s="154"/>
      <c r="Z17" s="144"/>
      <c r="AA17" s="144"/>
      <c r="AB17" s="144"/>
      <c r="AC17" s="144"/>
      <c r="AD17" s="144"/>
      <c r="AE17" s="144"/>
      <c r="AF17" s="144"/>
      <c r="AG17" s="144" t="s">
        <v>1260</v>
      </c>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row>
    <row r="18" spans="1:60" outlineLevel="3" x14ac:dyDescent="0.25">
      <c r="A18" s="151"/>
      <c r="B18" s="152"/>
      <c r="C18" s="264" t="s">
        <v>1728</v>
      </c>
      <c r="D18" s="265"/>
      <c r="E18" s="265"/>
      <c r="F18" s="265"/>
      <c r="G18" s="265"/>
      <c r="H18" s="154"/>
      <c r="I18" s="154"/>
      <c r="J18" s="154"/>
      <c r="K18" s="154"/>
      <c r="L18" s="154"/>
      <c r="M18" s="154"/>
      <c r="N18" s="153"/>
      <c r="O18" s="153"/>
      <c r="P18" s="153"/>
      <c r="Q18" s="153"/>
      <c r="R18" s="154"/>
      <c r="S18" s="154"/>
      <c r="T18" s="154"/>
      <c r="U18" s="154"/>
      <c r="V18" s="154"/>
      <c r="W18" s="154"/>
      <c r="X18" s="154"/>
      <c r="Y18" s="154"/>
      <c r="Z18" s="144"/>
      <c r="AA18" s="144"/>
      <c r="AB18" s="144"/>
      <c r="AC18" s="144"/>
      <c r="AD18" s="144"/>
      <c r="AE18" s="144"/>
      <c r="AF18" s="144"/>
      <c r="AG18" s="144" t="s">
        <v>1260</v>
      </c>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row>
    <row r="19" spans="1:60" outlineLevel="3" x14ac:dyDescent="0.25">
      <c r="A19" s="151"/>
      <c r="B19" s="152"/>
      <c r="C19" s="264" t="s">
        <v>1729</v>
      </c>
      <c r="D19" s="265"/>
      <c r="E19" s="265"/>
      <c r="F19" s="265"/>
      <c r="G19" s="265"/>
      <c r="H19" s="154"/>
      <c r="I19" s="154"/>
      <c r="J19" s="154"/>
      <c r="K19" s="154"/>
      <c r="L19" s="154"/>
      <c r="M19" s="154"/>
      <c r="N19" s="153"/>
      <c r="O19" s="153"/>
      <c r="P19" s="153"/>
      <c r="Q19" s="153"/>
      <c r="R19" s="154"/>
      <c r="S19" s="154"/>
      <c r="T19" s="154"/>
      <c r="U19" s="154"/>
      <c r="V19" s="154"/>
      <c r="W19" s="154"/>
      <c r="X19" s="154"/>
      <c r="Y19" s="154"/>
      <c r="Z19" s="144"/>
      <c r="AA19" s="144"/>
      <c r="AB19" s="144"/>
      <c r="AC19" s="144"/>
      <c r="AD19" s="144"/>
      <c r="AE19" s="144"/>
      <c r="AF19" s="144"/>
      <c r="AG19" s="144" t="s">
        <v>1260</v>
      </c>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row>
    <row r="20" spans="1:60" outlineLevel="3" x14ac:dyDescent="0.25">
      <c r="A20" s="151"/>
      <c r="B20" s="152"/>
      <c r="C20" s="264" t="s">
        <v>1730</v>
      </c>
      <c r="D20" s="265"/>
      <c r="E20" s="265"/>
      <c r="F20" s="265"/>
      <c r="G20" s="265"/>
      <c r="H20" s="154"/>
      <c r="I20" s="154"/>
      <c r="J20" s="154"/>
      <c r="K20" s="154"/>
      <c r="L20" s="154"/>
      <c r="M20" s="154"/>
      <c r="N20" s="153"/>
      <c r="O20" s="153"/>
      <c r="P20" s="153"/>
      <c r="Q20" s="153"/>
      <c r="R20" s="154"/>
      <c r="S20" s="154"/>
      <c r="T20" s="154"/>
      <c r="U20" s="154"/>
      <c r="V20" s="154"/>
      <c r="W20" s="154"/>
      <c r="X20" s="154"/>
      <c r="Y20" s="154"/>
      <c r="Z20" s="144"/>
      <c r="AA20" s="144"/>
      <c r="AB20" s="144"/>
      <c r="AC20" s="144"/>
      <c r="AD20" s="144"/>
      <c r="AE20" s="144"/>
      <c r="AF20" s="144"/>
      <c r="AG20" s="144" t="s">
        <v>1260</v>
      </c>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row>
    <row r="21" spans="1:60" outlineLevel="3" x14ac:dyDescent="0.25">
      <c r="A21" s="151"/>
      <c r="B21" s="152"/>
      <c r="C21" s="264" t="s">
        <v>1731</v>
      </c>
      <c r="D21" s="265"/>
      <c r="E21" s="265"/>
      <c r="F21" s="265"/>
      <c r="G21" s="265"/>
      <c r="H21" s="154"/>
      <c r="I21" s="154"/>
      <c r="J21" s="154"/>
      <c r="K21" s="154"/>
      <c r="L21" s="154"/>
      <c r="M21" s="154"/>
      <c r="N21" s="153"/>
      <c r="O21" s="153"/>
      <c r="P21" s="153"/>
      <c r="Q21" s="153"/>
      <c r="R21" s="154"/>
      <c r="S21" s="154"/>
      <c r="T21" s="154"/>
      <c r="U21" s="154"/>
      <c r="V21" s="154"/>
      <c r="W21" s="154"/>
      <c r="X21" s="154"/>
      <c r="Y21" s="154"/>
      <c r="Z21" s="144"/>
      <c r="AA21" s="144"/>
      <c r="AB21" s="144"/>
      <c r="AC21" s="144"/>
      <c r="AD21" s="144"/>
      <c r="AE21" s="144"/>
      <c r="AF21" s="144"/>
      <c r="AG21" s="144" t="s">
        <v>1260</v>
      </c>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row>
    <row r="22" spans="1:60" outlineLevel="3" x14ac:dyDescent="0.25">
      <c r="A22" s="151"/>
      <c r="B22" s="152"/>
      <c r="C22" s="264" t="s">
        <v>1732</v>
      </c>
      <c r="D22" s="265"/>
      <c r="E22" s="265"/>
      <c r="F22" s="265"/>
      <c r="G22" s="265"/>
      <c r="H22" s="154"/>
      <c r="I22" s="154"/>
      <c r="J22" s="154"/>
      <c r="K22" s="154"/>
      <c r="L22" s="154"/>
      <c r="M22" s="154"/>
      <c r="N22" s="153"/>
      <c r="O22" s="153"/>
      <c r="P22" s="153"/>
      <c r="Q22" s="153"/>
      <c r="R22" s="154"/>
      <c r="S22" s="154"/>
      <c r="T22" s="154"/>
      <c r="U22" s="154"/>
      <c r="V22" s="154"/>
      <c r="W22" s="154"/>
      <c r="X22" s="154"/>
      <c r="Y22" s="154"/>
      <c r="Z22" s="144"/>
      <c r="AA22" s="144"/>
      <c r="AB22" s="144"/>
      <c r="AC22" s="144"/>
      <c r="AD22" s="144"/>
      <c r="AE22" s="144"/>
      <c r="AF22" s="144"/>
      <c r="AG22" s="144" t="s">
        <v>1260</v>
      </c>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row>
    <row r="23" spans="1:60" outlineLevel="3" x14ac:dyDescent="0.25">
      <c r="A23" s="151"/>
      <c r="B23" s="152"/>
      <c r="C23" s="264" t="s">
        <v>1733</v>
      </c>
      <c r="D23" s="265"/>
      <c r="E23" s="265"/>
      <c r="F23" s="265"/>
      <c r="G23" s="265"/>
      <c r="H23" s="154"/>
      <c r="I23" s="154"/>
      <c r="J23" s="154"/>
      <c r="K23" s="154"/>
      <c r="L23" s="154"/>
      <c r="M23" s="154"/>
      <c r="N23" s="153"/>
      <c r="O23" s="153"/>
      <c r="P23" s="153"/>
      <c r="Q23" s="153"/>
      <c r="R23" s="154"/>
      <c r="S23" s="154"/>
      <c r="T23" s="154"/>
      <c r="U23" s="154"/>
      <c r="V23" s="154"/>
      <c r="W23" s="154"/>
      <c r="X23" s="154"/>
      <c r="Y23" s="154"/>
      <c r="Z23" s="144"/>
      <c r="AA23" s="144"/>
      <c r="AB23" s="144"/>
      <c r="AC23" s="144"/>
      <c r="AD23" s="144"/>
      <c r="AE23" s="144"/>
      <c r="AF23" s="144"/>
      <c r="AG23" s="144" t="s">
        <v>1260</v>
      </c>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row>
    <row r="24" spans="1:60" outlineLevel="1" x14ac:dyDescent="0.25">
      <c r="A24" s="166">
        <v>3</v>
      </c>
      <c r="B24" s="167" t="s">
        <v>1734</v>
      </c>
      <c r="C24" s="181" t="s">
        <v>1735</v>
      </c>
      <c r="D24" s="168" t="s">
        <v>408</v>
      </c>
      <c r="E24" s="169">
        <v>1</v>
      </c>
      <c r="F24" s="170">
        <f>H24+J24</f>
        <v>0</v>
      </c>
      <c r="G24" s="170">
        <f>ROUND(E24*F24,2)</f>
        <v>0</v>
      </c>
      <c r="H24" s="171"/>
      <c r="I24" s="170">
        <f>ROUND(E24*H24,2)</f>
        <v>0</v>
      </c>
      <c r="J24" s="171"/>
      <c r="K24" s="172">
        <f>ROUND(E24*J24,2)</f>
        <v>0</v>
      </c>
      <c r="L24" s="154">
        <v>21</v>
      </c>
      <c r="M24" s="154">
        <f>G24*(1+L24/100)</f>
        <v>0</v>
      </c>
      <c r="N24" s="153">
        <v>0</v>
      </c>
      <c r="O24" s="153">
        <f>ROUND(E24*N24,2)</f>
        <v>0</v>
      </c>
      <c r="P24" s="153">
        <v>0</v>
      </c>
      <c r="Q24" s="153">
        <f>ROUND(E24*P24,2)</f>
        <v>0</v>
      </c>
      <c r="R24" s="154"/>
      <c r="S24" s="154" t="s">
        <v>1258</v>
      </c>
      <c r="T24" s="154" t="s">
        <v>1258</v>
      </c>
      <c r="U24" s="154">
        <v>0</v>
      </c>
      <c r="V24" s="154">
        <f>ROUND(E24*U24,2)</f>
        <v>0</v>
      </c>
      <c r="W24" s="154"/>
      <c r="X24" s="154" t="s">
        <v>281</v>
      </c>
      <c r="Y24" s="154" t="s">
        <v>282</v>
      </c>
      <c r="Z24" s="144"/>
      <c r="AA24" s="144"/>
      <c r="AB24" s="144"/>
      <c r="AC24" s="144"/>
      <c r="AD24" s="144"/>
      <c r="AE24" s="144"/>
      <c r="AF24" s="144"/>
      <c r="AG24" s="144" t="s">
        <v>283</v>
      </c>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row>
    <row r="25" spans="1:60" ht="20.5" outlineLevel="2" x14ac:dyDescent="0.25">
      <c r="A25" s="151"/>
      <c r="B25" s="152"/>
      <c r="C25" s="266" t="s">
        <v>1736</v>
      </c>
      <c r="D25" s="267"/>
      <c r="E25" s="267"/>
      <c r="F25" s="267"/>
      <c r="G25" s="267"/>
      <c r="H25" s="154"/>
      <c r="I25" s="154"/>
      <c r="J25" s="154"/>
      <c r="K25" s="154"/>
      <c r="L25" s="154"/>
      <c r="M25" s="154"/>
      <c r="N25" s="153"/>
      <c r="O25" s="153"/>
      <c r="P25" s="153"/>
      <c r="Q25" s="153"/>
      <c r="R25" s="154"/>
      <c r="S25" s="154"/>
      <c r="T25" s="154"/>
      <c r="U25" s="154"/>
      <c r="V25" s="154"/>
      <c r="W25" s="154"/>
      <c r="X25" s="154"/>
      <c r="Y25" s="154"/>
      <c r="Z25" s="144"/>
      <c r="AA25" s="144"/>
      <c r="AB25" s="144"/>
      <c r="AC25" s="144"/>
      <c r="AD25" s="144"/>
      <c r="AE25" s="144"/>
      <c r="AF25" s="144"/>
      <c r="AG25" s="144" t="s">
        <v>1260</v>
      </c>
      <c r="AH25" s="144"/>
      <c r="AI25" s="144"/>
      <c r="AJ25" s="144"/>
      <c r="AK25" s="144"/>
      <c r="AL25" s="144"/>
      <c r="AM25" s="144"/>
      <c r="AN25" s="144"/>
      <c r="AO25" s="144"/>
      <c r="AP25" s="144"/>
      <c r="AQ25" s="144"/>
      <c r="AR25" s="144"/>
      <c r="AS25" s="144"/>
      <c r="AT25" s="144"/>
      <c r="AU25" s="144"/>
      <c r="AV25" s="144"/>
      <c r="AW25" s="144"/>
      <c r="AX25" s="144"/>
      <c r="AY25" s="144"/>
      <c r="AZ25" s="144"/>
      <c r="BA25" s="187" t="str">
        <f>C25</f>
        <v>Položka je určena pro montáž drátové elektronické zabezpečovací signalizace. Položka obsahuje montáž komletního vybavení ústředny včetně napojení  kabelů do ústředny.</v>
      </c>
      <c r="BB25" s="144"/>
      <c r="BC25" s="144"/>
      <c r="BD25" s="144"/>
      <c r="BE25" s="144"/>
      <c r="BF25" s="144"/>
      <c r="BG25" s="144"/>
      <c r="BH25" s="144"/>
    </row>
    <row r="26" spans="1:60" outlineLevel="1" x14ac:dyDescent="0.25">
      <c r="A26" s="173">
        <v>4</v>
      </c>
      <c r="B26" s="174" t="s">
        <v>1737</v>
      </c>
      <c r="C26" s="183" t="s">
        <v>1738</v>
      </c>
      <c r="D26" s="175" t="s">
        <v>832</v>
      </c>
      <c r="E26" s="176">
        <v>1</v>
      </c>
      <c r="F26" s="177">
        <f>H26+J26</f>
        <v>0</v>
      </c>
      <c r="G26" s="177">
        <f>ROUND(E26*F26,2)</f>
        <v>0</v>
      </c>
      <c r="H26" s="178"/>
      <c r="I26" s="177">
        <f>ROUND(E26*H26,2)</f>
        <v>0</v>
      </c>
      <c r="J26" s="178"/>
      <c r="K26" s="179">
        <f>ROUND(E26*J26,2)</f>
        <v>0</v>
      </c>
      <c r="L26" s="154">
        <v>21</v>
      </c>
      <c r="M26" s="154">
        <f>G26*(1+L26/100)</f>
        <v>0</v>
      </c>
      <c r="N26" s="153">
        <v>0</v>
      </c>
      <c r="O26" s="153">
        <f>ROUND(E26*N26,2)</f>
        <v>0</v>
      </c>
      <c r="P26" s="153">
        <v>0</v>
      </c>
      <c r="Q26" s="153">
        <f>ROUND(E26*P26,2)</f>
        <v>0</v>
      </c>
      <c r="R26" s="154"/>
      <c r="S26" s="154" t="s">
        <v>279</v>
      </c>
      <c r="T26" s="154" t="s">
        <v>280</v>
      </c>
      <c r="U26" s="154">
        <v>0</v>
      </c>
      <c r="V26" s="154">
        <f>ROUND(E26*U26,2)</f>
        <v>0</v>
      </c>
      <c r="W26" s="154"/>
      <c r="X26" s="154" t="s">
        <v>281</v>
      </c>
      <c r="Y26" s="154" t="s">
        <v>282</v>
      </c>
      <c r="Z26" s="144"/>
      <c r="AA26" s="144"/>
      <c r="AB26" s="144"/>
      <c r="AC26" s="144"/>
      <c r="AD26" s="144"/>
      <c r="AE26" s="144"/>
      <c r="AF26" s="144"/>
      <c r="AG26" s="144" t="s">
        <v>283</v>
      </c>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row>
    <row r="27" spans="1:60" outlineLevel="1" x14ac:dyDescent="0.25">
      <c r="A27" s="173">
        <v>5</v>
      </c>
      <c r="B27" s="174" t="s">
        <v>1739</v>
      </c>
      <c r="C27" s="183" t="s">
        <v>1740</v>
      </c>
      <c r="D27" s="175" t="s">
        <v>832</v>
      </c>
      <c r="E27" s="176">
        <v>1</v>
      </c>
      <c r="F27" s="177">
        <f>H27+J27</f>
        <v>0</v>
      </c>
      <c r="G27" s="177">
        <f>ROUND(E27*F27,2)</f>
        <v>0</v>
      </c>
      <c r="H27" s="178"/>
      <c r="I27" s="177">
        <f>ROUND(E27*H27,2)</f>
        <v>0</v>
      </c>
      <c r="J27" s="178"/>
      <c r="K27" s="179">
        <f>ROUND(E27*J27,2)</f>
        <v>0</v>
      </c>
      <c r="L27" s="154">
        <v>21</v>
      </c>
      <c r="M27" s="154">
        <f>G27*(1+L27/100)</f>
        <v>0</v>
      </c>
      <c r="N27" s="153">
        <v>0</v>
      </c>
      <c r="O27" s="153">
        <f>ROUND(E27*N27,2)</f>
        <v>0</v>
      </c>
      <c r="P27" s="153">
        <v>0</v>
      </c>
      <c r="Q27" s="153">
        <f>ROUND(E27*P27,2)</f>
        <v>0</v>
      </c>
      <c r="R27" s="154"/>
      <c r="S27" s="154" t="s">
        <v>279</v>
      </c>
      <c r="T27" s="154" t="s">
        <v>280</v>
      </c>
      <c r="U27" s="154">
        <v>0</v>
      </c>
      <c r="V27" s="154">
        <f>ROUND(E27*U27,2)</f>
        <v>0</v>
      </c>
      <c r="W27" s="154"/>
      <c r="X27" s="154" t="s">
        <v>281</v>
      </c>
      <c r="Y27" s="154" t="s">
        <v>282</v>
      </c>
      <c r="Z27" s="144"/>
      <c r="AA27" s="144"/>
      <c r="AB27" s="144"/>
      <c r="AC27" s="144"/>
      <c r="AD27" s="144"/>
      <c r="AE27" s="144"/>
      <c r="AF27" s="144"/>
      <c r="AG27" s="144" t="s">
        <v>283</v>
      </c>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row>
    <row r="28" spans="1:60" outlineLevel="1" x14ac:dyDescent="0.25">
      <c r="A28" s="173">
        <v>6</v>
      </c>
      <c r="B28" s="174" t="s">
        <v>1741</v>
      </c>
      <c r="C28" s="183" t="s">
        <v>1742</v>
      </c>
      <c r="D28" s="175" t="s">
        <v>489</v>
      </c>
      <c r="E28" s="176">
        <v>1</v>
      </c>
      <c r="F28" s="177">
        <f>H28+J28</f>
        <v>0</v>
      </c>
      <c r="G28" s="177">
        <f>ROUND(E28*F28,2)</f>
        <v>0</v>
      </c>
      <c r="H28" s="178"/>
      <c r="I28" s="177">
        <f>ROUND(E28*H28,2)</f>
        <v>0</v>
      </c>
      <c r="J28" s="178"/>
      <c r="K28" s="179">
        <f>ROUND(E28*J28,2)</f>
        <v>0</v>
      </c>
      <c r="L28" s="154">
        <v>21</v>
      </c>
      <c r="M28" s="154">
        <f>G28*(1+L28/100)</f>
        <v>0</v>
      </c>
      <c r="N28" s="153">
        <v>0</v>
      </c>
      <c r="O28" s="153">
        <f>ROUND(E28*N28,2)</f>
        <v>0</v>
      </c>
      <c r="P28" s="153">
        <v>0</v>
      </c>
      <c r="Q28" s="153">
        <f>ROUND(E28*P28,2)</f>
        <v>0</v>
      </c>
      <c r="R28" s="154"/>
      <c r="S28" s="154" t="s">
        <v>279</v>
      </c>
      <c r="T28" s="154" t="s">
        <v>280</v>
      </c>
      <c r="U28" s="154">
        <v>0</v>
      </c>
      <c r="V28" s="154">
        <f>ROUND(E28*U28,2)</f>
        <v>0</v>
      </c>
      <c r="W28" s="154"/>
      <c r="X28" s="154" t="s">
        <v>608</v>
      </c>
      <c r="Y28" s="154" t="s">
        <v>282</v>
      </c>
      <c r="Z28" s="144"/>
      <c r="AA28" s="144"/>
      <c r="AB28" s="144"/>
      <c r="AC28" s="144"/>
      <c r="AD28" s="144"/>
      <c r="AE28" s="144"/>
      <c r="AF28" s="144"/>
      <c r="AG28" s="144" t="s">
        <v>1720</v>
      </c>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row>
    <row r="29" spans="1:60" outlineLevel="1" x14ac:dyDescent="0.25">
      <c r="A29" s="166">
        <v>7</v>
      </c>
      <c r="B29" s="167" t="s">
        <v>1743</v>
      </c>
      <c r="C29" s="181" t="s">
        <v>1744</v>
      </c>
      <c r="D29" s="168" t="s">
        <v>408</v>
      </c>
      <c r="E29" s="169">
        <v>1</v>
      </c>
      <c r="F29" s="170">
        <f>H29+J29</f>
        <v>0</v>
      </c>
      <c r="G29" s="170">
        <f>ROUND(E29*F29,2)</f>
        <v>0</v>
      </c>
      <c r="H29" s="171"/>
      <c r="I29" s="170">
        <f>ROUND(E29*H29,2)</f>
        <v>0</v>
      </c>
      <c r="J29" s="171"/>
      <c r="K29" s="172">
        <f>ROUND(E29*J29,2)</f>
        <v>0</v>
      </c>
      <c r="L29" s="154">
        <v>21</v>
      </c>
      <c r="M29" s="154">
        <f>G29*(1+L29/100)</f>
        <v>0</v>
      </c>
      <c r="N29" s="153">
        <v>0</v>
      </c>
      <c r="O29" s="153">
        <f>ROUND(E29*N29,2)</f>
        <v>0</v>
      </c>
      <c r="P29" s="153">
        <v>0</v>
      </c>
      <c r="Q29" s="153">
        <f>ROUND(E29*P29,2)</f>
        <v>0</v>
      </c>
      <c r="R29" s="154"/>
      <c r="S29" s="154" t="s">
        <v>1258</v>
      </c>
      <c r="T29" s="154" t="s">
        <v>1258</v>
      </c>
      <c r="U29" s="154">
        <v>0</v>
      </c>
      <c r="V29" s="154">
        <f>ROUND(E29*U29,2)</f>
        <v>0</v>
      </c>
      <c r="W29" s="154"/>
      <c r="X29" s="154" t="s">
        <v>281</v>
      </c>
      <c r="Y29" s="154" t="s">
        <v>282</v>
      </c>
      <c r="Z29" s="144"/>
      <c r="AA29" s="144"/>
      <c r="AB29" s="144"/>
      <c r="AC29" s="144"/>
      <c r="AD29" s="144"/>
      <c r="AE29" s="144"/>
      <c r="AF29" s="144"/>
      <c r="AG29" s="144" t="s">
        <v>283</v>
      </c>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row>
    <row r="30" spans="1:60" outlineLevel="2" x14ac:dyDescent="0.25">
      <c r="A30" s="151"/>
      <c r="B30" s="152"/>
      <c r="C30" s="266" t="s">
        <v>1745</v>
      </c>
      <c r="D30" s="267"/>
      <c r="E30" s="267"/>
      <c r="F30" s="267"/>
      <c r="G30" s="267"/>
      <c r="H30" s="154"/>
      <c r="I30" s="154"/>
      <c r="J30" s="154"/>
      <c r="K30" s="154"/>
      <c r="L30" s="154"/>
      <c r="M30" s="154"/>
      <c r="N30" s="153"/>
      <c r="O30" s="153"/>
      <c r="P30" s="153"/>
      <c r="Q30" s="153"/>
      <c r="R30" s="154"/>
      <c r="S30" s="154"/>
      <c r="T30" s="154"/>
      <c r="U30" s="154"/>
      <c r="V30" s="154"/>
      <c r="W30" s="154"/>
      <c r="X30" s="154"/>
      <c r="Y30" s="154"/>
      <c r="Z30" s="144"/>
      <c r="AA30" s="144"/>
      <c r="AB30" s="144"/>
      <c r="AC30" s="144"/>
      <c r="AD30" s="144"/>
      <c r="AE30" s="144"/>
      <c r="AF30" s="144"/>
      <c r="AG30" s="144" t="s">
        <v>1260</v>
      </c>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row>
    <row r="31" spans="1:60" ht="20" outlineLevel="1" x14ac:dyDescent="0.25">
      <c r="A31" s="173">
        <v>8</v>
      </c>
      <c r="B31" s="174" t="s">
        <v>1746</v>
      </c>
      <c r="C31" s="183" t="s">
        <v>1747</v>
      </c>
      <c r="D31" s="175" t="s">
        <v>832</v>
      </c>
      <c r="E31" s="176">
        <v>1</v>
      </c>
      <c r="F31" s="177">
        <f>H31+J31</f>
        <v>0</v>
      </c>
      <c r="G31" s="177">
        <f>ROUND(E31*F31,2)</f>
        <v>0</v>
      </c>
      <c r="H31" s="178"/>
      <c r="I31" s="177">
        <f>ROUND(E31*H31,2)</f>
        <v>0</v>
      </c>
      <c r="J31" s="178"/>
      <c r="K31" s="179">
        <f>ROUND(E31*J31,2)</f>
        <v>0</v>
      </c>
      <c r="L31" s="154">
        <v>21</v>
      </c>
      <c r="M31" s="154">
        <f>G31*(1+L31/100)</f>
        <v>0</v>
      </c>
      <c r="N31" s="153">
        <v>0</v>
      </c>
      <c r="O31" s="153">
        <f>ROUND(E31*N31,2)</f>
        <v>0</v>
      </c>
      <c r="P31" s="153">
        <v>0</v>
      </c>
      <c r="Q31" s="153">
        <f>ROUND(E31*P31,2)</f>
        <v>0</v>
      </c>
      <c r="R31" s="154"/>
      <c r="S31" s="154" t="s">
        <v>279</v>
      </c>
      <c r="T31" s="154" t="s">
        <v>280</v>
      </c>
      <c r="U31" s="154">
        <v>0</v>
      </c>
      <c r="V31" s="154">
        <f>ROUND(E31*U31,2)</f>
        <v>0</v>
      </c>
      <c r="W31" s="154"/>
      <c r="X31" s="154" t="s">
        <v>281</v>
      </c>
      <c r="Y31" s="154" t="s">
        <v>282</v>
      </c>
      <c r="Z31" s="144"/>
      <c r="AA31" s="144"/>
      <c r="AB31" s="144"/>
      <c r="AC31" s="144"/>
      <c r="AD31" s="144"/>
      <c r="AE31" s="144"/>
      <c r="AF31" s="144"/>
      <c r="AG31" s="144" t="s">
        <v>283</v>
      </c>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row>
    <row r="32" spans="1:60" outlineLevel="1" x14ac:dyDescent="0.25">
      <c r="A32" s="173">
        <v>9</v>
      </c>
      <c r="B32" s="174" t="s">
        <v>1748</v>
      </c>
      <c r="C32" s="183" t="s">
        <v>1749</v>
      </c>
      <c r="D32" s="175" t="s">
        <v>489</v>
      </c>
      <c r="E32" s="176">
        <v>1</v>
      </c>
      <c r="F32" s="177">
        <f>H32+J32</f>
        <v>0</v>
      </c>
      <c r="G32" s="177">
        <f>ROUND(E32*F32,2)</f>
        <v>0</v>
      </c>
      <c r="H32" s="178"/>
      <c r="I32" s="177">
        <f>ROUND(E32*H32,2)</f>
        <v>0</v>
      </c>
      <c r="J32" s="178"/>
      <c r="K32" s="179">
        <f>ROUND(E32*J32,2)</f>
        <v>0</v>
      </c>
      <c r="L32" s="154">
        <v>21</v>
      </c>
      <c r="M32" s="154">
        <f>G32*(1+L32/100)</f>
        <v>0</v>
      </c>
      <c r="N32" s="153">
        <v>0</v>
      </c>
      <c r="O32" s="153">
        <f>ROUND(E32*N32,2)</f>
        <v>0</v>
      </c>
      <c r="P32" s="153">
        <v>0</v>
      </c>
      <c r="Q32" s="153">
        <f>ROUND(E32*P32,2)</f>
        <v>0</v>
      </c>
      <c r="R32" s="154"/>
      <c r="S32" s="154" t="s">
        <v>279</v>
      </c>
      <c r="T32" s="154" t="s">
        <v>280</v>
      </c>
      <c r="U32" s="154">
        <v>0</v>
      </c>
      <c r="V32" s="154">
        <f>ROUND(E32*U32,2)</f>
        <v>0</v>
      </c>
      <c r="W32" s="154"/>
      <c r="X32" s="154" t="s">
        <v>281</v>
      </c>
      <c r="Y32" s="154" t="s">
        <v>282</v>
      </c>
      <c r="Z32" s="144"/>
      <c r="AA32" s="144"/>
      <c r="AB32" s="144"/>
      <c r="AC32" s="144"/>
      <c r="AD32" s="144"/>
      <c r="AE32" s="144"/>
      <c r="AF32" s="144"/>
      <c r="AG32" s="144" t="s">
        <v>283</v>
      </c>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row>
    <row r="33" spans="1:60" outlineLevel="1" x14ac:dyDescent="0.25">
      <c r="A33" s="166">
        <v>10</v>
      </c>
      <c r="B33" s="167" t="s">
        <v>1750</v>
      </c>
      <c r="C33" s="181" t="s">
        <v>1751</v>
      </c>
      <c r="D33" s="168" t="s">
        <v>340</v>
      </c>
      <c r="E33" s="169">
        <v>135</v>
      </c>
      <c r="F33" s="170">
        <f>H33+J33</f>
        <v>0</v>
      </c>
      <c r="G33" s="170">
        <f>ROUND(E33*F33,2)</f>
        <v>0</v>
      </c>
      <c r="H33" s="171"/>
      <c r="I33" s="170">
        <f>ROUND(E33*H33,2)</f>
        <v>0</v>
      </c>
      <c r="J33" s="171"/>
      <c r="K33" s="172">
        <f>ROUND(E33*J33,2)</f>
        <v>0</v>
      </c>
      <c r="L33" s="154">
        <v>21</v>
      </c>
      <c r="M33" s="154">
        <f>G33*(1+L33/100)</f>
        <v>0</v>
      </c>
      <c r="N33" s="153">
        <v>3.0000000000000001E-5</v>
      </c>
      <c r="O33" s="153">
        <f>ROUND(E33*N33,2)</f>
        <v>0</v>
      </c>
      <c r="P33" s="153">
        <v>0</v>
      </c>
      <c r="Q33" s="153">
        <f>ROUND(E33*P33,2)</f>
        <v>0</v>
      </c>
      <c r="R33" s="154"/>
      <c r="S33" s="154" t="s">
        <v>279</v>
      </c>
      <c r="T33" s="154" t="s">
        <v>280</v>
      </c>
      <c r="U33" s="154">
        <v>0</v>
      </c>
      <c r="V33" s="154">
        <f>ROUND(E33*U33,2)</f>
        <v>0</v>
      </c>
      <c r="W33" s="154"/>
      <c r="X33" s="154" t="s">
        <v>608</v>
      </c>
      <c r="Y33" s="154" t="s">
        <v>282</v>
      </c>
      <c r="Z33" s="144"/>
      <c r="AA33" s="144"/>
      <c r="AB33" s="144"/>
      <c r="AC33" s="144"/>
      <c r="AD33" s="144"/>
      <c r="AE33" s="144"/>
      <c r="AF33" s="144"/>
      <c r="AG33" s="144" t="s">
        <v>1720</v>
      </c>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row>
    <row r="34" spans="1:60" outlineLevel="2" x14ac:dyDescent="0.25">
      <c r="A34" s="151"/>
      <c r="B34" s="152"/>
      <c r="C34" s="266" t="s">
        <v>1752</v>
      </c>
      <c r="D34" s="267"/>
      <c r="E34" s="267"/>
      <c r="F34" s="267"/>
      <c r="G34" s="267"/>
      <c r="H34" s="154"/>
      <c r="I34" s="154"/>
      <c r="J34" s="154"/>
      <c r="K34" s="154"/>
      <c r="L34" s="154"/>
      <c r="M34" s="154"/>
      <c r="N34" s="153"/>
      <c r="O34" s="153"/>
      <c r="P34" s="153"/>
      <c r="Q34" s="153"/>
      <c r="R34" s="154"/>
      <c r="S34" s="154"/>
      <c r="T34" s="154"/>
      <c r="U34" s="154"/>
      <c r="V34" s="154"/>
      <c r="W34" s="154"/>
      <c r="X34" s="154"/>
      <c r="Y34" s="154"/>
      <c r="Z34" s="144"/>
      <c r="AA34" s="144"/>
      <c r="AB34" s="144"/>
      <c r="AC34" s="144"/>
      <c r="AD34" s="144"/>
      <c r="AE34" s="144"/>
      <c r="AF34" s="144"/>
      <c r="AG34" s="144" t="s">
        <v>1260</v>
      </c>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row>
    <row r="35" spans="1:60" outlineLevel="3" x14ac:dyDescent="0.25">
      <c r="A35" s="151"/>
      <c r="B35" s="152"/>
      <c r="C35" s="264" t="s">
        <v>1753</v>
      </c>
      <c r="D35" s="265"/>
      <c r="E35" s="265"/>
      <c r="F35" s="265"/>
      <c r="G35" s="265"/>
      <c r="H35" s="154"/>
      <c r="I35" s="154"/>
      <c r="J35" s="154"/>
      <c r="K35" s="154"/>
      <c r="L35" s="154"/>
      <c r="M35" s="154"/>
      <c r="N35" s="153"/>
      <c r="O35" s="153"/>
      <c r="P35" s="153"/>
      <c r="Q35" s="153"/>
      <c r="R35" s="154"/>
      <c r="S35" s="154"/>
      <c r="T35" s="154"/>
      <c r="U35" s="154"/>
      <c r="V35" s="154"/>
      <c r="W35" s="154"/>
      <c r="X35" s="154"/>
      <c r="Y35" s="154"/>
      <c r="Z35" s="144"/>
      <c r="AA35" s="144"/>
      <c r="AB35" s="144"/>
      <c r="AC35" s="144"/>
      <c r="AD35" s="144"/>
      <c r="AE35" s="144"/>
      <c r="AF35" s="144"/>
      <c r="AG35" s="144" t="s">
        <v>1260</v>
      </c>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row>
    <row r="36" spans="1:60" outlineLevel="1" x14ac:dyDescent="0.25">
      <c r="A36" s="173">
        <v>11</v>
      </c>
      <c r="B36" s="174" t="s">
        <v>1754</v>
      </c>
      <c r="C36" s="183" t="s">
        <v>1755</v>
      </c>
      <c r="D36" s="175" t="s">
        <v>340</v>
      </c>
      <c r="E36" s="176">
        <v>135</v>
      </c>
      <c r="F36" s="177">
        <f>H36+J36</f>
        <v>0</v>
      </c>
      <c r="G36" s="177">
        <f>ROUND(E36*F36,2)</f>
        <v>0</v>
      </c>
      <c r="H36" s="178"/>
      <c r="I36" s="177">
        <f>ROUND(E36*H36,2)</f>
        <v>0</v>
      </c>
      <c r="J36" s="178"/>
      <c r="K36" s="179">
        <f>ROUND(E36*J36,2)</f>
        <v>0</v>
      </c>
      <c r="L36" s="154">
        <v>21</v>
      </c>
      <c r="M36" s="154">
        <f>G36*(1+L36/100)</f>
        <v>0</v>
      </c>
      <c r="N36" s="153">
        <v>0</v>
      </c>
      <c r="O36" s="153">
        <f>ROUND(E36*N36,2)</f>
        <v>0</v>
      </c>
      <c r="P36" s="153">
        <v>0</v>
      </c>
      <c r="Q36" s="153">
        <f>ROUND(E36*P36,2)</f>
        <v>0</v>
      </c>
      <c r="R36" s="154"/>
      <c r="S36" s="154" t="s">
        <v>1258</v>
      </c>
      <c r="T36" s="154" t="s">
        <v>1258</v>
      </c>
      <c r="U36" s="154">
        <v>6.2829999999999997E-2</v>
      </c>
      <c r="V36" s="154">
        <f>ROUND(E36*U36,2)</f>
        <v>8.48</v>
      </c>
      <c r="W36" s="154"/>
      <c r="X36" s="154" t="s">
        <v>281</v>
      </c>
      <c r="Y36" s="154" t="s">
        <v>282</v>
      </c>
      <c r="Z36" s="144"/>
      <c r="AA36" s="144"/>
      <c r="AB36" s="144"/>
      <c r="AC36" s="144"/>
      <c r="AD36" s="144"/>
      <c r="AE36" s="144"/>
      <c r="AF36" s="144"/>
      <c r="AG36" s="144" t="s">
        <v>283</v>
      </c>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row>
    <row r="37" spans="1:60" outlineLevel="1" x14ac:dyDescent="0.25">
      <c r="A37" s="166">
        <v>12</v>
      </c>
      <c r="B37" s="167" t="s">
        <v>1756</v>
      </c>
      <c r="C37" s="181" t="s">
        <v>1757</v>
      </c>
      <c r="D37" s="168" t="s">
        <v>489</v>
      </c>
      <c r="E37" s="169">
        <v>1</v>
      </c>
      <c r="F37" s="170">
        <f>H37+J37</f>
        <v>0</v>
      </c>
      <c r="G37" s="170">
        <f>ROUND(E37*F37,2)</f>
        <v>0</v>
      </c>
      <c r="H37" s="171"/>
      <c r="I37" s="170">
        <f>ROUND(E37*H37,2)</f>
        <v>0</v>
      </c>
      <c r="J37" s="171"/>
      <c r="K37" s="172">
        <f>ROUND(E37*J37,2)</f>
        <v>0</v>
      </c>
      <c r="L37" s="154">
        <v>21</v>
      </c>
      <c r="M37" s="154">
        <f>G37*(1+L37/100)</f>
        <v>0</v>
      </c>
      <c r="N37" s="153">
        <v>0</v>
      </c>
      <c r="O37" s="153">
        <f>ROUND(E37*N37,2)</f>
        <v>0</v>
      </c>
      <c r="P37" s="153">
        <v>0</v>
      </c>
      <c r="Q37" s="153">
        <f>ROUND(E37*P37,2)</f>
        <v>0</v>
      </c>
      <c r="R37" s="154"/>
      <c r="S37" s="154" t="s">
        <v>279</v>
      </c>
      <c r="T37" s="154" t="s">
        <v>280</v>
      </c>
      <c r="U37" s="154">
        <v>0</v>
      </c>
      <c r="V37" s="154">
        <f>ROUND(E37*U37,2)</f>
        <v>0</v>
      </c>
      <c r="W37" s="154"/>
      <c r="X37" s="154" t="s">
        <v>608</v>
      </c>
      <c r="Y37" s="154" t="s">
        <v>282</v>
      </c>
      <c r="Z37" s="144"/>
      <c r="AA37" s="144"/>
      <c r="AB37" s="144"/>
      <c r="AC37" s="144"/>
      <c r="AD37" s="144"/>
      <c r="AE37" s="144"/>
      <c r="AF37" s="144"/>
      <c r="AG37" s="144" t="s">
        <v>1720</v>
      </c>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row>
    <row r="38" spans="1:60" outlineLevel="2" x14ac:dyDescent="0.25">
      <c r="A38" s="151"/>
      <c r="B38" s="152"/>
      <c r="C38" s="266" t="s">
        <v>1758</v>
      </c>
      <c r="D38" s="267"/>
      <c r="E38" s="267"/>
      <c r="F38" s="267"/>
      <c r="G38" s="267"/>
      <c r="H38" s="154"/>
      <c r="I38" s="154"/>
      <c r="J38" s="154"/>
      <c r="K38" s="154"/>
      <c r="L38" s="154"/>
      <c r="M38" s="154"/>
      <c r="N38" s="153"/>
      <c r="O38" s="153"/>
      <c r="P38" s="153"/>
      <c r="Q38" s="153"/>
      <c r="R38" s="154"/>
      <c r="S38" s="154"/>
      <c r="T38" s="154"/>
      <c r="U38" s="154"/>
      <c r="V38" s="154"/>
      <c r="W38" s="154"/>
      <c r="X38" s="154"/>
      <c r="Y38" s="154"/>
      <c r="Z38" s="144"/>
      <c r="AA38" s="144"/>
      <c r="AB38" s="144"/>
      <c r="AC38" s="144"/>
      <c r="AD38" s="144"/>
      <c r="AE38" s="144"/>
      <c r="AF38" s="144"/>
      <c r="AG38" s="144" t="s">
        <v>1260</v>
      </c>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row>
    <row r="39" spans="1:60" outlineLevel="3" x14ac:dyDescent="0.25">
      <c r="A39" s="151"/>
      <c r="B39" s="152"/>
      <c r="C39" s="264" t="s">
        <v>1759</v>
      </c>
      <c r="D39" s="265"/>
      <c r="E39" s="265"/>
      <c r="F39" s="265"/>
      <c r="G39" s="265"/>
      <c r="H39" s="154"/>
      <c r="I39" s="154"/>
      <c r="J39" s="154"/>
      <c r="K39" s="154"/>
      <c r="L39" s="154"/>
      <c r="M39" s="154"/>
      <c r="N39" s="153"/>
      <c r="O39" s="153"/>
      <c r="P39" s="153"/>
      <c r="Q39" s="153"/>
      <c r="R39" s="154"/>
      <c r="S39" s="154"/>
      <c r="T39" s="154"/>
      <c r="U39" s="154"/>
      <c r="V39" s="154"/>
      <c r="W39" s="154"/>
      <c r="X39" s="154"/>
      <c r="Y39" s="154"/>
      <c r="Z39" s="144"/>
      <c r="AA39" s="144"/>
      <c r="AB39" s="144"/>
      <c r="AC39" s="144"/>
      <c r="AD39" s="144"/>
      <c r="AE39" s="144"/>
      <c r="AF39" s="144"/>
      <c r="AG39" s="144" t="s">
        <v>1260</v>
      </c>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row>
    <row r="40" spans="1:60" outlineLevel="3" x14ac:dyDescent="0.25">
      <c r="A40" s="151"/>
      <c r="B40" s="152"/>
      <c r="C40" s="264" t="s">
        <v>1760</v>
      </c>
      <c r="D40" s="265"/>
      <c r="E40" s="265"/>
      <c r="F40" s="265"/>
      <c r="G40" s="265"/>
      <c r="H40" s="154"/>
      <c r="I40" s="154"/>
      <c r="J40" s="154"/>
      <c r="K40" s="154"/>
      <c r="L40" s="154"/>
      <c r="M40" s="154"/>
      <c r="N40" s="153"/>
      <c r="O40" s="153"/>
      <c r="P40" s="153"/>
      <c r="Q40" s="153"/>
      <c r="R40" s="154"/>
      <c r="S40" s="154"/>
      <c r="T40" s="154"/>
      <c r="U40" s="154"/>
      <c r="V40" s="154"/>
      <c r="W40" s="154"/>
      <c r="X40" s="154"/>
      <c r="Y40" s="154"/>
      <c r="Z40" s="144"/>
      <c r="AA40" s="144"/>
      <c r="AB40" s="144"/>
      <c r="AC40" s="144"/>
      <c r="AD40" s="144"/>
      <c r="AE40" s="144"/>
      <c r="AF40" s="144"/>
      <c r="AG40" s="144" t="s">
        <v>1260</v>
      </c>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row>
    <row r="41" spans="1:60" outlineLevel="3" x14ac:dyDescent="0.25">
      <c r="A41" s="151"/>
      <c r="B41" s="152"/>
      <c r="C41" s="264" t="s">
        <v>1761</v>
      </c>
      <c r="D41" s="265"/>
      <c r="E41" s="265"/>
      <c r="F41" s="265"/>
      <c r="G41" s="265"/>
      <c r="H41" s="154"/>
      <c r="I41" s="154"/>
      <c r="J41" s="154"/>
      <c r="K41" s="154"/>
      <c r="L41" s="154"/>
      <c r="M41" s="154"/>
      <c r="N41" s="153"/>
      <c r="O41" s="153"/>
      <c r="P41" s="153"/>
      <c r="Q41" s="153"/>
      <c r="R41" s="154"/>
      <c r="S41" s="154"/>
      <c r="T41" s="154"/>
      <c r="U41" s="154"/>
      <c r="V41" s="154"/>
      <c r="W41" s="154"/>
      <c r="X41" s="154"/>
      <c r="Y41" s="154"/>
      <c r="Z41" s="144"/>
      <c r="AA41" s="144"/>
      <c r="AB41" s="144"/>
      <c r="AC41" s="144"/>
      <c r="AD41" s="144"/>
      <c r="AE41" s="144"/>
      <c r="AF41" s="144"/>
      <c r="AG41" s="144" t="s">
        <v>1260</v>
      </c>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row>
    <row r="42" spans="1:60" outlineLevel="3" x14ac:dyDescent="0.25">
      <c r="A42" s="151"/>
      <c r="B42" s="152"/>
      <c r="C42" s="264" t="s">
        <v>1762</v>
      </c>
      <c r="D42" s="265"/>
      <c r="E42" s="265"/>
      <c r="F42" s="265"/>
      <c r="G42" s="265"/>
      <c r="H42" s="154"/>
      <c r="I42" s="154"/>
      <c r="J42" s="154"/>
      <c r="K42" s="154"/>
      <c r="L42" s="154"/>
      <c r="M42" s="154"/>
      <c r="N42" s="153"/>
      <c r="O42" s="153"/>
      <c r="P42" s="153"/>
      <c r="Q42" s="153"/>
      <c r="R42" s="154"/>
      <c r="S42" s="154"/>
      <c r="T42" s="154"/>
      <c r="U42" s="154"/>
      <c r="V42" s="154"/>
      <c r="W42" s="154"/>
      <c r="X42" s="154"/>
      <c r="Y42" s="154"/>
      <c r="Z42" s="144"/>
      <c r="AA42" s="144"/>
      <c r="AB42" s="144"/>
      <c r="AC42" s="144"/>
      <c r="AD42" s="144"/>
      <c r="AE42" s="144"/>
      <c r="AF42" s="144"/>
      <c r="AG42" s="144" t="s">
        <v>1260</v>
      </c>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row>
    <row r="43" spans="1:60" outlineLevel="3" x14ac:dyDescent="0.25">
      <c r="A43" s="151"/>
      <c r="B43" s="152"/>
      <c r="C43" s="264" t="s">
        <v>1763</v>
      </c>
      <c r="D43" s="265"/>
      <c r="E43" s="265"/>
      <c r="F43" s="265"/>
      <c r="G43" s="265"/>
      <c r="H43" s="154"/>
      <c r="I43" s="154"/>
      <c r="J43" s="154"/>
      <c r="K43" s="154"/>
      <c r="L43" s="154"/>
      <c r="M43" s="154"/>
      <c r="N43" s="153"/>
      <c r="O43" s="153"/>
      <c r="P43" s="153"/>
      <c r="Q43" s="153"/>
      <c r="R43" s="154"/>
      <c r="S43" s="154"/>
      <c r="T43" s="154"/>
      <c r="U43" s="154"/>
      <c r="V43" s="154"/>
      <c r="W43" s="154"/>
      <c r="X43" s="154"/>
      <c r="Y43" s="154"/>
      <c r="Z43" s="144"/>
      <c r="AA43" s="144"/>
      <c r="AB43" s="144"/>
      <c r="AC43" s="144"/>
      <c r="AD43" s="144"/>
      <c r="AE43" s="144"/>
      <c r="AF43" s="144"/>
      <c r="AG43" s="144" t="s">
        <v>1260</v>
      </c>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row>
    <row r="44" spans="1:60" outlineLevel="3" x14ac:dyDescent="0.25">
      <c r="A44" s="151"/>
      <c r="B44" s="152"/>
      <c r="C44" s="264" t="s">
        <v>1764</v>
      </c>
      <c r="D44" s="265"/>
      <c r="E44" s="265"/>
      <c r="F44" s="265"/>
      <c r="G44" s="265"/>
      <c r="H44" s="154"/>
      <c r="I44" s="154"/>
      <c r="J44" s="154"/>
      <c r="K44" s="154"/>
      <c r="L44" s="154"/>
      <c r="M44" s="154"/>
      <c r="N44" s="153"/>
      <c r="O44" s="153"/>
      <c r="P44" s="153"/>
      <c r="Q44" s="153"/>
      <c r="R44" s="154"/>
      <c r="S44" s="154"/>
      <c r="T44" s="154"/>
      <c r="U44" s="154"/>
      <c r="V44" s="154"/>
      <c r="W44" s="154"/>
      <c r="X44" s="154"/>
      <c r="Y44" s="154"/>
      <c r="Z44" s="144"/>
      <c r="AA44" s="144"/>
      <c r="AB44" s="144"/>
      <c r="AC44" s="144"/>
      <c r="AD44" s="144"/>
      <c r="AE44" s="144"/>
      <c r="AF44" s="144"/>
      <c r="AG44" s="144" t="s">
        <v>1260</v>
      </c>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row>
    <row r="45" spans="1:60" outlineLevel="3" x14ac:dyDescent="0.25">
      <c r="A45" s="151"/>
      <c r="B45" s="152"/>
      <c r="C45" s="264" t="s">
        <v>1765</v>
      </c>
      <c r="D45" s="265"/>
      <c r="E45" s="265"/>
      <c r="F45" s="265"/>
      <c r="G45" s="265"/>
      <c r="H45" s="154"/>
      <c r="I45" s="154"/>
      <c r="J45" s="154"/>
      <c r="K45" s="154"/>
      <c r="L45" s="154"/>
      <c r="M45" s="154"/>
      <c r="N45" s="153"/>
      <c r="O45" s="153"/>
      <c r="P45" s="153"/>
      <c r="Q45" s="153"/>
      <c r="R45" s="154"/>
      <c r="S45" s="154"/>
      <c r="T45" s="154"/>
      <c r="U45" s="154"/>
      <c r="V45" s="154"/>
      <c r="W45" s="154"/>
      <c r="X45" s="154"/>
      <c r="Y45" s="154"/>
      <c r="Z45" s="144"/>
      <c r="AA45" s="144"/>
      <c r="AB45" s="144"/>
      <c r="AC45" s="144"/>
      <c r="AD45" s="144"/>
      <c r="AE45" s="144"/>
      <c r="AF45" s="144"/>
      <c r="AG45" s="144" t="s">
        <v>1260</v>
      </c>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row>
    <row r="46" spans="1:60" outlineLevel="3" x14ac:dyDescent="0.25">
      <c r="A46" s="151"/>
      <c r="B46" s="152"/>
      <c r="C46" s="264" t="s">
        <v>1766</v>
      </c>
      <c r="D46" s="265"/>
      <c r="E46" s="265"/>
      <c r="F46" s="265"/>
      <c r="G46" s="265"/>
      <c r="H46" s="154"/>
      <c r="I46" s="154"/>
      <c r="J46" s="154"/>
      <c r="K46" s="154"/>
      <c r="L46" s="154"/>
      <c r="M46" s="154"/>
      <c r="N46" s="153"/>
      <c r="O46" s="153"/>
      <c r="P46" s="153"/>
      <c r="Q46" s="153"/>
      <c r="R46" s="154"/>
      <c r="S46" s="154"/>
      <c r="T46" s="154"/>
      <c r="U46" s="154"/>
      <c r="V46" s="154"/>
      <c r="W46" s="154"/>
      <c r="X46" s="154"/>
      <c r="Y46" s="154"/>
      <c r="Z46" s="144"/>
      <c r="AA46" s="144"/>
      <c r="AB46" s="144"/>
      <c r="AC46" s="144"/>
      <c r="AD46" s="144"/>
      <c r="AE46" s="144"/>
      <c r="AF46" s="144"/>
      <c r="AG46" s="144" t="s">
        <v>1260</v>
      </c>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row>
    <row r="47" spans="1:60" outlineLevel="3" x14ac:dyDescent="0.25">
      <c r="A47" s="151"/>
      <c r="B47" s="152"/>
      <c r="C47" s="264" t="s">
        <v>1767</v>
      </c>
      <c r="D47" s="265"/>
      <c r="E47" s="265"/>
      <c r="F47" s="265"/>
      <c r="G47" s="265"/>
      <c r="H47" s="154"/>
      <c r="I47" s="154"/>
      <c r="J47" s="154"/>
      <c r="K47" s="154"/>
      <c r="L47" s="154"/>
      <c r="M47" s="154"/>
      <c r="N47" s="153"/>
      <c r="O47" s="153"/>
      <c r="P47" s="153"/>
      <c r="Q47" s="153"/>
      <c r="R47" s="154"/>
      <c r="S47" s="154"/>
      <c r="T47" s="154"/>
      <c r="U47" s="154"/>
      <c r="V47" s="154"/>
      <c r="W47" s="154"/>
      <c r="X47" s="154"/>
      <c r="Y47" s="154"/>
      <c r="Z47" s="144"/>
      <c r="AA47" s="144"/>
      <c r="AB47" s="144"/>
      <c r="AC47" s="144"/>
      <c r="AD47" s="144"/>
      <c r="AE47" s="144"/>
      <c r="AF47" s="144"/>
      <c r="AG47" s="144" t="s">
        <v>1260</v>
      </c>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row>
    <row r="48" spans="1:60" outlineLevel="3" x14ac:dyDescent="0.25">
      <c r="A48" s="151"/>
      <c r="B48" s="152"/>
      <c r="C48" s="264" t="s">
        <v>1768</v>
      </c>
      <c r="D48" s="265"/>
      <c r="E48" s="265"/>
      <c r="F48" s="265"/>
      <c r="G48" s="265"/>
      <c r="H48" s="154"/>
      <c r="I48" s="154"/>
      <c r="J48" s="154"/>
      <c r="K48" s="154"/>
      <c r="L48" s="154"/>
      <c r="M48" s="154"/>
      <c r="N48" s="153"/>
      <c r="O48" s="153"/>
      <c r="P48" s="153"/>
      <c r="Q48" s="153"/>
      <c r="R48" s="154"/>
      <c r="S48" s="154"/>
      <c r="T48" s="154"/>
      <c r="U48" s="154"/>
      <c r="V48" s="154"/>
      <c r="W48" s="154"/>
      <c r="X48" s="154"/>
      <c r="Y48" s="154"/>
      <c r="Z48" s="144"/>
      <c r="AA48" s="144"/>
      <c r="AB48" s="144"/>
      <c r="AC48" s="144"/>
      <c r="AD48" s="144"/>
      <c r="AE48" s="144"/>
      <c r="AF48" s="144"/>
      <c r="AG48" s="144" t="s">
        <v>1260</v>
      </c>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row>
    <row r="49" spans="1:60" outlineLevel="1" x14ac:dyDescent="0.25">
      <c r="A49" s="166">
        <v>13</v>
      </c>
      <c r="B49" s="167" t="s">
        <v>1769</v>
      </c>
      <c r="C49" s="181" t="s">
        <v>1770</v>
      </c>
      <c r="D49" s="168" t="s">
        <v>408</v>
      </c>
      <c r="E49" s="169">
        <v>1</v>
      </c>
      <c r="F49" s="170">
        <f>H49+J49</f>
        <v>0</v>
      </c>
      <c r="G49" s="170">
        <f>ROUND(E49*F49,2)</f>
        <v>0</v>
      </c>
      <c r="H49" s="171"/>
      <c r="I49" s="170">
        <f>ROUND(E49*H49,2)</f>
        <v>0</v>
      </c>
      <c r="J49" s="171"/>
      <c r="K49" s="172">
        <f>ROUND(E49*J49,2)</f>
        <v>0</v>
      </c>
      <c r="L49" s="154">
        <v>21</v>
      </c>
      <c r="M49" s="154">
        <f>G49*(1+L49/100)</f>
        <v>0</v>
      </c>
      <c r="N49" s="153">
        <v>0</v>
      </c>
      <c r="O49" s="153">
        <f>ROUND(E49*N49,2)</f>
        <v>0</v>
      </c>
      <c r="P49" s="153">
        <v>0</v>
      </c>
      <c r="Q49" s="153">
        <f>ROUND(E49*P49,2)</f>
        <v>0</v>
      </c>
      <c r="R49" s="154"/>
      <c r="S49" s="154" t="s">
        <v>1258</v>
      </c>
      <c r="T49" s="154" t="s">
        <v>1258</v>
      </c>
      <c r="U49" s="154">
        <v>0</v>
      </c>
      <c r="V49" s="154">
        <f>ROUND(E49*U49,2)</f>
        <v>0</v>
      </c>
      <c r="W49" s="154"/>
      <c r="X49" s="154" t="s">
        <v>281</v>
      </c>
      <c r="Y49" s="154" t="s">
        <v>282</v>
      </c>
      <c r="Z49" s="144"/>
      <c r="AA49" s="144"/>
      <c r="AB49" s="144"/>
      <c r="AC49" s="144"/>
      <c r="AD49" s="144"/>
      <c r="AE49" s="144"/>
      <c r="AF49" s="144"/>
      <c r="AG49" s="144" t="s">
        <v>283</v>
      </c>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row>
    <row r="50" spans="1:60" outlineLevel="2" x14ac:dyDescent="0.25">
      <c r="A50" s="151"/>
      <c r="B50" s="152"/>
      <c r="C50" s="266" t="s">
        <v>1745</v>
      </c>
      <c r="D50" s="267"/>
      <c r="E50" s="267"/>
      <c r="F50" s="267"/>
      <c r="G50" s="267"/>
      <c r="H50" s="154"/>
      <c r="I50" s="154"/>
      <c r="J50" s="154"/>
      <c r="K50" s="154"/>
      <c r="L50" s="154"/>
      <c r="M50" s="154"/>
      <c r="N50" s="153"/>
      <c r="O50" s="153"/>
      <c r="P50" s="153"/>
      <c r="Q50" s="153"/>
      <c r="R50" s="154"/>
      <c r="S50" s="154"/>
      <c r="T50" s="154"/>
      <c r="U50" s="154"/>
      <c r="V50" s="154"/>
      <c r="W50" s="154"/>
      <c r="X50" s="154"/>
      <c r="Y50" s="154"/>
      <c r="Z50" s="144"/>
      <c r="AA50" s="144"/>
      <c r="AB50" s="144"/>
      <c r="AC50" s="144"/>
      <c r="AD50" s="144"/>
      <c r="AE50" s="144"/>
      <c r="AF50" s="144"/>
      <c r="AG50" s="144" t="s">
        <v>1260</v>
      </c>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row>
    <row r="51" spans="1:60" ht="20" outlineLevel="1" x14ac:dyDescent="0.25">
      <c r="A51" s="166">
        <v>14</v>
      </c>
      <c r="B51" s="167" t="s">
        <v>1771</v>
      </c>
      <c r="C51" s="181" t="s">
        <v>1772</v>
      </c>
      <c r="D51" s="168" t="s">
        <v>489</v>
      </c>
      <c r="E51" s="169">
        <v>7</v>
      </c>
      <c r="F51" s="170">
        <f>H51+J51</f>
        <v>0</v>
      </c>
      <c r="G51" s="170">
        <f>ROUND(E51*F51,2)</f>
        <v>0</v>
      </c>
      <c r="H51" s="171"/>
      <c r="I51" s="170">
        <f>ROUND(E51*H51,2)</f>
        <v>0</v>
      </c>
      <c r="J51" s="171"/>
      <c r="K51" s="172">
        <f>ROUND(E51*J51,2)</f>
        <v>0</v>
      </c>
      <c r="L51" s="154">
        <v>21</v>
      </c>
      <c r="M51" s="154">
        <f>G51*(1+L51/100)</f>
        <v>0</v>
      </c>
      <c r="N51" s="153">
        <v>0</v>
      </c>
      <c r="O51" s="153">
        <f>ROUND(E51*N51,2)</f>
        <v>0</v>
      </c>
      <c r="P51" s="153">
        <v>0</v>
      </c>
      <c r="Q51" s="153">
        <f>ROUND(E51*P51,2)</f>
        <v>0</v>
      </c>
      <c r="R51" s="154"/>
      <c r="S51" s="154" t="s">
        <v>279</v>
      </c>
      <c r="T51" s="154" t="s">
        <v>280</v>
      </c>
      <c r="U51" s="154">
        <v>0</v>
      </c>
      <c r="V51" s="154">
        <f>ROUND(E51*U51,2)</f>
        <v>0</v>
      </c>
      <c r="W51" s="154"/>
      <c r="X51" s="154" t="s">
        <v>608</v>
      </c>
      <c r="Y51" s="154" t="s">
        <v>282</v>
      </c>
      <c r="Z51" s="144"/>
      <c r="AA51" s="144"/>
      <c r="AB51" s="144"/>
      <c r="AC51" s="144"/>
      <c r="AD51" s="144"/>
      <c r="AE51" s="144"/>
      <c r="AF51" s="144"/>
      <c r="AG51" s="144" t="s">
        <v>1720</v>
      </c>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row>
    <row r="52" spans="1:60" outlineLevel="2" x14ac:dyDescent="0.25">
      <c r="A52" s="151"/>
      <c r="B52" s="152"/>
      <c r="C52" s="266" t="s">
        <v>1758</v>
      </c>
      <c r="D52" s="267"/>
      <c r="E52" s="267"/>
      <c r="F52" s="267"/>
      <c r="G52" s="267"/>
      <c r="H52" s="154"/>
      <c r="I52" s="154"/>
      <c r="J52" s="154"/>
      <c r="K52" s="154"/>
      <c r="L52" s="154"/>
      <c r="M52" s="154"/>
      <c r="N52" s="153"/>
      <c r="O52" s="153"/>
      <c r="P52" s="153"/>
      <c r="Q52" s="153"/>
      <c r="R52" s="154"/>
      <c r="S52" s="154"/>
      <c r="T52" s="154"/>
      <c r="U52" s="154"/>
      <c r="V52" s="154"/>
      <c r="W52" s="154"/>
      <c r="X52" s="154"/>
      <c r="Y52" s="154"/>
      <c r="Z52" s="144"/>
      <c r="AA52" s="144"/>
      <c r="AB52" s="144"/>
      <c r="AC52" s="144"/>
      <c r="AD52" s="144"/>
      <c r="AE52" s="144"/>
      <c r="AF52" s="144"/>
      <c r="AG52" s="144" t="s">
        <v>1260</v>
      </c>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row>
    <row r="53" spans="1:60" outlineLevel="3" x14ac:dyDescent="0.25">
      <c r="A53" s="151"/>
      <c r="B53" s="152"/>
      <c r="C53" s="264" t="s">
        <v>1773</v>
      </c>
      <c r="D53" s="265"/>
      <c r="E53" s="265"/>
      <c r="F53" s="265"/>
      <c r="G53" s="265"/>
      <c r="H53" s="154"/>
      <c r="I53" s="154"/>
      <c r="J53" s="154"/>
      <c r="K53" s="154"/>
      <c r="L53" s="154"/>
      <c r="M53" s="154"/>
      <c r="N53" s="153"/>
      <c r="O53" s="153"/>
      <c r="P53" s="153"/>
      <c r="Q53" s="153"/>
      <c r="R53" s="154"/>
      <c r="S53" s="154"/>
      <c r="T53" s="154"/>
      <c r="U53" s="154"/>
      <c r="V53" s="154"/>
      <c r="W53" s="154"/>
      <c r="X53" s="154"/>
      <c r="Y53" s="154"/>
      <c r="Z53" s="144"/>
      <c r="AA53" s="144"/>
      <c r="AB53" s="144"/>
      <c r="AC53" s="144"/>
      <c r="AD53" s="144"/>
      <c r="AE53" s="144"/>
      <c r="AF53" s="144"/>
      <c r="AG53" s="144" t="s">
        <v>1260</v>
      </c>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row>
    <row r="54" spans="1:60" outlineLevel="3" x14ac:dyDescent="0.25">
      <c r="A54" s="151"/>
      <c r="B54" s="152"/>
      <c r="C54" s="264" t="s">
        <v>1774</v>
      </c>
      <c r="D54" s="265"/>
      <c r="E54" s="265"/>
      <c r="F54" s="265"/>
      <c r="G54" s="265"/>
      <c r="H54" s="154"/>
      <c r="I54" s="154"/>
      <c r="J54" s="154"/>
      <c r="K54" s="154"/>
      <c r="L54" s="154"/>
      <c r="M54" s="154"/>
      <c r="N54" s="153"/>
      <c r="O54" s="153"/>
      <c r="P54" s="153"/>
      <c r="Q54" s="153"/>
      <c r="R54" s="154"/>
      <c r="S54" s="154"/>
      <c r="T54" s="154"/>
      <c r="U54" s="154"/>
      <c r="V54" s="154"/>
      <c r="W54" s="154"/>
      <c r="X54" s="154"/>
      <c r="Y54" s="154"/>
      <c r="Z54" s="144"/>
      <c r="AA54" s="144"/>
      <c r="AB54" s="144"/>
      <c r="AC54" s="144"/>
      <c r="AD54" s="144"/>
      <c r="AE54" s="144"/>
      <c r="AF54" s="144"/>
      <c r="AG54" s="144" t="s">
        <v>1260</v>
      </c>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row>
    <row r="55" spans="1:60" outlineLevel="3" x14ac:dyDescent="0.25">
      <c r="A55" s="151"/>
      <c r="B55" s="152"/>
      <c r="C55" s="264" t="s">
        <v>1775</v>
      </c>
      <c r="D55" s="265"/>
      <c r="E55" s="265"/>
      <c r="F55" s="265"/>
      <c r="G55" s="265"/>
      <c r="H55" s="154"/>
      <c r="I55" s="154"/>
      <c r="J55" s="154"/>
      <c r="K55" s="154"/>
      <c r="L55" s="154"/>
      <c r="M55" s="154"/>
      <c r="N55" s="153"/>
      <c r="O55" s="153"/>
      <c r="P55" s="153"/>
      <c r="Q55" s="153"/>
      <c r="R55" s="154"/>
      <c r="S55" s="154"/>
      <c r="T55" s="154"/>
      <c r="U55" s="154"/>
      <c r="V55" s="154"/>
      <c r="W55" s="154"/>
      <c r="X55" s="154"/>
      <c r="Y55" s="154"/>
      <c r="Z55" s="144"/>
      <c r="AA55" s="144"/>
      <c r="AB55" s="144"/>
      <c r="AC55" s="144"/>
      <c r="AD55" s="144"/>
      <c r="AE55" s="144"/>
      <c r="AF55" s="144"/>
      <c r="AG55" s="144" t="s">
        <v>1260</v>
      </c>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row>
    <row r="56" spans="1:60" outlineLevel="3" x14ac:dyDescent="0.25">
      <c r="A56" s="151"/>
      <c r="B56" s="152"/>
      <c r="C56" s="264" t="s">
        <v>1776</v>
      </c>
      <c r="D56" s="265"/>
      <c r="E56" s="265"/>
      <c r="F56" s="265"/>
      <c r="G56" s="265"/>
      <c r="H56" s="154"/>
      <c r="I56" s="154"/>
      <c r="J56" s="154"/>
      <c r="K56" s="154"/>
      <c r="L56" s="154"/>
      <c r="M56" s="154"/>
      <c r="N56" s="153"/>
      <c r="O56" s="153"/>
      <c r="P56" s="153"/>
      <c r="Q56" s="153"/>
      <c r="R56" s="154"/>
      <c r="S56" s="154"/>
      <c r="T56" s="154"/>
      <c r="U56" s="154"/>
      <c r="V56" s="154"/>
      <c r="W56" s="154"/>
      <c r="X56" s="154"/>
      <c r="Y56" s="154"/>
      <c r="Z56" s="144"/>
      <c r="AA56" s="144"/>
      <c r="AB56" s="144"/>
      <c r="AC56" s="144"/>
      <c r="AD56" s="144"/>
      <c r="AE56" s="144"/>
      <c r="AF56" s="144"/>
      <c r="AG56" s="144" t="s">
        <v>1260</v>
      </c>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row>
    <row r="57" spans="1:60" outlineLevel="3" x14ac:dyDescent="0.25">
      <c r="A57" s="151"/>
      <c r="B57" s="152"/>
      <c r="C57" s="264" t="s">
        <v>1777</v>
      </c>
      <c r="D57" s="265"/>
      <c r="E57" s="265"/>
      <c r="F57" s="265"/>
      <c r="G57" s="265"/>
      <c r="H57" s="154"/>
      <c r="I57" s="154"/>
      <c r="J57" s="154"/>
      <c r="K57" s="154"/>
      <c r="L57" s="154"/>
      <c r="M57" s="154"/>
      <c r="N57" s="153"/>
      <c r="O57" s="153"/>
      <c r="P57" s="153"/>
      <c r="Q57" s="153"/>
      <c r="R57" s="154"/>
      <c r="S57" s="154"/>
      <c r="T57" s="154"/>
      <c r="U57" s="154"/>
      <c r="V57" s="154"/>
      <c r="W57" s="154"/>
      <c r="X57" s="154"/>
      <c r="Y57" s="154"/>
      <c r="Z57" s="144"/>
      <c r="AA57" s="144"/>
      <c r="AB57" s="144"/>
      <c r="AC57" s="144"/>
      <c r="AD57" s="144"/>
      <c r="AE57" s="144"/>
      <c r="AF57" s="144"/>
      <c r="AG57" s="144" t="s">
        <v>1260</v>
      </c>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row>
    <row r="58" spans="1:60" outlineLevel="3" x14ac:dyDescent="0.25">
      <c r="A58" s="151"/>
      <c r="B58" s="152"/>
      <c r="C58" s="264" t="s">
        <v>1732</v>
      </c>
      <c r="D58" s="265"/>
      <c r="E58" s="265"/>
      <c r="F58" s="265"/>
      <c r="G58" s="265"/>
      <c r="H58" s="154"/>
      <c r="I58" s="154"/>
      <c r="J58" s="154"/>
      <c r="K58" s="154"/>
      <c r="L58" s="154"/>
      <c r="M58" s="154"/>
      <c r="N58" s="153"/>
      <c r="O58" s="153"/>
      <c r="P58" s="153"/>
      <c r="Q58" s="153"/>
      <c r="R58" s="154"/>
      <c r="S58" s="154"/>
      <c r="T58" s="154"/>
      <c r="U58" s="154"/>
      <c r="V58" s="154"/>
      <c r="W58" s="154"/>
      <c r="X58" s="154"/>
      <c r="Y58" s="154"/>
      <c r="Z58" s="144"/>
      <c r="AA58" s="144"/>
      <c r="AB58" s="144"/>
      <c r="AC58" s="144"/>
      <c r="AD58" s="144"/>
      <c r="AE58" s="144"/>
      <c r="AF58" s="144"/>
      <c r="AG58" s="144" t="s">
        <v>1260</v>
      </c>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row>
    <row r="59" spans="1:60" outlineLevel="3" x14ac:dyDescent="0.25">
      <c r="A59" s="151"/>
      <c r="B59" s="152"/>
      <c r="C59" s="264" t="s">
        <v>1778</v>
      </c>
      <c r="D59" s="265"/>
      <c r="E59" s="265"/>
      <c r="F59" s="265"/>
      <c r="G59" s="265"/>
      <c r="H59" s="154"/>
      <c r="I59" s="154"/>
      <c r="J59" s="154"/>
      <c r="K59" s="154"/>
      <c r="L59" s="154"/>
      <c r="M59" s="154"/>
      <c r="N59" s="153"/>
      <c r="O59" s="153"/>
      <c r="P59" s="153"/>
      <c r="Q59" s="153"/>
      <c r="R59" s="154"/>
      <c r="S59" s="154"/>
      <c r="T59" s="154"/>
      <c r="U59" s="154"/>
      <c r="V59" s="154"/>
      <c r="W59" s="154"/>
      <c r="X59" s="154"/>
      <c r="Y59" s="154"/>
      <c r="Z59" s="144"/>
      <c r="AA59" s="144"/>
      <c r="AB59" s="144"/>
      <c r="AC59" s="144"/>
      <c r="AD59" s="144"/>
      <c r="AE59" s="144"/>
      <c r="AF59" s="144"/>
      <c r="AG59" s="144" t="s">
        <v>1260</v>
      </c>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row>
    <row r="60" spans="1:60" outlineLevel="1" x14ac:dyDescent="0.25">
      <c r="A60" s="173">
        <v>15</v>
      </c>
      <c r="B60" s="174" t="s">
        <v>1779</v>
      </c>
      <c r="C60" s="183" t="s">
        <v>1780</v>
      </c>
      <c r="D60" s="175" t="s">
        <v>408</v>
      </c>
      <c r="E60" s="176">
        <v>7</v>
      </c>
      <c r="F60" s="177">
        <f>H60+J60</f>
        <v>0</v>
      </c>
      <c r="G60" s="177">
        <f>ROUND(E60*F60,2)</f>
        <v>0</v>
      </c>
      <c r="H60" s="178"/>
      <c r="I60" s="177">
        <f>ROUND(E60*H60,2)</f>
        <v>0</v>
      </c>
      <c r="J60" s="178"/>
      <c r="K60" s="179">
        <f>ROUND(E60*J60,2)</f>
        <v>0</v>
      </c>
      <c r="L60" s="154">
        <v>21</v>
      </c>
      <c r="M60" s="154">
        <f>G60*(1+L60/100)</f>
        <v>0</v>
      </c>
      <c r="N60" s="153">
        <v>0</v>
      </c>
      <c r="O60" s="153">
        <f>ROUND(E60*N60,2)</f>
        <v>0</v>
      </c>
      <c r="P60" s="153">
        <v>0</v>
      </c>
      <c r="Q60" s="153">
        <f>ROUND(E60*P60,2)</f>
        <v>0</v>
      </c>
      <c r="R60" s="154"/>
      <c r="S60" s="154" t="s">
        <v>1258</v>
      </c>
      <c r="T60" s="154" t="s">
        <v>1258</v>
      </c>
      <c r="U60" s="154">
        <v>0</v>
      </c>
      <c r="V60" s="154">
        <f>ROUND(E60*U60,2)</f>
        <v>0</v>
      </c>
      <c r="W60" s="154"/>
      <c r="X60" s="154" t="s">
        <v>281</v>
      </c>
      <c r="Y60" s="154" t="s">
        <v>282</v>
      </c>
      <c r="Z60" s="144"/>
      <c r="AA60" s="144"/>
      <c r="AB60" s="144"/>
      <c r="AC60" s="144"/>
      <c r="AD60" s="144"/>
      <c r="AE60" s="144"/>
      <c r="AF60" s="144"/>
      <c r="AG60" s="144" t="s">
        <v>283</v>
      </c>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row>
    <row r="61" spans="1:60" outlineLevel="1" x14ac:dyDescent="0.25">
      <c r="A61" s="166">
        <v>16</v>
      </c>
      <c r="B61" s="167" t="s">
        <v>1781</v>
      </c>
      <c r="C61" s="181" t="s">
        <v>1782</v>
      </c>
      <c r="D61" s="168" t="s">
        <v>489</v>
      </c>
      <c r="E61" s="169">
        <v>2</v>
      </c>
      <c r="F61" s="170">
        <f>H61+J61</f>
        <v>0</v>
      </c>
      <c r="G61" s="170">
        <f>ROUND(E61*F61,2)</f>
        <v>0</v>
      </c>
      <c r="H61" s="171"/>
      <c r="I61" s="170">
        <f>ROUND(E61*H61,2)</f>
        <v>0</v>
      </c>
      <c r="J61" s="171"/>
      <c r="K61" s="172">
        <f>ROUND(E61*J61,2)</f>
        <v>0</v>
      </c>
      <c r="L61" s="154">
        <v>21</v>
      </c>
      <c r="M61" s="154">
        <f>G61*(1+L61/100)</f>
        <v>0</v>
      </c>
      <c r="N61" s="153">
        <v>0</v>
      </c>
      <c r="O61" s="153">
        <f>ROUND(E61*N61,2)</f>
        <v>0</v>
      </c>
      <c r="P61" s="153">
        <v>0</v>
      </c>
      <c r="Q61" s="153">
        <f>ROUND(E61*P61,2)</f>
        <v>0</v>
      </c>
      <c r="R61" s="154"/>
      <c r="S61" s="154" t="s">
        <v>279</v>
      </c>
      <c r="T61" s="154" t="s">
        <v>280</v>
      </c>
      <c r="U61" s="154">
        <v>0</v>
      </c>
      <c r="V61" s="154">
        <f>ROUND(E61*U61,2)</f>
        <v>0</v>
      </c>
      <c r="W61" s="154"/>
      <c r="X61" s="154" t="s">
        <v>608</v>
      </c>
      <c r="Y61" s="154" t="s">
        <v>282</v>
      </c>
      <c r="Z61" s="144"/>
      <c r="AA61" s="144"/>
      <c r="AB61" s="144"/>
      <c r="AC61" s="144"/>
      <c r="AD61" s="144"/>
      <c r="AE61" s="144"/>
      <c r="AF61" s="144"/>
      <c r="AG61" s="144" t="s">
        <v>1720</v>
      </c>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row>
    <row r="62" spans="1:60" outlineLevel="2" x14ac:dyDescent="0.25">
      <c r="A62" s="151"/>
      <c r="B62" s="152"/>
      <c r="C62" s="266" t="s">
        <v>1783</v>
      </c>
      <c r="D62" s="267"/>
      <c r="E62" s="267"/>
      <c r="F62" s="267"/>
      <c r="G62" s="267"/>
      <c r="H62" s="154"/>
      <c r="I62" s="154"/>
      <c r="J62" s="154"/>
      <c r="K62" s="154"/>
      <c r="L62" s="154"/>
      <c r="M62" s="154"/>
      <c r="N62" s="153"/>
      <c r="O62" s="153"/>
      <c r="P62" s="153"/>
      <c r="Q62" s="153"/>
      <c r="R62" s="154"/>
      <c r="S62" s="154"/>
      <c r="T62" s="154"/>
      <c r="U62" s="154"/>
      <c r="V62" s="154"/>
      <c r="W62" s="154"/>
      <c r="X62" s="154"/>
      <c r="Y62" s="154"/>
      <c r="Z62" s="144"/>
      <c r="AA62" s="144"/>
      <c r="AB62" s="144"/>
      <c r="AC62" s="144"/>
      <c r="AD62" s="144"/>
      <c r="AE62" s="144"/>
      <c r="AF62" s="144"/>
      <c r="AG62" s="144" t="s">
        <v>1260</v>
      </c>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row>
    <row r="63" spans="1:60" outlineLevel="3" x14ac:dyDescent="0.25">
      <c r="A63" s="151"/>
      <c r="B63" s="152"/>
      <c r="C63" s="264" t="s">
        <v>1784</v>
      </c>
      <c r="D63" s="265"/>
      <c r="E63" s="265"/>
      <c r="F63" s="265"/>
      <c r="G63" s="265"/>
      <c r="H63" s="154"/>
      <c r="I63" s="154"/>
      <c r="J63" s="154"/>
      <c r="K63" s="154"/>
      <c r="L63" s="154"/>
      <c r="M63" s="154"/>
      <c r="N63" s="153"/>
      <c r="O63" s="153"/>
      <c r="P63" s="153"/>
      <c r="Q63" s="153"/>
      <c r="R63" s="154"/>
      <c r="S63" s="154"/>
      <c r="T63" s="154"/>
      <c r="U63" s="154"/>
      <c r="V63" s="154"/>
      <c r="W63" s="154"/>
      <c r="X63" s="154"/>
      <c r="Y63" s="154"/>
      <c r="Z63" s="144"/>
      <c r="AA63" s="144"/>
      <c r="AB63" s="144"/>
      <c r="AC63" s="144"/>
      <c r="AD63" s="144"/>
      <c r="AE63" s="144"/>
      <c r="AF63" s="144"/>
      <c r="AG63" s="144" t="s">
        <v>1260</v>
      </c>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row>
    <row r="64" spans="1:60" outlineLevel="3" x14ac:dyDescent="0.25">
      <c r="A64" s="151"/>
      <c r="B64" s="152"/>
      <c r="C64" s="264" t="s">
        <v>1785</v>
      </c>
      <c r="D64" s="265"/>
      <c r="E64" s="265"/>
      <c r="F64" s="265"/>
      <c r="G64" s="265"/>
      <c r="H64" s="154"/>
      <c r="I64" s="154"/>
      <c r="J64" s="154"/>
      <c r="K64" s="154"/>
      <c r="L64" s="154"/>
      <c r="M64" s="154"/>
      <c r="N64" s="153"/>
      <c r="O64" s="153"/>
      <c r="P64" s="153"/>
      <c r="Q64" s="153"/>
      <c r="R64" s="154"/>
      <c r="S64" s="154"/>
      <c r="T64" s="154"/>
      <c r="U64" s="154"/>
      <c r="V64" s="154"/>
      <c r="W64" s="154"/>
      <c r="X64" s="154"/>
      <c r="Y64" s="154"/>
      <c r="Z64" s="144"/>
      <c r="AA64" s="144"/>
      <c r="AB64" s="144"/>
      <c r="AC64" s="144"/>
      <c r="AD64" s="144"/>
      <c r="AE64" s="144"/>
      <c r="AF64" s="144"/>
      <c r="AG64" s="144" t="s">
        <v>1260</v>
      </c>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row>
    <row r="65" spans="1:60" outlineLevel="3" x14ac:dyDescent="0.25">
      <c r="A65" s="151"/>
      <c r="B65" s="152"/>
      <c r="C65" s="264" t="s">
        <v>1786</v>
      </c>
      <c r="D65" s="265"/>
      <c r="E65" s="265"/>
      <c r="F65" s="265"/>
      <c r="G65" s="265"/>
      <c r="H65" s="154"/>
      <c r="I65" s="154"/>
      <c r="J65" s="154"/>
      <c r="K65" s="154"/>
      <c r="L65" s="154"/>
      <c r="M65" s="154"/>
      <c r="N65" s="153"/>
      <c r="O65" s="153"/>
      <c r="P65" s="153"/>
      <c r="Q65" s="153"/>
      <c r="R65" s="154"/>
      <c r="S65" s="154"/>
      <c r="T65" s="154"/>
      <c r="U65" s="154"/>
      <c r="V65" s="154"/>
      <c r="W65" s="154"/>
      <c r="X65" s="154"/>
      <c r="Y65" s="154"/>
      <c r="Z65" s="144"/>
      <c r="AA65" s="144"/>
      <c r="AB65" s="144"/>
      <c r="AC65" s="144"/>
      <c r="AD65" s="144"/>
      <c r="AE65" s="144"/>
      <c r="AF65" s="144"/>
      <c r="AG65" s="144" t="s">
        <v>1260</v>
      </c>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row>
    <row r="66" spans="1:60" outlineLevel="3" x14ac:dyDescent="0.25">
      <c r="A66" s="151"/>
      <c r="B66" s="152"/>
      <c r="C66" s="264" t="s">
        <v>1787</v>
      </c>
      <c r="D66" s="265"/>
      <c r="E66" s="265"/>
      <c r="F66" s="265"/>
      <c r="G66" s="265"/>
      <c r="H66" s="154"/>
      <c r="I66" s="154"/>
      <c r="J66" s="154"/>
      <c r="K66" s="154"/>
      <c r="L66" s="154"/>
      <c r="M66" s="154"/>
      <c r="N66" s="153"/>
      <c r="O66" s="153"/>
      <c r="P66" s="153"/>
      <c r="Q66" s="153"/>
      <c r="R66" s="154"/>
      <c r="S66" s="154"/>
      <c r="T66" s="154"/>
      <c r="U66" s="154"/>
      <c r="V66" s="154"/>
      <c r="W66" s="154"/>
      <c r="X66" s="154"/>
      <c r="Y66" s="154"/>
      <c r="Z66" s="144"/>
      <c r="AA66" s="144"/>
      <c r="AB66" s="144"/>
      <c r="AC66" s="144"/>
      <c r="AD66" s="144"/>
      <c r="AE66" s="144"/>
      <c r="AF66" s="144"/>
      <c r="AG66" s="144" t="s">
        <v>1260</v>
      </c>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row>
    <row r="67" spans="1:60" outlineLevel="3" x14ac:dyDescent="0.25">
      <c r="A67" s="151"/>
      <c r="B67" s="152"/>
      <c r="C67" s="264" t="s">
        <v>1732</v>
      </c>
      <c r="D67" s="265"/>
      <c r="E67" s="265"/>
      <c r="F67" s="265"/>
      <c r="G67" s="265"/>
      <c r="H67" s="154"/>
      <c r="I67" s="154"/>
      <c r="J67" s="154"/>
      <c r="K67" s="154"/>
      <c r="L67" s="154"/>
      <c r="M67" s="154"/>
      <c r="N67" s="153"/>
      <c r="O67" s="153"/>
      <c r="P67" s="153"/>
      <c r="Q67" s="153"/>
      <c r="R67" s="154"/>
      <c r="S67" s="154"/>
      <c r="T67" s="154"/>
      <c r="U67" s="154"/>
      <c r="V67" s="154"/>
      <c r="W67" s="154"/>
      <c r="X67" s="154"/>
      <c r="Y67" s="154"/>
      <c r="Z67" s="144"/>
      <c r="AA67" s="144"/>
      <c r="AB67" s="144"/>
      <c r="AC67" s="144"/>
      <c r="AD67" s="144"/>
      <c r="AE67" s="144"/>
      <c r="AF67" s="144"/>
      <c r="AG67" s="144" t="s">
        <v>1260</v>
      </c>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row>
    <row r="68" spans="1:60" outlineLevel="3" x14ac:dyDescent="0.25">
      <c r="A68" s="151"/>
      <c r="B68" s="152"/>
      <c r="C68" s="264" t="s">
        <v>1778</v>
      </c>
      <c r="D68" s="265"/>
      <c r="E68" s="265"/>
      <c r="F68" s="265"/>
      <c r="G68" s="265"/>
      <c r="H68" s="154"/>
      <c r="I68" s="154"/>
      <c r="J68" s="154"/>
      <c r="K68" s="154"/>
      <c r="L68" s="154"/>
      <c r="M68" s="154"/>
      <c r="N68" s="153"/>
      <c r="O68" s="153"/>
      <c r="P68" s="153"/>
      <c r="Q68" s="153"/>
      <c r="R68" s="154"/>
      <c r="S68" s="154"/>
      <c r="T68" s="154"/>
      <c r="U68" s="154"/>
      <c r="V68" s="154"/>
      <c r="W68" s="154"/>
      <c r="X68" s="154"/>
      <c r="Y68" s="154"/>
      <c r="Z68" s="144"/>
      <c r="AA68" s="144"/>
      <c r="AB68" s="144"/>
      <c r="AC68" s="144"/>
      <c r="AD68" s="144"/>
      <c r="AE68" s="144"/>
      <c r="AF68" s="144"/>
      <c r="AG68" s="144" t="s">
        <v>1260</v>
      </c>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row>
    <row r="69" spans="1:60" outlineLevel="3" x14ac:dyDescent="0.25">
      <c r="A69" s="151"/>
      <c r="B69" s="152"/>
      <c r="C69" s="264" t="s">
        <v>1788</v>
      </c>
      <c r="D69" s="265"/>
      <c r="E69" s="265"/>
      <c r="F69" s="265"/>
      <c r="G69" s="265"/>
      <c r="H69" s="154"/>
      <c r="I69" s="154"/>
      <c r="J69" s="154"/>
      <c r="K69" s="154"/>
      <c r="L69" s="154"/>
      <c r="M69" s="154"/>
      <c r="N69" s="153"/>
      <c r="O69" s="153"/>
      <c r="P69" s="153"/>
      <c r="Q69" s="153"/>
      <c r="R69" s="154"/>
      <c r="S69" s="154"/>
      <c r="T69" s="154"/>
      <c r="U69" s="154"/>
      <c r="V69" s="154"/>
      <c r="W69" s="154"/>
      <c r="X69" s="154"/>
      <c r="Y69" s="154"/>
      <c r="Z69" s="144"/>
      <c r="AA69" s="144"/>
      <c r="AB69" s="144"/>
      <c r="AC69" s="144"/>
      <c r="AD69" s="144"/>
      <c r="AE69" s="144"/>
      <c r="AF69" s="144"/>
      <c r="AG69" s="144" t="s">
        <v>1260</v>
      </c>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row>
    <row r="70" spans="1:60" outlineLevel="1" x14ac:dyDescent="0.25">
      <c r="A70" s="166">
        <v>17</v>
      </c>
      <c r="B70" s="167" t="s">
        <v>1789</v>
      </c>
      <c r="C70" s="181" t="s">
        <v>1790</v>
      </c>
      <c r="D70" s="168" t="s">
        <v>489</v>
      </c>
      <c r="E70" s="169">
        <v>2</v>
      </c>
      <c r="F70" s="170">
        <f>H70+J70</f>
        <v>0</v>
      </c>
      <c r="G70" s="170">
        <f>ROUND(E70*F70,2)</f>
        <v>0</v>
      </c>
      <c r="H70" s="171"/>
      <c r="I70" s="170">
        <f>ROUND(E70*H70,2)</f>
        <v>0</v>
      </c>
      <c r="J70" s="171"/>
      <c r="K70" s="172">
        <f>ROUND(E70*J70,2)</f>
        <v>0</v>
      </c>
      <c r="L70" s="154">
        <v>21</v>
      </c>
      <c r="M70" s="154">
        <f>G70*(1+L70/100)</f>
        <v>0</v>
      </c>
      <c r="N70" s="153">
        <v>0</v>
      </c>
      <c r="O70" s="153">
        <f>ROUND(E70*N70,2)</f>
        <v>0</v>
      </c>
      <c r="P70" s="153">
        <v>0</v>
      </c>
      <c r="Q70" s="153">
        <f>ROUND(E70*P70,2)</f>
        <v>0</v>
      </c>
      <c r="R70" s="154"/>
      <c r="S70" s="154" t="s">
        <v>279</v>
      </c>
      <c r="T70" s="154" t="s">
        <v>280</v>
      </c>
      <c r="U70" s="154">
        <v>0</v>
      </c>
      <c r="V70" s="154">
        <f>ROUND(E70*U70,2)</f>
        <v>0</v>
      </c>
      <c r="W70" s="154"/>
      <c r="X70" s="154" t="s">
        <v>608</v>
      </c>
      <c r="Y70" s="154" t="s">
        <v>282</v>
      </c>
      <c r="Z70" s="144"/>
      <c r="AA70" s="144"/>
      <c r="AB70" s="144"/>
      <c r="AC70" s="144"/>
      <c r="AD70" s="144"/>
      <c r="AE70" s="144"/>
      <c r="AF70" s="144"/>
      <c r="AG70" s="144" t="s">
        <v>1254</v>
      </c>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row>
    <row r="71" spans="1:60" outlineLevel="2" x14ac:dyDescent="0.25">
      <c r="A71" s="151"/>
      <c r="B71" s="152"/>
      <c r="C71" s="266" t="s">
        <v>1791</v>
      </c>
      <c r="D71" s="267"/>
      <c r="E71" s="267"/>
      <c r="F71" s="267"/>
      <c r="G71" s="267"/>
      <c r="H71" s="154"/>
      <c r="I71" s="154"/>
      <c r="J71" s="154"/>
      <c r="K71" s="154"/>
      <c r="L71" s="154"/>
      <c r="M71" s="154"/>
      <c r="N71" s="153"/>
      <c r="O71" s="153"/>
      <c r="P71" s="153"/>
      <c r="Q71" s="153"/>
      <c r="R71" s="154"/>
      <c r="S71" s="154"/>
      <c r="T71" s="154"/>
      <c r="U71" s="154"/>
      <c r="V71" s="154"/>
      <c r="W71" s="154"/>
      <c r="X71" s="154"/>
      <c r="Y71" s="154"/>
      <c r="Z71" s="144"/>
      <c r="AA71" s="144"/>
      <c r="AB71" s="144"/>
      <c r="AC71" s="144"/>
      <c r="AD71" s="144"/>
      <c r="AE71" s="144"/>
      <c r="AF71" s="144"/>
      <c r="AG71" s="144" t="s">
        <v>1260</v>
      </c>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row>
    <row r="72" spans="1:60" outlineLevel="3" x14ac:dyDescent="0.25">
      <c r="A72" s="151"/>
      <c r="B72" s="152"/>
      <c r="C72" s="264" t="s">
        <v>1792</v>
      </c>
      <c r="D72" s="265"/>
      <c r="E72" s="265"/>
      <c r="F72" s="265"/>
      <c r="G72" s="265"/>
      <c r="H72" s="154"/>
      <c r="I72" s="154"/>
      <c r="J72" s="154"/>
      <c r="K72" s="154"/>
      <c r="L72" s="154"/>
      <c r="M72" s="154"/>
      <c r="N72" s="153"/>
      <c r="O72" s="153"/>
      <c r="P72" s="153"/>
      <c r="Q72" s="153"/>
      <c r="R72" s="154"/>
      <c r="S72" s="154"/>
      <c r="T72" s="154"/>
      <c r="U72" s="154"/>
      <c r="V72" s="154"/>
      <c r="W72" s="154"/>
      <c r="X72" s="154"/>
      <c r="Y72" s="154"/>
      <c r="Z72" s="144"/>
      <c r="AA72" s="144"/>
      <c r="AB72" s="144"/>
      <c r="AC72" s="144"/>
      <c r="AD72" s="144"/>
      <c r="AE72" s="144"/>
      <c r="AF72" s="144"/>
      <c r="AG72" s="144" t="s">
        <v>1260</v>
      </c>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row>
    <row r="73" spans="1:60" outlineLevel="3" x14ac:dyDescent="0.25">
      <c r="A73" s="151"/>
      <c r="B73" s="152"/>
      <c r="C73" s="264" t="s">
        <v>1793</v>
      </c>
      <c r="D73" s="265"/>
      <c r="E73" s="265"/>
      <c r="F73" s="265"/>
      <c r="G73" s="265"/>
      <c r="H73" s="154"/>
      <c r="I73" s="154"/>
      <c r="J73" s="154"/>
      <c r="K73" s="154"/>
      <c r="L73" s="154"/>
      <c r="M73" s="154"/>
      <c r="N73" s="153"/>
      <c r="O73" s="153"/>
      <c r="P73" s="153"/>
      <c r="Q73" s="153"/>
      <c r="R73" s="154"/>
      <c r="S73" s="154"/>
      <c r="T73" s="154"/>
      <c r="U73" s="154"/>
      <c r="V73" s="154"/>
      <c r="W73" s="154"/>
      <c r="X73" s="154"/>
      <c r="Y73" s="154"/>
      <c r="Z73" s="144"/>
      <c r="AA73" s="144"/>
      <c r="AB73" s="144"/>
      <c r="AC73" s="144"/>
      <c r="AD73" s="144"/>
      <c r="AE73" s="144"/>
      <c r="AF73" s="144"/>
      <c r="AG73" s="144" t="s">
        <v>1260</v>
      </c>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row>
    <row r="74" spans="1:60" outlineLevel="3" x14ac:dyDescent="0.25">
      <c r="A74" s="151"/>
      <c r="B74" s="152"/>
      <c r="C74" s="264" t="s">
        <v>1794</v>
      </c>
      <c r="D74" s="265"/>
      <c r="E74" s="265"/>
      <c r="F74" s="265"/>
      <c r="G74" s="265"/>
      <c r="H74" s="154"/>
      <c r="I74" s="154"/>
      <c r="J74" s="154"/>
      <c r="K74" s="154"/>
      <c r="L74" s="154"/>
      <c r="M74" s="154"/>
      <c r="N74" s="153"/>
      <c r="O74" s="153"/>
      <c r="P74" s="153"/>
      <c r="Q74" s="153"/>
      <c r="R74" s="154"/>
      <c r="S74" s="154"/>
      <c r="T74" s="154"/>
      <c r="U74" s="154"/>
      <c r="V74" s="154"/>
      <c r="W74" s="154"/>
      <c r="X74" s="154"/>
      <c r="Y74" s="154"/>
      <c r="Z74" s="144"/>
      <c r="AA74" s="144"/>
      <c r="AB74" s="144"/>
      <c r="AC74" s="144"/>
      <c r="AD74" s="144"/>
      <c r="AE74" s="144"/>
      <c r="AF74" s="144"/>
      <c r="AG74" s="144" t="s">
        <v>1260</v>
      </c>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row>
    <row r="75" spans="1:60" outlineLevel="3" x14ac:dyDescent="0.25">
      <c r="A75" s="151"/>
      <c r="B75" s="152"/>
      <c r="C75" s="264" t="s">
        <v>1795</v>
      </c>
      <c r="D75" s="265"/>
      <c r="E75" s="265"/>
      <c r="F75" s="265"/>
      <c r="G75" s="265"/>
      <c r="H75" s="154"/>
      <c r="I75" s="154"/>
      <c r="J75" s="154"/>
      <c r="K75" s="154"/>
      <c r="L75" s="154"/>
      <c r="M75" s="154"/>
      <c r="N75" s="153"/>
      <c r="O75" s="153"/>
      <c r="P75" s="153"/>
      <c r="Q75" s="153"/>
      <c r="R75" s="154"/>
      <c r="S75" s="154"/>
      <c r="T75" s="154"/>
      <c r="U75" s="154"/>
      <c r="V75" s="154"/>
      <c r="W75" s="154"/>
      <c r="X75" s="154"/>
      <c r="Y75" s="154"/>
      <c r="Z75" s="144"/>
      <c r="AA75" s="144"/>
      <c r="AB75" s="144"/>
      <c r="AC75" s="144"/>
      <c r="AD75" s="144"/>
      <c r="AE75" s="144"/>
      <c r="AF75" s="144"/>
      <c r="AG75" s="144" t="s">
        <v>1260</v>
      </c>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row>
    <row r="76" spans="1:60" outlineLevel="3" x14ac:dyDescent="0.25">
      <c r="A76" s="151"/>
      <c r="B76" s="152"/>
      <c r="C76" s="264" t="s">
        <v>1796</v>
      </c>
      <c r="D76" s="265"/>
      <c r="E76" s="265"/>
      <c r="F76" s="265"/>
      <c r="G76" s="265"/>
      <c r="H76" s="154"/>
      <c r="I76" s="154"/>
      <c r="J76" s="154"/>
      <c r="K76" s="154"/>
      <c r="L76" s="154"/>
      <c r="M76" s="154"/>
      <c r="N76" s="153"/>
      <c r="O76" s="153"/>
      <c r="P76" s="153"/>
      <c r="Q76" s="153"/>
      <c r="R76" s="154"/>
      <c r="S76" s="154"/>
      <c r="T76" s="154"/>
      <c r="U76" s="154"/>
      <c r="V76" s="154"/>
      <c r="W76" s="154"/>
      <c r="X76" s="154"/>
      <c r="Y76" s="154"/>
      <c r="Z76" s="144"/>
      <c r="AA76" s="144"/>
      <c r="AB76" s="144"/>
      <c r="AC76" s="144"/>
      <c r="AD76" s="144"/>
      <c r="AE76" s="144"/>
      <c r="AF76" s="144"/>
      <c r="AG76" s="144" t="s">
        <v>1260</v>
      </c>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row>
    <row r="77" spans="1:60" outlineLevel="3" x14ac:dyDescent="0.25">
      <c r="A77" s="151"/>
      <c r="B77" s="152"/>
      <c r="C77" s="264" t="s">
        <v>1797</v>
      </c>
      <c r="D77" s="265"/>
      <c r="E77" s="265"/>
      <c r="F77" s="265"/>
      <c r="G77" s="265"/>
      <c r="H77" s="154"/>
      <c r="I77" s="154"/>
      <c r="J77" s="154"/>
      <c r="K77" s="154"/>
      <c r="L77" s="154"/>
      <c r="M77" s="154"/>
      <c r="N77" s="153"/>
      <c r="O77" s="153"/>
      <c r="P77" s="153"/>
      <c r="Q77" s="153"/>
      <c r="R77" s="154"/>
      <c r="S77" s="154"/>
      <c r="T77" s="154"/>
      <c r="U77" s="154"/>
      <c r="V77" s="154"/>
      <c r="W77" s="154"/>
      <c r="X77" s="154"/>
      <c r="Y77" s="154"/>
      <c r="Z77" s="144"/>
      <c r="AA77" s="144"/>
      <c r="AB77" s="144"/>
      <c r="AC77" s="144"/>
      <c r="AD77" s="144"/>
      <c r="AE77" s="144"/>
      <c r="AF77" s="144"/>
      <c r="AG77" s="144" t="s">
        <v>1260</v>
      </c>
      <c r="AH77" s="144"/>
      <c r="AI77" s="144"/>
      <c r="AJ77" s="144"/>
      <c r="AK77" s="144"/>
      <c r="AL77" s="144"/>
      <c r="AM77" s="144"/>
      <c r="AN77" s="144"/>
      <c r="AO77" s="144"/>
      <c r="AP77" s="144"/>
      <c r="AQ77" s="144"/>
      <c r="AR77" s="144"/>
      <c r="AS77" s="144"/>
      <c r="AT77" s="144"/>
      <c r="AU77" s="144"/>
      <c r="AV77" s="144"/>
      <c r="AW77" s="144"/>
      <c r="AX77" s="144"/>
      <c r="AY77" s="144"/>
      <c r="AZ77" s="144"/>
      <c r="BA77" s="187" t="str">
        <f>C77</f>
        <v>Průměrná proudová spotřeba jednoho ovládacího segmentu*	10 mA (* pro výpočet zálohy napájení systému)</v>
      </c>
      <c r="BB77" s="144"/>
      <c r="BC77" s="144"/>
      <c r="BD77" s="144"/>
      <c r="BE77" s="144"/>
      <c r="BF77" s="144"/>
      <c r="BG77" s="144"/>
      <c r="BH77" s="144"/>
    </row>
    <row r="78" spans="1:60" outlineLevel="1" x14ac:dyDescent="0.25">
      <c r="A78" s="166">
        <v>18</v>
      </c>
      <c r="B78" s="167" t="s">
        <v>1798</v>
      </c>
      <c r="C78" s="181" t="s">
        <v>1799</v>
      </c>
      <c r="D78" s="168" t="s">
        <v>408</v>
      </c>
      <c r="E78" s="169">
        <v>2</v>
      </c>
      <c r="F78" s="170">
        <f>H78+J78</f>
        <v>0</v>
      </c>
      <c r="G78" s="170">
        <f>ROUND(E78*F78,2)</f>
        <v>0</v>
      </c>
      <c r="H78" s="171"/>
      <c r="I78" s="170">
        <f>ROUND(E78*H78,2)</f>
        <v>0</v>
      </c>
      <c r="J78" s="171"/>
      <c r="K78" s="172">
        <f>ROUND(E78*J78,2)</f>
        <v>0</v>
      </c>
      <c r="L78" s="154">
        <v>21</v>
      </c>
      <c r="M78" s="154">
        <f>G78*(1+L78/100)</f>
        <v>0</v>
      </c>
      <c r="N78" s="153">
        <v>0</v>
      </c>
      <c r="O78" s="153">
        <f>ROUND(E78*N78,2)</f>
        <v>0</v>
      </c>
      <c r="P78" s="153">
        <v>0</v>
      </c>
      <c r="Q78" s="153">
        <f>ROUND(E78*P78,2)</f>
        <v>0</v>
      </c>
      <c r="R78" s="154"/>
      <c r="S78" s="154" t="s">
        <v>1258</v>
      </c>
      <c r="T78" s="154" t="s">
        <v>1258</v>
      </c>
      <c r="U78" s="154">
        <v>0</v>
      </c>
      <c r="V78" s="154">
        <f>ROUND(E78*U78,2)</f>
        <v>0</v>
      </c>
      <c r="W78" s="154"/>
      <c r="X78" s="154" t="s">
        <v>281</v>
      </c>
      <c r="Y78" s="154" t="s">
        <v>282</v>
      </c>
      <c r="Z78" s="144"/>
      <c r="AA78" s="144"/>
      <c r="AB78" s="144"/>
      <c r="AC78" s="144"/>
      <c r="AD78" s="144"/>
      <c r="AE78" s="144"/>
      <c r="AF78" s="144"/>
      <c r="AG78" s="144" t="s">
        <v>283</v>
      </c>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row>
    <row r="79" spans="1:60" outlineLevel="2" x14ac:dyDescent="0.25">
      <c r="A79" s="151"/>
      <c r="B79" s="152"/>
      <c r="C79" s="266" t="s">
        <v>1745</v>
      </c>
      <c r="D79" s="267"/>
      <c r="E79" s="267"/>
      <c r="F79" s="267"/>
      <c r="G79" s="267"/>
      <c r="H79" s="154"/>
      <c r="I79" s="154"/>
      <c r="J79" s="154"/>
      <c r="K79" s="154"/>
      <c r="L79" s="154"/>
      <c r="M79" s="154"/>
      <c r="N79" s="153"/>
      <c r="O79" s="153"/>
      <c r="P79" s="153"/>
      <c r="Q79" s="153"/>
      <c r="R79" s="154"/>
      <c r="S79" s="154"/>
      <c r="T79" s="154"/>
      <c r="U79" s="154"/>
      <c r="V79" s="154"/>
      <c r="W79" s="154"/>
      <c r="X79" s="154"/>
      <c r="Y79" s="154"/>
      <c r="Z79" s="144"/>
      <c r="AA79" s="144"/>
      <c r="AB79" s="144"/>
      <c r="AC79" s="144"/>
      <c r="AD79" s="144"/>
      <c r="AE79" s="144"/>
      <c r="AF79" s="144"/>
      <c r="AG79" s="144" t="s">
        <v>1260</v>
      </c>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row>
    <row r="80" spans="1:60" ht="20" outlineLevel="1" x14ac:dyDescent="0.25">
      <c r="A80" s="173">
        <v>19</v>
      </c>
      <c r="B80" s="174" t="s">
        <v>1800</v>
      </c>
      <c r="C80" s="183" t="s">
        <v>1801</v>
      </c>
      <c r="D80" s="175" t="s">
        <v>489</v>
      </c>
      <c r="E80" s="176">
        <v>2</v>
      </c>
      <c r="F80" s="177">
        <f t="shared" ref="F80:F104" si="0">H80+J80</f>
        <v>0</v>
      </c>
      <c r="G80" s="177">
        <f t="shared" ref="G80:G104" si="1">ROUND(E80*F80,2)</f>
        <v>0</v>
      </c>
      <c r="H80" s="178"/>
      <c r="I80" s="177">
        <f t="shared" ref="I80:I104" si="2">ROUND(E80*H80,2)</f>
        <v>0</v>
      </c>
      <c r="J80" s="178"/>
      <c r="K80" s="179">
        <f t="shared" ref="K80:K104" si="3">ROUND(E80*J80,2)</f>
        <v>0</v>
      </c>
      <c r="L80" s="154">
        <v>21</v>
      </c>
      <c r="M80" s="154">
        <f t="shared" ref="M80:M104" si="4">G80*(1+L80/100)</f>
        <v>0</v>
      </c>
      <c r="N80" s="153">
        <v>0</v>
      </c>
      <c r="O80" s="153">
        <f t="shared" ref="O80:O104" si="5">ROUND(E80*N80,2)</f>
        <v>0</v>
      </c>
      <c r="P80" s="153">
        <v>0</v>
      </c>
      <c r="Q80" s="153">
        <f t="shared" ref="Q80:Q104" si="6">ROUND(E80*P80,2)</f>
        <v>0</v>
      </c>
      <c r="R80" s="154"/>
      <c r="S80" s="154" t="s">
        <v>279</v>
      </c>
      <c r="T80" s="154" t="s">
        <v>280</v>
      </c>
      <c r="U80" s="154">
        <v>0</v>
      </c>
      <c r="V80" s="154">
        <f t="shared" ref="V80:V104" si="7">ROUND(E80*U80,2)</f>
        <v>0</v>
      </c>
      <c r="W80" s="154"/>
      <c r="X80" s="154" t="s">
        <v>608</v>
      </c>
      <c r="Y80" s="154" t="s">
        <v>282</v>
      </c>
      <c r="Z80" s="144"/>
      <c r="AA80" s="144"/>
      <c r="AB80" s="144"/>
      <c r="AC80" s="144"/>
      <c r="AD80" s="144"/>
      <c r="AE80" s="144"/>
      <c r="AF80" s="144"/>
      <c r="AG80" s="144" t="s">
        <v>1254</v>
      </c>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row>
    <row r="81" spans="1:60" outlineLevel="1" x14ac:dyDescent="0.25">
      <c r="A81" s="173">
        <v>20</v>
      </c>
      <c r="B81" s="174" t="s">
        <v>1802</v>
      </c>
      <c r="C81" s="183" t="s">
        <v>1803</v>
      </c>
      <c r="D81" s="175" t="s">
        <v>408</v>
      </c>
      <c r="E81" s="176">
        <v>2</v>
      </c>
      <c r="F81" s="177">
        <f t="shared" si="0"/>
        <v>0</v>
      </c>
      <c r="G81" s="177">
        <f t="shared" si="1"/>
        <v>0</v>
      </c>
      <c r="H81" s="178"/>
      <c r="I81" s="177">
        <f t="shared" si="2"/>
        <v>0</v>
      </c>
      <c r="J81" s="178"/>
      <c r="K81" s="179">
        <f t="shared" si="3"/>
        <v>0</v>
      </c>
      <c r="L81" s="154">
        <v>21</v>
      </c>
      <c r="M81" s="154">
        <f t="shared" si="4"/>
        <v>0</v>
      </c>
      <c r="N81" s="153">
        <v>0</v>
      </c>
      <c r="O81" s="153">
        <f t="shared" si="5"/>
        <v>0</v>
      </c>
      <c r="P81" s="153">
        <v>0</v>
      </c>
      <c r="Q81" s="153">
        <f t="shared" si="6"/>
        <v>0</v>
      </c>
      <c r="R81" s="154"/>
      <c r="S81" s="154" t="s">
        <v>1258</v>
      </c>
      <c r="T81" s="154" t="s">
        <v>1258</v>
      </c>
      <c r="U81" s="154">
        <v>0.35282999999999998</v>
      </c>
      <c r="V81" s="154">
        <f t="shared" si="7"/>
        <v>0.71</v>
      </c>
      <c r="W81" s="154"/>
      <c r="X81" s="154" t="s">
        <v>281</v>
      </c>
      <c r="Y81" s="154" t="s">
        <v>282</v>
      </c>
      <c r="Z81" s="144"/>
      <c r="AA81" s="144"/>
      <c r="AB81" s="144"/>
      <c r="AC81" s="144"/>
      <c r="AD81" s="144"/>
      <c r="AE81" s="144"/>
      <c r="AF81" s="144"/>
      <c r="AG81" s="144" t="s">
        <v>1263</v>
      </c>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row>
    <row r="82" spans="1:60" outlineLevel="1" x14ac:dyDescent="0.25">
      <c r="A82" s="173">
        <v>21</v>
      </c>
      <c r="B82" s="174" t="s">
        <v>1804</v>
      </c>
      <c r="C82" s="183" t="s">
        <v>1805</v>
      </c>
      <c r="D82" s="175" t="s">
        <v>408</v>
      </c>
      <c r="E82" s="176">
        <v>2</v>
      </c>
      <c r="F82" s="177">
        <f t="shared" si="0"/>
        <v>0</v>
      </c>
      <c r="G82" s="177">
        <f t="shared" si="1"/>
        <v>0</v>
      </c>
      <c r="H82" s="178"/>
      <c r="I82" s="177">
        <f t="shared" si="2"/>
        <v>0</v>
      </c>
      <c r="J82" s="178"/>
      <c r="K82" s="179">
        <f t="shared" si="3"/>
        <v>0</v>
      </c>
      <c r="L82" s="154">
        <v>21</v>
      </c>
      <c r="M82" s="154">
        <f t="shared" si="4"/>
        <v>0</v>
      </c>
      <c r="N82" s="153">
        <v>0</v>
      </c>
      <c r="O82" s="153">
        <f t="shared" si="5"/>
        <v>0</v>
      </c>
      <c r="P82" s="153">
        <v>0</v>
      </c>
      <c r="Q82" s="153">
        <f t="shared" si="6"/>
        <v>0</v>
      </c>
      <c r="R82" s="154"/>
      <c r="S82" s="154" t="s">
        <v>1258</v>
      </c>
      <c r="T82" s="154" t="s">
        <v>1258</v>
      </c>
      <c r="U82" s="154">
        <v>0.82</v>
      </c>
      <c r="V82" s="154">
        <f t="shared" si="7"/>
        <v>1.64</v>
      </c>
      <c r="W82" s="154"/>
      <c r="X82" s="154" t="s">
        <v>281</v>
      </c>
      <c r="Y82" s="154" t="s">
        <v>282</v>
      </c>
      <c r="Z82" s="144"/>
      <c r="AA82" s="144"/>
      <c r="AB82" s="144"/>
      <c r="AC82" s="144"/>
      <c r="AD82" s="144"/>
      <c r="AE82" s="144"/>
      <c r="AF82" s="144"/>
      <c r="AG82" s="144" t="s">
        <v>1263</v>
      </c>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row>
    <row r="83" spans="1:60" outlineLevel="1" x14ac:dyDescent="0.25">
      <c r="A83" s="173">
        <v>22</v>
      </c>
      <c r="B83" s="174" t="s">
        <v>1806</v>
      </c>
      <c r="C83" s="183" t="s">
        <v>1807</v>
      </c>
      <c r="D83" s="175" t="s">
        <v>489</v>
      </c>
      <c r="E83" s="176">
        <v>3</v>
      </c>
      <c r="F83" s="177">
        <f t="shared" si="0"/>
        <v>0</v>
      </c>
      <c r="G83" s="177">
        <f t="shared" si="1"/>
        <v>0</v>
      </c>
      <c r="H83" s="178"/>
      <c r="I83" s="177">
        <f t="shared" si="2"/>
        <v>0</v>
      </c>
      <c r="J83" s="178"/>
      <c r="K83" s="179">
        <f t="shared" si="3"/>
        <v>0</v>
      </c>
      <c r="L83" s="154">
        <v>21</v>
      </c>
      <c r="M83" s="154">
        <f t="shared" si="4"/>
        <v>0</v>
      </c>
      <c r="N83" s="153">
        <v>0</v>
      </c>
      <c r="O83" s="153">
        <f t="shared" si="5"/>
        <v>0</v>
      </c>
      <c r="P83" s="153">
        <v>0</v>
      </c>
      <c r="Q83" s="153">
        <f t="shared" si="6"/>
        <v>0</v>
      </c>
      <c r="R83" s="154"/>
      <c r="S83" s="154" t="s">
        <v>279</v>
      </c>
      <c r="T83" s="154" t="s">
        <v>280</v>
      </c>
      <c r="U83" s="154">
        <v>0</v>
      </c>
      <c r="V83" s="154">
        <f t="shared" si="7"/>
        <v>0</v>
      </c>
      <c r="W83" s="154"/>
      <c r="X83" s="154" t="s">
        <v>608</v>
      </c>
      <c r="Y83" s="154" t="s">
        <v>282</v>
      </c>
      <c r="Z83" s="144"/>
      <c r="AA83" s="144"/>
      <c r="AB83" s="144"/>
      <c r="AC83" s="144"/>
      <c r="AD83" s="144"/>
      <c r="AE83" s="144"/>
      <c r="AF83" s="144"/>
      <c r="AG83" s="144" t="s">
        <v>1254</v>
      </c>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row>
    <row r="84" spans="1:60" outlineLevel="1" x14ac:dyDescent="0.25">
      <c r="A84" s="173">
        <v>23</v>
      </c>
      <c r="B84" s="174" t="s">
        <v>1808</v>
      </c>
      <c r="C84" s="183" t="s">
        <v>1809</v>
      </c>
      <c r="D84" s="175" t="s">
        <v>408</v>
      </c>
      <c r="E84" s="176">
        <v>3</v>
      </c>
      <c r="F84" s="177">
        <f t="shared" si="0"/>
        <v>0</v>
      </c>
      <c r="G84" s="177">
        <f t="shared" si="1"/>
        <v>0</v>
      </c>
      <c r="H84" s="178"/>
      <c r="I84" s="177">
        <f t="shared" si="2"/>
        <v>0</v>
      </c>
      <c r="J84" s="178"/>
      <c r="K84" s="179">
        <f t="shared" si="3"/>
        <v>0</v>
      </c>
      <c r="L84" s="154">
        <v>21</v>
      </c>
      <c r="M84" s="154">
        <f t="shared" si="4"/>
        <v>0</v>
      </c>
      <c r="N84" s="153">
        <v>0</v>
      </c>
      <c r="O84" s="153">
        <f t="shared" si="5"/>
        <v>0</v>
      </c>
      <c r="P84" s="153">
        <v>0</v>
      </c>
      <c r="Q84" s="153">
        <f t="shared" si="6"/>
        <v>0</v>
      </c>
      <c r="R84" s="154"/>
      <c r="S84" s="154" t="s">
        <v>1258</v>
      </c>
      <c r="T84" s="154" t="s">
        <v>1258</v>
      </c>
      <c r="U84" s="154">
        <v>0.33900000000000002</v>
      </c>
      <c r="V84" s="154">
        <f t="shared" si="7"/>
        <v>1.02</v>
      </c>
      <c r="W84" s="154"/>
      <c r="X84" s="154" t="s">
        <v>281</v>
      </c>
      <c r="Y84" s="154" t="s">
        <v>282</v>
      </c>
      <c r="Z84" s="144"/>
      <c r="AA84" s="144"/>
      <c r="AB84" s="144"/>
      <c r="AC84" s="144"/>
      <c r="AD84" s="144"/>
      <c r="AE84" s="144"/>
      <c r="AF84" s="144"/>
      <c r="AG84" s="144" t="s">
        <v>1263</v>
      </c>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row>
    <row r="85" spans="1:60" ht="20" outlineLevel="1" x14ac:dyDescent="0.25">
      <c r="A85" s="173">
        <v>24</v>
      </c>
      <c r="B85" s="174" t="s">
        <v>1810</v>
      </c>
      <c r="C85" s="183" t="s">
        <v>1413</v>
      </c>
      <c r="D85" s="175" t="s">
        <v>832</v>
      </c>
      <c r="E85" s="176">
        <v>1</v>
      </c>
      <c r="F85" s="177">
        <f t="shared" si="0"/>
        <v>0</v>
      </c>
      <c r="G85" s="177">
        <f t="shared" si="1"/>
        <v>0</v>
      </c>
      <c r="H85" s="178"/>
      <c r="I85" s="177">
        <f t="shared" si="2"/>
        <v>0</v>
      </c>
      <c r="J85" s="178"/>
      <c r="K85" s="179">
        <f t="shared" si="3"/>
        <v>0</v>
      </c>
      <c r="L85" s="154">
        <v>21</v>
      </c>
      <c r="M85" s="154">
        <f t="shared" si="4"/>
        <v>0</v>
      </c>
      <c r="N85" s="153">
        <v>0</v>
      </c>
      <c r="O85" s="153">
        <f t="shared" si="5"/>
        <v>0</v>
      </c>
      <c r="P85" s="153">
        <v>0</v>
      </c>
      <c r="Q85" s="153">
        <f t="shared" si="6"/>
        <v>0</v>
      </c>
      <c r="R85" s="154"/>
      <c r="S85" s="154" t="s">
        <v>279</v>
      </c>
      <c r="T85" s="154" t="s">
        <v>280</v>
      </c>
      <c r="U85" s="154">
        <v>0</v>
      </c>
      <c r="V85" s="154">
        <f t="shared" si="7"/>
        <v>0</v>
      </c>
      <c r="W85" s="154"/>
      <c r="X85" s="154" t="s">
        <v>608</v>
      </c>
      <c r="Y85" s="154" t="s">
        <v>282</v>
      </c>
      <c r="Z85" s="144"/>
      <c r="AA85" s="144"/>
      <c r="AB85" s="144"/>
      <c r="AC85" s="144"/>
      <c r="AD85" s="144"/>
      <c r="AE85" s="144"/>
      <c r="AF85" s="144"/>
      <c r="AG85" s="144" t="s">
        <v>1254</v>
      </c>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row>
    <row r="86" spans="1:60" outlineLevel="1" x14ac:dyDescent="0.25">
      <c r="A86" s="173">
        <v>25</v>
      </c>
      <c r="B86" s="174" t="s">
        <v>1516</v>
      </c>
      <c r="C86" s="183" t="s">
        <v>1517</v>
      </c>
      <c r="D86" s="175" t="s">
        <v>408</v>
      </c>
      <c r="E86" s="176">
        <v>10</v>
      </c>
      <c r="F86" s="177">
        <f t="shared" si="0"/>
        <v>0</v>
      </c>
      <c r="G86" s="177">
        <f t="shared" si="1"/>
        <v>0</v>
      </c>
      <c r="H86" s="178"/>
      <c r="I86" s="177">
        <f t="shared" si="2"/>
        <v>0</v>
      </c>
      <c r="J86" s="178"/>
      <c r="K86" s="179">
        <f t="shared" si="3"/>
        <v>0</v>
      </c>
      <c r="L86" s="154">
        <v>21</v>
      </c>
      <c r="M86" s="154">
        <f t="shared" si="4"/>
        <v>0</v>
      </c>
      <c r="N86" s="153">
        <v>3.0000000000000001E-5</v>
      </c>
      <c r="O86" s="153">
        <f t="shared" si="5"/>
        <v>0</v>
      </c>
      <c r="P86" s="153">
        <v>0</v>
      </c>
      <c r="Q86" s="153">
        <f t="shared" si="6"/>
        <v>0</v>
      </c>
      <c r="R86" s="154" t="s">
        <v>1257</v>
      </c>
      <c r="S86" s="154" t="s">
        <v>1258</v>
      </c>
      <c r="T86" s="154" t="s">
        <v>1258</v>
      </c>
      <c r="U86" s="154">
        <v>0</v>
      </c>
      <c r="V86" s="154">
        <f t="shared" si="7"/>
        <v>0</v>
      </c>
      <c r="W86" s="154"/>
      <c r="X86" s="154" t="s">
        <v>608</v>
      </c>
      <c r="Y86" s="154" t="s">
        <v>282</v>
      </c>
      <c r="Z86" s="144"/>
      <c r="AA86" s="144"/>
      <c r="AB86" s="144"/>
      <c r="AC86" s="144"/>
      <c r="AD86" s="144"/>
      <c r="AE86" s="144"/>
      <c r="AF86" s="144"/>
      <c r="AG86" s="144" t="s">
        <v>1254</v>
      </c>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row>
    <row r="87" spans="1:60" outlineLevel="1" x14ac:dyDescent="0.25">
      <c r="A87" s="173">
        <v>26</v>
      </c>
      <c r="B87" s="174" t="s">
        <v>1518</v>
      </c>
      <c r="C87" s="183" t="s">
        <v>1519</v>
      </c>
      <c r="D87" s="175" t="s">
        <v>408</v>
      </c>
      <c r="E87" s="176">
        <v>10</v>
      </c>
      <c r="F87" s="177">
        <f t="shared" si="0"/>
        <v>0</v>
      </c>
      <c r="G87" s="177">
        <f t="shared" si="1"/>
        <v>0</v>
      </c>
      <c r="H87" s="178"/>
      <c r="I87" s="177">
        <f t="shared" si="2"/>
        <v>0</v>
      </c>
      <c r="J87" s="178"/>
      <c r="K87" s="179">
        <f t="shared" si="3"/>
        <v>0</v>
      </c>
      <c r="L87" s="154">
        <v>21</v>
      </c>
      <c r="M87" s="154">
        <f t="shared" si="4"/>
        <v>0</v>
      </c>
      <c r="N87" s="153">
        <v>4.0000000000000003E-5</v>
      </c>
      <c r="O87" s="153">
        <f t="shared" si="5"/>
        <v>0</v>
      </c>
      <c r="P87" s="153">
        <v>0</v>
      </c>
      <c r="Q87" s="153">
        <f t="shared" si="6"/>
        <v>0</v>
      </c>
      <c r="R87" s="154" t="s">
        <v>1257</v>
      </c>
      <c r="S87" s="154" t="s">
        <v>1258</v>
      </c>
      <c r="T87" s="154" t="s">
        <v>1258</v>
      </c>
      <c r="U87" s="154">
        <v>0</v>
      </c>
      <c r="V87" s="154">
        <f t="shared" si="7"/>
        <v>0</v>
      </c>
      <c r="W87" s="154"/>
      <c r="X87" s="154" t="s">
        <v>608</v>
      </c>
      <c r="Y87" s="154" t="s">
        <v>282</v>
      </c>
      <c r="Z87" s="144"/>
      <c r="AA87" s="144"/>
      <c r="AB87" s="144"/>
      <c r="AC87" s="144"/>
      <c r="AD87" s="144"/>
      <c r="AE87" s="144"/>
      <c r="AF87" s="144"/>
      <c r="AG87" s="144" t="s">
        <v>1254</v>
      </c>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row>
    <row r="88" spans="1:60" outlineLevel="1" x14ac:dyDescent="0.25">
      <c r="A88" s="173">
        <v>27</v>
      </c>
      <c r="B88" s="174" t="s">
        <v>1524</v>
      </c>
      <c r="C88" s="183" t="s">
        <v>1525</v>
      </c>
      <c r="D88" s="175" t="s">
        <v>408</v>
      </c>
      <c r="E88" s="176">
        <v>10</v>
      </c>
      <c r="F88" s="177">
        <f t="shared" si="0"/>
        <v>0</v>
      </c>
      <c r="G88" s="177">
        <f t="shared" si="1"/>
        <v>0</v>
      </c>
      <c r="H88" s="178"/>
      <c r="I88" s="177">
        <f t="shared" si="2"/>
        <v>0</v>
      </c>
      <c r="J88" s="178"/>
      <c r="K88" s="179">
        <f t="shared" si="3"/>
        <v>0</v>
      </c>
      <c r="L88" s="154">
        <v>21</v>
      </c>
      <c r="M88" s="154">
        <f t="shared" si="4"/>
        <v>0</v>
      </c>
      <c r="N88" s="153">
        <v>0</v>
      </c>
      <c r="O88" s="153">
        <f t="shared" si="5"/>
        <v>0</v>
      </c>
      <c r="P88" s="153">
        <v>4.0999999999999999E-4</v>
      </c>
      <c r="Q88" s="153">
        <f t="shared" si="6"/>
        <v>0</v>
      </c>
      <c r="R88" s="154"/>
      <c r="S88" s="154" t="s">
        <v>1258</v>
      </c>
      <c r="T88" s="154" t="s">
        <v>1258</v>
      </c>
      <c r="U88" s="154">
        <v>0.14499999999999999</v>
      </c>
      <c r="V88" s="154">
        <f t="shared" si="7"/>
        <v>1.45</v>
      </c>
      <c r="W88" s="154"/>
      <c r="X88" s="154" t="s">
        <v>281</v>
      </c>
      <c r="Y88" s="154" t="s">
        <v>282</v>
      </c>
      <c r="Z88" s="144"/>
      <c r="AA88" s="144"/>
      <c r="AB88" s="144"/>
      <c r="AC88" s="144"/>
      <c r="AD88" s="144"/>
      <c r="AE88" s="144"/>
      <c r="AF88" s="144"/>
      <c r="AG88" s="144" t="s">
        <v>1263</v>
      </c>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row>
    <row r="89" spans="1:60" outlineLevel="1" x14ac:dyDescent="0.25">
      <c r="A89" s="173">
        <v>28</v>
      </c>
      <c r="B89" s="174" t="s">
        <v>1811</v>
      </c>
      <c r="C89" s="183" t="s">
        <v>1812</v>
      </c>
      <c r="D89" s="175" t="s">
        <v>408</v>
      </c>
      <c r="E89" s="176">
        <v>10</v>
      </c>
      <c r="F89" s="177">
        <f t="shared" si="0"/>
        <v>0</v>
      </c>
      <c r="G89" s="177">
        <f t="shared" si="1"/>
        <v>0</v>
      </c>
      <c r="H89" s="178"/>
      <c r="I89" s="177">
        <f t="shared" si="2"/>
        <v>0</v>
      </c>
      <c r="J89" s="178"/>
      <c r="K89" s="179">
        <f t="shared" si="3"/>
        <v>0</v>
      </c>
      <c r="L89" s="154">
        <v>21</v>
      </c>
      <c r="M89" s="154">
        <f t="shared" si="4"/>
        <v>0</v>
      </c>
      <c r="N89" s="153">
        <v>0</v>
      </c>
      <c r="O89" s="153">
        <f t="shared" si="5"/>
        <v>0</v>
      </c>
      <c r="P89" s="153">
        <v>0</v>
      </c>
      <c r="Q89" s="153">
        <f t="shared" si="6"/>
        <v>0</v>
      </c>
      <c r="R89" s="154"/>
      <c r="S89" s="154" t="s">
        <v>1258</v>
      </c>
      <c r="T89" s="154" t="s">
        <v>1258</v>
      </c>
      <c r="U89" s="154">
        <v>0.14130000000000001</v>
      </c>
      <c r="V89" s="154">
        <f t="shared" si="7"/>
        <v>1.41</v>
      </c>
      <c r="W89" s="154"/>
      <c r="X89" s="154" t="s">
        <v>281</v>
      </c>
      <c r="Y89" s="154" t="s">
        <v>282</v>
      </c>
      <c r="Z89" s="144"/>
      <c r="AA89" s="144"/>
      <c r="AB89" s="144"/>
      <c r="AC89" s="144"/>
      <c r="AD89" s="144"/>
      <c r="AE89" s="144"/>
      <c r="AF89" s="144"/>
      <c r="AG89" s="144" t="s">
        <v>1263</v>
      </c>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row>
    <row r="90" spans="1:60" outlineLevel="1" x14ac:dyDescent="0.25">
      <c r="A90" s="173">
        <v>29</v>
      </c>
      <c r="B90" s="174" t="s">
        <v>1536</v>
      </c>
      <c r="C90" s="183" t="s">
        <v>1537</v>
      </c>
      <c r="D90" s="175" t="s">
        <v>408</v>
      </c>
      <c r="E90" s="176">
        <v>10</v>
      </c>
      <c r="F90" s="177">
        <f t="shared" si="0"/>
        <v>0</v>
      </c>
      <c r="G90" s="177">
        <f t="shared" si="1"/>
        <v>0</v>
      </c>
      <c r="H90" s="178"/>
      <c r="I90" s="177">
        <f t="shared" si="2"/>
        <v>0</v>
      </c>
      <c r="J90" s="178"/>
      <c r="K90" s="179">
        <f t="shared" si="3"/>
        <v>0</v>
      </c>
      <c r="L90" s="154">
        <v>21</v>
      </c>
      <c r="M90" s="154">
        <f t="shared" si="4"/>
        <v>0</v>
      </c>
      <c r="N90" s="153">
        <v>0</v>
      </c>
      <c r="O90" s="153">
        <f t="shared" si="5"/>
        <v>0</v>
      </c>
      <c r="P90" s="153">
        <v>0</v>
      </c>
      <c r="Q90" s="153">
        <f t="shared" si="6"/>
        <v>0</v>
      </c>
      <c r="R90" s="154"/>
      <c r="S90" s="154" t="s">
        <v>1258</v>
      </c>
      <c r="T90" s="154" t="s">
        <v>1258</v>
      </c>
      <c r="U90" s="154">
        <v>2.3E-2</v>
      </c>
      <c r="V90" s="154">
        <f t="shared" si="7"/>
        <v>0.23</v>
      </c>
      <c r="W90" s="154"/>
      <c r="X90" s="154" t="s">
        <v>281</v>
      </c>
      <c r="Y90" s="154" t="s">
        <v>282</v>
      </c>
      <c r="Z90" s="144"/>
      <c r="AA90" s="144"/>
      <c r="AB90" s="144"/>
      <c r="AC90" s="144"/>
      <c r="AD90" s="144"/>
      <c r="AE90" s="144"/>
      <c r="AF90" s="144"/>
      <c r="AG90" s="144" t="s">
        <v>1263</v>
      </c>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row>
    <row r="91" spans="1:60" outlineLevel="1" x14ac:dyDescent="0.25">
      <c r="A91" s="173">
        <v>30</v>
      </c>
      <c r="B91" s="174" t="s">
        <v>1813</v>
      </c>
      <c r="C91" s="183" t="s">
        <v>1814</v>
      </c>
      <c r="D91" s="175" t="s">
        <v>340</v>
      </c>
      <c r="E91" s="176">
        <v>90</v>
      </c>
      <c r="F91" s="177">
        <f t="shared" si="0"/>
        <v>0</v>
      </c>
      <c r="G91" s="177">
        <f t="shared" si="1"/>
        <v>0</v>
      </c>
      <c r="H91" s="178"/>
      <c r="I91" s="177">
        <f t="shared" si="2"/>
        <v>0</v>
      </c>
      <c r="J91" s="178"/>
      <c r="K91" s="179">
        <f t="shared" si="3"/>
        <v>0</v>
      </c>
      <c r="L91" s="154">
        <v>21</v>
      </c>
      <c r="M91" s="154">
        <f t="shared" si="4"/>
        <v>0</v>
      </c>
      <c r="N91" s="153">
        <v>6.0000000000000002E-5</v>
      </c>
      <c r="O91" s="153">
        <f t="shared" si="5"/>
        <v>0.01</v>
      </c>
      <c r="P91" s="153">
        <v>0</v>
      </c>
      <c r="Q91" s="153">
        <f t="shared" si="6"/>
        <v>0</v>
      </c>
      <c r="R91" s="154" t="s">
        <v>1257</v>
      </c>
      <c r="S91" s="154" t="s">
        <v>1258</v>
      </c>
      <c r="T91" s="154" t="s">
        <v>1258</v>
      </c>
      <c r="U91" s="154">
        <v>0</v>
      </c>
      <c r="V91" s="154">
        <f t="shared" si="7"/>
        <v>0</v>
      </c>
      <c r="W91" s="154"/>
      <c r="X91" s="154" t="s">
        <v>608</v>
      </c>
      <c r="Y91" s="154" t="s">
        <v>282</v>
      </c>
      <c r="Z91" s="144"/>
      <c r="AA91" s="144"/>
      <c r="AB91" s="144"/>
      <c r="AC91" s="144"/>
      <c r="AD91" s="144"/>
      <c r="AE91" s="144"/>
      <c r="AF91" s="144"/>
      <c r="AG91" s="144" t="s">
        <v>1254</v>
      </c>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row>
    <row r="92" spans="1:60" outlineLevel="1" x14ac:dyDescent="0.25">
      <c r="A92" s="173">
        <v>31</v>
      </c>
      <c r="B92" s="174" t="s">
        <v>1815</v>
      </c>
      <c r="C92" s="183" t="s">
        <v>1816</v>
      </c>
      <c r="D92" s="175" t="s">
        <v>340</v>
      </c>
      <c r="E92" s="176">
        <v>90</v>
      </c>
      <c r="F92" s="177">
        <f t="shared" si="0"/>
        <v>0</v>
      </c>
      <c r="G92" s="177">
        <f t="shared" si="1"/>
        <v>0</v>
      </c>
      <c r="H92" s="178"/>
      <c r="I92" s="177">
        <f t="shared" si="2"/>
        <v>0</v>
      </c>
      <c r="J92" s="178"/>
      <c r="K92" s="179">
        <f t="shared" si="3"/>
        <v>0</v>
      </c>
      <c r="L92" s="154">
        <v>21</v>
      </c>
      <c r="M92" s="154">
        <f t="shared" si="4"/>
        <v>0</v>
      </c>
      <c r="N92" s="153">
        <v>0</v>
      </c>
      <c r="O92" s="153">
        <f t="shared" si="5"/>
        <v>0</v>
      </c>
      <c r="P92" s="153">
        <v>0</v>
      </c>
      <c r="Q92" s="153">
        <f t="shared" si="6"/>
        <v>0</v>
      </c>
      <c r="R92" s="154"/>
      <c r="S92" s="154" t="s">
        <v>1258</v>
      </c>
      <c r="T92" s="154" t="s">
        <v>1258</v>
      </c>
      <c r="U92" s="154">
        <v>8.0170000000000005E-2</v>
      </c>
      <c r="V92" s="154">
        <f t="shared" si="7"/>
        <v>7.22</v>
      </c>
      <c r="W92" s="154"/>
      <c r="X92" s="154" t="s">
        <v>281</v>
      </c>
      <c r="Y92" s="154" t="s">
        <v>282</v>
      </c>
      <c r="Z92" s="144"/>
      <c r="AA92" s="144"/>
      <c r="AB92" s="144"/>
      <c r="AC92" s="144"/>
      <c r="AD92" s="144"/>
      <c r="AE92" s="144"/>
      <c r="AF92" s="144"/>
      <c r="AG92" s="144" t="s">
        <v>1263</v>
      </c>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row>
    <row r="93" spans="1:60" ht="20" outlineLevel="1" x14ac:dyDescent="0.25">
      <c r="A93" s="173">
        <v>32</v>
      </c>
      <c r="B93" s="174" t="s">
        <v>1697</v>
      </c>
      <c r="C93" s="183" t="s">
        <v>1698</v>
      </c>
      <c r="D93" s="175" t="s">
        <v>408</v>
      </c>
      <c r="E93" s="176">
        <v>3</v>
      </c>
      <c r="F93" s="177">
        <f t="shared" si="0"/>
        <v>0</v>
      </c>
      <c r="G93" s="177">
        <f t="shared" si="1"/>
        <v>0</v>
      </c>
      <c r="H93" s="178"/>
      <c r="I93" s="177">
        <f t="shared" si="2"/>
        <v>0</v>
      </c>
      <c r="J93" s="178"/>
      <c r="K93" s="179">
        <f t="shared" si="3"/>
        <v>0</v>
      </c>
      <c r="L93" s="154">
        <v>21</v>
      </c>
      <c r="M93" s="154">
        <f t="shared" si="4"/>
        <v>0</v>
      </c>
      <c r="N93" s="153">
        <v>2.7200000000000002E-3</v>
      </c>
      <c r="O93" s="153">
        <f t="shared" si="5"/>
        <v>0.01</v>
      </c>
      <c r="P93" s="153">
        <v>0</v>
      </c>
      <c r="Q93" s="153">
        <f t="shared" si="6"/>
        <v>0</v>
      </c>
      <c r="R93" s="154"/>
      <c r="S93" s="154" t="s">
        <v>1258</v>
      </c>
      <c r="T93" s="154" t="s">
        <v>1258</v>
      </c>
      <c r="U93" s="154">
        <v>0.33700000000000002</v>
      </c>
      <c r="V93" s="154">
        <f t="shared" si="7"/>
        <v>1.01</v>
      </c>
      <c r="W93" s="154"/>
      <c r="X93" s="154" t="s">
        <v>281</v>
      </c>
      <c r="Y93" s="154" t="s">
        <v>282</v>
      </c>
      <c r="Z93" s="144"/>
      <c r="AA93" s="144"/>
      <c r="AB93" s="144"/>
      <c r="AC93" s="144"/>
      <c r="AD93" s="144"/>
      <c r="AE93" s="144"/>
      <c r="AF93" s="144"/>
      <c r="AG93" s="144" t="s">
        <v>1263</v>
      </c>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row>
    <row r="94" spans="1:60" ht="20" outlineLevel="1" x14ac:dyDescent="0.25">
      <c r="A94" s="173">
        <v>33</v>
      </c>
      <c r="B94" s="174" t="s">
        <v>1695</v>
      </c>
      <c r="C94" s="183" t="s">
        <v>1696</v>
      </c>
      <c r="D94" s="175" t="s">
        <v>408</v>
      </c>
      <c r="E94" s="176">
        <v>4</v>
      </c>
      <c r="F94" s="177">
        <f t="shared" si="0"/>
        <v>0</v>
      </c>
      <c r="G94" s="177">
        <f t="shared" si="1"/>
        <v>0</v>
      </c>
      <c r="H94" s="178"/>
      <c r="I94" s="177">
        <f t="shared" si="2"/>
        <v>0</v>
      </c>
      <c r="J94" s="178"/>
      <c r="K94" s="179">
        <f t="shared" si="3"/>
        <v>0</v>
      </c>
      <c r="L94" s="154">
        <v>21</v>
      </c>
      <c r="M94" s="154">
        <f t="shared" si="4"/>
        <v>0</v>
      </c>
      <c r="N94" s="153">
        <v>3.3500000000000001E-3</v>
      </c>
      <c r="O94" s="153">
        <f t="shared" si="5"/>
        <v>0.01</v>
      </c>
      <c r="P94" s="153">
        <v>0</v>
      </c>
      <c r="Q94" s="153">
        <f t="shared" si="6"/>
        <v>0</v>
      </c>
      <c r="R94" s="154"/>
      <c r="S94" s="154" t="s">
        <v>1258</v>
      </c>
      <c r="T94" s="154" t="s">
        <v>1258</v>
      </c>
      <c r="U94" s="154">
        <v>0.55600000000000005</v>
      </c>
      <c r="V94" s="154">
        <f t="shared" si="7"/>
        <v>2.2200000000000002</v>
      </c>
      <c r="W94" s="154"/>
      <c r="X94" s="154" t="s">
        <v>281</v>
      </c>
      <c r="Y94" s="154" t="s">
        <v>282</v>
      </c>
      <c r="Z94" s="144"/>
      <c r="AA94" s="144"/>
      <c r="AB94" s="144"/>
      <c r="AC94" s="144"/>
      <c r="AD94" s="144"/>
      <c r="AE94" s="144"/>
      <c r="AF94" s="144"/>
      <c r="AG94" s="144" t="s">
        <v>1263</v>
      </c>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row>
    <row r="95" spans="1:60" ht="20" outlineLevel="1" x14ac:dyDescent="0.25">
      <c r="A95" s="173">
        <v>34</v>
      </c>
      <c r="B95" s="174" t="s">
        <v>1693</v>
      </c>
      <c r="C95" s="183" t="s">
        <v>1694</v>
      </c>
      <c r="D95" s="175" t="s">
        <v>408</v>
      </c>
      <c r="E95" s="176">
        <v>1</v>
      </c>
      <c r="F95" s="177">
        <f t="shared" si="0"/>
        <v>0</v>
      </c>
      <c r="G95" s="177">
        <f t="shared" si="1"/>
        <v>0</v>
      </c>
      <c r="H95" s="178"/>
      <c r="I95" s="177">
        <f t="shared" si="2"/>
        <v>0</v>
      </c>
      <c r="J95" s="178"/>
      <c r="K95" s="179">
        <f t="shared" si="3"/>
        <v>0</v>
      </c>
      <c r="L95" s="154">
        <v>21</v>
      </c>
      <c r="M95" s="154">
        <f t="shared" si="4"/>
        <v>0</v>
      </c>
      <c r="N95" s="153">
        <v>3.6800000000000001E-3</v>
      </c>
      <c r="O95" s="153">
        <f t="shared" si="5"/>
        <v>0</v>
      </c>
      <c r="P95" s="153">
        <v>0</v>
      </c>
      <c r="Q95" s="153">
        <f t="shared" si="6"/>
        <v>0</v>
      </c>
      <c r="R95" s="154"/>
      <c r="S95" s="154" t="s">
        <v>1258</v>
      </c>
      <c r="T95" s="154" t="s">
        <v>1258</v>
      </c>
      <c r="U95" s="154">
        <v>0.84499999999999997</v>
      </c>
      <c r="V95" s="154">
        <f t="shared" si="7"/>
        <v>0.85</v>
      </c>
      <c r="W95" s="154"/>
      <c r="X95" s="154" t="s">
        <v>281</v>
      </c>
      <c r="Y95" s="154" t="s">
        <v>282</v>
      </c>
      <c r="Z95" s="144"/>
      <c r="AA95" s="144"/>
      <c r="AB95" s="144"/>
      <c r="AC95" s="144"/>
      <c r="AD95" s="144"/>
      <c r="AE95" s="144"/>
      <c r="AF95" s="144"/>
      <c r="AG95" s="144" t="s">
        <v>1263</v>
      </c>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row>
    <row r="96" spans="1:60" outlineLevel="1" x14ac:dyDescent="0.25">
      <c r="A96" s="173">
        <v>35</v>
      </c>
      <c r="B96" s="174" t="s">
        <v>1699</v>
      </c>
      <c r="C96" s="183" t="s">
        <v>1700</v>
      </c>
      <c r="D96" s="175" t="s">
        <v>340</v>
      </c>
      <c r="E96" s="176">
        <v>45</v>
      </c>
      <c r="F96" s="177">
        <f t="shared" si="0"/>
        <v>0</v>
      </c>
      <c r="G96" s="177">
        <f t="shared" si="1"/>
        <v>0</v>
      </c>
      <c r="H96" s="178"/>
      <c r="I96" s="177">
        <f t="shared" si="2"/>
        <v>0</v>
      </c>
      <c r="J96" s="178"/>
      <c r="K96" s="179">
        <f t="shared" si="3"/>
        <v>0</v>
      </c>
      <c r="L96" s="154">
        <v>21</v>
      </c>
      <c r="M96" s="154">
        <f t="shared" si="4"/>
        <v>0</v>
      </c>
      <c r="N96" s="153">
        <v>4.8999999999999998E-4</v>
      </c>
      <c r="O96" s="153">
        <f t="shared" si="5"/>
        <v>0.02</v>
      </c>
      <c r="P96" s="153">
        <v>2E-3</v>
      </c>
      <c r="Q96" s="153">
        <f t="shared" si="6"/>
        <v>0.09</v>
      </c>
      <c r="R96" s="154"/>
      <c r="S96" s="154" t="s">
        <v>1258</v>
      </c>
      <c r="T96" s="154" t="s">
        <v>1258</v>
      </c>
      <c r="U96" s="154">
        <v>0.17599999999999999</v>
      </c>
      <c r="V96" s="154">
        <f t="shared" si="7"/>
        <v>7.92</v>
      </c>
      <c r="W96" s="154"/>
      <c r="X96" s="154" t="s">
        <v>281</v>
      </c>
      <c r="Y96" s="154" t="s">
        <v>282</v>
      </c>
      <c r="Z96" s="144"/>
      <c r="AA96" s="144"/>
      <c r="AB96" s="144"/>
      <c r="AC96" s="144"/>
      <c r="AD96" s="144"/>
      <c r="AE96" s="144"/>
      <c r="AF96" s="144"/>
      <c r="AG96" s="144" t="s">
        <v>1263</v>
      </c>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row>
    <row r="97" spans="1:60" outlineLevel="1" x14ac:dyDescent="0.25">
      <c r="A97" s="173">
        <v>36</v>
      </c>
      <c r="B97" s="174" t="s">
        <v>1701</v>
      </c>
      <c r="C97" s="183" t="s">
        <v>1702</v>
      </c>
      <c r="D97" s="175" t="s">
        <v>340</v>
      </c>
      <c r="E97" s="176">
        <v>15</v>
      </c>
      <c r="F97" s="177">
        <f t="shared" si="0"/>
        <v>0</v>
      </c>
      <c r="G97" s="177">
        <f t="shared" si="1"/>
        <v>0</v>
      </c>
      <c r="H97" s="178"/>
      <c r="I97" s="177">
        <f t="shared" si="2"/>
        <v>0</v>
      </c>
      <c r="J97" s="178"/>
      <c r="K97" s="179">
        <f t="shared" si="3"/>
        <v>0</v>
      </c>
      <c r="L97" s="154">
        <v>21</v>
      </c>
      <c r="M97" s="154">
        <f t="shared" si="4"/>
        <v>0</v>
      </c>
      <c r="N97" s="153">
        <v>4.8999999999999998E-4</v>
      </c>
      <c r="O97" s="153">
        <f t="shared" si="5"/>
        <v>0.01</v>
      </c>
      <c r="P97" s="153">
        <v>6.0000000000000001E-3</v>
      </c>
      <c r="Q97" s="153">
        <f t="shared" si="6"/>
        <v>0.09</v>
      </c>
      <c r="R97" s="154"/>
      <c r="S97" s="154" t="s">
        <v>1258</v>
      </c>
      <c r="T97" s="154" t="s">
        <v>1258</v>
      </c>
      <c r="U97" s="154">
        <v>0.27400000000000002</v>
      </c>
      <c r="V97" s="154">
        <f t="shared" si="7"/>
        <v>4.1100000000000003</v>
      </c>
      <c r="W97" s="154"/>
      <c r="X97" s="154" t="s">
        <v>281</v>
      </c>
      <c r="Y97" s="154" t="s">
        <v>282</v>
      </c>
      <c r="Z97" s="144"/>
      <c r="AA97" s="144"/>
      <c r="AB97" s="144"/>
      <c r="AC97" s="144"/>
      <c r="AD97" s="144"/>
      <c r="AE97" s="144"/>
      <c r="AF97" s="144"/>
      <c r="AG97" s="144" t="s">
        <v>1263</v>
      </c>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row>
    <row r="98" spans="1:60" outlineLevel="1" x14ac:dyDescent="0.25">
      <c r="A98" s="173">
        <v>37</v>
      </c>
      <c r="B98" s="174" t="s">
        <v>1705</v>
      </c>
      <c r="C98" s="183" t="s">
        <v>1706</v>
      </c>
      <c r="D98" s="175" t="s">
        <v>361</v>
      </c>
      <c r="E98" s="176">
        <v>2.5000000000000001E-2</v>
      </c>
      <c r="F98" s="177">
        <f t="shared" si="0"/>
        <v>0</v>
      </c>
      <c r="G98" s="177">
        <f t="shared" si="1"/>
        <v>0</v>
      </c>
      <c r="H98" s="178"/>
      <c r="I98" s="177">
        <f t="shared" si="2"/>
        <v>0</v>
      </c>
      <c r="J98" s="178"/>
      <c r="K98" s="179">
        <f t="shared" si="3"/>
        <v>0</v>
      </c>
      <c r="L98" s="154">
        <v>21</v>
      </c>
      <c r="M98" s="154">
        <f t="shared" si="4"/>
        <v>0</v>
      </c>
      <c r="N98" s="153">
        <v>1</v>
      </c>
      <c r="O98" s="153">
        <f t="shared" si="5"/>
        <v>0.03</v>
      </c>
      <c r="P98" s="153">
        <v>0</v>
      </c>
      <c r="Q98" s="153">
        <f t="shared" si="6"/>
        <v>0</v>
      </c>
      <c r="R98" s="154" t="s">
        <v>1257</v>
      </c>
      <c r="S98" s="154" t="s">
        <v>1258</v>
      </c>
      <c r="T98" s="154" t="s">
        <v>1258</v>
      </c>
      <c r="U98" s="154">
        <v>0</v>
      </c>
      <c r="V98" s="154">
        <f t="shared" si="7"/>
        <v>0</v>
      </c>
      <c r="W98" s="154"/>
      <c r="X98" s="154" t="s">
        <v>608</v>
      </c>
      <c r="Y98" s="154" t="s">
        <v>282</v>
      </c>
      <c r="Z98" s="144"/>
      <c r="AA98" s="144"/>
      <c r="AB98" s="144"/>
      <c r="AC98" s="144"/>
      <c r="AD98" s="144"/>
      <c r="AE98" s="144"/>
      <c r="AF98" s="144"/>
      <c r="AG98" s="144" t="s">
        <v>1254</v>
      </c>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row>
    <row r="99" spans="1:60" outlineLevel="1" x14ac:dyDescent="0.25">
      <c r="A99" s="173">
        <v>38</v>
      </c>
      <c r="B99" s="174" t="s">
        <v>1410</v>
      </c>
      <c r="C99" s="183" t="s">
        <v>1411</v>
      </c>
      <c r="D99" s="175" t="s">
        <v>408</v>
      </c>
      <c r="E99" s="176">
        <v>20</v>
      </c>
      <c r="F99" s="177">
        <f t="shared" si="0"/>
        <v>0</v>
      </c>
      <c r="G99" s="177">
        <f t="shared" si="1"/>
        <v>0</v>
      </c>
      <c r="H99" s="178"/>
      <c r="I99" s="177">
        <f t="shared" si="2"/>
        <v>0</v>
      </c>
      <c r="J99" s="178"/>
      <c r="K99" s="179">
        <f t="shared" si="3"/>
        <v>0</v>
      </c>
      <c r="L99" s="154">
        <v>21</v>
      </c>
      <c r="M99" s="154">
        <f t="shared" si="4"/>
        <v>0</v>
      </c>
      <c r="N99" s="153">
        <v>0</v>
      </c>
      <c r="O99" s="153">
        <f t="shared" si="5"/>
        <v>0</v>
      </c>
      <c r="P99" s="153">
        <v>0</v>
      </c>
      <c r="Q99" s="153">
        <f t="shared" si="6"/>
        <v>0</v>
      </c>
      <c r="R99" s="154"/>
      <c r="S99" s="154" t="s">
        <v>1258</v>
      </c>
      <c r="T99" s="154" t="s">
        <v>1258</v>
      </c>
      <c r="U99" s="154">
        <v>2.5170000000000001E-2</v>
      </c>
      <c r="V99" s="154">
        <f t="shared" si="7"/>
        <v>0.5</v>
      </c>
      <c r="W99" s="154"/>
      <c r="X99" s="154" t="s">
        <v>281</v>
      </c>
      <c r="Y99" s="154" t="s">
        <v>282</v>
      </c>
      <c r="Z99" s="144"/>
      <c r="AA99" s="144"/>
      <c r="AB99" s="144"/>
      <c r="AC99" s="144"/>
      <c r="AD99" s="144"/>
      <c r="AE99" s="144"/>
      <c r="AF99" s="144"/>
      <c r="AG99" s="144" t="s">
        <v>1263</v>
      </c>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row>
    <row r="100" spans="1:60" outlineLevel="1" x14ac:dyDescent="0.25">
      <c r="A100" s="173">
        <v>39</v>
      </c>
      <c r="B100" s="174" t="s">
        <v>1408</v>
      </c>
      <c r="C100" s="183" t="s">
        <v>1409</v>
      </c>
      <c r="D100" s="175" t="s">
        <v>408</v>
      </c>
      <c r="E100" s="176">
        <v>20</v>
      </c>
      <c r="F100" s="177">
        <f t="shared" si="0"/>
        <v>0</v>
      </c>
      <c r="G100" s="177">
        <f t="shared" si="1"/>
        <v>0</v>
      </c>
      <c r="H100" s="178"/>
      <c r="I100" s="177">
        <f t="shared" si="2"/>
        <v>0</v>
      </c>
      <c r="J100" s="178"/>
      <c r="K100" s="179">
        <f t="shared" si="3"/>
        <v>0</v>
      </c>
      <c r="L100" s="154">
        <v>21</v>
      </c>
      <c r="M100" s="154">
        <f t="shared" si="4"/>
        <v>0</v>
      </c>
      <c r="N100" s="153">
        <v>1.0000000000000001E-5</v>
      </c>
      <c r="O100" s="153">
        <f t="shared" si="5"/>
        <v>0</v>
      </c>
      <c r="P100" s="153">
        <v>0</v>
      </c>
      <c r="Q100" s="153">
        <f t="shared" si="6"/>
        <v>0</v>
      </c>
      <c r="R100" s="154"/>
      <c r="S100" s="154" t="s">
        <v>1258</v>
      </c>
      <c r="T100" s="154" t="s">
        <v>1258</v>
      </c>
      <c r="U100" s="154">
        <v>2.5000000000000001E-2</v>
      </c>
      <c r="V100" s="154">
        <f t="shared" si="7"/>
        <v>0.5</v>
      </c>
      <c r="W100" s="154"/>
      <c r="X100" s="154" t="s">
        <v>281</v>
      </c>
      <c r="Y100" s="154" t="s">
        <v>282</v>
      </c>
      <c r="Z100" s="144"/>
      <c r="AA100" s="144"/>
      <c r="AB100" s="144"/>
      <c r="AC100" s="144"/>
      <c r="AD100" s="144"/>
      <c r="AE100" s="144"/>
      <c r="AF100" s="144"/>
      <c r="AG100" s="144" t="s">
        <v>1263</v>
      </c>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row>
    <row r="101" spans="1:60" outlineLevel="1" x14ac:dyDescent="0.25">
      <c r="A101" s="173">
        <v>40</v>
      </c>
      <c r="B101" s="174" t="s">
        <v>1319</v>
      </c>
      <c r="C101" s="183" t="s">
        <v>1320</v>
      </c>
      <c r="D101" s="175" t="s">
        <v>1321</v>
      </c>
      <c r="E101" s="176">
        <v>10</v>
      </c>
      <c r="F101" s="177">
        <f t="shared" si="0"/>
        <v>0</v>
      </c>
      <c r="G101" s="177">
        <f t="shared" si="1"/>
        <v>0</v>
      </c>
      <c r="H101" s="178"/>
      <c r="I101" s="177">
        <f t="shared" si="2"/>
        <v>0</v>
      </c>
      <c r="J101" s="178"/>
      <c r="K101" s="179">
        <f t="shared" si="3"/>
        <v>0</v>
      </c>
      <c r="L101" s="154">
        <v>21</v>
      </c>
      <c r="M101" s="154">
        <f t="shared" si="4"/>
        <v>0</v>
      </c>
      <c r="N101" s="153">
        <v>0</v>
      </c>
      <c r="O101" s="153">
        <f t="shared" si="5"/>
        <v>0</v>
      </c>
      <c r="P101" s="153">
        <v>0</v>
      </c>
      <c r="Q101" s="153">
        <f t="shared" si="6"/>
        <v>0</v>
      </c>
      <c r="R101" s="154"/>
      <c r="S101" s="154" t="s">
        <v>279</v>
      </c>
      <c r="T101" s="154" t="s">
        <v>280</v>
      </c>
      <c r="U101" s="154">
        <v>0</v>
      </c>
      <c r="V101" s="154">
        <f t="shared" si="7"/>
        <v>0</v>
      </c>
      <c r="W101" s="154"/>
      <c r="X101" s="154" t="s">
        <v>1322</v>
      </c>
      <c r="Y101" s="154" t="s">
        <v>282</v>
      </c>
      <c r="Z101" s="144"/>
      <c r="AA101" s="144"/>
      <c r="AB101" s="144"/>
      <c r="AC101" s="144"/>
      <c r="AD101" s="144"/>
      <c r="AE101" s="144"/>
      <c r="AF101" s="144"/>
      <c r="AG101" s="144" t="s">
        <v>1323</v>
      </c>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row>
    <row r="102" spans="1:60" outlineLevel="1" x14ac:dyDescent="0.25">
      <c r="A102" s="173">
        <v>41</v>
      </c>
      <c r="B102" s="174" t="s">
        <v>1707</v>
      </c>
      <c r="C102" s="183" t="s">
        <v>622</v>
      </c>
      <c r="D102" s="175" t="s">
        <v>832</v>
      </c>
      <c r="E102" s="176">
        <v>1</v>
      </c>
      <c r="F102" s="177">
        <f t="shared" si="0"/>
        <v>0</v>
      </c>
      <c r="G102" s="177">
        <f t="shared" si="1"/>
        <v>0</v>
      </c>
      <c r="H102" s="178"/>
      <c r="I102" s="177">
        <f t="shared" si="2"/>
        <v>0</v>
      </c>
      <c r="J102" s="178"/>
      <c r="K102" s="179">
        <f t="shared" si="3"/>
        <v>0</v>
      </c>
      <c r="L102" s="154">
        <v>21</v>
      </c>
      <c r="M102" s="154">
        <f t="shared" si="4"/>
        <v>0</v>
      </c>
      <c r="N102" s="153">
        <v>5.9199999999999999E-3</v>
      </c>
      <c r="O102" s="153">
        <f t="shared" si="5"/>
        <v>0.01</v>
      </c>
      <c r="P102" s="153">
        <v>0</v>
      </c>
      <c r="Q102" s="153">
        <f t="shared" si="6"/>
        <v>0</v>
      </c>
      <c r="R102" s="154"/>
      <c r="S102" s="154" t="s">
        <v>279</v>
      </c>
      <c r="T102" s="154" t="s">
        <v>280</v>
      </c>
      <c r="U102" s="154">
        <v>0.26</v>
      </c>
      <c r="V102" s="154">
        <f t="shared" si="7"/>
        <v>0.26</v>
      </c>
      <c r="W102" s="154"/>
      <c r="X102" s="154" t="s">
        <v>1322</v>
      </c>
      <c r="Y102" s="154" t="s">
        <v>282</v>
      </c>
      <c r="Z102" s="144"/>
      <c r="AA102" s="144"/>
      <c r="AB102" s="144"/>
      <c r="AC102" s="144"/>
      <c r="AD102" s="144"/>
      <c r="AE102" s="144"/>
      <c r="AF102" s="144"/>
      <c r="AG102" s="144" t="s">
        <v>1323</v>
      </c>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row>
    <row r="103" spans="1:60" ht="20" outlineLevel="1" x14ac:dyDescent="0.25">
      <c r="A103" s="173">
        <v>42</v>
      </c>
      <c r="B103" s="174" t="s">
        <v>1708</v>
      </c>
      <c r="C103" s="183" t="s">
        <v>1709</v>
      </c>
      <c r="D103" s="175" t="s">
        <v>489</v>
      </c>
      <c r="E103" s="176">
        <v>1</v>
      </c>
      <c r="F103" s="177">
        <f t="shared" si="0"/>
        <v>0</v>
      </c>
      <c r="G103" s="177">
        <f t="shared" si="1"/>
        <v>0</v>
      </c>
      <c r="H103" s="178"/>
      <c r="I103" s="177">
        <f t="shared" si="2"/>
        <v>0</v>
      </c>
      <c r="J103" s="178"/>
      <c r="K103" s="179">
        <f t="shared" si="3"/>
        <v>0</v>
      </c>
      <c r="L103" s="154">
        <v>21</v>
      </c>
      <c r="M103" s="154">
        <f t="shared" si="4"/>
        <v>0</v>
      </c>
      <c r="N103" s="153">
        <v>0</v>
      </c>
      <c r="O103" s="153">
        <f t="shared" si="5"/>
        <v>0</v>
      </c>
      <c r="P103" s="153">
        <v>0</v>
      </c>
      <c r="Q103" s="153">
        <f t="shared" si="6"/>
        <v>0</v>
      </c>
      <c r="R103" s="154"/>
      <c r="S103" s="154" t="s">
        <v>279</v>
      </c>
      <c r="T103" s="154" t="s">
        <v>280</v>
      </c>
      <c r="U103" s="154">
        <v>24.67</v>
      </c>
      <c r="V103" s="154">
        <f t="shared" si="7"/>
        <v>24.67</v>
      </c>
      <c r="W103" s="154"/>
      <c r="X103" s="154" t="s">
        <v>1322</v>
      </c>
      <c r="Y103" s="154" t="s">
        <v>282</v>
      </c>
      <c r="Z103" s="144"/>
      <c r="AA103" s="144"/>
      <c r="AB103" s="144"/>
      <c r="AC103" s="144"/>
      <c r="AD103" s="144"/>
      <c r="AE103" s="144"/>
      <c r="AF103" s="144"/>
      <c r="AG103" s="144" t="s">
        <v>1323</v>
      </c>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row>
    <row r="104" spans="1:60" outlineLevel="1" x14ac:dyDescent="0.25">
      <c r="A104" s="166">
        <v>43</v>
      </c>
      <c r="B104" s="167" t="s">
        <v>1330</v>
      </c>
      <c r="C104" s="181" t="s">
        <v>1331</v>
      </c>
      <c r="D104" s="168" t="s">
        <v>832</v>
      </c>
      <c r="E104" s="169">
        <v>1</v>
      </c>
      <c r="F104" s="170">
        <f t="shared" si="0"/>
        <v>0</v>
      </c>
      <c r="G104" s="170">
        <f t="shared" si="1"/>
        <v>0</v>
      </c>
      <c r="H104" s="171"/>
      <c r="I104" s="170">
        <f t="shared" si="2"/>
        <v>0</v>
      </c>
      <c r="J104" s="171"/>
      <c r="K104" s="172">
        <f t="shared" si="3"/>
        <v>0</v>
      </c>
      <c r="L104" s="154">
        <v>21</v>
      </c>
      <c r="M104" s="154">
        <f t="shared" si="4"/>
        <v>0</v>
      </c>
      <c r="N104" s="153">
        <v>0</v>
      </c>
      <c r="O104" s="153">
        <f t="shared" si="5"/>
        <v>0</v>
      </c>
      <c r="P104" s="153">
        <v>0</v>
      </c>
      <c r="Q104" s="153">
        <f t="shared" si="6"/>
        <v>0</v>
      </c>
      <c r="R104" s="154"/>
      <c r="S104" s="154" t="s">
        <v>1258</v>
      </c>
      <c r="T104" s="154" t="s">
        <v>280</v>
      </c>
      <c r="U104" s="154">
        <v>0</v>
      </c>
      <c r="V104" s="154">
        <f t="shared" si="7"/>
        <v>0</v>
      </c>
      <c r="W104" s="154"/>
      <c r="X104" s="154" t="s">
        <v>1322</v>
      </c>
      <c r="Y104" s="154" t="s">
        <v>282</v>
      </c>
      <c r="Z104" s="144"/>
      <c r="AA104" s="144"/>
      <c r="AB104" s="144"/>
      <c r="AC104" s="144"/>
      <c r="AD104" s="144"/>
      <c r="AE104" s="144"/>
      <c r="AF104" s="144"/>
      <c r="AG104" s="144" t="s">
        <v>1323</v>
      </c>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row>
    <row r="105" spans="1:60" ht="20.5" outlineLevel="2" x14ac:dyDescent="0.25">
      <c r="A105" s="151"/>
      <c r="B105" s="152"/>
      <c r="C105" s="266" t="s">
        <v>1712</v>
      </c>
      <c r="D105" s="267"/>
      <c r="E105" s="267"/>
      <c r="F105" s="267"/>
      <c r="G105" s="267"/>
      <c r="H105" s="154"/>
      <c r="I105" s="154"/>
      <c r="J105" s="154"/>
      <c r="K105" s="154"/>
      <c r="L105" s="154"/>
      <c r="M105" s="154"/>
      <c r="N105" s="153"/>
      <c r="O105" s="153"/>
      <c r="P105" s="153"/>
      <c r="Q105" s="153"/>
      <c r="R105" s="154"/>
      <c r="S105" s="154"/>
      <c r="T105" s="154"/>
      <c r="U105" s="154"/>
      <c r="V105" s="154"/>
      <c r="W105" s="154"/>
      <c r="X105" s="154"/>
      <c r="Y105" s="154"/>
      <c r="Z105" s="144"/>
      <c r="AA105" s="144"/>
      <c r="AB105" s="144"/>
      <c r="AC105" s="144"/>
      <c r="AD105" s="144"/>
      <c r="AE105" s="144"/>
      <c r="AF105" s="144"/>
      <c r="AG105" s="144" t="s">
        <v>1260</v>
      </c>
      <c r="AH105" s="144"/>
      <c r="AI105" s="144"/>
      <c r="AJ105" s="144"/>
      <c r="AK105" s="144"/>
      <c r="AL105" s="144"/>
      <c r="AM105" s="144"/>
      <c r="AN105" s="144"/>
      <c r="AO105" s="144"/>
      <c r="AP105" s="144"/>
      <c r="AQ105" s="144"/>
      <c r="AR105" s="144"/>
      <c r="AS105" s="144"/>
      <c r="AT105" s="144"/>
      <c r="AU105" s="144"/>
      <c r="AV105" s="144"/>
      <c r="AW105" s="144"/>
      <c r="AX105" s="144"/>
      <c r="AY105" s="144"/>
      <c r="AZ105" s="144"/>
      <c r="BA105" s="187" t="str">
        <f>C105</f>
        <v>Náklady na vyhotovení dokumentace skutečného provedení stavby a její předání objednateli v požadované formě a požadovaném počtu.</v>
      </c>
      <c r="BB105" s="144"/>
      <c r="BC105" s="144"/>
      <c r="BD105" s="144"/>
      <c r="BE105" s="144"/>
      <c r="BF105" s="144"/>
      <c r="BG105" s="144"/>
      <c r="BH105" s="144"/>
    </row>
    <row r="106" spans="1:60" outlineLevel="1" x14ac:dyDescent="0.25">
      <c r="A106" s="173">
        <v>44</v>
      </c>
      <c r="B106" s="174" t="s">
        <v>1334</v>
      </c>
      <c r="C106" s="183" t="s">
        <v>1335</v>
      </c>
      <c r="D106" s="175" t="s">
        <v>832</v>
      </c>
      <c r="E106" s="176">
        <v>1</v>
      </c>
      <c r="F106" s="177">
        <f t="shared" ref="F106:F137" si="8">H106+J106</f>
        <v>0</v>
      </c>
      <c r="G106" s="177">
        <f t="shared" ref="G106:G137" si="9">ROUND(E106*F106,2)</f>
        <v>0</v>
      </c>
      <c r="H106" s="178"/>
      <c r="I106" s="177">
        <f t="shared" ref="I106:I137" si="10">ROUND(E106*H106,2)</f>
        <v>0</v>
      </c>
      <c r="J106" s="178"/>
      <c r="K106" s="179">
        <f t="shared" ref="K106:K137" si="11">ROUND(E106*J106,2)</f>
        <v>0</v>
      </c>
      <c r="L106" s="154">
        <v>21</v>
      </c>
      <c r="M106" s="154">
        <f t="shared" ref="M106:M137" si="12">G106*(1+L106/100)</f>
        <v>0</v>
      </c>
      <c r="N106" s="153">
        <v>0</v>
      </c>
      <c r="O106" s="153">
        <f t="shared" ref="O106:O137" si="13">ROUND(E106*N106,2)</f>
        <v>0</v>
      </c>
      <c r="P106" s="153">
        <v>0</v>
      </c>
      <c r="Q106" s="153">
        <f t="shared" ref="Q106:Q137" si="14">ROUND(E106*P106,2)</f>
        <v>0</v>
      </c>
      <c r="R106" s="154"/>
      <c r="S106" s="154" t="s">
        <v>279</v>
      </c>
      <c r="T106" s="154" t="s">
        <v>280</v>
      </c>
      <c r="U106" s="154">
        <v>0</v>
      </c>
      <c r="V106" s="154">
        <f t="shared" ref="V106:V137" si="15">ROUND(E106*U106,2)</f>
        <v>0</v>
      </c>
      <c r="W106" s="154"/>
      <c r="X106" s="154" t="s">
        <v>1322</v>
      </c>
      <c r="Y106" s="154" t="s">
        <v>282</v>
      </c>
      <c r="Z106" s="144"/>
      <c r="AA106" s="144"/>
      <c r="AB106" s="144"/>
      <c r="AC106" s="144"/>
      <c r="AD106" s="144"/>
      <c r="AE106" s="144"/>
      <c r="AF106" s="144"/>
      <c r="AG106" s="144" t="s">
        <v>1323</v>
      </c>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row>
    <row r="107" spans="1:60" outlineLevel="1" x14ac:dyDescent="0.25">
      <c r="A107" s="173">
        <v>45</v>
      </c>
      <c r="B107" s="174" t="s">
        <v>1817</v>
      </c>
      <c r="C107" s="183" t="s">
        <v>1818</v>
      </c>
      <c r="D107" s="175" t="s">
        <v>408</v>
      </c>
      <c r="E107" s="176">
        <v>1</v>
      </c>
      <c r="F107" s="177">
        <f t="shared" si="8"/>
        <v>0</v>
      </c>
      <c r="G107" s="177">
        <f t="shared" si="9"/>
        <v>0</v>
      </c>
      <c r="H107" s="178"/>
      <c r="I107" s="177">
        <f t="shared" si="10"/>
        <v>0</v>
      </c>
      <c r="J107" s="178"/>
      <c r="K107" s="179">
        <f t="shared" si="11"/>
        <v>0</v>
      </c>
      <c r="L107" s="154">
        <v>21</v>
      </c>
      <c r="M107" s="154">
        <f t="shared" si="12"/>
        <v>0</v>
      </c>
      <c r="N107" s="153">
        <v>0</v>
      </c>
      <c r="O107" s="153">
        <f t="shared" si="13"/>
        <v>0</v>
      </c>
      <c r="P107" s="153">
        <v>0</v>
      </c>
      <c r="Q107" s="153">
        <f t="shared" si="14"/>
        <v>0</v>
      </c>
      <c r="R107" s="154"/>
      <c r="S107" s="154" t="s">
        <v>1258</v>
      </c>
      <c r="T107" s="154" t="s">
        <v>1258</v>
      </c>
      <c r="U107" s="154">
        <v>2.8151700000000002</v>
      </c>
      <c r="V107" s="154">
        <f t="shared" si="15"/>
        <v>2.82</v>
      </c>
      <c r="W107" s="154"/>
      <c r="X107" s="154" t="s">
        <v>281</v>
      </c>
      <c r="Y107" s="154" t="s">
        <v>282</v>
      </c>
      <c r="Z107" s="144"/>
      <c r="AA107" s="144"/>
      <c r="AB107" s="144"/>
      <c r="AC107" s="144"/>
      <c r="AD107" s="144"/>
      <c r="AE107" s="144"/>
      <c r="AF107" s="144"/>
      <c r="AG107" s="144" t="s">
        <v>1263</v>
      </c>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row>
    <row r="108" spans="1:60" outlineLevel="1" x14ac:dyDescent="0.25">
      <c r="A108" s="173">
        <v>46</v>
      </c>
      <c r="B108" s="174" t="s">
        <v>1819</v>
      </c>
      <c r="C108" s="183" t="s">
        <v>1820</v>
      </c>
      <c r="D108" s="175" t="s">
        <v>408</v>
      </c>
      <c r="E108" s="176">
        <v>1</v>
      </c>
      <c r="F108" s="177">
        <f t="shared" si="8"/>
        <v>0</v>
      </c>
      <c r="G108" s="177">
        <f t="shared" si="9"/>
        <v>0</v>
      </c>
      <c r="H108" s="178"/>
      <c r="I108" s="177">
        <f t="shared" si="10"/>
        <v>0</v>
      </c>
      <c r="J108" s="178"/>
      <c r="K108" s="179">
        <f t="shared" si="11"/>
        <v>0</v>
      </c>
      <c r="L108" s="154">
        <v>21</v>
      </c>
      <c r="M108" s="154">
        <f t="shared" si="12"/>
        <v>0</v>
      </c>
      <c r="N108" s="153">
        <v>1.1999999999999999E-3</v>
      </c>
      <c r="O108" s="153">
        <f t="shared" si="13"/>
        <v>0</v>
      </c>
      <c r="P108" s="153">
        <v>0</v>
      </c>
      <c r="Q108" s="153">
        <f t="shared" si="14"/>
        <v>0</v>
      </c>
      <c r="R108" s="154" t="s">
        <v>1257</v>
      </c>
      <c r="S108" s="154" t="s">
        <v>1821</v>
      </c>
      <c r="T108" s="154" t="s">
        <v>1821</v>
      </c>
      <c r="U108" s="154">
        <v>0</v>
      </c>
      <c r="V108" s="154">
        <f t="shared" si="15"/>
        <v>0</v>
      </c>
      <c r="W108" s="154"/>
      <c r="X108" s="154" t="s">
        <v>608</v>
      </c>
      <c r="Y108" s="154" t="s">
        <v>282</v>
      </c>
      <c r="Z108" s="144"/>
      <c r="AA108" s="144"/>
      <c r="AB108" s="144"/>
      <c r="AC108" s="144"/>
      <c r="AD108" s="144"/>
      <c r="AE108" s="144"/>
      <c r="AF108" s="144"/>
      <c r="AG108" s="144" t="s">
        <v>1254</v>
      </c>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row>
    <row r="109" spans="1:60" outlineLevel="1" x14ac:dyDescent="0.25">
      <c r="A109" s="173">
        <v>47</v>
      </c>
      <c r="B109" s="174" t="s">
        <v>1822</v>
      </c>
      <c r="C109" s="183" t="s">
        <v>1823</v>
      </c>
      <c r="D109" s="175" t="s">
        <v>408</v>
      </c>
      <c r="E109" s="176">
        <v>1</v>
      </c>
      <c r="F109" s="177">
        <f t="shared" si="8"/>
        <v>0</v>
      </c>
      <c r="G109" s="177">
        <f t="shared" si="9"/>
        <v>0</v>
      </c>
      <c r="H109" s="178"/>
      <c r="I109" s="177">
        <f t="shared" si="10"/>
        <v>0</v>
      </c>
      <c r="J109" s="178"/>
      <c r="K109" s="179">
        <f t="shared" si="11"/>
        <v>0</v>
      </c>
      <c r="L109" s="154">
        <v>21</v>
      </c>
      <c r="M109" s="154">
        <f t="shared" si="12"/>
        <v>0</v>
      </c>
      <c r="N109" s="153">
        <v>0</v>
      </c>
      <c r="O109" s="153">
        <f t="shared" si="13"/>
        <v>0</v>
      </c>
      <c r="P109" s="153">
        <v>0</v>
      </c>
      <c r="Q109" s="153">
        <f t="shared" si="14"/>
        <v>0</v>
      </c>
      <c r="R109" s="154"/>
      <c r="S109" s="154" t="s">
        <v>1258</v>
      </c>
      <c r="T109" s="154" t="s">
        <v>1258</v>
      </c>
      <c r="U109" s="154">
        <v>0.14632999999999999</v>
      </c>
      <c r="V109" s="154">
        <f t="shared" si="15"/>
        <v>0.15</v>
      </c>
      <c r="W109" s="154"/>
      <c r="X109" s="154" t="s">
        <v>281</v>
      </c>
      <c r="Y109" s="154" t="s">
        <v>282</v>
      </c>
      <c r="Z109" s="144"/>
      <c r="AA109" s="144"/>
      <c r="AB109" s="144"/>
      <c r="AC109" s="144"/>
      <c r="AD109" s="144"/>
      <c r="AE109" s="144"/>
      <c r="AF109" s="144"/>
      <c r="AG109" s="144" t="s">
        <v>1263</v>
      </c>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row>
    <row r="110" spans="1:60" outlineLevel="1" x14ac:dyDescent="0.25">
      <c r="A110" s="173">
        <v>48</v>
      </c>
      <c r="B110" s="174" t="s">
        <v>1824</v>
      </c>
      <c r="C110" s="183" t="s">
        <v>1825</v>
      </c>
      <c r="D110" s="175" t="s">
        <v>408</v>
      </c>
      <c r="E110" s="176">
        <v>1</v>
      </c>
      <c r="F110" s="177">
        <f t="shared" si="8"/>
        <v>0</v>
      </c>
      <c r="G110" s="177">
        <f t="shared" si="9"/>
        <v>0</v>
      </c>
      <c r="H110" s="178"/>
      <c r="I110" s="177">
        <f t="shared" si="10"/>
        <v>0</v>
      </c>
      <c r="J110" s="178"/>
      <c r="K110" s="179">
        <f t="shared" si="11"/>
        <v>0</v>
      </c>
      <c r="L110" s="154">
        <v>21</v>
      </c>
      <c r="M110" s="154">
        <f t="shared" si="12"/>
        <v>0</v>
      </c>
      <c r="N110" s="153">
        <v>4.8000000000000001E-4</v>
      </c>
      <c r="O110" s="153">
        <f t="shared" si="13"/>
        <v>0</v>
      </c>
      <c r="P110" s="153">
        <v>0</v>
      </c>
      <c r="Q110" s="153">
        <f t="shared" si="14"/>
        <v>0</v>
      </c>
      <c r="R110" s="154" t="s">
        <v>1257</v>
      </c>
      <c r="S110" s="154" t="s">
        <v>1258</v>
      </c>
      <c r="T110" s="154" t="s">
        <v>1258</v>
      </c>
      <c r="U110" s="154">
        <v>0</v>
      </c>
      <c r="V110" s="154">
        <f t="shared" si="15"/>
        <v>0</v>
      </c>
      <c r="W110" s="154"/>
      <c r="X110" s="154" t="s">
        <v>608</v>
      </c>
      <c r="Y110" s="154" t="s">
        <v>282</v>
      </c>
      <c r="Z110" s="144"/>
      <c r="AA110" s="144"/>
      <c r="AB110" s="144"/>
      <c r="AC110" s="144"/>
      <c r="AD110" s="144"/>
      <c r="AE110" s="144"/>
      <c r="AF110" s="144"/>
      <c r="AG110" s="144" t="s">
        <v>1254</v>
      </c>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row>
    <row r="111" spans="1:60" outlineLevel="1" x14ac:dyDescent="0.25">
      <c r="A111" s="173">
        <v>49</v>
      </c>
      <c r="B111" s="174" t="s">
        <v>1826</v>
      </c>
      <c r="C111" s="183" t="s">
        <v>1827</v>
      </c>
      <c r="D111" s="175" t="s">
        <v>408</v>
      </c>
      <c r="E111" s="176">
        <v>1</v>
      </c>
      <c r="F111" s="177">
        <f t="shared" si="8"/>
        <v>0</v>
      </c>
      <c r="G111" s="177">
        <f t="shared" si="9"/>
        <v>0</v>
      </c>
      <c r="H111" s="178"/>
      <c r="I111" s="177">
        <f t="shared" si="10"/>
        <v>0</v>
      </c>
      <c r="J111" s="178"/>
      <c r="K111" s="179">
        <f t="shared" si="11"/>
        <v>0</v>
      </c>
      <c r="L111" s="154">
        <v>21</v>
      </c>
      <c r="M111" s="154">
        <f t="shared" si="12"/>
        <v>0</v>
      </c>
      <c r="N111" s="153">
        <v>0</v>
      </c>
      <c r="O111" s="153">
        <f t="shared" si="13"/>
        <v>0</v>
      </c>
      <c r="P111" s="153">
        <v>0</v>
      </c>
      <c r="Q111" s="153">
        <f t="shared" si="14"/>
        <v>0</v>
      </c>
      <c r="R111" s="154"/>
      <c r="S111" s="154" t="s">
        <v>279</v>
      </c>
      <c r="T111" s="154" t="s">
        <v>1344</v>
      </c>
      <c r="U111" s="154">
        <v>0.27700000000000002</v>
      </c>
      <c r="V111" s="154">
        <f t="shared" si="15"/>
        <v>0.28000000000000003</v>
      </c>
      <c r="W111" s="154"/>
      <c r="X111" s="154" t="s">
        <v>281</v>
      </c>
      <c r="Y111" s="154" t="s">
        <v>282</v>
      </c>
      <c r="Z111" s="144"/>
      <c r="AA111" s="144"/>
      <c r="AB111" s="144"/>
      <c r="AC111" s="144"/>
      <c r="AD111" s="144"/>
      <c r="AE111" s="144"/>
      <c r="AF111" s="144"/>
      <c r="AG111" s="144" t="s">
        <v>1263</v>
      </c>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row>
    <row r="112" spans="1:60" outlineLevel="1" x14ac:dyDescent="0.25">
      <c r="A112" s="173">
        <v>50</v>
      </c>
      <c r="B112" s="174" t="s">
        <v>1828</v>
      </c>
      <c r="C112" s="183" t="s">
        <v>1829</v>
      </c>
      <c r="D112" s="175" t="s">
        <v>489</v>
      </c>
      <c r="E112" s="176">
        <v>13</v>
      </c>
      <c r="F112" s="177">
        <f t="shared" si="8"/>
        <v>0</v>
      </c>
      <c r="G112" s="177">
        <f t="shared" si="9"/>
        <v>0</v>
      </c>
      <c r="H112" s="178"/>
      <c r="I112" s="177">
        <f t="shared" si="10"/>
        <v>0</v>
      </c>
      <c r="J112" s="178"/>
      <c r="K112" s="179">
        <f t="shared" si="11"/>
        <v>0</v>
      </c>
      <c r="L112" s="154">
        <v>21</v>
      </c>
      <c r="M112" s="154">
        <f t="shared" si="12"/>
        <v>0</v>
      </c>
      <c r="N112" s="153">
        <v>0</v>
      </c>
      <c r="O112" s="153">
        <f t="shared" si="13"/>
        <v>0</v>
      </c>
      <c r="P112" s="153">
        <v>0</v>
      </c>
      <c r="Q112" s="153">
        <f t="shared" si="14"/>
        <v>0</v>
      </c>
      <c r="R112" s="154"/>
      <c r="S112" s="154" t="s">
        <v>1258</v>
      </c>
      <c r="T112" s="154" t="s">
        <v>1258</v>
      </c>
      <c r="U112" s="154">
        <v>0.20300000000000001</v>
      </c>
      <c r="V112" s="154">
        <f t="shared" si="15"/>
        <v>2.64</v>
      </c>
      <c r="W112" s="154"/>
      <c r="X112" s="154" t="s">
        <v>281</v>
      </c>
      <c r="Y112" s="154" t="s">
        <v>282</v>
      </c>
      <c r="Z112" s="144"/>
      <c r="AA112" s="144"/>
      <c r="AB112" s="144"/>
      <c r="AC112" s="144"/>
      <c r="AD112" s="144"/>
      <c r="AE112" s="144"/>
      <c r="AF112" s="144"/>
      <c r="AG112" s="144" t="s">
        <v>1263</v>
      </c>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row>
    <row r="113" spans="1:60" outlineLevel="1" x14ac:dyDescent="0.25">
      <c r="A113" s="173">
        <v>51</v>
      </c>
      <c r="B113" s="174" t="s">
        <v>1830</v>
      </c>
      <c r="C113" s="183" t="s">
        <v>1831</v>
      </c>
      <c r="D113" s="175" t="s">
        <v>1209</v>
      </c>
      <c r="E113" s="176">
        <v>4</v>
      </c>
      <c r="F113" s="177">
        <f t="shared" si="8"/>
        <v>0</v>
      </c>
      <c r="G113" s="177">
        <f t="shared" si="9"/>
        <v>0</v>
      </c>
      <c r="H113" s="178"/>
      <c r="I113" s="177">
        <f t="shared" si="10"/>
        <v>0</v>
      </c>
      <c r="J113" s="178"/>
      <c r="K113" s="179">
        <f t="shared" si="11"/>
        <v>0</v>
      </c>
      <c r="L113" s="154">
        <v>21</v>
      </c>
      <c r="M113" s="154">
        <f t="shared" si="12"/>
        <v>0</v>
      </c>
      <c r="N113" s="153">
        <v>0</v>
      </c>
      <c r="O113" s="153">
        <f t="shared" si="13"/>
        <v>0</v>
      </c>
      <c r="P113" s="153">
        <v>0</v>
      </c>
      <c r="Q113" s="153">
        <f t="shared" si="14"/>
        <v>0</v>
      </c>
      <c r="R113" s="154"/>
      <c r="S113" s="154" t="s">
        <v>1258</v>
      </c>
      <c r="T113" s="154" t="s">
        <v>1258</v>
      </c>
      <c r="U113" s="154">
        <v>1</v>
      </c>
      <c r="V113" s="154">
        <f t="shared" si="15"/>
        <v>4</v>
      </c>
      <c r="W113" s="154"/>
      <c r="X113" s="154" t="s">
        <v>281</v>
      </c>
      <c r="Y113" s="154" t="s">
        <v>282</v>
      </c>
      <c r="Z113" s="144"/>
      <c r="AA113" s="144"/>
      <c r="AB113" s="144"/>
      <c r="AC113" s="144"/>
      <c r="AD113" s="144"/>
      <c r="AE113" s="144"/>
      <c r="AF113" s="144"/>
      <c r="AG113" s="144" t="s">
        <v>1263</v>
      </c>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row>
    <row r="114" spans="1:60" outlineLevel="1" x14ac:dyDescent="0.25">
      <c r="A114" s="173">
        <v>52</v>
      </c>
      <c r="B114" s="174" t="s">
        <v>1832</v>
      </c>
      <c r="C114" s="183" t="s">
        <v>1833</v>
      </c>
      <c r="D114" s="175" t="s">
        <v>408</v>
      </c>
      <c r="E114" s="176">
        <v>13</v>
      </c>
      <c r="F114" s="177">
        <f t="shared" si="8"/>
        <v>0</v>
      </c>
      <c r="G114" s="177">
        <f t="shared" si="9"/>
        <v>0</v>
      </c>
      <c r="H114" s="178"/>
      <c r="I114" s="177">
        <f t="shared" si="10"/>
        <v>0</v>
      </c>
      <c r="J114" s="178"/>
      <c r="K114" s="179">
        <f t="shared" si="11"/>
        <v>0</v>
      </c>
      <c r="L114" s="154">
        <v>21</v>
      </c>
      <c r="M114" s="154">
        <f t="shared" si="12"/>
        <v>0</v>
      </c>
      <c r="N114" s="153">
        <v>0</v>
      </c>
      <c r="O114" s="153">
        <f t="shared" si="13"/>
        <v>0</v>
      </c>
      <c r="P114" s="153">
        <v>0</v>
      </c>
      <c r="Q114" s="153">
        <f t="shared" si="14"/>
        <v>0</v>
      </c>
      <c r="R114" s="154"/>
      <c r="S114" s="154" t="s">
        <v>1258</v>
      </c>
      <c r="T114" s="154" t="s">
        <v>1258</v>
      </c>
      <c r="U114" s="154">
        <v>7.0000000000000007E-2</v>
      </c>
      <c r="V114" s="154">
        <f t="shared" si="15"/>
        <v>0.91</v>
      </c>
      <c r="W114" s="154"/>
      <c r="X114" s="154" t="s">
        <v>281</v>
      </c>
      <c r="Y114" s="154" t="s">
        <v>282</v>
      </c>
      <c r="Z114" s="144"/>
      <c r="AA114" s="144"/>
      <c r="AB114" s="144"/>
      <c r="AC114" s="144"/>
      <c r="AD114" s="144"/>
      <c r="AE114" s="144"/>
      <c r="AF114" s="144"/>
      <c r="AG114" s="144" t="s">
        <v>1263</v>
      </c>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row>
    <row r="115" spans="1:60" outlineLevel="1" x14ac:dyDescent="0.25">
      <c r="A115" s="173">
        <v>53</v>
      </c>
      <c r="B115" s="174" t="s">
        <v>1408</v>
      </c>
      <c r="C115" s="183" t="s">
        <v>1409</v>
      </c>
      <c r="D115" s="175" t="s">
        <v>408</v>
      </c>
      <c r="E115" s="176">
        <v>30</v>
      </c>
      <c r="F115" s="177">
        <f t="shared" si="8"/>
        <v>0</v>
      </c>
      <c r="G115" s="177">
        <f t="shared" si="9"/>
        <v>0</v>
      </c>
      <c r="H115" s="178"/>
      <c r="I115" s="177">
        <f t="shared" si="10"/>
        <v>0</v>
      </c>
      <c r="J115" s="178"/>
      <c r="K115" s="179">
        <f t="shared" si="11"/>
        <v>0</v>
      </c>
      <c r="L115" s="154">
        <v>21</v>
      </c>
      <c r="M115" s="154">
        <f t="shared" si="12"/>
        <v>0</v>
      </c>
      <c r="N115" s="153">
        <v>1.0000000000000001E-5</v>
      </c>
      <c r="O115" s="153">
        <f t="shared" si="13"/>
        <v>0</v>
      </c>
      <c r="P115" s="153">
        <v>0</v>
      </c>
      <c r="Q115" s="153">
        <f t="shared" si="14"/>
        <v>0</v>
      </c>
      <c r="R115" s="154"/>
      <c r="S115" s="154" t="s">
        <v>1258</v>
      </c>
      <c r="T115" s="154" t="s">
        <v>280</v>
      </c>
      <c r="U115" s="154">
        <v>2.5000000000000001E-2</v>
      </c>
      <c r="V115" s="154">
        <f t="shared" si="15"/>
        <v>0.75</v>
      </c>
      <c r="W115" s="154"/>
      <c r="X115" s="154" t="s">
        <v>281</v>
      </c>
      <c r="Y115" s="154" t="s">
        <v>282</v>
      </c>
      <c r="Z115" s="144"/>
      <c r="AA115" s="144"/>
      <c r="AB115" s="144"/>
      <c r="AC115" s="144"/>
      <c r="AD115" s="144"/>
      <c r="AE115" s="144"/>
      <c r="AF115" s="144"/>
      <c r="AG115" s="144" t="s">
        <v>1263</v>
      </c>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row>
    <row r="116" spans="1:60" outlineLevel="1" x14ac:dyDescent="0.25">
      <c r="A116" s="173">
        <v>54</v>
      </c>
      <c r="B116" s="174" t="s">
        <v>1834</v>
      </c>
      <c r="C116" s="183" t="s">
        <v>1835</v>
      </c>
      <c r="D116" s="175" t="s">
        <v>408</v>
      </c>
      <c r="E116" s="176">
        <v>10</v>
      </c>
      <c r="F116" s="177">
        <f t="shared" si="8"/>
        <v>0</v>
      </c>
      <c r="G116" s="177">
        <f t="shared" si="9"/>
        <v>0</v>
      </c>
      <c r="H116" s="178"/>
      <c r="I116" s="177">
        <f t="shared" si="10"/>
        <v>0</v>
      </c>
      <c r="J116" s="178"/>
      <c r="K116" s="179">
        <f t="shared" si="11"/>
        <v>0</v>
      </c>
      <c r="L116" s="154">
        <v>21</v>
      </c>
      <c r="M116" s="154">
        <f t="shared" si="12"/>
        <v>0</v>
      </c>
      <c r="N116" s="153">
        <v>0</v>
      </c>
      <c r="O116" s="153">
        <f t="shared" si="13"/>
        <v>0</v>
      </c>
      <c r="P116" s="153">
        <v>0</v>
      </c>
      <c r="Q116" s="153">
        <f t="shared" si="14"/>
        <v>0</v>
      </c>
      <c r="R116" s="154"/>
      <c r="S116" s="154" t="s">
        <v>1258</v>
      </c>
      <c r="T116" s="154" t="s">
        <v>1258</v>
      </c>
      <c r="U116" s="154">
        <v>5.3830000000000003E-2</v>
      </c>
      <c r="V116" s="154">
        <f t="shared" si="15"/>
        <v>0.54</v>
      </c>
      <c r="W116" s="154"/>
      <c r="X116" s="154" t="s">
        <v>281</v>
      </c>
      <c r="Y116" s="154" t="s">
        <v>282</v>
      </c>
      <c r="Z116" s="144"/>
      <c r="AA116" s="144"/>
      <c r="AB116" s="144"/>
      <c r="AC116" s="144"/>
      <c r="AD116" s="144"/>
      <c r="AE116" s="144"/>
      <c r="AF116" s="144"/>
      <c r="AG116" s="144" t="s">
        <v>1263</v>
      </c>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row>
    <row r="117" spans="1:60" ht="20" outlineLevel="1" x14ac:dyDescent="0.25">
      <c r="A117" s="173">
        <v>55</v>
      </c>
      <c r="B117" s="174" t="s">
        <v>1836</v>
      </c>
      <c r="C117" s="183" t="s">
        <v>1837</v>
      </c>
      <c r="D117" s="175" t="s">
        <v>340</v>
      </c>
      <c r="E117" s="176">
        <v>225</v>
      </c>
      <c r="F117" s="177">
        <f t="shared" si="8"/>
        <v>0</v>
      </c>
      <c r="G117" s="177">
        <f t="shared" si="9"/>
        <v>0</v>
      </c>
      <c r="H117" s="178"/>
      <c r="I117" s="177">
        <f t="shared" si="10"/>
        <v>0</v>
      </c>
      <c r="J117" s="178"/>
      <c r="K117" s="179">
        <f t="shared" si="11"/>
        <v>0</v>
      </c>
      <c r="L117" s="154">
        <v>21</v>
      </c>
      <c r="M117" s="154">
        <f t="shared" si="12"/>
        <v>0</v>
      </c>
      <c r="N117" s="153">
        <v>0</v>
      </c>
      <c r="O117" s="153">
        <f t="shared" si="13"/>
        <v>0</v>
      </c>
      <c r="P117" s="153">
        <v>0</v>
      </c>
      <c r="Q117" s="153">
        <f t="shared" si="14"/>
        <v>0</v>
      </c>
      <c r="R117" s="154"/>
      <c r="S117" s="154" t="s">
        <v>279</v>
      </c>
      <c r="T117" s="154" t="s">
        <v>280</v>
      </c>
      <c r="U117" s="154">
        <v>0</v>
      </c>
      <c r="V117" s="154">
        <f t="shared" si="15"/>
        <v>0</v>
      </c>
      <c r="W117" s="154"/>
      <c r="X117" s="154" t="s">
        <v>608</v>
      </c>
      <c r="Y117" s="154" t="s">
        <v>282</v>
      </c>
      <c r="Z117" s="144"/>
      <c r="AA117" s="144"/>
      <c r="AB117" s="144"/>
      <c r="AC117" s="144"/>
      <c r="AD117" s="144"/>
      <c r="AE117" s="144"/>
      <c r="AF117" s="144"/>
      <c r="AG117" s="144" t="s">
        <v>1254</v>
      </c>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row>
    <row r="118" spans="1:60" outlineLevel="1" x14ac:dyDescent="0.25">
      <c r="A118" s="173">
        <v>56</v>
      </c>
      <c r="B118" s="174" t="s">
        <v>1838</v>
      </c>
      <c r="C118" s="183" t="s">
        <v>1839</v>
      </c>
      <c r="D118" s="175" t="s">
        <v>340</v>
      </c>
      <c r="E118" s="176">
        <v>140</v>
      </c>
      <c r="F118" s="177">
        <f t="shared" si="8"/>
        <v>0</v>
      </c>
      <c r="G118" s="177">
        <f t="shared" si="9"/>
        <v>0</v>
      </c>
      <c r="H118" s="178"/>
      <c r="I118" s="177">
        <f t="shared" si="10"/>
        <v>0</v>
      </c>
      <c r="J118" s="178"/>
      <c r="K118" s="179">
        <f t="shared" si="11"/>
        <v>0</v>
      </c>
      <c r="L118" s="154">
        <v>21</v>
      </c>
      <c r="M118" s="154">
        <f t="shared" si="12"/>
        <v>0</v>
      </c>
      <c r="N118" s="153">
        <v>0</v>
      </c>
      <c r="O118" s="153">
        <f t="shared" si="13"/>
        <v>0</v>
      </c>
      <c r="P118" s="153">
        <v>0</v>
      </c>
      <c r="Q118" s="153">
        <f t="shared" si="14"/>
        <v>0</v>
      </c>
      <c r="R118" s="154" t="s">
        <v>1257</v>
      </c>
      <c r="S118" s="154" t="s">
        <v>1258</v>
      </c>
      <c r="T118" s="154" t="s">
        <v>1258</v>
      </c>
      <c r="U118" s="154">
        <v>0</v>
      </c>
      <c r="V118" s="154">
        <f t="shared" si="15"/>
        <v>0</v>
      </c>
      <c r="W118" s="154"/>
      <c r="X118" s="154" t="s">
        <v>608</v>
      </c>
      <c r="Y118" s="154" t="s">
        <v>282</v>
      </c>
      <c r="Z118" s="144"/>
      <c r="AA118" s="144"/>
      <c r="AB118" s="144"/>
      <c r="AC118" s="144"/>
      <c r="AD118" s="144"/>
      <c r="AE118" s="144"/>
      <c r="AF118" s="144"/>
      <c r="AG118" s="144" t="s">
        <v>1254</v>
      </c>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row>
    <row r="119" spans="1:60" outlineLevel="1" x14ac:dyDescent="0.25">
      <c r="A119" s="173">
        <v>57</v>
      </c>
      <c r="B119" s="174" t="s">
        <v>1840</v>
      </c>
      <c r="C119" s="183" t="s">
        <v>1841</v>
      </c>
      <c r="D119" s="175" t="s">
        <v>340</v>
      </c>
      <c r="E119" s="176">
        <v>365</v>
      </c>
      <c r="F119" s="177">
        <f t="shared" si="8"/>
        <v>0</v>
      </c>
      <c r="G119" s="177">
        <f t="shared" si="9"/>
        <v>0</v>
      </c>
      <c r="H119" s="178"/>
      <c r="I119" s="177">
        <f t="shared" si="10"/>
        <v>0</v>
      </c>
      <c r="J119" s="178"/>
      <c r="K119" s="179">
        <f t="shared" si="11"/>
        <v>0</v>
      </c>
      <c r="L119" s="154">
        <v>21</v>
      </c>
      <c r="M119" s="154">
        <f t="shared" si="12"/>
        <v>0</v>
      </c>
      <c r="N119" s="153">
        <v>0</v>
      </c>
      <c r="O119" s="153">
        <f t="shared" si="13"/>
        <v>0</v>
      </c>
      <c r="P119" s="153">
        <v>0</v>
      </c>
      <c r="Q119" s="153">
        <f t="shared" si="14"/>
        <v>0</v>
      </c>
      <c r="R119" s="154"/>
      <c r="S119" s="154" t="s">
        <v>1258</v>
      </c>
      <c r="T119" s="154" t="s">
        <v>1258</v>
      </c>
      <c r="U119" s="154">
        <v>4.4999999999999998E-2</v>
      </c>
      <c r="V119" s="154">
        <f t="shared" si="15"/>
        <v>16.43</v>
      </c>
      <c r="W119" s="154"/>
      <c r="X119" s="154" t="s">
        <v>281</v>
      </c>
      <c r="Y119" s="154" t="s">
        <v>282</v>
      </c>
      <c r="Z119" s="144"/>
      <c r="AA119" s="144"/>
      <c r="AB119" s="144"/>
      <c r="AC119" s="144"/>
      <c r="AD119" s="144"/>
      <c r="AE119" s="144"/>
      <c r="AF119" s="144"/>
      <c r="AG119" s="144" t="s">
        <v>1263</v>
      </c>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row>
    <row r="120" spans="1:60" outlineLevel="1" x14ac:dyDescent="0.25">
      <c r="A120" s="173">
        <v>58</v>
      </c>
      <c r="B120" s="174" t="s">
        <v>1842</v>
      </c>
      <c r="C120" s="183" t="s">
        <v>1843</v>
      </c>
      <c r="D120" s="175" t="s">
        <v>340</v>
      </c>
      <c r="E120" s="176">
        <v>70</v>
      </c>
      <c r="F120" s="177">
        <f t="shared" si="8"/>
        <v>0</v>
      </c>
      <c r="G120" s="177">
        <f t="shared" si="9"/>
        <v>0</v>
      </c>
      <c r="H120" s="178"/>
      <c r="I120" s="177">
        <f t="shared" si="10"/>
        <v>0</v>
      </c>
      <c r="J120" s="178"/>
      <c r="K120" s="179">
        <f t="shared" si="11"/>
        <v>0</v>
      </c>
      <c r="L120" s="154">
        <v>21</v>
      </c>
      <c r="M120" s="154">
        <f t="shared" si="12"/>
        <v>0</v>
      </c>
      <c r="N120" s="153">
        <v>0</v>
      </c>
      <c r="O120" s="153">
        <f t="shared" si="13"/>
        <v>0</v>
      </c>
      <c r="P120" s="153">
        <v>0</v>
      </c>
      <c r="Q120" s="153">
        <f t="shared" si="14"/>
        <v>0</v>
      </c>
      <c r="R120" s="154" t="s">
        <v>1257</v>
      </c>
      <c r="S120" s="154" t="s">
        <v>1258</v>
      </c>
      <c r="T120" s="154" t="s">
        <v>1258</v>
      </c>
      <c r="U120" s="154">
        <v>0</v>
      </c>
      <c r="V120" s="154">
        <f t="shared" si="15"/>
        <v>0</v>
      </c>
      <c r="W120" s="154"/>
      <c r="X120" s="154" t="s">
        <v>608</v>
      </c>
      <c r="Y120" s="154" t="s">
        <v>282</v>
      </c>
      <c r="Z120" s="144"/>
      <c r="AA120" s="144"/>
      <c r="AB120" s="144"/>
      <c r="AC120" s="144"/>
      <c r="AD120" s="144"/>
      <c r="AE120" s="144"/>
      <c r="AF120" s="144"/>
      <c r="AG120" s="144" t="s">
        <v>1254</v>
      </c>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row>
    <row r="121" spans="1:60" outlineLevel="1" x14ac:dyDescent="0.25">
      <c r="A121" s="173">
        <v>59</v>
      </c>
      <c r="B121" s="174" t="s">
        <v>1844</v>
      </c>
      <c r="C121" s="183" t="s">
        <v>1845</v>
      </c>
      <c r="D121" s="175" t="s">
        <v>340</v>
      </c>
      <c r="E121" s="176">
        <v>70</v>
      </c>
      <c r="F121" s="177">
        <f t="shared" si="8"/>
        <v>0</v>
      </c>
      <c r="G121" s="177">
        <f t="shared" si="9"/>
        <v>0</v>
      </c>
      <c r="H121" s="178"/>
      <c r="I121" s="177">
        <f t="shared" si="10"/>
        <v>0</v>
      </c>
      <c r="J121" s="178"/>
      <c r="K121" s="179">
        <f t="shared" si="11"/>
        <v>0</v>
      </c>
      <c r="L121" s="154">
        <v>21</v>
      </c>
      <c r="M121" s="154">
        <f t="shared" si="12"/>
        <v>0</v>
      </c>
      <c r="N121" s="153">
        <v>0</v>
      </c>
      <c r="O121" s="153">
        <f t="shared" si="13"/>
        <v>0</v>
      </c>
      <c r="P121" s="153">
        <v>0</v>
      </c>
      <c r="Q121" s="153">
        <f t="shared" si="14"/>
        <v>0</v>
      </c>
      <c r="R121" s="154"/>
      <c r="S121" s="154" t="s">
        <v>1258</v>
      </c>
      <c r="T121" s="154" t="s">
        <v>1258</v>
      </c>
      <c r="U121" s="154">
        <v>6.1830000000000003E-2</v>
      </c>
      <c r="V121" s="154">
        <f t="shared" si="15"/>
        <v>4.33</v>
      </c>
      <c r="W121" s="154"/>
      <c r="X121" s="154" t="s">
        <v>281</v>
      </c>
      <c r="Y121" s="154" t="s">
        <v>282</v>
      </c>
      <c r="Z121" s="144"/>
      <c r="AA121" s="144"/>
      <c r="AB121" s="144"/>
      <c r="AC121" s="144"/>
      <c r="AD121" s="144"/>
      <c r="AE121" s="144"/>
      <c r="AF121" s="144"/>
      <c r="AG121" s="144" t="s">
        <v>1263</v>
      </c>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row>
    <row r="122" spans="1:60" outlineLevel="1" x14ac:dyDescent="0.25">
      <c r="A122" s="173">
        <v>60</v>
      </c>
      <c r="B122" s="174" t="s">
        <v>1846</v>
      </c>
      <c r="C122" s="183" t="s">
        <v>1847</v>
      </c>
      <c r="D122" s="175" t="s">
        <v>408</v>
      </c>
      <c r="E122" s="176">
        <v>4</v>
      </c>
      <c r="F122" s="177">
        <f t="shared" si="8"/>
        <v>0</v>
      </c>
      <c r="G122" s="177">
        <f t="shared" si="9"/>
        <v>0</v>
      </c>
      <c r="H122" s="178"/>
      <c r="I122" s="177">
        <f t="shared" si="10"/>
        <v>0</v>
      </c>
      <c r="J122" s="178"/>
      <c r="K122" s="179">
        <f t="shared" si="11"/>
        <v>0</v>
      </c>
      <c r="L122" s="154">
        <v>21</v>
      </c>
      <c r="M122" s="154">
        <f t="shared" si="12"/>
        <v>0</v>
      </c>
      <c r="N122" s="153">
        <v>0</v>
      </c>
      <c r="O122" s="153">
        <f t="shared" si="13"/>
        <v>0</v>
      </c>
      <c r="P122" s="153">
        <v>0</v>
      </c>
      <c r="Q122" s="153">
        <f t="shared" si="14"/>
        <v>0</v>
      </c>
      <c r="R122" s="154" t="s">
        <v>1257</v>
      </c>
      <c r="S122" s="154" t="s">
        <v>1258</v>
      </c>
      <c r="T122" s="154" t="s">
        <v>1258</v>
      </c>
      <c r="U122" s="154">
        <v>0</v>
      </c>
      <c r="V122" s="154">
        <f t="shared" si="15"/>
        <v>0</v>
      </c>
      <c r="W122" s="154"/>
      <c r="X122" s="154" t="s">
        <v>608</v>
      </c>
      <c r="Y122" s="154" t="s">
        <v>282</v>
      </c>
      <c r="Z122" s="144"/>
      <c r="AA122" s="144"/>
      <c r="AB122" s="144"/>
      <c r="AC122" s="144"/>
      <c r="AD122" s="144"/>
      <c r="AE122" s="144"/>
      <c r="AF122" s="144"/>
      <c r="AG122" s="144" t="s">
        <v>1254</v>
      </c>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row>
    <row r="123" spans="1:60" outlineLevel="1" x14ac:dyDescent="0.25">
      <c r="A123" s="173">
        <v>61</v>
      </c>
      <c r="B123" s="174" t="s">
        <v>1848</v>
      </c>
      <c r="C123" s="183" t="s">
        <v>1849</v>
      </c>
      <c r="D123" s="175" t="s">
        <v>408</v>
      </c>
      <c r="E123" s="176">
        <v>4</v>
      </c>
      <c r="F123" s="177">
        <f t="shared" si="8"/>
        <v>0</v>
      </c>
      <c r="G123" s="177">
        <f t="shared" si="9"/>
        <v>0</v>
      </c>
      <c r="H123" s="178"/>
      <c r="I123" s="177">
        <f t="shared" si="10"/>
        <v>0</v>
      </c>
      <c r="J123" s="178"/>
      <c r="K123" s="179">
        <f t="shared" si="11"/>
        <v>0</v>
      </c>
      <c r="L123" s="154">
        <v>21</v>
      </c>
      <c r="M123" s="154">
        <f t="shared" si="12"/>
        <v>0</v>
      </c>
      <c r="N123" s="153">
        <v>0</v>
      </c>
      <c r="O123" s="153">
        <f t="shared" si="13"/>
        <v>0</v>
      </c>
      <c r="P123" s="153">
        <v>0</v>
      </c>
      <c r="Q123" s="153">
        <f t="shared" si="14"/>
        <v>0</v>
      </c>
      <c r="R123" s="154"/>
      <c r="S123" s="154" t="s">
        <v>1258</v>
      </c>
      <c r="T123" s="154" t="s">
        <v>1258</v>
      </c>
      <c r="U123" s="154">
        <v>0.28100000000000003</v>
      </c>
      <c r="V123" s="154">
        <f t="shared" si="15"/>
        <v>1.1200000000000001</v>
      </c>
      <c r="W123" s="154"/>
      <c r="X123" s="154" t="s">
        <v>281</v>
      </c>
      <c r="Y123" s="154" t="s">
        <v>282</v>
      </c>
      <c r="Z123" s="144"/>
      <c r="AA123" s="144"/>
      <c r="AB123" s="144"/>
      <c r="AC123" s="144"/>
      <c r="AD123" s="144"/>
      <c r="AE123" s="144"/>
      <c r="AF123" s="144"/>
      <c r="AG123" s="144" t="s">
        <v>1263</v>
      </c>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row>
    <row r="124" spans="1:60" outlineLevel="1" x14ac:dyDescent="0.25">
      <c r="A124" s="173">
        <v>62</v>
      </c>
      <c r="B124" s="174" t="s">
        <v>1850</v>
      </c>
      <c r="C124" s="183" t="s">
        <v>1851</v>
      </c>
      <c r="D124" s="175" t="s">
        <v>489</v>
      </c>
      <c r="E124" s="176">
        <v>1</v>
      </c>
      <c r="F124" s="177">
        <f t="shared" si="8"/>
        <v>0</v>
      </c>
      <c r="G124" s="177">
        <f t="shared" si="9"/>
        <v>0</v>
      </c>
      <c r="H124" s="178"/>
      <c r="I124" s="177">
        <f t="shared" si="10"/>
        <v>0</v>
      </c>
      <c r="J124" s="178"/>
      <c r="K124" s="179">
        <f t="shared" si="11"/>
        <v>0</v>
      </c>
      <c r="L124" s="154">
        <v>21</v>
      </c>
      <c r="M124" s="154">
        <f t="shared" si="12"/>
        <v>0</v>
      </c>
      <c r="N124" s="153">
        <v>0</v>
      </c>
      <c r="O124" s="153">
        <f t="shared" si="13"/>
        <v>0</v>
      </c>
      <c r="P124" s="153">
        <v>0</v>
      </c>
      <c r="Q124" s="153">
        <f t="shared" si="14"/>
        <v>0</v>
      </c>
      <c r="R124" s="154"/>
      <c r="S124" s="154" t="s">
        <v>279</v>
      </c>
      <c r="T124" s="154" t="s">
        <v>280</v>
      </c>
      <c r="U124" s="154">
        <v>0</v>
      </c>
      <c r="V124" s="154">
        <f t="shared" si="15"/>
        <v>0</v>
      </c>
      <c r="W124" s="154"/>
      <c r="X124" s="154" t="s">
        <v>608</v>
      </c>
      <c r="Y124" s="154" t="s">
        <v>282</v>
      </c>
      <c r="Z124" s="144"/>
      <c r="AA124" s="144"/>
      <c r="AB124" s="144"/>
      <c r="AC124" s="144"/>
      <c r="AD124" s="144"/>
      <c r="AE124" s="144"/>
      <c r="AF124" s="144"/>
      <c r="AG124" s="144" t="s">
        <v>1254</v>
      </c>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row>
    <row r="125" spans="1:60" outlineLevel="1" x14ac:dyDescent="0.25">
      <c r="A125" s="173">
        <v>63</v>
      </c>
      <c r="B125" s="174" t="s">
        <v>1802</v>
      </c>
      <c r="C125" s="183" t="s">
        <v>1803</v>
      </c>
      <c r="D125" s="175" t="s">
        <v>408</v>
      </c>
      <c r="E125" s="176">
        <v>1</v>
      </c>
      <c r="F125" s="177">
        <f t="shared" si="8"/>
        <v>0</v>
      </c>
      <c r="G125" s="177">
        <f t="shared" si="9"/>
        <v>0</v>
      </c>
      <c r="H125" s="178"/>
      <c r="I125" s="177">
        <f t="shared" si="10"/>
        <v>0</v>
      </c>
      <c r="J125" s="178"/>
      <c r="K125" s="179">
        <f t="shared" si="11"/>
        <v>0</v>
      </c>
      <c r="L125" s="154">
        <v>21</v>
      </c>
      <c r="M125" s="154">
        <f t="shared" si="12"/>
        <v>0</v>
      </c>
      <c r="N125" s="153">
        <v>0</v>
      </c>
      <c r="O125" s="153">
        <f t="shared" si="13"/>
        <v>0</v>
      </c>
      <c r="P125" s="153">
        <v>0</v>
      </c>
      <c r="Q125" s="153">
        <f t="shared" si="14"/>
        <v>0</v>
      </c>
      <c r="R125" s="154"/>
      <c r="S125" s="154" t="s">
        <v>1258</v>
      </c>
      <c r="T125" s="154" t="s">
        <v>1258</v>
      </c>
      <c r="U125" s="154">
        <v>0.35282999999999998</v>
      </c>
      <c r="V125" s="154">
        <f t="shared" si="15"/>
        <v>0.35</v>
      </c>
      <c r="W125" s="154"/>
      <c r="X125" s="154" t="s">
        <v>281</v>
      </c>
      <c r="Y125" s="154" t="s">
        <v>282</v>
      </c>
      <c r="Z125" s="144"/>
      <c r="AA125" s="144"/>
      <c r="AB125" s="144"/>
      <c r="AC125" s="144"/>
      <c r="AD125" s="144"/>
      <c r="AE125" s="144"/>
      <c r="AF125" s="144"/>
      <c r="AG125" s="144" t="s">
        <v>1263</v>
      </c>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row>
    <row r="126" spans="1:60" outlineLevel="1" x14ac:dyDescent="0.25">
      <c r="A126" s="173">
        <v>64</v>
      </c>
      <c r="B126" s="174" t="s">
        <v>1852</v>
      </c>
      <c r="C126" s="183" t="s">
        <v>1853</v>
      </c>
      <c r="D126" s="175" t="s">
        <v>489</v>
      </c>
      <c r="E126" s="176">
        <v>1</v>
      </c>
      <c r="F126" s="177">
        <f t="shared" si="8"/>
        <v>0</v>
      </c>
      <c r="G126" s="177">
        <f t="shared" si="9"/>
        <v>0</v>
      </c>
      <c r="H126" s="178"/>
      <c r="I126" s="177">
        <f t="shared" si="10"/>
        <v>0</v>
      </c>
      <c r="J126" s="178"/>
      <c r="K126" s="179">
        <f t="shared" si="11"/>
        <v>0</v>
      </c>
      <c r="L126" s="154">
        <v>21</v>
      </c>
      <c r="M126" s="154">
        <f t="shared" si="12"/>
        <v>0</v>
      </c>
      <c r="N126" s="153">
        <v>0</v>
      </c>
      <c r="O126" s="153">
        <f t="shared" si="13"/>
        <v>0</v>
      </c>
      <c r="P126" s="153">
        <v>0</v>
      </c>
      <c r="Q126" s="153">
        <f t="shared" si="14"/>
        <v>0</v>
      </c>
      <c r="R126" s="154"/>
      <c r="S126" s="154" t="s">
        <v>279</v>
      </c>
      <c r="T126" s="154" t="s">
        <v>280</v>
      </c>
      <c r="U126" s="154">
        <v>0</v>
      </c>
      <c r="V126" s="154">
        <f t="shared" si="15"/>
        <v>0</v>
      </c>
      <c r="W126" s="154"/>
      <c r="X126" s="154" t="s">
        <v>608</v>
      </c>
      <c r="Y126" s="154" t="s">
        <v>282</v>
      </c>
      <c r="Z126" s="144"/>
      <c r="AA126" s="144"/>
      <c r="AB126" s="144"/>
      <c r="AC126" s="144"/>
      <c r="AD126" s="144"/>
      <c r="AE126" s="144"/>
      <c r="AF126" s="144"/>
      <c r="AG126" s="144" t="s">
        <v>1254</v>
      </c>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row>
    <row r="127" spans="1:60" outlineLevel="1" x14ac:dyDescent="0.25">
      <c r="A127" s="173">
        <v>65</v>
      </c>
      <c r="B127" s="174" t="s">
        <v>1854</v>
      </c>
      <c r="C127" s="183" t="s">
        <v>1855</v>
      </c>
      <c r="D127" s="175" t="s">
        <v>408</v>
      </c>
      <c r="E127" s="176">
        <v>1</v>
      </c>
      <c r="F127" s="177">
        <f t="shared" si="8"/>
        <v>0</v>
      </c>
      <c r="G127" s="177">
        <f t="shared" si="9"/>
        <v>0</v>
      </c>
      <c r="H127" s="178"/>
      <c r="I127" s="177">
        <f t="shared" si="10"/>
        <v>0</v>
      </c>
      <c r="J127" s="178"/>
      <c r="K127" s="179">
        <f t="shared" si="11"/>
        <v>0</v>
      </c>
      <c r="L127" s="154">
        <v>21</v>
      </c>
      <c r="M127" s="154">
        <f t="shared" si="12"/>
        <v>0</v>
      </c>
      <c r="N127" s="153">
        <v>8.0000000000000004E-4</v>
      </c>
      <c r="O127" s="153">
        <f t="shared" si="13"/>
        <v>0</v>
      </c>
      <c r="P127" s="153">
        <v>0</v>
      </c>
      <c r="Q127" s="153">
        <f t="shared" si="14"/>
        <v>0</v>
      </c>
      <c r="R127" s="154"/>
      <c r="S127" s="154" t="s">
        <v>279</v>
      </c>
      <c r="T127" s="154" t="s">
        <v>280</v>
      </c>
      <c r="U127" s="154">
        <v>0</v>
      </c>
      <c r="V127" s="154">
        <f t="shared" si="15"/>
        <v>0</v>
      </c>
      <c r="W127" s="154"/>
      <c r="X127" s="154" t="s">
        <v>608</v>
      </c>
      <c r="Y127" s="154" t="s">
        <v>282</v>
      </c>
      <c r="Z127" s="144"/>
      <c r="AA127" s="144"/>
      <c r="AB127" s="144"/>
      <c r="AC127" s="144"/>
      <c r="AD127" s="144"/>
      <c r="AE127" s="144"/>
      <c r="AF127" s="144"/>
      <c r="AG127" s="144" t="s">
        <v>1254</v>
      </c>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row>
    <row r="128" spans="1:60" outlineLevel="1" x14ac:dyDescent="0.25">
      <c r="A128" s="173">
        <v>66</v>
      </c>
      <c r="B128" s="174" t="s">
        <v>1856</v>
      </c>
      <c r="C128" s="183" t="s">
        <v>1857</v>
      </c>
      <c r="D128" s="175" t="s">
        <v>408</v>
      </c>
      <c r="E128" s="176">
        <v>1</v>
      </c>
      <c r="F128" s="177">
        <f t="shared" si="8"/>
        <v>0</v>
      </c>
      <c r="G128" s="177">
        <f t="shared" si="9"/>
        <v>0</v>
      </c>
      <c r="H128" s="178"/>
      <c r="I128" s="177">
        <f t="shared" si="10"/>
        <v>0</v>
      </c>
      <c r="J128" s="178"/>
      <c r="K128" s="179">
        <f t="shared" si="11"/>
        <v>0</v>
      </c>
      <c r="L128" s="154">
        <v>21</v>
      </c>
      <c r="M128" s="154">
        <f t="shared" si="12"/>
        <v>0</v>
      </c>
      <c r="N128" s="153">
        <v>2.0930000000000001E-2</v>
      </c>
      <c r="O128" s="153">
        <f t="shared" si="13"/>
        <v>0.02</v>
      </c>
      <c r="P128" s="153">
        <v>0</v>
      </c>
      <c r="Q128" s="153">
        <f t="shared" si="14"/>
        <v>0</v>
      </c>
      <c r="R128" s="154"/>
      <c r="S128" s="154" t="s">
        <v>279</v>
      </c>
      <c r="T128" s="154" t="s">
        <v>1344</v>
      </c>
      <c r="U128" s="154">
        <v>4</v>
      </c>
      <c r="V128" s="154">
        <f t="shared" si="15"/>
        <v>4</v>
      </c>
      <c r="W128" s="154"/>
      <c r="X128" s="154" t="s">
        <v>281</v>
      </c>
      <c r="Y128" s="154" t="s">
        <v>282</v>
      </c>
      <c r="Z128" s="144"/>
      <c r="AA128" s="144"/>
      <c r="AB128" s="144"/>
      <c r="AC128" s="144"/>
      <c r="AD128" s="144"/>
      <c r="AE128" s="144"/>
      <c r="AF128" s="144"/>
      <c r="AG128" s="144" t="s">
        <v>1263</v>
      </c>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row>
    <row r="129" spans="1:60" outlineLevel="1" x14ac:dyDescent="0.25">
      <c r="A129" s="173">
        <v>67</v>
      </c>
      <c r="B129" s="174" t="s">
        <v>1813</v>
      </c>
      <c r="C129" s="183" t="s">
        <v>1814</v>
      </c>
      <c r="D129" s="175" t="s">
        <v>340</v>
      </c>
      <c r="E129" s="176">
        <v>75</v>
      </c>
      <c r="F129" s="177">
        <f t="shared" si="8"/>
        <v>0</v>
      </c>
      <c r="G129" s="177">
        <f t="shared" si="9"/>
        <v>0</v>
      </c>
      <c r="H129" s="178"/>
      <c r="I129" s="177">
        <f t="shared" si="10"/>
        <v>0</v>
      </c>
      <c r="J129" s="178"/>
      <c r="K129" s="179">
        <f t="shared" si="11"/>
        <v>0</v>
      </c>
      <c r="L129" s="154">
        <v>21</v>
      </c>
      <c r="M129" s="154">
        <f t="shared" si="12"/>
        <v>0</v>
      </c>
      <c r="N129" s="153">
        <v>6.0000000000000002E-5</v>
      </c>
      <c r="O129" s="153">
        <f t="shared" si="13"/>
        <v>0</v>
      </c>
      <c r="P129" s="153">
        <v>0</v>
      </c>
      <c r="Q129" s="153">
        <f t="shared" si="14"/>
        <v>0</v>
      </c>
      <c r="R129" s="154" t="s">
        <v>1257</v>
      </c>
      <c r="S129" s="154" t="s">
        <v>1258</v>
      </c>
      <c r="T129" s="154" t="s">
        <v>1258</v>
      </c>
      <c r="U129" s="154">
        <v>0</v>
      </c>
      <c r="V129" s="154">
        <f t="shared" si="15"/>
        <v>0</v>
      </c>
      <c r="W129" s="154"/>
      <c r="X129" s="154" t="s">
        <v>608</v>
      </c>
      <c r="Y129" s="154" t="s">
        <v>282</v>
      </c>
      <c r="Z129" s="144"/>
      <c r="AA129" s="144"/>
      <c r="AB129" s="144"/>
      <c r="AC129" s="144"/>
      <c r="AD129" s="144"/>
      <c r="AE129" s="144"/>
      <c r="AF129" s="144"/>
      <c r="AG129" s="144" t="s">
        <v>1254</v>
      </c>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row>
    <row r="130" spans="1:60" outlineLevel="1" x14ac:dyDescent="0.25">
      <c r="A130" s="173">
        <v>68</v>
      </c>
      <c r="B130" s="174" t="s">
        <v>1815</v>
      </c>
      <c r="C130" s="183" t="s">
        <v>1816</v>
      </c>
      <c r="D130" s="175" t="s">
        <v>340</v>
      </c>
      <c r="E130" s="176">
        <v>75</v>
      </c>
      <c r="F130" s="177">
        <f t="shared" si="8"/>
        <v>0</v>
      </c>
      <c r="G130" s="177">
        <f t="shared" si="9"/>
        <v>0</v>
      </c>
      <c r="H130" s="178"/>
      <c r="I130" s="177">
        <f t="shared" si="10"/>
        <v>0</v>
      </c>
      <c r="J130" s="178"/>
      <c r="K130" s="179">
        <f t="shared" si="11"/>
        <v>0</v>
      </c>
      <c r="L130" s="154">
        <v>21</v>
      </c>
      <c r="M130" s="154">
        <f t="shared" si="12"/>
        <v>0</v>
      </c>
      <c r="N130" s="153">
        <v>0</v>
      </c>
      <c r="O130" s="153">
        <f t="shared" si="13"/>
        <v>0</v>
      </c>
      <c r="P130" s="153">
        <v>0</v>
      </c>
      <c r="Q130" s="153">
        <f t="shared" si="14"/>
        <v>0</v>
      </c>
      <c r="R130" s="154"/>
      <c r="S130" s="154" t="s">
        <v>1258</v>
      </c>
      <c r="T130" s="154" t="s">
        <v>1258</v>
      </c>
      <c r="U130" s="154">
        <v>8.0170000000000005E-2</v>
      </c>
      <c r="V130" s="154">
        <f t="shared" si="15"/>
        <v>6.01</v>
      </c>
      <c r="W130" s="154"/>
      <c r="X130" s="154" t="s">
        <v>281</v>
      </c>
      <c r="Y130" s="154" t="s">
        <v>282</v>
      </c>
      <c r="Z130" s="144"/>
      <c r="AA130" s="144"/>
      <c r="AB130" s="144"/>
      <c r="AC130" s="144"/>
      <c r="AD130" s="144"/>
      <c r="AE130" s="144"/>
      <c r="AF130" s="144"/>
      <c r="AG130" s="144" t="s">
        <v>1263</v>
      </c>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row>
    <row r="131" spans="1:60" ht="20" outlineLevel="1" x14ac:dyDescent="0.25">
      <c r="A131" s="173">
        <v>69</v>
      </c>
      <c r="B131" s="174" t="s">
        <v>1605</v>
      </c>
      <c r="C131" s="183" t="s">
        <v>1606</v>
      </c>
      <c r="D131" s="175" t="s">
        <v>340</v>
      </c>
      <c r="E131" s="176">
        <v>20</v>
      </c>
      <c r="F131" s="177">
        <f t="shared" si="8"/>
        <v>0</v>
      </c>
      <c r="G131" s="177">
        <f t="shared" si="9"/>
        <v>0</v>
      </c>
      <c r="H131" s="178"/>
      <c r="I131" s="177">
        <f t="shared" si="10"/>
        <v>0</v>
      </c>
      <c r="J131" s="178"/>
      <c r="K131" s="179">
        <f t="shared" si="11"/>
        <v>0</v>
      </c>
      <c r="L131" s="154">
        <v>21</v>
      </c>
      <c r="M131" s="154">
        <f t="shared" si="12"/>
        <v>0</v>
      </c>
      <c r="N131" s="153">
        <v>0</v>
      </c>
      <c r="O131" s="153">
        <f t="shared" si="13"/>
        <v>0</v>
      </c>
      <c r="P131" s="153">
        <v>0</v>
      </c>
      <c r="Q131" s="153">
        <f t="shared" si="14"/>
        <v>0</v>
      </c>
      <c r="R131" s="154"/>
      <c r="S131" s="154" t="s">
        <v>279</v>
      </c>
      <c r="T131" s="154" t="s">
        <v>280</v>
      </c>
      <c r="U131" s="154">
        <v>0</v>
      </c>
      <c r="V131" s="154">
        <f t="shared" si="15"/>
        <v>0</v>
      </c>
      <c r="W131" s="154"/>
      <c r="X131" s="154" t="s">
        <v>608</v>
      </c>
      <c r="Y131" s="154" t="s">
        <v>282</v>
      </c>
      <c r="Z131" s="144"/>
      <c r="AA131" s="144"/>
      <c r="AB131" s="144"/>
      <c r="AC131" s="144"/>
      <c r="AD131" s="144"/>
      <c r="AE131" s="144"/>
      <c r="AF131" s="144"/>
      <c r="AG131" s="144" t="s">
        <v>1254</v>
      </c>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row>
    <row r="132" spans="1:60" outlineLevel="1" x14ac:dyDescent="0.25">
      <c r="A132" s="173">
        <v>70</v>
      </c>
      <c r="B132" s="174" t="s">
        <v>1607</v>
      </c>
      <c r="C132" s="183" t="s">
        <v>1608</v>
      </c>
      <c r="D132" s="175" t="s">
        <v>340</v>
      </c>
      <c r="E132" s="176">
        <v>20</v>
      </c>
      <c r="F132" s="177">
        <f t="shared" si="8"/>
        <v>0</v>
      </c>
      <c r="G132" s="177">
        <f t="shared" si="9"/>
        <v>0</v>
      </c>
      <c r="H132" s="178"/>
      <c r="I132" s="177">
        <f t="shared" si="10"/>
        <v>0</v>
      </c>
      <c r="J132" s="178"/>
      <c r="K132" s="179">
        <f t="shared" si="11"/>
        <v>0</v>
      </c>
      <c r="L132" s="154">
        <v>21</v>
      </c>
      <c r="M132" s="154">
        <f t="shared" si="12"/>
        <v>0</v>
      </c>
      <c r="N132" s="153">
        <v>0</v>
      </c>
      <c r="O132" s="153">
        <f t="shared" si="13"/>
        <v>0</v>
      </c>
      <c r="P132" s="153">
        <v>0</v>
      </c>
      <c r="Q132" s="153">
        <f t="shared" si="14"/>
        <v>0</v>
      </c>
      <c r="R132" s="154"/>
      <c r="S132" s="154" t="s">
        <v>1258</v>
      </c>
      <c r="T132" s="154" t="s">
        <v>1258</v>
      </c>
      <c r="U132" s="154">
        <v>9.0670000000000001E-2</v>
      </c>
      <c r="V132" s="154">
        <f t="shared" si="15"/>
        <v>1.81</v>
      </c>
      <c r="W132" s="154"/>
      <c r="X132" s="154" t="s">
        <v>281</v>
      </c>
      <c r="Y132" s="154" t="s">
        <v>282</v>
      </c>
      <c r="Z132" s="144"/>
      <c r="AA132" s="144"/>
      <c r="AB132" s="144"/>
      <c r="AC132" s="144"/>
      <c r="AD132" s="144"/>
      <c r="AE132" s="144"/>
      <c r="AF132" s="144"/>
      <c r="AG132" s="144" t="s">
        <v>1263</v>
      </c>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row>
    <row r="133" spans="1:60" outlineLevel="1" x14ac:dyDescent="0.25">
      <c r="A133" s="173">
        <v>71</v>
      </c>
      <c r="B133" s="174" t="s">
        <v>1858</v>
      </c>
      <c r="C133" s="183" t="s">
        <v>1859</v>
      </c>
      <c r="D133" s="175" t="s">
        <v>340</v>
      </c>
      <c r="E133" s="176">
        <v>20</v>
      </c>
      <c r="F133" s="177">
        <f t="shared" si="8"/>
        <v>0</v>
      </c>
      <c r="G133" s="177">
        <f t="shared" si="9"/>
        <v>0</v>
      </c>
      <c r="H133" s="178"/>
      <c r="I133" s="177">
        <f t="shared" si="10"/>
        <v>0</v>
      </c>
      <c r="J133" s="178"/>
      <c r="K133" s="179">
        <f t="shared" si="11"/>
        <v>0</v>
      </c>
      <c r="L133" s="154">
        <v>21</v>
      </c>
      <c r="M133" s="154">
        <f t="shared" si="12"/>
        <v>0</v>
      </c>
      <c r="N133" s="153">
        <v>0</v>
      </c>
      <c r="O133" s="153">
        <f t="shared" si="13"/>
        <v>0</v>
      </c>
      <c r="P133" s="153">
        <v>0</v>
      </c>
      <c r="Q133" s="153">
        <f t="shared" si="14"/>
        <v>0</v>
      </c>
      <c r="R133" s="154" t="s">
        <v>1257</v>
      </c>
      <c r="S133" s="154" t="s">
        <v>1258</v>
      </c>
      <c r="T133" s="154" t="s">
        <v>1258</v>
      </c>
      <c r="U133" s="154">
        <v>0</v>
      </c>
      <c r="V133" s="154">
        <f t="shared" si="15"/>
        <v>0</v>
      </c>
      <c r="W133" s="154"/>
      <c r="X133" s="154" t="s">
        <v>608</v>
      </c>
      <c r="Y133" s="154" t="s">
        <v>282</v>
      </c>
      <c r="Z133" s="144"/>
      <c r="AA133" s="144"/>
      <c r="AB133" s="144"/>
      <c r="AC133" s="144"/>
      <c r="AD133" s="144"/>
      <c r="AE133" s="144"/>
      <c r="AF133" s="144"/>
      <c r="AG133" s="144" t="s">
        <v>1254</v>
      </c>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row>
    <row r="134" spans="1:60" outlineLevel="1" x14ac:dyDescent="0.25">
      <c r="A134" s="173">
        <v>72</v>
      </c>
      <c r="B134" s="174" t="s">
        <v>1860</v>
      </c>
      <c r="C134" s="183" t="s">
        <v>1861</v>
      </c>
      <c r="D134" s="175" t="s">
        <v>408</v>
      </c>
      <c r="E134" s="176">
        <v>2</v>
      </c>
      <c r="F134" s="177">
        <f t="shared" si="8"/>
        <v>0</v>
      </c>
      <c r="G134" s="177">
        <f t="shared" si="9"/>
        <v>0</v>
      </c>
      <c r="H134" s="178"/>
      <c r="I134" s="177">
        <f t="shared" si="10"/>
        <v>0</v>
      </c>
      <c r="J134" s="178"/>
      <c r="K134" s="179">
        <f t="shared" si="11"/>
        <v>0</v>
      </c>
      <c r="L134" s="154">
        <v>21</v>
      </c>
      <c r="M134" s="154">
        <f t="shared" si="12"/>
        <v>0</v>
      </c>
      <c r="N134" s="153">
        <v>0</v>
      </c>
      <c r="O134" s="153">
        <f t="shared" si="13"/>
        <v>0</v>
      </c>
      <c r="P134" s="153">
        <v>0</v>
      </c>
      <c r="Q134" s="153">
        <f t="shared" si="14"/>
        <v>0</v>
      </c>
      <c r="R134" s="154" t="s">
        <v>1257</v>
      </c>
      <c r="S134" s="154" t="s">
        <v>1258</v>
      </c>
      <c r="T134" s="154" t="s">
        <v>1258</v>
      </c>
      <c r="U134" s="154">
        <v>0</v>
      </c>
      <c r="V134" s="154">
        <f t="shared" si="15"/>
        <v>0</v>
      </c>
      <c r="W134" s="154"/>
      <c r="X134" s="154" t="s">
        <v>608</v>
      </c>
      <c r="Y134" s="154" t="s">
        <v>282</v>
      </c>
      <c r="Z134" s="144"/>
      <c r="AA134" s="144"/>
      <c r="AB134" s="144"/>
      <c r="AC134" s="144"/>
      <c r="AD134" s="144"/>
      <c r="AE134" s="144"/>
      <c r="AF134" s="144"/>
      <c r="AG134" s="144" t="s">
        <v>1254</v>
      </c>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row>
    <row r="135" spans="1:60" outlineLevel="1" x14ac:dyDescent="0.25">
      <c r="A135" s="173">
        <v>73</v>
      </c>
      <c r="B135" s="174" t="s">
        <v>1611</v>
      </c>
      <c r="C135" s="183" t="s">
        <v>1612</v>
      </c>
      <c r="D135" s="175" t="s">
        <v>340</v>
      </c>
      <c r="E135" s="176">
        <v>20</v>
      </c>
      <c r="F135" s="177">
        <f t="shared" si="8"/>
        <v>0</v>
      </c>
      <c r="G135" s="177">
        <f t="shared" si="9"/>
        <v>0</v>
      </c>
      <c r="H135" s="178"/>
      <c r="I135" s="177">
        <f t="shared" si="10"/>
        <v>0</v>
      </c>
      <c r="J135" s="178"/>
      <c r="K135" s="179">
        <f t="shared" si="11"/>
        <v>0</v>
      </c>
      <c r="L135" s="154">
        <v>21</v>
      </c>
      <c r="M135" s="154">
        <f t="shared" si="12"/>
        <v>0</v>
      </c>
      <c r="N135" s="153">
        <v>0</v>
      </c>
      <c r="O135" s="153">
        <f t="shared" si="13"/>
        <v>0</v>
      </c>
      <c r="P135" s="153">
        <v>0</v>
      </c>
      <c r="Q135" s="153">
        <f t="shared" si="14"/>
        <v>0</v>
      </c>
      <c r="R135" s="154"/>
      <c r="S135" s="154" t="s">
        <v>1258</v>
      </c>
      <c r="T135" s="154" t="s">
        <v>1258</v>
      </c>
      <c r="U135" s="154">
        <v>0.11600000000000001</v>
      </c>
      <c r="V135" s="154">
        <f t="shared" si="15"/>
        <v>2.3199999999999998</v>
      </c>
      <c r="W135" s="154"/>
      <c r="X135" s="154" t="s">
        <v>281</v>
      </c>
      <c r="Y135" s="154" t="s">
        <v>282</v>
      </c>
      <c r="Z135" s="144"/>
      <c r="AA135" s="144"/>
      <c r="AB135" s="144"/>
      <c r="AC135" s="144"/>
      <c r="AD135" s="144"/>
      <c r="AE135" s="144"/>
      <c r="AF135" s="144"/>
      <c r="AG135" s="144" t="s">
        <v>1263</v>
      </c>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row>
    <row r="136" spans="1:60" outlineLevel="1" x14ac:dyDescent="0.25">
      <c r="A136" s="173">
        <v>74</v>
      </c>
      <c r="B136" s="174" t="s">
        <v>1862</v>
      </c>
      <c r="C136" s="183" t="s">
        <v>1863</v>
      </c>
      <c r="D136" s="175" t="s">
        <v>489</v>
      </c>
      <c r="E136" s="176">
        <v>13</v>
      </c>
      <c r="F136" s="177">
        <f t="shared" si="8"/>
        <v>0</v>
      </c>
      <c r="G136" s="177">
        <f t="shared" si="9"/>
        <v>0</v>
      </c>
      <c r="H136" s="178"/>
      <c r="I136" s="177">
        <f t="shared" si="10"/>
        <v>0</v>
      </c>
      <c r="J136" s="178"/>
      <c r="K136" s="179">
        <f t="shared" si="11"/>
        <v>0</v>
      </c>
      <c r="L136" s="154">
        <v>21</v>
      </c>
      <c r="M136" s="154">
        <f t="shared" si="12"/>
        <v>0</v>
      </c>
      <c r="N136" s="153">
        <v>0</v>
      </c>
      <c r="O136" s="153">
        <f t="shared" si="13"/>
        <v>0</v>
      </c>
      <c r="P136" s="153">
        <v>0</v>
      </c>
      <c r="Q136" s="153">
        <f t="shared" si="14"/>
        <v>0</v>
      </c>
      <c r="R136" s="154"/>
      <c r="S136" s="154" t="s">
        <v>279</v>
      </c>
      <c r="T136" s="154" t="s">
        <v>280</v>
      </c>
      <c r="U136" s="154">
        <v>0</v>
      </c>
      <c r="V136" s="154">
        <f t="shared" si="15"/>
        <v>0</v>
      </c>
      <c r="W136" s="154"/>
      <c r="X136" s="154" t="s">
        <v>608</v>
      </c>
      <c r="Y136" s="154" t="s">
        <v>282</v>
      </c>
      <c r="Z136" s="144"/>
      <c r="AA136" s="144"/>
      <c r="AB136" s="144"/>
      <c r="AC136" s="144"/>
      <c r="AD136" s="144"/>
      <c r="AE136" s="144"/>
      <c r="AF136" s="144"/>
      <c r="AG136" s="144" t="s">
        <v>1254</v>
      </c>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row>
    <row r="137" spans="1:60" outlineLevel="1" x14ac:dyDescent="0.25">
      <c r="A137" s="173">
        <v>75</v>
      </c>
      <c r="B137" s="174" t="s">
        <v>1864</v>
      </c>
      <c r="C137" s="183" t="s">
        <v>1865</v>
      </c>
      <c r="D137" s="175" t="s">
        <v>408</v>
      </c>
      <c r="E137" s="176">
        <v>13</v>
      </c>
      <c r="F137" s="177">
        <f t="shared" si="8"/>
        <v>0</v>
      </c>
      <c r="G137" s="177">
        <f t="shared" si="9"/>
        <v>0</v>
      </c>
      <c r="H137" s="178"/>
      <c r="I137" s="177">
        <f t="shared" si="10"/>
        <v>0</v>
      </c>
      <c r="J137" s="178"/>
      <c r="K137" s="179">
        <f t="shared" si="11"/>
        <v>0</v>
      </c>
      <c r="L137" s="154">
        <v>21</v>
      </c>
      <c r="M137" s="154">
        <f t="shared" si="12"/>
        <v>0</v>
      </c>
      <c r="N137" s="153">
        <v>0</v>
      </c>
      <c r="O137" s="153">
        <f t="shared" si="13"/>
        <v>0</v>
      </c>
      <c r="P137" s="153">
        <v>0</v>
      </c>
      <c r="Q137" s="153">
        <f t="shared" si="14"/>
        <v>0</v>
      </c>
      <c r="R137" s="154"/>
      <c r="S137" s="154" t="s">
        <v>279</v>
      </c>
      <c r="T137" s="154" t="s">
        <v>280</v>
      </c>
      <c r="U137" s="154">
        <v>4.2999999999999997E-2</v>
      </c>
      <c r="V137" s="154">
        <f t="shared" si="15"/>
        <v>0.56000000000000005</v>
      </c>
      <c r="W137" s="154"/>
      <c r="X137" s="154" t="s">
        <v>281</v>
      </c>
      <c r="Y137" s="154" t="s">
        <v>282</v>
      </c>
      <c r="Z137" s="144"/>
      <c r="AA137" s="144"/>
      <c r="AB137" s="144"/>
      <c r="AC137" s="144"/>
      <c r="AD137" s="144"/>
      <c r="AE137" s="144"/>
      <c r="AF137" s="144"/>
      <c r="AG137" s="144" t="s">
        <v>1263</v>
      </c>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row>
    <row r="138" spans="1:60" outlineLevel="1" x14ac:dyDescent="0.25">
      <c r="A138" s="173">
        <v>76</v>
      </c>
      <c r="B138" s="174" t="s">
        <v>1866</v>
      </c>
      <c r="C138" s="183" t="s">
        <v>1867</v>
      </c>
      <c r="D138" s="175" t="s">
        <v>1478</v>
      </c>
      <c r="E138" s="176">
        <v>1</v>
      </c>
      <c r="F138" s="177">
        <f t="shared" ref="F138:F169" si="16">H138+J138</f>
        <v>0</v>
      </c>
      <c r="G138" s="177">
        <f t="shared" ref="G138:G169" si="17">ROUND(E138*F138,2)</f>
        <v>0</v>
      </c>
      <c r="H138" s="178"/>
      <c r="I138" s="177">
        <f t="shared" ref="I138:I169" si="18">ROUND(E138*H138,2)</f>
        <v>0</v>
      </c>
      <c r="J138" s="178"/>
      <c r="K138" s="179">
        <f t="shared" ref="K138:K169" si="19">ROUND(E138*J138,2)</f>
        <v>0</v>
      </c>
      <c r="L138" s="154">
        <v>21</v>
      </c>
      <c r="M138" s="154">
        <f t="shared" ref="M138:M169" si="20">G138*(1+L138/100)</f>
        <v>0</v>
      </c>
      <c r="N138" s="153">
        <v>0</v>
      </c>
      <c r="O138" s="153">
        <f t="shared" ref="O138:O169" si="21">ROUND(E138*N138,2)</f>
        <v>0</v>
      </c>
      <c r="P138" s="153">
        <v>0</v>
      </c>
      <c r="Q138" s="153">
        <f t="shared" ref="Q138:Q169" si="22">ROUND(E138*P138,2)</f>
        <v>0</v>
      </c>
      <c r="R138" s="154" t="s">
        <v>1257</v>
      </c>
      <c r="S138" s="154" t="s">
        <v>1258</v>
      </c>
      <c r="T138" s="154" t="s">
        <v>1258</v>
      </c>
      <c r="U138" s="154">
        <v>0</v>
      </c>
      <c r="V138" s="154">
        <f t="shared" ref="V138:V169" si="23">ROUND(E138*U138,2)</f>
        <v>0</v>
      </c>
      <c r="W138" s="154"/>
      <c r="X138" s="154" t="s">
        <v>608</v>
      </c>
      <c r="Y138" s="154" t="s">
        <v>282</v>
      </c>
      <c r="Z138" s="144"/>
      <c r="AA138" s="144"/>
      <c r="AB138" s="144"/>
      <c r="AC138" s="144"/>
      <c r="AD138" s="144"/>
      <c r="AE138" s="144"/>
      <c r="AF138" s="144"/>
      <c r="AG138" s="144" t="s">
        <v>1254</v>
      </c>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row>
    <row r="139" spans="1:60" ht="20" outlineLevel="1" x14ac:dyDescent="0.25">
      <c r="A139" s="173">
        <v>77</v>
      </c>
      <c r="B139" s="174" t="s">
        <v>1564</v>
      </c>
      <c r="C139" s="183" t="s">
        <v>1565</v>
      </c>
      <c r="D139" s="175" t="s">
        <v>1478</v>
      </c>
      <c r="E139" s="176">
        <v>2</v>
      </c>
      <c r="F139" s="177">
        <f t="shared" si="16"/>
        <v>0</v>
      </c>
      <c r="G139" s="177">
        <f t="shared" si="17"/>
        <v>0</v>
      </c>
      <c r="H139" s="178"/>
      <c r="I139" s="177">
        <f t="shared" si="18"/>
        <v>0</v>
      </c>
      <c r="J139" s="178"/>
      <c r="K139" s="179">
        <f t="shared" si="19"/>
        <v>0</v>
      </c>
      <c r="L139" s="154">
        <v>21</v>
      </c>
      <c r="M139" s="154">
        <f t="shared" si="20"/>
        <v>0</v>
      </c>
      <c r="N139" s="153">
        <v>0</v>
      </c>
      <c r="O139" s="153">
        <f t="shared" si="21"/>
        <v>0</v>
      </c>
      <c r="P139" s="153">
        <v>0</v>
      </c>
      <c r="Q139" s="153">
        <f t="shared" si="22"/>
        <v>0</v>
      </c>
      <c r="R139" s="154" t="s">
        <v>1257</v>
      </c>
      <c r="S139" s="154" t="s">
        <v>1258</v>
      </c>
      <c r="T139" s="154" t="s">
        <v>1258</v>
      </c>
      <c r="U139" s="154">
        <v>0</v>
      </c>
      <c r="V139" s="154">
        <f t="shared" si="23"/>
        <v>0</v>
      </c>
      <c r="W139" s="154"/>
      <c r="X139" s="154" t="s">
        <v>608</v>
      </c>
      <c r="Y139" s="154" t="s">
        <v>282</v>
      </c>
      <c r="Z139" s="144"/>
      <c r="AA139" s="144"/>
      <c r="AB139" s="144"/>
      <c r="AC139" s="144"/>
      <c r="AD139" s="144"/>
      <c r="AE139" s="144"/>
      <c r="AF139" s="144"/>
      <c r="AG139" s="144" t="s">
        <v>1254</v>
      </c>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row>
    <row r="140" spans="1:60" outlineLevel="1" x14ac:dyDescent="0.25">
      <c r="A140" s="173">
        <v>78</v>
      </c>
      <c r="B140" s="174" t="s">
        <v>1562</v>
      </c>
      <c r="C140" s="183" t="s">
        <v>1563</v>
      </c>
      <c r="D140" s="175" t="s">
        <v>489</v>
      </c>
      <c r="E140" s="176">
        <v>50</v>
      </c>
      <c r="F140" s="177">
        <f t="shared" si="16"/>
        <v>0</v>
      </c>
      <c r="G140" s="177">
        <f t="shared" si="17"/>
        <v>0</v>
      </c>
      <c r="H140" s="178"/>
      <c r="I140" s="177">
        <f t="shared" si="18"/>
        <v>0</v>
      </c>
      <c r="J140" s="178"/>
      <c r="K140" s="179">
        <f t="shared" si="19"/>
        <v>0</v>
      </c>
      <c r="L140" s="154">
        <v>21</v>
      </c>
      <c r="M140" s="154">
        <f t="shared" si="20"/>
        <v>0</v>
      </c>
      <c r="N140" s="153">
        <v>0</v>
      </c>
      <c r="O140" s="153">
        <f t="shared" si="21"/>
        <v>0</v>
      </c>
      <c r="P140" s="153">
        <v>0</v>
      </c>
      <c r="Q140" s="153">
        <f t="shared" si="22"/>
        <v>0</v>
      </c>
      <c r="R140" s="154"/>
      <c r="S140" s="154" t="s">
        <v>279</v>
      </c>
      <c r="T140" s="154" t="s">
        <v>280</v>
      </c>
      <c r="U140" s="154">
        <v>0</v>
      </c>
      <c r="V140" s="154">
        <f t="shared" si="23"/>
        <v>0</v>
      </c>
      <c r="W140" s="154"/>
      <c r="X140" s="154" t="s">
        <v>608</v>
      </c>
      <c r="Y140" s="154" t="s">
        <v>282</v>
      </c>
      <c r="Z140" s="144"/>
      <c r="AA140" s="144"/>
      <c r="AB140" s="144"/>
      <c r="AC140" s="144"/>
      <c r="AD140" s="144"/>
      <c r="AE140" s="144"/>
      <c r="AF140" s="144"/>
      <c r="AG140" s="144" t="s">
        <v>1254</v>
      </c>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row>
    <row r="141" spans="1:60" outlineLevel="1" x14ac:dyDescent="0.25">
      <c r="A141" s="173">
        <v>79</v>
      </c>
      <c r="B141" s="174" t="s">
        <v>1566</v>
      </c>
      <c r="C141" s="183" t="s">
        <v>1567</v>
      </c>
      <c r="D141" s="175" t="s">
        <v>1478</v>
      </c>
      <c r="E141" s="176">
        <v>3</v>
      </c>
      <c r="F141" s="177">
        <f t="shared" si="16"/>
        <v>0</v>
      </c>
      <c r="G141" s="177">
        <f t="shared" si="17"/>
        <v>0</v>
      </c>
      <c r="H141" s="178"/>
      <c r="I141" s="177">
        <f t="shared" si="18"/>
        <v>0</v>
      </c>
      <c r="J141" s="178"/>
      <c r="K141" s="179">
        <f t="shared" si="19"/>
        <v>0</v>
      </c>
      <c r="L141" s="154">
        <v>21</v>
      </c>
      <c r="M141" s="154">
        <f t="shared" si="20"/>
        <v>0</v>
      </c>
      <c r="N141" s="153">
        <v>0</v>
      </c>
      <c r="O141" s="153">
        <f t="shared" si="21"/>
        <v>0</v>
      </c>
      <c r="P141" s="153">
        <v>0</v>
      </c>
      <c r="Q141" s="153">
        <f t="shared" si="22"/>
        <v>0</v>
      </c>
      <c r="R141" s="154" t="s">
        <v>1257</v>
      </c>
      <c r="S141" s="154" t="s">
        <v>1258</v>
      </c>
      <c r="T141" s="154" t="s">
        <v>1258</v>
      </c>
      <c r="U141" s="154">
        <v>0</v>
      </c>
      <c r="V141" s="154">
        <f t="shared" si="23"/>
        <v>0</v>
      </c>
      <c r="W141" s="154"/>
      <c r="X141" s="154" t="s">
        <v>608</v>
      </c>
      <c r="Y141" s="154" t="s">
        <v>282</v>
      </c>
      <c r="Z141" s="144"/>
      <c r="AA141" s="144"/>
      <c r="AB141" s="144"/>
      <c r="AC141" s="144"/>
      <c r="AD141" s="144"/>
      <c r="AE141" s="144"/>
      <c r="AF141" s="144"/>
      <c r="AG141" s="144" t="s">
        <v>1254</v>
      </c>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row>
    <row r="142" spans="1:60" ht="20" outlineLevel="1" x14ac:dyDescent="0.25">
      <c r="A142" s="173">
        <v>80</v>
      </c>
      <c r="B142" s="174" t="s">
        <v>1868</v>
      </c>
      <c r="C142" s="183" t="s">
        <v>1869</v>
      </c>
      <c r="D142" s="175" t="s">
        <v>489</v>
      </c>
      <c r="E142" s="176">
        <v>5</v>
      </c>
      <c r="F142" s="177">
        <f t="shared" si="16"/>
        <v>0</v>
      </c>
      <c r="G142" s="177">
        <f t="shared" si="17"/>
        <v>0</v>
      </c>
      <c r="H142" s="178"/>
      <c r="I142" s="177">
        <f t="shared" si="18"/>
        <v>0</v>
      </c>
      <c r="J142" s="178"/>
      <c r="K142" s="179">
        <f t="shared" si="19"/>
        <v>0</v>
      </c>
      <c r="L142" s="154">
        <v>21</v>
      </c>
      <c r="M142" s="154">
        <f t="shared" si="20"/>
        <v>0</v>
      </c>
      <c r="N142" s="153">
        <v>0</v>
      </c>
      <c r="O142" s="153">
        <f t="shared" si="21"/>
        <v>0</v>
      </c>
      <c r="P142" s="153">
        <v>0</v>
      </c>
      <c r="Q142" s="153">
        <f t="shared" si="22"/>
        <v>0</v>
      </c>
      <c r="R142" s="154"/>
      <c r="S142" s="154" t="s">
        <v>279</v>
      </c>
      <c r="T142" s="154" t="s">
        <v>280</v>
      </c>
      <c r="U142" s="154">
        <v>0</v>
      </c>
      <c r="V142" s="154">
        <f t="shared" si="23"/>
        <v>0</v>
      </c>
      <c r="W142" s="154"/>
      <c r="X142" s="154" t="s">
        <v>608</v>
      </c>
      <c r="Y142" s="154" t="s">
        <v>282</v>
      </c>
      <c r="Z142" s="144"/>
      <c r="AA142" s="144"/>
      <c r="AB142" s="144"/>
      <c r="AC142" s="144"/>
      <c r="AD142" s="144"/>
      <c r="AE142" s="144"/>
      <c r="AF142" s="144"/>
      <c r="AG142" s="144" t="s">
        <v>1254</v>
      </c>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row>
    <row r="143" spans="1:60" outlineLevel="1" x14ac:dyDescent="0.25">
      <c r="A143" s="173">
        <v>81</v>
      </c>
      <c r="B143" s="174" t="s">
        <v>1870</v>
      </c>
      <c r="C143" s="183" t="s">
        <v>1871</v>
      </c>
      <c r="D143" s="175" t="s">
        <v>489</v>
      </c>
      <c r="E143" s="176">
        <v>5</v>
      </c>
      <c r="F143" s="177">
        <f t="shared" si="16"/>
        <v>0</v>
      </c>
      <c r="G143" s="177">
        <f t="shared" si="17"/>
        <v>0</v>
      </c>
      <c r="H143" s="178"/>
      <c r="I143" s="177">
        <f t="shared" si="18"/>
        <v>0</v>
      </c>
      <c r="J143" s="178"/>
      <c r="K143" s="179">
        <f t="shared" si="19"/>
        <v>0</v>
      </c>
      <c r="L143" s="154">
        <v>21</v>
      </c>
      <c r="M143" s="154">
        <f t="shared" si="20"/>
        <v>0</v>
      </c>
      <c r="N143" s="153">
        <v>0</v>
      </c>
      <c r="O143" s="153">
        <f t="shared" si="21"/>
        <v>0</v>
      </c>
      <c r="P143" s="153">
        <v>0</v>
      </c>
      <c r="Q143" s="153">
        <f t="shared" si="22"/>
        <v>0</v>
      </c>
      <c r="R143" s="154"/>
      <c r="S143" s="154" t="s">
        <v>279</v>
      </c>
      <c r="T143" s="154" t="s">
        <v>280</v>
      </c>
      <c r="U143" s="154">
        <v>0</v>
      </c>
      <c r="V143" s="154">
        <f t="shared" si="23"/>
        <v>0</v>
      </c>
      <c r="W143" s="154"/>
      <c r="X143" s="154" t="s">
        <v>608</v>
      </c>
      <c r="Y143" s="154" t="s">
        <v>282</v>
      </c>
      <c r="Z143" s="144"/>
      <c r="AA143" s="144"/>
      <c r="AB143" s="144"/>
      <c r="AC143" s="144"/>
      <c r="AD143" s="144"/>
      <c r="AE143" s="144"/>
      <c r="AF143" s="144"/>
      <c r="AG143" s="144" t="s">
        <v>1254</v>
      </c>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row>
    <row r="144" spans="1:60" outlineLevel="1" x14ac:dyDescent="0.25">
      <c r="A144" s="173">
        <v>82</v>
      </c>
      <c r="B144" s="174" t="s">
        <v>1872</v>
      </c>
      <c r="C144" s="183" t="s">
        <v>1873</v>
      </c>
      <c r="D144" s="175" t="s">
        <v>408</v>
      </c>
      <c r="E144" s="176">
        <v>5</v>
      </c>
      <c r="F144" s="177">
        <f t="shared" si="16"/>
        <v>0</v>
      </c>
      <c r="G144" s="177">
        <f t="shared" si="17"/>
        <v>0</v>
      </c>
      <c r="H144" s="178"/>
      <c r="I144" s="177">
        <f t="shared" si="18"/>
        <v>0</v>
      </c>
      <c r="J144" s="178"/>
      <c r="K144" s="179">
        <f t="shared" si="19"/>
        <v>0</v>
      </c>
      <c r="L144" s="154">
        <v>21</v>
      </c>
      <c r="M144" s="154">
        <f t="shared" si="20"/>
        <v>0</v>
      </c>
      <c r="N144" s="153">
        <v>0</v>
      </c>
      <c r="O144" s="153">
        <f t="shared" si="21"/>
        <v>0</v>
      </c>
      <c r="P144" s="153">
        <v>0</v>
      </c>
      <c r="Q144" s="153">
        <f t="shared" si="22"/>
        <v>0</v>
      </c>
      <c r="R144" s="154" t="s">
        <v>1257</v>
      </c>
      <c r="S144" s="154" t="s">
        <v>1258</v>
      </c>
      <c r="T144" s="154" t="s">
        <v>1258</v>
      </c>
      <c r="U144" s="154">
        <v>0</v>
      </c>
      <c r="V144" s="154">
        <f t="shared" si="23"/>
        <v>0</v>
      </c>
      <c r="W144" s="154"/>
      <c r="X144" s="154" t="s">
        <v>608</v>
      </c>
      <c r="Y144" s="154" t="s">
        <v>282</v>
      </c>
      <c r="Z144" s="144"/>
      <c r="AA144" s="144"/>
      <c r="AB144" s="144"/>
      <c r="AC144" s="144"/>
      <c r="AD144" s="144"/>
      <c r="AE144" s="144"/>
      <c r="AF144" s="144"/>
      <c r="AG144" s="144" t="s">
        <v>1254</v>
      </c>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row>
    <row r="145" spans="1:60" outlineLevel="1" x14ac:dyDescent="0.25">
      <c r="A145" s="173">
        <v>83</v>
      </c>
      <c r="B145" s="174" t="s">
        <v>1874</v>
      </c>
      <c r="C145" s="183" t="s">
        <v>1875</v>
      </c>
      <c r="D145" s="175" t="s">
        <v>408</v>
      </c>
      <c r="E145" s="176">
        <v>5</v>
      </c>
      <c r="F145" s="177">
        <f t="shared" si="16"/>
        <v>0</v>
      </c>
      <c r="G145" s="177">
        <f t="shared" si="17"/>
        <v>0</v>
      </c>
      <c r="H145" s="178"/>
      <c r="I145" s="177">
        <f t="shared" si="18"/>
        <v>0</v>
      </c>
      <c r="J145" s="178"/>
      <c r="K145" s="179">
        <f t="shared" si="19"/>
        <v>0</v>
      </c>
      <c r="L145" s="154">
        <v>21</v>
      </c>
      <c r="M145" s="154">
        <f t="shared" si="20"/>
        <v>0</v>
      </c>
      <c r="N145" s="153">
        <v>0</v>
      </c>
      <c r="O145" s="153">
        <f t="shared" si="21"/>
        <v>0</v>
      </c>
      <c r="P145" s="153">
        <v>0</v>
      </c>
      <c r="Q145" s="153">
        <f t="shared" si="22"/>
        <v>0</v>
      </c>
      <c r="R145" s="154"/>
      <c r="S145" s="154" t="s">
        <v>279</v>
      </c>
      <c r="T145" s="154" t="s">
        <v>1344</v>
      </c>
      <c r="U145" s="154">
        <v>0.18167</v>
      </c>
      <c r="V145" s="154">
        <f t="shared" si="23"/>
        <v>0.91</v>
      </c>
      <c r="W145" s="154"/>
      <c r="X145" s="154" t="s">
        <v>281</v>
      </c>
      <c r="Y145" s="154" t="s">
        <v>282</v>
      </c>
      <c r="Z145" s="144"/>
      <c r="AA145" s="144"/>
      <c r="AB145" s="144"/>
      <c r="AC145" s="144"/>
      <c r="AD145" s="144"/>
      <c r="AE145" s="144"/>
      <c r="AF145" s="144"/>
      <c r="AG145" s="144" t="s">
        <v>1263</v>
      </c>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row>
    <row r="146" spans="1:60" outlineLevel="1" x14ac:dyDescent="0.25">
      <c r="A146" s="173">
        <v>84</v>
      </c>
      <c r="B146" s="174" t="s">
        <v>1876</v>
      </c>
      <c r="C146" s="183" t="s">
        <v>1877</v>
      </c>
      <c r="D146" s="175" t="s">
        <v>408</v>
      </c>
      <c r="E146" s="176">
        <v>5</v>
      </c>
      <c r="F146" s="177">
        <f t="shared" si="16"/>
        <v>0</v>
      </c>
      <c r="G146" s="177">
        <f t="shared" si="17"/>
        <v>0</v>
      </c>
      <c r="H146" s="178"/>
      <c r="I146" s="177">
        <f t="shared" si="18"/>
        <v>0</v>
      </c>
      <c r="J146" s="178"/>
      <c r="K146" s="179">
        <f t="shared" si="19"/>
        <v>0</v>
      </c>
      <c r="L146" s="154">
        <v>21</v>
      </c>
      <c r="M146" s="154">
        <f t="shared" si="20"/>
        <v>0</v>
      </c>
      <c r="N146" s="153">
        <v>0</v>
      </c>
      <c r="O146" s="153">
        <f t="shared" si="21"/>
        <v>0</v>
      </c>
      <c r="P146" s="153">
        <v>0</v>
      </c>
      <c r="Q146" s="153">
        <f t="shared" si="22"/>
        <v>0</v>
      </c>
      <c r="R146" s="154"/>
      <c r="S146" s="154" t="s">
        <v>1258</v>
      </c>
      <c r="T146" s="154" t="s">
        <v>1258</v>
      </c>
      <c r="U146" s="154">
        <v>0.14033000000000001</v>
      </c>
      <c r="V146" s="154">
        <f t="shared" si="23"/>
        <v>0.7</v>
      </c>
      <c r="W146" s="154"/>
      <c r="X146" s="154" t="s">
        <v>281</v>
      </c>
      <c r="Y146" s="154" t="s">
        <v>282</v>
      </c>
      <c r="Z146" s="144"/>
      <c r="AA146" s="144"/>
      <c r="AB146" s="144"/>
      <c r="AC146" s="144"/>
      <c r="AD146" s="144"/>
      <c r="AE146" s="144"/>
      <c r="AF146" s="144"/>
      <c r="AG146" s="144" t="s">
        <v>1263</v>
      </c>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row>
    <row r="147" spans="1:60" outlineLevel="1" x14ac:dyDescent="0.25">
      <c r="A147" s="173">
        <v>85</v>
      </c>
      <c r="B147" s="174" t="s">
        <v>1410</v>
      </c>
      <c r="C147" s="183" t="s">
        <v>1411</v>
      </c>
      <c r="D147" s="175" t="s">
        <v>408</v>
      </c>
      <c r="E147" s="176">
        <v>30</v>
      </c>
      <c r="F147" s="177">
        <f t="shared" si="16"/>
        <v>0</v>
      </c>
      <c r="G147" s="177">
        <f t="shared" si="17"/>
        <v>0</v>
      </c>
      <c r="H147" s="178"/>
      <c r="I147" s="177">
        <f t="shared" si="18"/>
        <v>0</v>
      </c>
      <c r="J147" s="178"/>
      <c r="K147" s="179">
        <f t="shared" si="19"/>
        <v>0</v>
      </c>
      <c r="L147" s="154">
        <v>21</v>
      </c>
      <c r="M147" s="154">
        <f t="shared" si="20"/>
        <v>0</v>
      </c>
      <c r="N147" s="153">
        <v>0</v>
      </c>
      <c r="O147" s="153">
        <f t="shared" si="21"/>
        <v>0</v>
      </c>
      <c r="P147" s="153">
        <v>0</v>
      </c>
      <c r="Q147" s="153">
        <f t="shared" si="22"/>
        <v>0</v>
      </c>
      <c r="R147" s="154"/>
      <c r="S147" s="154" t="s">
        <v>1258</v>
      </c>
      <c r="T147" s="154" t="s">
        <v>1258</v>
      </c>
      <c r="U147" s="154">
        <v>2.5170000000000001E-2</v>
      </c>
      <c r="V147" s="154">
        <f t="shared" si="23"/>
        <v>0.76</v>
      </c>
      <c r="W147" s="154"/>
      <c r="X147" s="154" t="s">
        <v>281</v>
      </c>
      <c r="Y147" s="154" t="s">
        <v>282</v>
      </c>
      <c r="Z147" s="144"/>
      <c r="AA147" s="144"/>
      <c r="AB147" s="144"/>
      <c r="AC147" s="144"/>
      <c r="AD147" s="144"/>
      <c r="AE147" s="144"/>
      <c r="AF147" s="144"/>
      <c r="AG147" s="144" t="s">
        <v>1263</v>
      </c>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row>
    <row r="148" spans="1:60" outlineLevel="1" x14ac:dyDescent="0.25">
      <c r="A148" s="173">
        <v>86</v>
      </c>
      <c r="B148" s="174" t="s">
        <v>1878</v>
      </c>
      <c r="C148" s="183" t="s">
        <v>1879</v>
      </c>
      <c r="D148" s="175" t="s">
        <v>408</v>
      </c>
      <c r="E148" s="176">
        <v>2</v>
      </c>
      <c r="F148" s="177">
        <f t="shared" si="16"/>
        <v>0</v>
      </c>
      <c r="G148" s="177">
        <f t="shared" si="17"/>
        <v>0</v>
      </c>
      <c r="H148" s="178"/>
      <c r="I148" s="177">
        <f t="shared" si="18"/>
        <v>0</v>
      </c>
      <c r="J148" s="178"/>
      <c r="K148" s="179">
        <f t="shared" si="19"/>
        <v>0</v>
      </c>
      <c r="L148" s="154">
        <v>21</v>
      </c>
      <c r="M148" s="154">
        <f t="shared" si="20"/>
        <v>0</v>
      </c>
      <c r="N148" s="153">
        <v>0</v>
      </c>
      <c r="O148" s="153">
        <f t="shared" si="21"/>
        <v>0</v>
      </c>
      <c r="P148" s="153">
        <v>0</v>
      </c>
      <c r="Q148" s="153">
        <f t="shared" si="22"/>
        <v>0</v>
      </c>
      <c r="R148" s="154"/>
      <c r="S148" s="154" t="s">
        <v>279</v>
      </c>
      <c r="T148" s="154" t="s">
        <v>280</v>
      </c>
      <c r="U148" s="154">
        <v>0</v>
      </c>
      <c r="V148" s="154">
        <f t="shared" si="23"/>
        <v>0</v>
      </c>
      <c r="W148" s="154"/>
      <c r="X148" s="154" t="s">
        <v>608</v>
      </c>
      <c r="Y148" s="154" t="s">
        <v>282</v>
      </c>
      <c r="Z148" s="144"/>
      <c r="AA148" s="144"/>
      <c r="AB148" s="144"/>
      <c r="AC148" s="144"/>
      <c r="AD148" s="144"/>
      <c r="AE148" s="144"/>
      <c r="AF148" s="144"/>
      <c r="AG148" s="144" t="s">
        <v>1254</v>
      </c>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row>
    <row r="149" spans="1:60" outlineLevel="1" x14ac:dyDescent="0.25">
      <c r="A149" s="173">
        <v>87</v>
      </c>
      <c r="B149" s="174" t="s">
        <v>1880</v>
      </c>
      <c r="C149" s="183" t="s">
        <v>1881</v>
      </c>
      <c r="D149" s="175" t="s">
        <v>408</v>
      </c>
      <c r="E149" s="176">
        <v>2</v>
      </c>
      <c r="F149" s="177">
        <f t="shared" si="16"/>
        <v>0</v>
      </c>
      <c r="G149" s="177">
        <f t="shared" si="17"/>
        <v>0</v>
      </c>
      <c r="H149" s="178"/>
      <c r="I149" s="177">
        <f t="shared" si="18"/>
        <v>0</v>
      </c>
      <c r="J149" s="178"/>
      <c r="K149" s="179">
        <f t="shared" si="19"/>
        <v>0</v>
      </c>
      <c r="L149" s="154">
        <v>21</v>
      </c>
      <c r="M149" s="154">
        <f t="shared" si="20"/>
        <v>0</v>
      </c>
      <c r="N149" s="153">
        <v>1E-4</v>
      </c>
      <c r="O149" s="153">
        <f t="shared" si="21"/>
        <v>0</v>
      </c>
      <c r="P149" s="153">
        <v>0</v>
      </c>
      <c r="Q149" s="153">
        <f t="shared" si="22"/>
        <v>0</v>
      </c>
      <c r="R149" s="154" t="s">
        <v>1257</v>
      </c>
      <c r="S149" s="154" t="s">
        <v>1258</v>
      </c>
      <c r="T149" s="154" t="s">
        <v>1258</v>
      </c>
      <c r="U149" s="154">
        <v>0</v>
      </c>
      <c r="V149" s="154">
        <f t="shared" si="23"/>
        <v>0</v>
      </c>
      <c r="W149" s="154"/>
      <c r="X149" s="154" t="s">
        <v>608</v>
      </c>
      <c r="Y149" s="154" t="s">
        <v>282</v>
      </c>
      <c r="Z149" s="144"/>
      <c r="AA149" s="144"/>
      <c r="AB149" s="144"/>
      <c r="AC149" s="144"/>
      <c r="AD149" s="144"/>
      <c r="AE149" s="144"/>
      <c r="AF149" s="144"/>
      <c r="AG149" s="144" t="s">
        <v>1254</v>
      </c>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row>
    <row r="150" spans="1:60" outlineLevel="1" x14ac:dyDescent="0.25">
      <c r="A150" s="173">
        <v>88</v>
      </c>
      <c r="B150" s="174" t="s">
        <v>1882</v>
      </c>
      <c r="C150" s="183" t="s">
        <v>1883</v>
      </c>
      <c r="D150" s="175" t="s">
        <v>408</v>
      </c>
      <c r="E150" s="176">
        <v>2</v>
      </c>
      <c r="F150" s="177">
        <f t="shared" si="16"/>
        <v>0</v>
      </c>
      <c r="G150" s="177">
        <f t="shared" si="17"/>
        <v>0</v>
      </c>
      <c r="H150" s="178"/>
      <c r="I150" s="177">
        <f t="shared" si="18"/>
        <v>0</v>
      </c>
      <c r="J150" s="178"/>
      <c r="K150" s="179">
        <f t="shared" si="19"/>
        <v>0</v>
      </c>
      <c r="L150" s="154">
        <v>21</v>
      </c>
      <c r="M150" s="154">
        <f t="shared" si="20"/>
        <v>0</v>
      </c>
      <c r="N150" s="153">
        <v>0</v>
      </c>
      <c r="O150" s="153">
        <f t="shared" si="21"/>
        <v>0</v>
      </c>
      <c r="P150" s="153">
        <v>0</v>
      </c>
      <c r="Q150" s="153">
        <f t="shared" si="22"/>
        <v>0</v>
      </c>
      <c r="R150" s="154"/>
      <c r="S150" s="154" t="s">
        <v>1258</v>
      </c>
      <c r="T150" s="154" t="s">
        <v>1258</v>
      </c>
      <c r="U150" s="154">
        <v>0.20166999999999999</v>
      </c>
      <c r="V150" s="154">
        <f t="shared" si="23"/>
        <v>0.4</v>
      </c>
      <c r="W150" s="154"/>
      <c r="X150" s="154" t="s">
        <v>281</v>
      </c>
      <c r="Y150" s="154" t="s">
        <v>282</v>
      </c>
      <c r="Z150" s="144"/>
      <c r="AA150" s="144"/>
      <c r="AB150" s="144"/>
      <c r="AC150" s="144"/>
      <c r="AD150" s="144"/>
      <c r="AE150" s="144"/>
      <c r="AF150" s="144"/>
      <c r="AG150" s="144" t="s">
        <v>1263</v>
      </c>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row>
    <row r="151" spans="1:60" outlineLevel="1" x14ac:dyDescent="0.25">
      <c r="A151" s="173">
        <v>89</v>
      </c>
      <c r="B151" s="174" t="s">
        <v>1884</v>
      </c>
      <c r="C151" s="183" t="s">
        <v>1885</v>
      </c>
      <c r="D151" s="175" t="s">
        <v>408</v>
      </c>
      <c r="E151" s="176">
        <v>1</v>
      </c>
      <c r="F151" s="177">
        <f t="shared" si="16"/>
        <v>0</v>
      </c>
      <c r="G151" s="177">
        <f t="shared" si="17"/>
        <v>0</v>
      </c>
      <c r="H151" s="178"/>
      <c r="I151" s="177">
        <f t="shared" si="18"/>
        <v>0</v>
      </c>
      <c r="J151" s="178"/>
      <c r="K151" s="179">
        <f t="shared" si="19"/>
        <v>0</v>
      </c>
      <c r="L151" s="154">
        <v>21</v>
      </c>
      <c r="M151" s="154">
        <f t="shared" si="20"/>
        <v>0</v>
      </c>
      <c r="N151" s="153">
        <v>3.0000000000000001E-5</v>
      </c>
      <c r="O151" s="153">
        <f t="shared" si="21"/>
        <v>0</v>
      </c>
      <c r="P151" s="153">
        <v>0</v>
      </c>
      <c r="Q151" s="153">
        <f t="shared" si="22"/>
        <v>0</v>
      </c>
      <c r="R151" s="154" t="s">
        <v>1257</v>
      </c>
      <c r="S151" s="154" t="s">
        <v>1258</v>
      </c>
      <c r="T151" s="154" t="s">
        <v>1258</v>
      </c>
      <c r="U151" s="154">
        <v>0</v>
      </c>
      <c r="V151" s="154">
        <f t="shared" si="23"/>
        <v>0</v>
      </c>
      <c r="W151" s="154"/>
      <c r="X151" s="154" t="s">
        <v>608</v>
      </c>
      <c r="Y151" s="154" t="s">
        <v>282</v>
      </c>
      <c r="Z151" s="144"/>
      <c r="AA151" s="144"/>
      <c r="AB151" s="144"/>
      <c r="AC151" s="144"/>
      <c r="AD151" s="144"/>
      <c r="AE151" s="144"/>
      <c r="AF151" s="144"/>
      <c r="AG151" s="144" t="s">
        <v>1254</v>
      </c>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row>
    <row r="152" spans="1:60" outlineLevel="1" x14ac:dyDescent="0.25">
      <c r="A152" s="173">
        <v>90</v>
      </c>
      <c r="B152" s="174" t="s">
        <v>1886</v>
      </c>
      <c r="C152" s="183" t="s">
        <v>1887</v>
      </c>
      <c r="D152" s="175" t="s">
        <v>408</v>
      </c>
      <c r="E152" s="176">
        <v>1</v>
      </c>
      <c r="F152" s="177">
        <f t="shared" si="16"/>
        <v>0</v>
      </c>
      <c r="G152" s="177">
        <f t="shared" si="17"/>
        <v>0</v>
      </c>
      <c r="H152" s="178"/>
      <c r="I152" s="177">
        <f t="shared" si="18"/>
        <v>0</v>
      </c>
      <c r="J152" s="178"/>
      <c r="K152" s="179">
        <f t="shared" si="19"/>
        <v>0</v>
      </c>
      <c r="L152" s="154">
        <v>21</v>
      </c>
      <c r="M152" s="154">
        <f t="shared" si="20"/>
        <v>0</v>
      </c>
      <c r="N152" s="153">
        <v>0</v>
      </c>
      <c r="O152" s="153">
        <f t="shared" si="21"/>
        <v>0</v>
      </c>
      <c r="P152" s="153">
        <v>5.0000000000000002E-5</v>
      </c>
      <c r="Q152" s="153">
        <f t="shared" si="22"/>
        <v>0</v>
      </c>
      <c r="R152" s="154"/>
      <c r="S152" s="154" t="s">
        <v>1258</v>
      </c>
      <c r="T152" s="154" t="s">
        <v>1258</v>
      </c>
      <c r="U152" s="154">
        <v>7.0000000000000007E-2</v>
      </c>
      <c r="V152" s="154">
        <f t="shared" si="23"/>
        <v>7.0000000000000007E-2</v>
      </c>
      <c r="W152" s="154"/>
      <c r="X152" s="154" t="s">
        <v>281</v>
      </c>
      <c r="Y152" s="154" t="s">
        <v>282</v>
      </c>
      <c r="Z152" s="144"/>
      <c r="AA152" s="144"/>
      <c r="AB152" s="144"/>
      <c r="AC152" s="144"/>
      <c r="AD152" s="144"/>
      <c r="AE152" s="144"/>
      <c r="AF152" s="144"/>
      <c r="AG152" s="144" t="s">
        <v>1263</v>
      </c>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row>
    <row r="153" spans="1:60" outlineLevel="1" x14ac:dyDescent="0.25">
      <c r="A153" s="173">
        <v>91</v>
      </c>
      <c r="B153" s="174" t="s">
        <v>1516</v>
      </c>
      <c r="C153" s="183" t="s">
        <v>1517</v>
      </c>
      <c r="D153" s="175" t="s">
        <v>408</v>
      </c>
      <c r="E153" s="176">
        <v>9</v>
      </c>
      <c r="F153" s="177">
        <f t="shared" si="16"/>
        <v>0</v>
      </c>
      <c r="G153" s="177">
        <f t="shared" si="17"/>
        <v>0</v>
      </c>
      <c r="H153" s="178"/>
      <c r="I153" s="177">
        <f t="shared" si="18"/>
        <v>0</v>
      </c>
      <c r="J153" s="178"/>
      <c r="K153" s="179">
        <f t="shared" si="19"/>
        <v>0</v>
      </c>
      <c r="L153" s="154">
        <v>21</v>
      </c>
      <c r="M153" s="154">
        <f t="shared" si="20"/>
        <v>0</v>
      </c>
      <c r="N153" s="153">
        <v>3.0000000000000001E-5</v>
      </c>
      <c r="O153" s="153">
        <f t="shared" si="21"/>
        <v>0</v>
      </c>
      <c r="P153" s="153">
        <v>0</v>
      </c>
      <c r="Q153" s="153">
        <f t="shared" si="22"/>
        <v>0</v>
      </c>
      <c r="R153" s="154" t="s">
        <v>1257</v>
      </c>
      <c r="S153" s="154" t="s">
        <v>1258</v>
      </c>
      <c r="T153" s="154" t="s">
        <v>1258</v>
      </c>
      <c r="U153" s="154">
        <v>0</v>
      </c>
      <c r="V153" s="154">
        <f t="shared" si="23"/>
        <v>0</v>
      </c>
      <c r="W153" s="154"/>
      <c r="X153" s="154" t="s">
        <v>608</v>
      </c>
      <c r="Y153" s="154" t="s">
        <v>282</v>
      </c>
      <c r="Z153" s="144"/>
      <c r="AA153" s="144"/>
      <c r="AB153" s="144"/>
      <c r="AC153" s="144"/>
      <c r="AD153" s="144"/>
      <c r="AE153" s="144"/>
      <c r="AF153" s="144"/>
      <c r="AG153" s="144" t="s">
        <v>1254</v>
      </c>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row>
    <row r="154" spans="1:60" outlineLevel="1" x14ac:dyDescent="0.25">
      <c r="A154" s="173">
        <v>92</v>
      </c>
      <c r="B154" s="174" t="s">
        <v>1518</v>
      </c>
      <c r="C154" s="183" t="s">
        <v>1519</v>
      </c>
      <c r="D154" s="175" t="s">
        <v>408</v>
      </c>
      <c r="E154" s="176">
        <v>8</v>
      </c>
      <c r="F154" s="177">
        <f t="shared" si="16"/>
        <v>0</v>
      </c>
      <c r="G154" s="177">
        <f t="shared" si="17"/>
        <v>0</v>
      </c>
      <c r="H154" s="178"/>
      <c r="I154" s="177">
        <f t="shared" si="18"/>
        <v>0</v>
      </c>
      <c r="J154" s="178"/>
      <c r="K154" s="179">
        <f t="shared" si="19"/>
        <v>0</v>
      </c>
      <c r="L154" s="154">
        <v>21</v>
      </c>
      <c r="M154" s="154">
        <f t="shared" si="20"/>
        <v>0</v>
      </c>
      <c r="N154" s="153">
        <v>4.0000000000000003E-5</v>
      </c>
      <c r="O154" s="153">
        <f t="shared" si="21"/>
        <v>0</v>
      </c>
      <c r="P154" s="153">
        <v>0</v>
      </c>
      <c r="Q154" s="153">
        <f t="shared" si="22"/>
        <v>0</v>
      </c>
      <c r="R154" s="154" t="s">
        <v>1257</v>
      </c>
      <c r="S154" s="154" t="s">
        <v>1258</v>
      </c>
      <c r="T154" s="154" t="s">
        <v>1258</v>
      </c>
      <c r="U154" s="154">
        <v>0</v>
      </c>
      <c r="V154" s="154">
        <f t="shared" si="23"/>
        <v>0</v>
      </c>
      <c r="W154" s="154"/>
      <c r="X154" s="154" t="s">
        <v>608</v>
      </c>
      <c r="Y154" s="154" t="s">
        <v>282</v>
      </c>
      <c r="Z154" s="144"/>
      <c r="AA154" s="144"/>
      <c r="AB154" s="144"/>
      <c r="AC154" s="144"/>
      <c r="AD154" s="144"/>
      <c r="AE154" s="144"/>
      <c r="AF154" s="144"/>
      <c r="AG154" s="144" t="s">
        <v>1254</v>
      </c>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row>
    <row r="155" spans="1:60" outlineLevel="1" x14ac:dyDescent="0.25">
      <c r="A155" s="173">
        <v>93</v>
      </c>
      <c r="B155" s="174" t="s">
        <v>1524</v>
      </c>
      <c r="C155" s="183" t="s">
        <v>1525</v>
      </c>
      <c r="D155" s="175" t="s">
        <v>408</v>
      </c>
      <c r="E155" s="176">
        <v>17</v>
      </c>
      <c r="F155" s="177">
        <f t="shared" si="16"/>
        <v>0</v>
      </c>
      <c r="G155" s="177">
        <f t="shared" si="17"/>
        <v>0</v>
      </c>
      <c r="H155" s="178"/>
      <c r="I155" s="177">
        <f t="shared" si="18"/>
        <v>0</v>
      </c>
      <c r="J155" s="178"/>
      <c r="K155" s="179">
        <f t="shared" si="19"/>
        <v>0</v>
      </c>
      <c r="L155" s="154">
        <v>21</v>
      </c>
      <c r="M155" s="154">
        <f t="shared" si="20"/>
        <v>0</v>
      </c>
      <c r="N155" s="153">
        <v>0</v>
      </c>
      <c r="O155" s="153">
        <f t="shared" si="21"/>
        <v>0</v>
      </c>
      <c r="P155" s="153">
        <v>4.0999999999999999E-4</v>
      </c>
      <c r="Q155" s="153">
        <f t="shared" si="22"/>
        <v>0.01</v>
      </c>
      <c r="R155" s="154"/>
      <c r="S155" s="154" t="s">
        <v>1258</v>
      </c>
      <c r="T155" s="154" t="s">
        <v>1258</v>
      </c>
      <c r="U155" s="154">
        <v>0.14499999999999999</v>
      </c>
      <c r="V155" s="154">
        <f t="shared" si="23"/>
        <v>2.4700000000000002</v>
      </c>
      <c r="W155" s="154"/>
      <c r="X155" s="154" t="s">
        <v>281</v>
      </c>
      <c r="Y155" s="154" t="s">
        <v>282</v>
      </c>
      <c r="Z155" s="144"/>
      <c r="AA155" s="144"/>
      <c r="AB155" s="144"/>
      <c r="AC155" s="144"/>
      <c r="AD155" s="144"/>
      <c r="AE155" s="144"/>
      <c r="AF155" s="144"/>
      <c r="AG155" s="144" t="s">
        <v>1263</v>
      </c>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row>
    <row r="156" spans="1:60" outlineLevel="1" x14ac:dyDescent="0.25">
      <c r="A156" s="173">
        <v>94</v>
      </c>
      <c r="B156" s="174" t="s">
        <v>1811</v>
      </c>
      <c r="C156" s="183" t="s">
        <v>1812</v>
      </c>
      <c r="D156" s="175" t="s">
        <v>408</v>
      </c>
      <c r="E156" s="176">
        <v>17</v>
      </c>
      <c r="F156" s="177">
        <f t="shared" si="16"/>
        <v>0</v>
      </c>
      <c r="G156" s="177">
        <f t="shared" si="17"/>
        <v>0</v>
      </c>
      <c r="H156" s="178"/>
      <c r="I156" s="177">
        <f t="shared" si="18"/>
        <v>0</v>
      </c>
      <c r="J156" s="178"/>
      <c r="K156" s="179">
        <f t="shared" si="19"/>
        <v>0</v>
      </c>
      <c r="L156" s="154">
        <v>21</v>
      </c>
      <c r="M156" s="154">
        <f t="shared" si="20"/>
        <v>0</v>
      </c>
      <c r="N156" s="153">
        <v>0</v>
      </c>
      <c r="O156" s="153">
        <f t="shared" si="21"/>
        <v>0</v>
      </c>
      <c r="P156" s="153">
        <v>0</v>
      </c>
      <c r="Q156" s="153">
        <f t="shared" si="22"/>
        <v>0</v>
      </c>
      <c r="R156" s="154"/>
      <c r="S156" s="154" t="s">
        <v>1258</v>
      </c>
      <c r="T156" s="154" t="s">
        <v>1258</v>
      </c>
      <c r="U156" s="154">
        <v>0.14130000000000001</v>
      </c>
      <c r="V156" s="154">
        <f t="shared" si="23"/>
        <v>2.4</v>
      </c>
      <c r="W156" s="154"/>
      <c r="X156" s="154" t="s">
        <v>281</v>
      </c>
      <c r="Y156" s="154" t="s">
        <v>282</v>
      </c>
      <c r="Z156" s="144"/>
      <c r="AA156" s="144"/>
      <c r="AB156" s="144"/>
      <c r="AC156" s="144"/>
      <c r="AD156" s="144"/>
      <c r="AE156" s="144"/>
      <c r="AF156" s="144"/>
      <c r="AG156" s="144" t="s">
        <v>1263</v>
      </c>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row>
    <row r="157" spans="1:60" outlineLevel="1" x14ac:dyDescent="0.25">
      <c r="A157" s="173">
        <v>95</v>
      </c>
      <c r="B157" s="174" t="s">
        <v>1536</v>
      </c>
      <c r="C157" s="183" t="s">
        <v>1537</v>
      </c>
      <c r="D157" s="175" t="s">
        <v>408</v>
      </c>
      <c r="E157" s="176">
        <v>8</v>
      </c>
      <c r="F157" s="177">
        <f t="shared" si="16"/>
        <v>0</v>
      </c>
      <c r="G157" s="177">
        <f t="shared" si="17"/>
        <v>0</v>
      </c>
      <c r="H157" s="178"/>
      <c r="I157" s="177">
        <f t="shared" si="18"/>
        <v>0</v>
      </c>
      <c r="J157" s="178"/>
      <c r="K157" s="179">
        <f t="shared" si="19"/>
        <v>0</v>
      </c>
      <c r="L157" s="154">
        <v>21</v>
      </c>
      <c r="M157" s="154">
        <f t="shared" si="20"/>
        <v>0</v>
      </c>
      <c r="N157" s="153">
        <v>0</v>
      </c>
      <c r="O157" s="153">
        <f t="shared" si="21"/>
        <v>0</v>
      </c>
      <c r="P157" s="153">
        <v>0</v>
      </c>
      <c r="Q157" s="153">
        <f t="shared" si="22"/>
        <v>0</v>
      </c>
      <c r="R157" s="154"/>
      <c r="S157" s="154" t="s">
        <v>1258</v>
      </c>
      <c r="T157" s="154" t="s">
        <v>1258</v>
      </c>
      <c r="U157" s="154">
        <v>2.3E-2</v>
      </c>
      <c r="V157" s="154">
        <f t="shared" si="23"/>
        <v>0.18</v>
      </c>
      <c r="W157" s="154"/>
      <c r="X157" s="154" t="s">
        <v>281</v>
      </c>
      <c r="Y157" s="154" t="s">
        <v>282</v>
      </c>
      <c r="Z157" s="144"/>
      <c r="AA157" s="144"/>
      <c r="AB157" s="144"/>
      <c r="AC157" s="144"/>
      <c r="AD157" s="144"/>
      <c r="AE157" s="144"/>
      <c r="AF157" s="144"/>
      <c r="AG157" s="144" t="s">
        <v>1263</v>
      </c>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row>
    <row r="158" spans="1:60" outlineLevel="1" x14ac:dyDescent="0.25">
      <c r="A158" s="173">
        <v>96</v>
      </c>
      <c r="B158" s="174" t="s">
        <v>1538</v>
      </c>
      <c r="C158" s="183" t="s">
        <v>1539</v>
      </c>
      <c r="D158" s="175" t="s">
        <v>408</v>
      </c>
      <c r="E158" s="176">
        <v>1</v>
      </c>
      <c r="F158" s="177">
        <f t="shared" si="16"/>
        <v>0</v>
      </c>
      <c r="G158" s="177">
        <f t="shared" si="17"/>
        <v>0</v>
      </c>
      <c r="H158" s="178"/>
      <c r="I158" s="177">
        <f t="shared" si="18"/>
        <v>0</v>
      </c>
      <c r="J158" s="178"/>
      <c r="K158" s="179">
        <f t="shared" si="19"/>
        <v>0</v>
      </c>
      <c r="L158" s="154">
        <v>21</v>
      </c>
      <c r="M158" s="154">
        <f t="shared" si="20"/>
        <v>0</v>
      </c>
      <c r="N158" s="153">
        <v>2.2000000000000001E-4</v>
      </c>
      <c r="O158" s="153">
        <f t="shared" si="21"/>
        <v>0</v>
      </c>
      <c r="P158" s="153">
        <v>0</v>
      </c>
      <c r="Q158" s="153">
        <f t="shared" si="22"/>
        <v>0</v>
      </c>
      <c r="R158" s="154" t="s">
        <v>1257</v>
      </c>
      <c r="S158" s="154" t="s">
        <v>1258</v>
      </c>
      <c r="T158" s="154" t="s">
        <v>1258</v>
      </c>
      <c r="U158" s="154">
        <v>0</v>
      </c>
      <c r="V158" s="154">
        <f t="shared" si="23"/>
        <v>0</v>
      </c>
      <c r="W158" s="154"/>
      <c r="X158" s="154" t="s">
        <v>608</v>
      </c>
      <c r="Y158" s="154" t="s">
        <v>282</v>
      </c>
      <c r="Z158" s="144"/>
      <c r="AA158" s="144"/>
      <c r="AB158" s="144"/>
      <c r="AC158" s="144"/>
      <c r="AD158" s="144"/>
      <c r="AE158" s="144"/>
      <c r="AF158" s="144"/>
      <c r="AG158" s="144" t="s">
        <v>1254</v>
      </c>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row>
    <row r="159" spans="1:60" outlineLevel="1" x14ac:dyDescent="0.25">
      <c r="A159" s="173">
        <v>97</v>
      </c>
      <c r="B159" s="174" t="s">
        <v>1540</v>
      </c>
      <c r="C159" s="183" t="s">
        <v>1541</v>
      </c>
      <c r="D159" s="175" t="s">
        <v>408</v>
      </c>
      <c r="E159" s="176">
        <v>1</v>
      </c>
      <c r="F159" s="177">
        <f t="shared" si="16"/>
        <v>0</v>
      </c>
      <c r="G159" s="177">
        <f t="shared" si="17"/>
        <v>0</v>
      </c>
      <c r="H159" s="178"/>
      <c r="I159" s="177">
        <f t="shared" si="18"/>
        <v>0</v>
      </c>
      <c r="J159" s="178"/>
      <c r="K159" s="179">
        <f t="shared" si="19"/>
        <v>0</v>
      </c>
      <c r="L159" s="154">
        <v>21</v>
      </c>
      <c r="M159" s="154">
        <f t="shared" si="20"/>
        <v>0</v>
      </c>
      <c r="N159" s="153">
        <v>3.2000000000000003E-4</v>
      </c>
      <c r="O159" s="153">
        <f t="shared" si="21"/>
        <v>0</v>
      </c>
      <c r="P159" s="153">
        <v>0</v>
      </c>
      <c r="Q159" s="153">
        <f t="shared" si="22"/>
        <v>0</v>
      </c>
      <c r="R159" s="154"/>
      <c r="S159" s="154" t="s">
        <v>1258</v>
      </c>
      <c r="T159" s="154" t="s">
        <v>1258</v>
      </c>
      <c r="U159" s="154">
        <v>0.23699999999999999</v>
      </c>
      <c r="V159" s="154">
        <f t="shared" si="23"/>
        <v>0.24</v>
      </c>
      <c r="W159" s="154"/>
      <c r="X159" s="154" t="s">
        <v>281</v>
      </c>
      <c r="Y159" s="154" t="s">
        <v>282</v>
      </c>
      <c r="Z159" s="144"/>
      <c r="AA159" s="144"/>
      <c r="AB159" s="144"/>
      <c r="AC159" s="144"/>
      <c r="AD159" s="144"/>
      <c r="AE159" s="144"/>
      <c r="AF159" s="144"/>
      <c r="AG159" s="144" t="s">
        <v>1263</v>
      </c>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row>
    <row r="160" spans="1:60" outlineLevel="1" x14ac:dyDescent="0.25">
      <c r="A160" s="173">
        <v>98</v>
      </c>
      <c r="B160" s="174" t="s">
        <v>1546</v>
      </c>
      <c r="C160" s="183" t="s">
        <v>1547</v>
      </c>
      <c r="D160" s="175" t="s">
        <v>408</v>
      </c>
      <c r="E160" s="176">
        <v>1</v>
      </c>
      <c r="F160" s="177">
        <f t="shared" si="16"/>
        <v>0</v>
      </c>
      <c r="G160" s="177">
        <f t="shared" si="17"/>
        <v>0</v>
      </c>
      <c r="H160" s="178"/>
      <c r="I160" s="177">
        <f t="shared" si="18"/>
        <v>0</v>
      </c>
      <c r="J160" s="178"/>
      <c r="K160" s="179">
        <f t="shared" si="19"/>
        <v>0</v>
      </c>
      <c r="L160" s="154">
        <v>21</v>
      </c>
      <c r="M160" s="154">
        <f t="shared" si="20"/>
        <v>0</v>
      </c>
      <c r="N160" s="153">
        <v>4.8999999999999998E-4</v>
      </c>
      <c r="O160" s="153">
        <f t="shared" si="21"/>
        <v>0</v>
      </c>
      <c r="P160" s="153">
        <v>1.4999999999999999E-2</v>
      </c>
      <c r="Q160" s="153">
        <f t="shared" si="22"/>
        <v>0.02</v>
      </c>
      <c r="R160" s="154"/>
      <c r="S160" s="154" t="s">
        <v>1258</v>
      </c>
      <c r="T160" s="154" t="s">
        <v>1258</v>
      </c>
      <c r="U160" s="154">
        <v>0.54200000000000004</v>
      </c>
      <c r="V160" s="154">
        <f t="shared" si="23"/>
        <v>0.54</v>
      </c>
      <c r="W160" s="154"/>
      <c r="X160" s="154" t="s">
        <v>281</v>
      </c>
      <c r="Y160" s="154" t="s">
        <v>282</v>
      </c>
      <c r="Z160" s="144"/>
      <c r="AA160" s="144"/>
      <c r="AB160" s="144"/>
      <c r="AC160" s="144"/>
      <c r="AD160" s="144"/>
      <c r="AE160" s="144"/>
      <c r="AF160" s="144"/>
      <c r="AG160" s="144" t="s">
        <v>1263</v>
      </c>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row>
    <row r="161" spans="1:60" outlineLevel="1" x14ac:dyDescent="0.25">
      <c r="A161" s="173">
        <v>99</v>
      </c>
      <c r="B161" s="174" t="s">
        <v>1554</v>
      </c>
      <c r="C161" s="183" t="s">
        <v>1555</v>
      </c>
      <c r="D161" s="175" t="s">
        <v>408</v>
      </c>
      <c r="E161" s="176">
        <v>5</v>
      </c>
      <c r="F161" s="177">
        <f t="shared" si="16"/>
        <v>0</v>
      </c>
      <c r="G161" s="177">
        <f t="shared" si="17"/>
        <v>0</v>
      </c>
      <c r="H161" s="178"/>
      <c r="I161" s="177">
        <f t="shared" si="18"/>
        <v>0</v>
      </c>
      <c r="J161" s="178"/>
      <c r="K161" s="179">
        <f t="shared" si="19"/>
        <v>0</v>
      </c>
      <c r="L161" s="154">
        <v>21</v>
      </c>
      <c r="M161" s="154">
        <f t="shared" si="20"/>
        <v>0</v>
      </c>
      <c r="N161" s="153">
        <v>0</v>
      </c>
      <c r="O161" s="153">
        <f t="shared" si="21"/>
        <v>0</v>
      </c>
      <c r="P161" s="153">
        <v>0</v>
      </c>
      <c r="Q161" s="153">
        <f t="shared" si="22"/>
        <v>0</v>
      </c>
      <c r="R161" s="154" t="s">
        <v>1257</v>
      </c>
      <c r="S161" s="154" t="s">
        <v>1258</v>
      </c>
      <c r="T161" s="154" t="s">
        <v>1258</v>
      </c>
      <c r="U161" s="154">
        <v>0</v>
      </c>
      <c r="V161" s="154">
        <f t="shared" si="23"/>
        <v>0</v>
      </c>
      <c r="W161" s="154"/>
      <c r="X161" s="154" t="s">
        <v>608</v>
      </c>
      <c r="Y161" s="154" t="s">
        <v>282</v>
      </c>
      <c r="Z161" s="144"/>
      <c r="AA161" s="144"/>
      <c r="AB161" s="144"/>
      <c r="AC161" s="144"/>
      <c r="AD161" s="144"/>
      <c r="AE161" s="144"/>
      <c r="AF161" s="144"/>
      <c r="AG161" s="144" t="s">
        <v>1254</v>
      </c>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row>
    <row r="162" spans="1:60" outlineLevel="1" x14ac:dyDescent="0.25">
      <c r="A162" s="173">
        <v>100</v>
      </c>
      <c r="B162" s="174" t="s">
        <v>1556</v>
      </c>
      <c r="C162" s="183" t="s">
        <v>1557</v>
      </c>
      <c r="D162" s="175" t="s">
        <v>408</v>
      </c>
      <c r="E162" s="176">
        <v>5</v>
      </c>
      <c r="F162" s="177">
        <f t="shared" si="16"/>
        <v>0</v>
      </c>
      <c r="G162" s="177">
        <f t="shared" si="17"/>
        <v>0</v>
      </c>
      <c r="H162" s="178"/>
      <c r="I162" s="177">
        <f t="shared" si="18"/>
        <v>0</v>
      </c>
      <c r="J162" s="178"/>
      <c r="K162" s="179">
        <f t="shared" si="19"/>
        <v>0</v>
      </c>
      <c r="L162" s="154">
        <v>21</v>
      </c>
      <c r="M162" s="154">
        <f t="shared" si="20"/>
        <v>0</v>
      </c>
      <c r="N162" s="153">
        <v>0</v>
      </c>
      <c r="O162" s="153">
        <f t="shared" si="21"/>
        <v>0</v>
      </c>
      <c r="P162" s="153">
        <v>0</v>
      </c>
      <c r="Q162" s="153">
        <f t="shared" si="22"/>
        <v>0</v>
      </c>
      <c r="R162" s="154"/>
      <c r="S162" s="154" t="s">
        <v>1258</v>
      </c>
      <c r="T162" s="154" t="s">
        <v>1258</v>
      </c>
      <c r="U162" s="154">
        <v>0.12</v>
      </c>
      <c r="V162" s="154">
        <f t="shared" si="23"/>
        <v>0.6</v>
      </c>
      <c r="W162" s="154"/>
      <c r="X162" s="154" t="s">
        <v>281</v>
      </c>
      <c r="Y162" s="154" t="s">
        <v>282</v>
      </c>
      <c r="Z162" s="144"/>
      <c r="AA162" s="144"/>
      <c r="AB162" s="144"/>
      <c r="AC162" s="144"/>
      <c r="AD162" s="144"/>
      <c r="AE162" s="144"/>
      <c r="AF162" s="144"/>
      <c r="AG162" s="144" t="s">
        <v>1263</v>
      </c>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row>
    <row r="163" spans="1:60" ht="20" outlineLevel="1" x14ac:dyDescent="0.25">
      <c r="A163" s="173">
        <v>101</v>
      </c>
      <c r="B163" s="174" t="s">
        <v>1888</v>
      </c>
      <c r="C163" s="183" t="s">
        <v>1889</v>
      </c>
      <c r="D163" s="175" t="s">
        <v>408</v>
      </c>
      <c r="E163" s="176">
        <v>4</v>
      </c>
      <c r="F163" s="177">
        <f t="shared" si="16"/>
        <v>0</v>
      </c>
      <c r="G163" s="177">
        <f t="shared" si="17"/>
        <v>0</v>
      </c>
      <c r="H163" s="178"/>
      <c r="I163" s="177">
        <f t="shared" si="18"/>
        <v>0</v>
      </c>
      <c r="J163" s="178"/>
      <c r="K163" s="179">
        <f t="shared" si="19"/>
        <v>0</v>
      </c>
      <c r="L163" s="154">
        <v>21</v>
      </c>
      <c r="M163" s="154">
        <f t="shared" si="20"/>
        <v>0</v>
      </c>
      <c r="N163" s="153">
        <v>2.2499999999999998E-3</v>
      </c>
      <c r="O163" s="153">
        <f t="shared" si="21"/>
        <v>0.01</v>
      </c>
      <c r="P163" s="153">
        <v>0</v>
      </c>
      <c r="Q163" s="153">
        <f t="shared" si="22"/>
        <v>0</v>
      </c>
      <c r="R163" s="154" t="s">
        <v>1257</v>
      </c>
      <c r="S163" s="154" t="s">
        <v>1258</v>
      </c>
      <c r="T163" s="154" t="s">
        <v>1258</v>
      </c>
      <c r="U163" s="154">
        <v>0</v>
      </c>
      <c r="V163" s="154">
        <f t="shared" si="23"/>
        <v>0</v>
      </c>
      <c r="W163" s="154"/>
      <c r="X163" s="154" t="s">
        <v>608</v>
      </c>
      <c r="Y163" s="154" t="s">
        <v>282</v>
      </c>
      <c r="Z163" s="144"/>
      <c r="AA163" s="144"/>
      <c r="AB163" s="144"/>
      <c r="AC163" s="144"/>
      <c r="AD163" s="144"/>
      <c r="AE163" s="144"/>
      <c r="AF163" s="144"/>
      <c r="AG163" s="144" t="s">
        <v>1254</v>
      </c>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row>
    <row r="164" spans="1:60" outlineLevel="1" x14ac:dyDescent="0.25">
      <c r="A164" s="173">
        <v>102</v>
      </c>
      <c r="B164" s="174" t="s">
        <v>1890</v>
      </c>
      <c r="C164" s="183" t="s">
        <v>1891</v>
      </c>
      <c r="D164" s="175" t="s">
        <v>340</v>
      </c>
      <c r="E164" s="176">
        <v>12</v>
      </c>
      <c r="F164" s="177">
        <f t="shared" si="16"/>
        <v>0</v>
      </c>
      <c r="G164" s="177">
        <f t="shared" si="17"/>
        <v>0</v>
      </c>
      <c r="H164" s="178"/>
      <c r="I164" s="177">
        <f t="shared" si="18"/>
        <v>0</v>
      </c>
      <c r="J164" s="178"/>
      <c r="K164" s="179">
        <f t="shared" si="19"/>
        <v>0</v>
      </c>
      <c r="L164" s="154">
        <v>21</v>
      </c>
      <c r="M164" s="154">
        <f t="shared" si="20"/>
        <v>0</v>
      </c>
      <c r="N164" s="153">
        <v>0</v>
      </c>
      <c r="O164" s="153">
        <f t="shared" si="21"/>
        <v>0</v>
      </c>
      <c r="P164" s="153">
        <v>0</v>
      </c>
      <c r="Q164" s="153">
        <f t="shared" si="22"/>
        <v>0</v>
      </c>
      <c r="R164" s="154"/>
      <c r="S164" s="154" t="s">
        <v>1258</v>
      </c>
      <c r="T164" s="154" t="s">
        <v>1258</v>
      </c>
      <c r="U164" s="154">
        <v>0.44</v>
      </c>
      <c r="V164" s="154">
        <f t="shared" si="23"/>
        <v>5.28</v>
      </c>
      <c r="W164" s="154"/>
      <c r="X164" s="154" t="s">
        <v>281</v>
      </c>
      <c r="Y164" s="154" t="s">
        <v>282</v>
      </c>
      <c r="Z164" s="144"/>
      <c r="AA164" s="144"/>
      <c r="AB164" s="144"/>
      <c r="AC164" s="144"/>
      <c r="AD164" s="144"/>
      <c r="AE164" s="144"/>
      <c r="AF164" s="144"/>
      <c r="AG164" s="144" t="s">
        <v>1263</v>
      </c>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row>
    <row r="165" spans="1:60" outlineLevel="1" x14ac:dyDescent="0.25">
      <c r="A165" s="173">
        <v>103</v>
      </c>
      <c r="B165" s="174" t="s">
        <v>1574</v>
      </c>
      <c r="C165" s="183" t="s">
        <v>1575</v>
      </c>
      <c r="D165" s="175" t="s">
        <v>408</v>
      </c>
      <c r="E165" s="176">
        <v>8</v>
      </c>
      <c r="F165" s="177">
        <f t="shared" si="16"/>
        <v>0</v>
      </c>
      <c r="G165" s="177">
        <f t="shared" si="17"/>
        <v>0</v>
      </c>
      <c r="H165" s="178"/>
      <c r="I165" s="177">
        <f t="shared" si="18"/>
        <v>0</v>
      </c>
      <c r="J165" s="178"/>
      <c r="K165" s="179">
        <f t="shared" si="19"/>
        <v>0</v>
      </c>
      <c r="L165" s="154">
        <v>21</v>
      </c>
      <c r="M165" s="154">
        <f t="shared" si="20"/>
        <v>0</v>
      </c>
      <c r="N165" s="153">
        <v>3.0000000000000001E-5</v>
      </c>
      <c r="O165" s="153">
        <f t="shared" si="21"/>
        <v>0</v>
      </c>
      <c r="P165" s="153">
        <v>0</v>
      </c>
      <c r="Q165" s="153">
        <f t="shared" si="22"/>
        <v>0</v>
      </c>
      <c r="R165" s="154" t="s">
        <v>1257</v>
      </c>
      <c r="S165" s="154" t="s">
        <v>1258</v>
      </c>
      <c r="T165" s="154" t="s">
        <v>1258</v>
      </c>
      <c r="U165" s="154">
        <v>0</v>
      </c>
      <c r="V165" s="154">
        <f t="shared" si="23"/>
        <v>0</v>
      </c>
      <c r="W165" s="154"/>
      <c r="X165" s="154" t="s">
        <v>608</v>
      </c>
      <c r="Y165" s="154" t="s">
        <v>282</v>
      </c>
      <c r="Z165" s="144"/>
      <c r="AA165" s="144"/>
      <c r="AB165" s="144"/>
      <c r="AC165" s="144"/>
      <c r="AD165" s="144"/>
      <c r="AE165" s="144"/>
      <c r="AF165" s="144"/>
      <c r="AG165" s="144" t="s">
        <v>1254</v>
      </c>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row>
    <row r="166" spans="1:60" outlineLevel="1" x14ac:dyDescent="0.25">
      <c r="A166" s="173">
        <v>104</v>
      </c>
      <c r="B166" s="174" t="s">
        <v>1576</v>
      </c>
      <c r="C166" s="183" t="s">
        <v>1577</v>
      </c>
      <c r="D166" s="175" t="s">
        <v>408</v>
      </c>
      <c r="E166" s="176">
        <v>8</v>
      </c>
      <c r="F166" s="177">
        <f t="shared" si="16"/>
        <v>0</v>
      </c>
      <c r="G166" s="177">
        <f t="shared" si="17"/>
        <v>0</v>
      </c>
      <c r="H166" s="178"/>
      <c r="I166" s="177">
        <f t="shared" si="18"/>
        <v>0</v>
      </c>
      <c r="J166" s="178"/>
      <c r="K166" s="179">
        <f t="shared" si="19"/>
        <v>0</v>
      </c>
      <c r="L166" s="154">
        <v>21</v>
      </c>
      <c r="M166" s="154">
        <f t="shared" si="20"/>
        <v>0</v>
      </c>
      <c r="N166" s="153">
        <v>3.8000000000000002E-4</v>
      </c>
      <c r="O166" s="153">
        <f t="shared" si="21"/>
        <v>0</v>
      </c>
      <c r="P166" s="153">
        <v>0</v>
      </c>
      <c r="Q166" s="153">
        <f t="shared" si="22"/>
        <v>0</v>
      </c>
      <c r="R166" s="154" t="s">
        <v>1257</v>
      </c>
      <c r="S166" s="154" t="s">
        <v>1258</v>
      </c>
      <c r="T166" s="154" t="s">
        <v>1258</v>
      </c>
      <c r="U166" s="154">
        <v>0</v>
      </c>
      <c r="V166" s="154">
        <f t="shared" si="23"/>
        <v>0</v>
      </c>
      <c r="W166" s="154"/>
      <c r="X166" s="154" t="s">
        <v>608</v>
      </c>
      <c r="Y166" s="154" t="s">
        <v>282</v>
      </c>
      <c r="Z166" s="144"/>
      <c r="AA166" s="144"/>
      <c r="AB166" s="144"/>
      <c r="AC166" s="144"/>
      <c r="AD166" s="144"/>
      <c r="AE166" s="144"/>
      <c r="AF166" s="144"/>
      <c r="AG166" s="144" t="s">
        <v>1254</v>
      </c>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row>
    <row r="167" spans="1:60" outlineLevel="1" x14ac:dyDescent="0.25">
      <c r="A167" s="173">
        <v>105</v>
      </c>
      <c r="B167" s="174" t="s">
        <v>1593</v>
      </c>
      <c r="C167" s="183" t="s">
        <v>1594</v>
      </c>
      <c r="D167" s="175" t="s">
        <v>408</v>
      </c>
      <c r="E167" s="176">
        <v>8</v>
      </c>
      <c r="F167" s="177">
        <f t="shared" si="16"/>
        <v>0</v>
      </c>
      <c r="G167" s="177">
        <f t="shared" si="17"/>
        <v>0</v>
      </c>
      <c r="H167" s="178"/>
      <c r="I167" s="177">
        <f t="shared" si="18"/>
        <v>0</v>
      </c>
      <c r="J167" s="178"/>
      <c r="K167" s="179">
        <f t="shared" si="19"/>
        <v>0</v>
      </c>
      <c r="L167" s="154">
        <v>21</v>
      </c>
      <c r="M167" s="154">
        <f t="shared" si="20"/>
        <v>0</v>
      </c>
      <c r="N167" s="153">
        <v>0</v>
      </c>
      <c r="O167" s="153">
        <f t="shared" si="21"/>
        <v>0</v>
      </c>
      <c r="P167" s="153">
        <v>0</v>
      </c>
      <c r="Q167" s="153">
        <f t="shared" si="22"/>
        <v>0</v>
      </c>
      <c r="R167" s="154"/>
      <c r="S167" s="154" t="s">
        <v>1258</v>
      </c>
      <c r="T167" s="154" t="s">
        <v>1258</v>
      </c>
      <c r="U167" s="154">
        <v>0.12</v>
      </c>
      <c r="V167" s="154">
        <f t="shared" si="23"/>
        <v>0.96</v>
      </c>
      <c r="W167" s="154"/>
      <c r="X167" s="154" t="s">
        <v>281</v>
      </c>
      <c r="Y167" s="154" t="s">
        <v>282</v>
      </c>
      <c r="Z167" s="144"/>
      <c r="AA167" s="144"/>
      <c r="AB167" s="144"/>
      <c r="AC167" s="144"/>
      <c r="AD167" s="144"/>
      <c r="AE167" s="144"/>
      <c r="AF167" s="144"/>
      <c r="AG167" s="144" t="s">
        <v>1263</v>
      </c>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row>
    <row r="168" spans="1:60" outlineLevel="1" x14ac:dyDescent="0.25">
      <c r="A168" s="173">
        <v>106</v>
      </c>
      <c r="B168" s="174" t="s">
        <v>1595</v>
      </c>
      <c r="C168" s="183" t="s">
        <v>1596</v>
      </c>
      <c r="D168" s="175" t="s">
        <v>340</v>
      </c>
      <c r="E168" s="176">
        <v>18</v>
      </c>
      <c r="F168" s="177">
        <f t="shared" si="16"/>
        <v>0</v>
      </c>
      <c r="G168" s="177">
        <f t="shared" si="17"/>
        <v>0</v>
      </c>
      <c r="H168" s="178"/>
      <c r="I168" s="177">
        <f t="shared" si="18"/>
        <v>0</v>
      </c>
      <c r="J168" s="178"/>
      <c r="K168" s="179">
        <f t="shared" si="19"/>
        <v>0</v>
      </c>
      <c r="L168" s="154">
        <v>21</v>
      </c>
      <c r="M168" s="154">
        <f t="shared" si="20"/>
        <v>0</v>
      </c>
      <c r="N168" s="153">
        <v>1.2999999999999999E-4</v>
      </c>
      <c r="O168" s="153">
        <f t="shared" si="21"/>
        <v>0</v>
      </c>
      <c r="P168" s="153">
        <v>0</v>
      </c>
      <c r="Q168" s="153">
        <f t="shared" si="22"/>
        <v>0</v>
      </c>
      <c r="R168" s="154" t="s">
        <v>1257</v>
      </c>
      <c r="S168" s="154" t="s">
        <v>1258</v>
      </c>
      <c r="T168" s="154" t="s">
        <v>1258</v>
      </c>
      <c r="U168" s="154">
        <v>0</v>
      </c>
      <c r="V168" s="154">
        <f t="shared" si="23"/>
        <v>0</v>
      </c>
      <c r="W168" s="154"/>
      <c r="X168" s="154" t="s">
        <v>608</v>
      </c>
      <c r="Y168" s="154" t="s">
        <v>282</v>
      </c>
      <c r="Z168" s="144"/>
      <c r="AA168" s="144"/>
      <c r="AB168" s="144"/>
      <c r="AC168" s="144"/>
      <c r="AD168" s="144"/>
      <c r="AE168" s="144"/>
      <c r="AF168" s="144"/>
      <c r="AG168" s="144" t="s">
        <v>1254</v>
      </c>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row>
    <row r="169" spans="1:60" outlineLevel="1" x14ac:dyDescent="0.25">
      <c r="A169" s="173">
        <v>107</v>
      </c>
      <c r="B169" s="174" t="s">
        <v>1597</v>
      </c>
      <c r="C169" s="183" t="s">
        <v>1598</v>
      </c>
      <c r="D169" s="175" t="s">
        <v>340</v>
      </c>
      <c r="E169" s="176">
        <v>10</v>
      </c>
      <c r="F169" s="177">
        <f t="shared" si="16"/>
        <v>0</v>
      </c>
      <c r="G169" s="177">
        <f t="shared" si="17"/>
        <v>0</v>
      </c>
      <c r="H169" s="178"/>
      <c r="I169" s="177">
        <f t="shared" si="18"/>
        <v>0</v>
      </c>
      <c r="J169" s="178"/>
      <c r="K169" s="179">
        <f t="shared" si="19"/>
        <v>0</v>
      </c>
      <c r="L169" s="154">
        <v>21</v>
      </c>
      <c r="M169" s="154">
        <f t="shared" si="20"/>
        <v>0</v>
      </c>
      <c r="N169" s="153">
        <v>6.9999999999999994E-5</v>
      </c>
      <c r="O169" s="153">
        <f t="shared" si="21"/>
        <v>0</v>
      </c>
      <c r="P169" s="153">
        <v>0</v>
      </c>
      <c r="Q169" s="153">
        <f t="shared" si="22"/>
        <v>0</v>
      </c>
      <c r="R169" s="154" t="s">
        <v>1257</v>
      </c>
      <c r="S169" s="154" t="s">
        <v>1258</v>
      </c>
      <c r="T169" s="154" t="s">
        <v>1258</v>
      </c>
      <c r="U169" s="154">
        <v>0</v>
      </c>
      <c r="V169" s="154">
        <f t="shared" si="23"/>
        <v>0</v>
      </c>
      <c r="W169" s="154"/>
      <c r="X169" s="154" t="s">
        <v>608</v>
      </c>
      <c r="Y169" s="154" t="s">
        <v>282</v>
      </c>
      <c r="Z169" s="144"/>
      <c r="AA169" s="144"/>
      <c r="AB169" s="144"/>
      <c r="AC169" s="144"/>
      <c r="AD169" s="144"/>
      <c r="AE169" s="144"/>
      <c r="AF169" s="144"/>
      <c r="AG169" s="144" t="s">
        <v>1254</v>
      </c>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row>
    <row r="170" spans="1:60" outlineLevel="1" x14ac:dyDescent="0.25">
      <c r="A170" s="173">
        <v>108</v>
      </c>
      <c r="B170" s="174" t="s">
        <v>1599</v>
      </c>
      <c r="C170" s="183" t="s">
        <v>1600</v>
      </c>
      <c r="D170" s="175" t="s">
        <v>408</v>
      </c>
      <c r="E170" s="176">
        <v>10</v>
      </c>
      <c r="F170" s="177">
        <f t="shared" ref="F170:F196" si="24">H170+J170</f>
        <v>0</v>
      </c>
      <c r="G170" s="177">
        <f t="shared" ref="G170:G196" si="25">ROUND(E170*F170,2)</f>
        <v>0</v>
      </c>
      <c r="H170" s="178"/>
      <c r="I170" s="177">
        <f t="shared" ref="I170:I196" si="26">ROUND(E170*H170,2)</f>
        <v>0</v>
      </c>
      <c r="J170" s="178"/>
      <c r="K170" s="179">
        <f t="shared" ref="K170:K196" si="27">ROUND(E170*J170,2)</f>
        <v>0</v>
      </c>
      <c r="L170" s="154">
        <v>21</v>
      </c>
      <c r="M170" s="154">
        <f t="shared" ref="M170:M196" si="28">G170*(1+L170/100)</f>
        <v>0</v>
      </c>
      <c r="N170" s="153">
        <v>1.0000000000000001E-5</v>
      </c>
      <c r="O170" s="153">
        <f t="shared" ref="O170:O196" si="29">ROUND(E170*N170,2)</f>
        <v>0</v>
      </c>
      <c r="P170" s="153">
        <v>0</v>
      </c>
      <c r="Q170" s="153">
        <f t="shared" ref="Q170:Q196" si="30">ROUND(E170*P170,2)</f>
        <v>0</v>
      </c>
      <c r="R170" s="154" t="s">
        <v>1257</v>
      </c>
      <c r="S170" s="154" t="s">
        <v>1258</v>
      </c>
      <c r="T170" s="154" t="s">
        <v>1258</v>
      </c>
      <c r="U170" s="154">
        <v>0</v>
      </c>
      <c r="V170" s="154">
        <f t="shared" ref="V170:V196" si="31">ROUND(E170*U170,2)</f>
        <v>0</v>
      </c>
      <c r="W170" s="154"/>
      <c r="X170" s="154" t="s">
        <v>608</v>
      </c>
      <c r="Y170" s="154" t="s">
        <v>282</v>
      </c>
      <c r="Z170" s="144"/>
      <c r="AA170" s="144"/>
      <c r="AB170" s="144"/>
      <c r="AC170" s="144"/>
      <c r="AD170" s="144"/>
      <c r="AE170" s="144"/>
      <c r="AF170" s="144"/>
      <c r="AG170" s="144" t="s">
        <v>1254</v>
      </c>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row>
    <row r="171" spans="1:60" outlineLevel="1" x14ac:dyDescent="0.25">
      <c r="A171" s="173">
        <v>109</v>
      </c>
      <c r="B171" s="174" t="s">
        <v>1601</v>
      </c>
      <c r="C171" s="183" t="s">
        <v>1602</v>
      </c>
      <c r="D171" s="175" t="s">
        <v>408</v>
      </c>
      <c r="E171" s="176">
        <v>50</v>
      </c>
      <c r="F171" s="177">
        <f t="shared" si="24"/>
        <v>0</v>
      </c>
      <c r="G171" s="177">
        <f t="shared" si="25"/>
        <v>0</v>
      </c>
      <c r="H171" s="178"/>
      <c r="I171" s="177">
        <f t="shared" si="26"/>
        <v>0</v>
      </c>
      <c r="J171" s="178"/>
      <c r="K171" s="179">
        <f t="shared" si="27"/>
        <v>0</v>
      </c>
      <c r="L171" s="154">
        <v>21</v>
      </c>
      <c r="M171" s="154">
        <f t="shared" si="28"/>
        <v>0</v>
      </c>
      <c r="N171" s="153">
        <v>0</v>
      </c>
      <c r="O171" s="153">
        <f t="shared" si="29"/>
        <v>0</v>
      </c>
      <c r="P171" s="153">
        <v>0</v>
      </c>
      <c r="Q171" s="153">
        <f t="shared" si="30"/>
        <v>0</v>
      </c>
      <c r="R171" s="154" t="s">
        <v>1257</v>
      </c>
      <c r="S171" s="154" t="s">
        <v>1258</v>
      </c>
      <c r="T171" s="154" t="s">
        <v>1258</v>
      </c>
      <c r="U171" s="154">
        <v>0</v>
      </c>
      <c r="V171" s="154">
        <f t="shared" si="31"/>
        <v>0</v>
      </c>
      <c r="W171" s="154"/>
      <c r="X171" s="154" t="s">
        <v>608</v>
      </c>
      <c r="Y171" s="154" t="s">
        <v>282</v>
      </c>
      <c r="Z171" s="144"/>
      <c r="AA171" s="144"/>
      <c r="AB171" s="144"/>
      <c r="AC171" s="144"/>
      <c r="AD171" s="144"/>
      <c r="AE171" s="144"/>
      <c r="AF171" s="144"/>
      <c r="AG171" s="144" t="s">
        <v>1254</v>
      </c>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row>
    <row r="172" spans="1:60" outlineLevel="1" x14ac:dyDescent="0.25">
      <c r="A172" s="173">
        <v>110</v>
      </c>
      <c r="B172" s="174" t="s">
        <v>1603</v>
      </c>
      <c r="C172" s="183" t="s">
        <v>1604</v>
      </c>
      <c r="D172" s="175" t="s">
        <v>340</v>
      </c>
      <c r="E172" s="176">
        <v>28</v>
      </c>
      <c r="F172" s="177">
        <f t="shared" si="24"/>
        <v>0</v>
      </c>
      <c r="G172" s="177">
        <f t="shared" si="25"/>
        <v>0</v>
      </c>
      <c r="H172" s="178"/>
      <c r="I172" s="177">
        <f t="shared" si="26"/>
        <v>0</v>
      </c>
      <c r="J172" s="178"/>
      <c r="K172" s="179">
        <f t="shared" si="27"/>
        <v>0</v>
      </c>
      <c r="L172" s="154">
        <v>21</v>
      </c>
      <c r="M172" s="154">
        <f t="shared" si="28"/>
        <v>0</v>
      </c>
      <c r="N172" s="153">
        <v>0</v>
      </c>
      <c r="O172" s="153">
        <f t="shared" si="29"/>
        <v>0</v>
      </c>
      <c r="P172" s="153">
        <v>0</v>
      </c>
      <c r="Q172" s="153">
        <f t="shared" si="30"/>
        <v>0</v>
      </c>
      <c r="R172" s="154"/>
      <c r="S172" s="154" t="s">
        <v>1258</v>
      </c>
      <c r="T172" s="154" t="s">
        <v>1258</v>
      </c>
      <c r="U172" s="154">
        <v>0.121</v>
      </c>
      <c r="V172" s="154">
        <f t="shared" si="31"/>
        <v>3.39</v>
      </c>
      <c r="W172" s="154"/>
      <c r="X172" s="154" t="s">
        <v>281</v>
      </c>
      <c r="Y172" s="154" t="s">
        <v>282</v>
      </c>
      <c r="Z172" s="144"/>
      <c r="AA172" s="144"/>
      <c r="AB172" s="144"/>
      <c r="AC172" s="144"/>
      <c r="AD172" s="144"/>
      <c r="AE172" s="144"/>
      <c r="AF172" s="144"/>
      <c r="AG172" s="144" t="s">
        <v>1263</v>
      </c>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row>
    <row r="173" spans="1:60" outlineLevel="1" x14ac:dyDescent="0.25">
      <c r="A173" s="173">
        <v>111</v>
      </c>
      <c r="B173" s="174" t="s">
        <v>1892</v>
      </c>
      <c r="C173" s="183" t="s">
        <v>1893</v>
      </c>
      <c r="D173" s="175" t="s">
        <v>340</v>
      </c>
      <c r="E173" s="176">
        <v>20</v>
      </c>
      <c r="F173" s="177">
        <f t="shared" si="24"/>
        <v>0</v>
      </c>
      <c r="G173" s="177">
        <f t="shared" si="25"/>
        <v>0</v>
      </c>
      <c r="H173" s="178"/>
      <c r="I173" s="177">
        <f t="shared" si="26"/>
        <v>0</v>
      </c>
      <c r="J173" s="178"/>
      <c r="K173" s="179">
        <f t="shared" si="27"/>
        <v>0</v>
      </c>
      <c r="L173" s="154">
        <v>21</v>
      </c>
      <c r="M173" s="154">
        <f t="shared" si="28"/>
        <v>0</v>
      </c>
      <c r="N173" s="153">
        <v>2.0000000000000002E-5</v>
      </c>
      <c r="O173" s="153">
        <f t="shared" si="29"/>
        <v>0</v>
      </c>
      <c r="P173" s="153">
        <v>0</v>
      </c>
      <c r="Q173" s="153">
        <f t="shared" si="30"/>
        <v>0</v>
      </c>
      <c r="R173" s="154" t="s">
        <v>1257</v>
      </c>
      <c r="S173" s="154" t="s">
        <v>1258</v>
      </c>
      <c r="T173" s="154" t="s">
        <v>1258</v>
      </c>
      <c r="U173" s="154">
        <v>0</v>
      </c>
      <c r="V173" s="154">
        <f t="shared" si="31"/>
        <v>0</v>
      </c>
      <c r="W173" s="154"/>
      <c r="X173" s="154" t="s">
        <v>608</v>
      </c>
      <c r="Y173" s="154" t="s">
        <v>282</v>
      </c>
      <c r="Z173" s="144"/>
      <c r="AA173" s="144"/>
      <c r="AB173" s="144"/>
      <c r="AC173" s="144"/>
      <c r="AD173" s="144"/>
      <c r="AE173" s="144"/>
      <c r="AF173" s="144"/>
      <c r="AG173" s="144" t="s">
        <v>1254</v>
      </c>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row>
    <row r="174" spans="1:60" outlineLevel="1" x14ac:dyDescent="0.25">
      <c r="A174" s="173">
        <v>112</v>
      </c>
      <c r="B174" s="174" t="s">
        <v>1894</v>
      </c>
      <c r="C174" s="183" t="s">
        <v>1895</v>
      </c>
      <c r="D174" s="175" t="s">
        <v>340</v>
      </c>
      <c r="E174" s="176">
        <v>20</v>
      </c>
      <c r="F174" s="177">
        <f t="shared" si="24"/>
        <v>0</v>
      </c>
      <c r="G174" s="177">
        <f t="shared" si="25"/>
        <v>0</v>
      </c>
      <c r="H174" s="178"/>
      <c r="I174" s="177">
        <f t="shared" si="26"/>
        <v>0</v>
      </c>
      <c r="J174" s="178"/>
      <c r="K174" s="179">
        <f t="shared" si="27"/>
        <v>0</v>
      </c>
      <c r="L174" s="154">
        <v>21</v>
      </c>
      <c r="M174" s="154">
        <f t="shared" si="28"/>
        <v>0</v>
      </c>
      <c r="N174" s="153">
        <v>0</v>
      </c>
      <c r="O174" s="153">
        <f t="shared" si="29"/>
        <v>0</v>
      </c>
      <c r="P174" s="153">
        <v>0</v>
      </c>
      <c r="Q174" s="153">
        <f t="shared" si="30"/>
        <v>0</v>
      </c>
      <c r="R174" s="154"/>
      <c r="S174" s="154" t="s">
        <v>279</v>
      </c>
      <c r="T174" s="154" t="s">
        <v>1344</v>
      </c>
      <c r="U174" s="154">
        <v>6.2829999999999997E-2</v>
      </c>
      <c r="V174" s="154">
        <f t="shared" si="31"/>
        <v>1.26</v>
      </c>
      <c r="W174" s="154"/>
      <c r="X174" s="154" t="s">
        <v>281</v>
      </c>
      <c r="Y174" s="154" t="s">
        <v>282</v>
      </c>
      <c r="Z174" s="144"/>
      <c r="AA174" s="144"/>
      <c r="AB174" s="144"/>
      <c r="AC174" s="144"/>
      <c r="AD174" s="144"/>
      <c r="AE174" s="144"/>
      <c r="AF174" s="144"/>
      <c r="AG174" s="144" t="s">
        <v>1263</v>
      </c>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row>
    <row r="175" spans="1:60" ht="30" outlineLevel="1" x14ac:dyDescent="0.25">
      <c r="A175" s="173">
        <v>113</v>
      </c>
      <c r="B175" s="174" t="s">
        <v>1896</v>
      </c>
      <c r="C175" s="183" t="s">
        <v>1897</v>
      </c>
      <c r="D175" s="175" t="s">
        <v>832</v>
      </c>
      <c r="E175" s="176">
        <v>1</v>
      </c>
      <c r="F175" s="177">
        <f t="shared" si="24"/>
        <v>0</v>
      </c>
      <c r="G175" s="177">
        <f t="shared" si="25"/>
        <v>0</v>
      </c>
      <c r="H175" s="178"/>
      <c r="I175" s="177">
        <f t="shared" si="26"/>
        <v>0</v>
      </c>
      <c r="J175" s="178"/>
      <c r="K175" s="179">
        <f t="shared" si="27"/>
        <v>0</v>
      </c>
      <c r="L175" s="154">
        <v>21</v>
      </c>
      <c r="M175" s="154">
        <f t="shared" si="28"/>
        <v>0</v>
      </c>
      <c r="N175" s="153">
        <v>0</v>
      </c>
      <c r="O175" s="153">
        <f t="shared" si="29"/>
        <v>0</v>
      </c>
      <c r="P175" s="153">
        <v>0</v>
      </c>
      <c r="Q175" s="153">
        <f t="shared" si="30"/>
        <v>0</v>
      </c>
      <c r="R175" s="154"/>
      <c r="S175" s="154" t="s">
        <v>279</v>
      </c>
      <c r="T175" s="154" t="s">
        <v>280</v>
      </c>
      <c r="U175" s="154">
        <v>0</v>
      </c>
      <c r="V175" s="154">
        <f t="shared" si="31"/>
        <v>0</v>
      </c>
      <c r="W175" s="154"/>
      <c r="X175" s="154" t="s">
        <v>608</v>
      </c>
      <c r="Y175" s="154" t="s">
        <v>282</v>
      </c>
      <c r="Z175" s="144"/>
      <c r="AA175" s="144"/>
      <c r="AB175" s="144"/>
      <c r="AC175" s="144"/>
      <c r="AD175" s="144"/>
      <c r="AE175" s="144"/>
      <c r="AF175" s="144"/>
      <c r="AG175" s="144" t="s">
        <v>1254</v>
      </c>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row>
    <row r="176" spans="1:60" outlineLevel="1" x14ac:dyDescent="0.25">
      <c r="A176" s="173">
        <v>114</v>
      </c>
      <c r="B176" s="174" t="s">
        <v>1898</v>
      </c>
      <c r="C176" s="183" t="s">
        <v>1899</v>
      </c>
      <c r="D176" s="175" t="s">
        <v>408</v>
      </c>
      <c r="E176" s="176">
        <v>1</v>
      </c>
      <c r="F176" s="177">
        <f t="shared" si="24"/>
        <v>0</v>
      </c>
      <c r="G176" s="177">
        <f t="shared" si="25"/>
        <v>0</v>
      </c>
      <c r="H176" s="178"/>
      <c r="I176" s="177">
        <f t="shared" si="26"/>
        <v>0</v>
      </c>
      <c r="J176" s="178"/>
      <c r="K176" s="179">
        <f t="shared" si="27"/>
        <v>0</v>
      </c>
      <c r="L176" s="154">
        <v>21</v>
      </c>
      <c r="M176" s="154">
        <f t="shared" si="28"/>
        <v>0</v>
      </c>
      <c r="N176" s="153">
        <v>1.2999999999999999E-4</v>
      </c>
      <c r="O176" s="153">
        <f t="shared" si="29"/>
        <v>0</v>
      </c>
      <c r="P176" s="153">
        <v>0</v>
      </c>
      <c r="Q176" s="153">
        <f t="shared" si="30"/>
        <v>0</v>
      </c>
      <c r="R176" s="154" t="s">
        <v>1257</v>
      </c>
      <c r="S176" s="154" t="s">
        <v>1258</v>
      </c>
      <c r="T176" s="154" t="s">
        <v>1258</v>
      </c>
      <c r="U176" s="154">
        <v>0</v>
      </c>
      <c r="V176" s="154">
        <f t="shared" si="31"/>
        <v>0</v>
      </c>
      <c r="W176" s="154"/>
      <c r="X176" s="154" t="s">
        <v>608</v>
      </c>
      <c r="Y176" s="154" t="s">
        <v>282</v>
      </c>
      <c r="Z176" s="144"/>
      <c r="AA176" s="144"/>
      <c r="AB176" s="144"/>
      <c r="AC176" s="144"/>
      <c r="AD176" s="144"/>
      <c r="AE176" s="144"/>
      <c r="AF176" s="144"/>
      <c r="AG176" s="144" t="s">
        <v>1254</v>
      </c>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row>
    <row r="177" spans="1:60" outlineLevel="1" x14ac:dyDescent="0.25">
      <c r="A177" s="173">
        <v>115</v>
      </c>
      <c r="B177" s="174" t="s">
        <v>1900</v>
      </c>
      <c r="C177" s="183" t="s">
        <v>1901</v>
      </c>
      <c r="D177" s="175" t="s">
        <v>408</v>
      </c>
      <c r="E177" s="176">
        <v>1</v>
      </c>
      <c r="F177" s="177">
        <f t="shared" si="24"/>
        <v>0</v>
      </c>
      <c r="G177" s="177">
        <f t="shared" si="25"/>
        <v>0</v>
      </c>
      <c r="H177" s="178"/>
      <c r="I177" s="177">
        <f t="shared" si="26"/>
        <v>0</v>
      </c>
      <c r="J177" s="178"/>
      <c r="K177" s="179">
        <f t="shared" si="27"/>
        <v>0</v>
      </c>
      <c r="L177" s="154">
        <v>21</v>
      </c>
      <c r="M177" s="154">
        <f t="shared" si="28"/>
        <v>0</v>
      </c>
      <c r="N177" s="153">
        <v>0</v>
      </c>
      <c r="O177" s="153">
        <f t="shared" si="29"/>
        <v>0</v>
      </c>
      <c r="P177" s="153">
        <v>0</v>
      </c>
      <c r="Q177" s="153">
        <f t="shared" si="30"/>
        <v>0</v>
      </c>
      <c r="R177" s="154"/>
      <c r="S177" s="154" t="s">
        <v>1258</v>
      </c>
      <c r="T177" s="154" t="s">
        <v>1258</v>
      </c>
      <c r="U177" s="154">
        <v>0.47982999999999998</v>
      </c>
      <c r="V177" s="154">
        <f t="shared" si="31"/>
        <v>0.48</v>
      </c>
      <c r="W177" s="154"/>
      <c r="X177" s="154" t="s">
        <v>281</v>
      </c>
      <c r="Y177" s="154" t="s">
        <v>282</v>
      </c>
      <c r="Z177" s="144"/>
      <c r="AA177" s="144"/>
      <c r="AB177" s="144"/>
      <c r="AC177" s="144"/>
      <c r="AD177" s="144"/>
      <c r="AE177" s="144"/>
      <c r="AF177" s="144"/>
      <c r="AG177" s="144" t="s">
        <v>1263</v>
      </c>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row>
    <row r="178" spans="1:60" outlineLevel="1" x14ac:dyDescent="0.25">
      <c r="A178" s="173">
        <v>116</v>
      </c>
      <c r="B178" s="174" t="s">
        <v>1902</v>
      </c>
      <c r="C178" s="183" t="s">
        <v>1903</v>
      </c>
      <c r="D178" s="175" t="s">
        <v>408</v>
      </c>
      <c r="E178" s="176">
        <v>1</v>
      </c>
      <c r="F178" s="177">
        <f t="shared" si="24"/>
        <v>0</v>
      </c>
      <c r="G178" s="177">
        <f t="shared" si="25"/>
        <v>0</v>
      </c>
      <c r="H178" s="178"/>
      <c r="I178" s="177">
        <f t="shared" si="26"/>
        <v>0</v>
      </c>
      <c r="J178" s="178"/>
      <c r="K178" s="179">
        <f t="shared" si="27"/>
        <v>0</v>
      </c>
      <c r="L178" s="154">
        <v>21</v>
      </c>
      <c r="M178" s="154">
        <f t="shared" si="28"/>
        <v>0</v>
      </c>
      <c r="N178" s="153">
        <v>0</v>
      </c>
      <c r="O178" s="153">
        <f t="shared" si="29"/>
        <v>0</v>
      </c>
      <c r="P178" s="153">
        <v>0</v>
      </c>
      <c r="Q178" s="153">
        <f t="shared" si="30"/>
        <v>0</v>
      </c>
      <c r="R178" s="154"/>
      <c r="S178" s="154" t="s">
        <v>1258</v>
      </c>
      <c r="T178" s="154" t="s">
        <v>1258</v>
      </c>
      <c r="U178" s="154">
        <v>1.333</v>
      </c>
      <c r="V178" s="154">
        <f t="shared" si="31"/>
        <v>1.33</v>
      </c>
      <c r="W178" s="154"/>
      <c r="X178" s="154" t="s">
        <v>281</v>
      </c>
      <c r="Y178" s="154" t="s">
        <v>282</v>
      </c>
      <c r="Z178" s="144"/>
      <c r="AA178" s="144"/>
      <c r="AB178" s="144"/>
      <c r="AC178" s="144"/>
      <c r="AD178" s="144"/>
      <c r="AE178" s="144"/>
      <c r="AF178" s="144"/>
      <c r="AG178" s="144" t="s">
        <v>1263</v>
      </c>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row>
    <row r="179" spans="1:60" outlineLevel="1" x14ac:dyDescent="0.25">
      <c r="A179" s="173">
        <v>117</v>
      </c>
      <c r="B179" s="174" t="s">
        <v>1904</v>
      </c>
      <c r="C179" s="183" t="s">
        <v>1905</v>
      </c>
      <c r="D179" s="175" t="s">
        <v>408</v>
      </c>
      <c r="E179" s="176">
        <v>1</v>
      </c>
      <c r="F179" s="177">
        <f t="shared" si="24"/>
        <v>0</v>
      </c>
      <c r="G179" s="177">
        <f t="shared" si="25"/>
        <v>0</v>
      </c>
      <c r="H179" s="178"/>
      <c r="I179" s="177">
        <f t="shared" si="26"/>
        <v>0</v>
      </c>
      <c r="J179" s="178"/>
      <c r="K179" s="179">
        <f t="shared" si="27"/>
        <v>0</v>
      </c>
      <c r="L179" s="154">
        <v>21</v>
      </c>
      <c r="M179" s="154">
        <f t="shared" si="28"/>
        <v>0</v>
      </c>
      <c r="N179" s="153">
        <v>0</v>
      </c>
      <c r="O179" s="153">
        <f t="shared" si="29"/>
        <v>0</v>
      </c>
      <c r="P179" s="153">
        <v>0</v>
      </c>
      <c r="Q179" s="153">
        <f t="shared" si="30"/>
        <v>0</v>
      </c>
      <c r="R179" s="154"/>
      <c r="S179" s="154" t="s">
        <v>1258</v>
      </c>
      <c r="T179" s="154" t="s">
        <v>1258</v>
      </c>
      <c r="U179" s="154">
        <v>0.45217000000000002</v>
      </c>
      <c r="V179" s="154">
        <f t="shared" si="31"/>
        <v>0.45</v>
      </c>
      <c r="W179" s="154"/>
      <c r="X179" s="154" t="s">
        <v>281</v>
      </c>
      <c r="Y179" s="154" t="s">
        <v>282</v>
      </c>
      <c r="Z179" s="144"/>
      <c r="AA179" s="144"/>
      <c r="AB179" s="144"/>
      <c r="AC179" s="144"/>
      <c r="AD179" s="144"/>
      <c r="AE179" s="144"/>
      <c r="AF179" s="144"/>
      <c r="AG179" s="144" t="s">
        <v>1263</v>
      </c>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row>
    <row r="180" spans="1:60" outlineLevel="1" x14ac:dyDescent="0.25">
      <c r="A180" s="173">
        <v>118</v>
      </c>
      <c r="B180" s="174" t="s">
        <v>1906</v>
      </c>
      <c r="C180" s="183" t="s">
        <v>1907</v>
      </c>
      <c r="D180" s="175" t="s">
        <v>408</v>
      </c>
      <c r="E180" s="176">
        <v>1</v>
      </c>
      <c r="F180" s="177">
        <f t="shared" si="24"/>
        <v>0</v>
      </c>
      <c r="G180" s="177">
        <f t="shared" si="25"/>
        <v>0</v>
      </c>
      <c r="H180" s="178"/>
      <c r="I180" s="177">
        <f t="shared" si="26"/>
        <v>0</v>
      </c>
      <c r="J180" s="178"/>
      <c r="K180" s="179">
        <f t="shared" si="27"/>
        <v>0</v>
      </c>
      <c r="L180" s="154">
        <v>21</v>
      </c>
      <c r="M180" s="154">
        <f t="shared" si="28"/>
        <v>0</v>
      </c>
      <c r="N180" s="153">
        <v>2.9E-4</v>
      </c>
      <c r="O180" s="153">
        <f t="shared" si="29"/>
        <v>0</v>
      </c>
      <c r="P180" s="153">
        <v>0</v>
      </c>
      <c r="Q180" s="153">
        <f t="shared" si="30"/>
        <v>0</v>
      </c>
      <c r="R180" s="154"/>
      <c r="S180" s="154" t="s">
        <v>1258</v>
      </c>
      <c r="T180" s="154" t="s">
        <v>1258</v>
      </c>
      <c r="U180" s="154">
        <v>1.524</v>
      </c>
      <c r="V180" s="154">
        <f t="shared" si="31"/>
        <v>1.52</v>
      </c>
      <c r="W180" s="154"/>
      <c r="X180" s="154" t="s">
        <v>281</v>
      </c>
      <c r="Y180" s="154" t="s">
        <v>282</v>
      </c>
      <c r="Z180" s="144"/>
      <c r="AA180" s="144"/>
      <c r="AB180" s="144"/>
      <c r="AC180" s="144"/>
      <c r="AD180" s="144"/>
      <c r="AE180" s="144"/>
      <c r="AF180" s="144"/>
      <c r="AG180" s="144" t="s">
        <v>1263</v>
      </c>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row>
    <row r="181" spans="1:60" outlineLevel="1" x14ac:dyDescent="0.25">
      <c r="A181" s="173">
        <v>119</v>
      </c>
      <c r="B181" s="174" t="s">
        <v>1908</v>
      </c>
      <c r="C181" s="183" t="s">
        <v>1909</v>
      </c>
      <c r="D181" s="175" t="s">
        <v>340</v>
      </c>
      <c r="E181" s="176">
        <v>50</v>
      </c>
      <c r="F181" s="177">
        <f t="shared" si="24"/>
        <v>0</v>
      </c>
      <c r="G181" s="177">
        <f t="shared" si="25"/>
        <v>0</v>
      </c>
      <c r="H181" s="178"/>
      <c r="I181" s="177">
        <f t="shared" si="26"/>
        <v>0</v>
      </c>
      <c r="J181" s="178"/>
      <c r="K181" s="179">
        <f t="shared" si="27"/>
        <v>0</v>
      </c>
      <c r="L181" s="154">
        <v>21</v>
      </c>
      <c r="M181" s="154">
        <f t="shared" si="28"/>
        <v>0</v>
      </c>
      <c r="N181" s="153">
        <v>6.9999999999999994E-5</v>
      </c>
      <c r="O181" s="153">
        <f t="shared" si="29"/>
        <v>0</v>
      </c>
      <c r="P181" s="153">
        <v>0</v>
      </c>
      <c r="Q181" s="153">
        <f t="shared" si="30"/>
        <v>0</v>
      </c>
      <c r="R181" s="154" t="s">
        <v>1257</v>
      </c>
      <c r="S181" s="154" t="s">
        <v>1258</v>
      </c>
      <c r="T181" s="154" t="s">
        <v>1258</v>
      </c>
      <c r="U181" s="154">
        <v>0</v>
      </c>
      <c r="V181" s="154">
        <f t="shared" si="31"/>
        <v>0</v>
      </c>
      <c r="W181" s="154"/>
      <c r="X181" s="154" t="s">
        <v>608</v>
      </c>
      <c r="Y181" s="154" t="s">
        <v>282</v>
      </c>
      <c r="Z181" s="144"/>
      <c r="AA181" s="144"/>
      <c r="AB181" s="144"/>
      <c r="AC181" s="144"/>
      <c r="AD181" s="144"/>
      <c r="AE181" s="144"/>
      <c r="AF181" s="144"/>
      <c r="AG181" s="144" t="s">
        <v>1254</v>
      </c>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row>
    <row r="182" spans="1:60" outlineLevel="1" x14ac:dyDescent="0.25">
      <c r="A182" s="173">
        <v>120</v>
      </c>
      <c r="B182" s="174" t="s">
        <v>1910</v>
      </c>
      <c r="C182" s="183" t="s">
        <v>1911</v>
      </c>
      <c r="D182" s="175" t="s">
        <v>340</v>
      </c>
      <c r="E182" s="176">
        <v>50</v>
      </c>
      <c r="F182" s="177">
        <f t="shared" si="24"/>
        <v>0</v>
      </c>
      <c r="G182" s="177">
        <f t="shared" si="25"/>
        <v>0</v>
      </c>
      <c r="H182" s="178"/>
      <c r="I182" s="177">
        <f t="shared" si="26"/>
        <v>0</v>
      </c>
      <c r="J182" s="178"/>
      <c r="K182" s="179">
        <f t="shared" si="27"/>
        <v>0</v>
      </c>
      <c r="L182" s="154">
        <v>21</v>
      </c>
      <c r="M182" s="154">
        <f t="shared" si="28"/>
        <v>0</v>
      </c>
      <c r="N182" s="153">
        <v>0</v>
      </c>
      <c r="O182" s="153">
        <f t="shared" si="29"/>
        <v>0</v>
      </c>
      <c r="P182" s="153">
        <v>0</v>
      </c>
      <c r="Q182" s="153">
        <f t="shared" si="30"/>
        <v>0</v>
      </c>
      <c r="R182" s="154"/>
      <c r="S182" s="154" t="s">
        <v>1258</v>
      </c>
      <c r="T182" s="154" t="s">
        <v>1258</v>
      </c>
      <c r="U182" s="154">
        <v>9.0499999999999997E-2</v>
      </c>
      <c r="V182" s="154">
        <f t="shared" si="31"/>
        <v>4.53</v>
      </c>
      <c r="W182" s="154"/>
      <c r="X182" s="154" t="s">
        <v>281</v>
      </c>
      <c r="Y182" s="154" t="s">
        <v>282</v>
      </c>
      <c r="Z182" s="144"/>
      <c r="AA182" s="144"/>
      <c r="AB182" s="144"/>
      <c r="AC182" s="144"/>
      <c r="AD182" s="144"/>
      <c r="AE182" s="144"/>
      <c r="AF182" s="144"/>
      <c r="AG182" s="144" t="s">
        <v>1263</v>
      </c>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row>
    <row r="183" spans="1:60" outlineLevel="1" x14ac:dyDescent="0.25">
      <c r="A183" s="173">
        <v>121</v>
      </c>
      <c r="B183" s="174" t="s">
        <v>1912</v>
      </c>
      <c r="C183" s="183" t="s">
        <v>1913</v>
      </c>
      <c r="D183" s="175" t="s">
        <v>340</v>
      </c>
      <c r="E183" s="176">
        <v>55</v>
      </c>
      <c r="F183" s="177">
        <f t="shared" si="24"/>
        <v>0</v>
      </c>
      <c r="G183" s="177">
        <f t="shared" si="25"/>
        <v>0</v>
      </c>
      <c r="H183" s="178"/>
      <c r="I183" s="177">
        <f t="shared" si="26"/>
        <v>0</v>
      </c>
      <c r="J183" s="178"/>
      <c r="K183" s="179">
        <f t="shared" si="27"/>
        <v>0</v>
      </c>
      <c r="L183" s="154">
        <v>21</v>
      </c>
      <c r="M183" s="154">
        <f t="shared" si="28"/>
        <v>0</v>
      </c>
      <c r="N183" s="153">
        <v>4.0000000000000003E-5</v>
      </c>
      <c r="O183" s="153">
        <f t="shared" si="29"/>
        <v>0</v>
      </c>
      <c r="P183" s="153">
        <v>0</v>
      </c>
      <c r="Q183" s="153">
        <f t="shared" si="30"/>
        <v>0</v>
      </c>
      <c r="R183" s="154" t="s">
        <v>1257</v>
      </c>
      <c r="S183" s="154" t="s">
        <v>1258</v>
      </c>
      <c r="T183" s="154" t="s">
        <v>1258</v>
      </c>
      <c r="U183" s="154">
        <v>0</v>
      </c>
      <c r="V183" s="154">
        <f t="shared" si="31"/>
        <v>0</v>
      </c>
      <c r="W183" s="154"/>
      <c r="X183" s="154" t="s">
        <v>608</v>
      </c>
      <c r="Y183" s="154" t="s">
        <v>282</v>
      </c>
      <c r="Z183" s="144"/>
      <c r="AA183" s="144"/>
      <c r="AB183" s="144"/>
      <c r="AC183" s="144"/>
      <c r="AD183" s="144"/>
      <c r="AE183" s="144"/>
      <c r="AF183" s="144"/>
      <c r="AG183" s="144" t="s">
        <v>1254</v>
      </c>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row>
    <row r="184" spans="1:60" outlineLevel="1" x14ac:dyDescent="0.25">
      <c r="A184" s="173">
        <v>122</v>
      </c>
      <c r="B184" s="174" t="s">
        <v>1914</v>
      </c>
      <c r="C184" s="183" t="s">
        <v>1915</v>
      </c>
      <c r="D184" s="175" t="s">
        <v>340</v>
      </c>
      <c r="E184" s="176">
        <v>55</v>
      </c>
      <c r="F184" s="177">
        <f t="shared" si="24"/>
        <v>0</v>
      </c>
      <c r="G184" s="177">
        <f t="shared" si="25"/>
        <v>0</v>
      </c>
      <c r="H184" s="178"/>
      <c r="I184" s="177">
        <f t="shared" si="26"/>
        <v>0</v>
      </c>
      <c r="J184" s="178"/>
      <c r="K184" s="179">
        <f t="shared" si="27"/>
        <v>0</v>
      </c>
      <c r="L184" s="154">
        <v>21</v>
      </c>
      <c r="M184" s="154">
        <f t="shared" si="28"/>
        <v>0</v>
      </c>
      <c r="N184" s="153">
        <v>0</v>
      </c>
      <c r="O184" s="153">
        <f t="shared" si="29"/>
        <v>0</v>
      </c>
      <c r="P184" s="153">
        <v>0</v>
      </c>
      <c r="Q184" s="153">
        <f t="shared" si="30"/>
        <v>0</v>
      </c>
      <c r="R184" s="154"/>
      <c r="S184" s="154" t="s">
        <v>1258</v>
      </c>
      <c r="T184" s="154" t="s">
        <v>1258</v>
      </c>
      <c r="U184" s="154">
        <v>9.0499999999999997E-2</v>
      </c>
      <c r="V184" s="154">
        <f t="shared" si="31"/>
        <v>4.9800000000000004</v>
      </c>
      <c r="W184" s="154"/>
      <c r="X184" s="154" t="s">
        <v>281</v>
      </c>
      <c r="Y184" s="154" t="s">
        <v>282</v>
      </c>
      <c r="Z184" s="144"/>
      <c r="AA184" s="144"/>
      <c r="AB184" s="144"/>
      <c r="AC184" s="144"/>
      <c r="AD184" s="144"/>
      <c r="AE184" s="144"/>
      <c r="AF184" s="144"/>
      <c r="AG184" s="144" t="s">
        <v>1263</v>
      </c>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row>
    <row r="185" spans="1:60" outlineLevel="1" x14ac:dyDescent="0.25">
      <c r="A185" s="173">
        <v>123</v>
      </c>
      <c r="B185" s="174" t="s">
        <v>1916</v>
      </c>
      <c r="C185" s="183" t="s">
        <v>1917</v>
      </c>
      <c r="D185" s="175" t="s">
        <v>340</v>
      </c>
      <c r="E185" s="176">
        <v>10</v>
      </c>
      <c r="F185" s="177">
        <f t="shared" si="24"/>
        <v>0</v>
      </c>
      <c r="G185" s="177">
        <f t="shared" si="25"/>
        <v>0</v>
      </c>
      <c r="H185" s="178"/>
      <c r="I185" s="177">
        <f t="shared" si="26"/>
        <v>0</v>
      </c>
      <c r="J185" s="178"/>
      <c r="K185" s="179">
        <f t="shared" si="27"/>
        <v>0</v>
      </c>
      <c r="L185" s="154">
        <v>21</v>
      </c>
      <c r="M185" s="154">
        <f t="shared" si="28"/>
        <v>0</v>
      </c>
      <c r="N185" s="153">
        <v>6.9999999999999994E-5</v>
      </c>
      <c r="O185" s="153">
        <f t="shared" si="29"/>
        <v>0</v>
      </c>
      <c r="P185" s="153">
        <v>0</v>
      </c>
      <c r="Q185" s="153">
        <f t="shared" si="30"/>
        <v>0</v>
      </c>
      <c r="R185" s="154" t="s">
        <v>1257</v>
      </c>
      <c r="S185" s="154" t="s">
        <v>1258</v>
      </c>
      <c r="T185" s="154" t="s">
        <v>1258</v>
      </c>
      <c r="U185" s="154">
        <v>0</v>
      </c>
      <c r="V185" s="154">
        <f t="shared" si="31"/>
        <v>0</v>
      </c>
      <c r="W185" s="154"/>
      <c r="X185" s="154" t="s">
        <v>608</v>
      </c>
      <c r="Y185" s="154" t="s">
        <v>282</v>
      </c>
      <c r="Z185" s="144"/>
      <c r="AA185" s="144"/>
      <c r="AB185" s="144"/>
      <c r="AC185" s="144"/>
      <c r="AD185" s="144"/>
      <c r="AE185" s="144"/>
      <c r="AF185" s="144"/>
      <c r="AG185" s="144" t="s">
        <v>1254</v>
      </c>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row>
    <row r="186" spans="1:60" outlineLevel="1" x14ac:dyDescent="0.25">
      <c r="A186" s="173">
        <v>124</v>
      </c>
      <c r="B186" s="174" t="s">
        <v>1918</v>
      </c>
      <c r="C186" s="183" t="s">
        <v>1919</v>
      </c>
      <c r="D186" s="175" t="s">
        <v>340</v>
      </c>
      <c r="E186" s="176">
        <v>10</v>
      </c>
      <c r="F186" s="177">
        <f t="shared" si="24"/>
        <v>0</v>
      </c>
      <c r="G186" s="177">
        <f t="shared" si="25"/>
        <v>0</v>
      </c>
      <c r="H186" s="178"/>
      <c r="I186" s="177">
        <f t="shared" si="26"/>
        <v>0</v>
      </c>
      <c r="J186" s="178"/>
      <c r="K186" s="179">
        <f t="shared" si="27"/>
        <v>0</v>
      </c>
      <c r="L186" s="154">
        <v>21</v>
      </c>
      <c r="M186" s="154">
        <f t="shared" si="28"/>
        <v>0</v>
      </c>
      <c r="N186" s="153">
        <v>0</v>
      </c>
      <c r="O186" s="153">
        <f t="shared" si="29"/>
        <v>0</v>
      </c>
      <c r="P186" s="153">
        <v>0</v>
      </c>
      <c r="Q186" s="153">
        <f t="shared" si="30"/>
        <v>0</v>
      </c>
      <c r="R186" s="154"/>
      <c r="S186" s="154" t="s">
        <v>1258</v>
      </c>
      <c r="T186" s="154" t="s">
        <v>1258</v>
      </c>
      <c r="U186" s="154">
        <v>9.0499999999999997E-2</v>
      </c>
      <c r="V186" s="154">
        <f t="shared" si="31"/>
        <v>0.91</v>
      </c>
      <c r="W186" s="154"/>
      <c r="X186" s="154" t="s">
        <v>281</v>
      </c>
      <c r="Y186" s="154" t="s">
        <v>282</v>
      </c>
      <c r="Z186" s="144"/>
      <c r="AA186" s="144"/>
      <c r="AB186" s="144"/>
      <c r="AC186" s="144"/>
      <c r="AD186" s="144"/>
      <c r="AE186" s="144"/>
      <c r="AF186" s="144"/>
      <c r="AG186" s="144" t="s">
        <v>1263</v>
      </c>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row>
    <row r="187" spans="1:60" ht="20" outlineLevel="1" x14ac:dyDescent="0.25">
      <c r="A187" s="173">
        <v>125</v>
      </c>
      <c r="B187" s="174" t="s">
        <v>1693</v>
      </c>
      <c r="C187" s="183" t="s">
        <v>1694</v>
      </c>
      <c r="D187" s="175" t="s">
        <v>408</v>
      </c>
      <c r="E187" s="176">
        <v>5</v>
      </c>
      <c r="F187" s="177">
        <f t="shared" si="24"/>
        <v>0</v>
      </c>
      <c r="G187" s="177">
        <f t="shared" si="25"/>
        <v>0</v>
      </c>
      <c r="H187" s="178"/>
      <c r="I187" s="177">
        <f t="shared" si="26"/>
        <v>0</v>
      </c>
      <c r="J187" s="178"/>
      <c r="K187" s="179">
        <f t="shared" si="27"/>
        <v>0</v>
      </c>
      <c r="L187" s="154">
        <v>21</v>
      </c>
      <c r="M187" s="154">
        <f t="shared" si="28"/>
        <v>0</v>
      </c>
      <c r="N187" s="153">
        <v>3.6800000000000001E-3</v>
      </c>
      <c r="O187" s="153">
        <f t="shared" si="29"/>
        <v>0.02</v>
      </c>
      <c r="P187" s="153">
        <v>0</v>
      </c>
      <c r="Q187" s="153">
        <f t="shared" si="30"/>
        <v>0</v>
      </c>
      <c r="R187" s="154"/>
      <c r="S187" s="154" t="s">
        <v>1258</v>
      </c>
      <c r="T187" s="154" t="s">
        <v>1258</v>
      </c>
      <c r="U187" s="154">
        <v>0.84499999999999997</v>
      </c>
      <c r="V187" s="154">
        <f t="shared" si="31"/>
        <v>4.2300000000000004</v>
      </c>
      <c r="W187" s="154"/>
      <c r="X187" s="154" t="s">
        <v>281</v>
      </c>
      <c r="Y187" s="154" t="s">
        <v>282</v>
      </c>
      <c r="Z187" s="144"/>
      <c r="AA187" s="144"/>
      <c r="AB187" s="144"/>
      <c r="AC187" s="144"/>
      <c r="AD187" s="144"/>
      <c r="AE187" s="144"/>
      <c r="AF187" s="144"/>
      <c r="AG187" s="144" t="s">
        <v>1263</v>
      </c>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row>
    <row r="188" spans="1:60" ht="20" outlineLevel="1" x14ac:dyDescent="0.25">
      <c r="A188" s="173">
        <v>126</v>
      </c>
      <c r="B188" s="174" t="s">
        <v>1695</v>
      </c>
      <c r="C188" s="183" t="s">
        <v>1696</v>
      </c>
      <c r="D188" s="175" t="s">
        <v>408</v>
      </c>
      <c r="E188" s="176">
        <v>3</v>
      </c>
      <c r="F188" s="177">
        <f t="shared" si="24"/>
        <v>0</v>
      </c>
      <c r="G188" s="177">
        <f t="shared" si="25"/>
        <v>0</v>
      </c>
      <c r="H188" s="178"/>
      <c r="I188" s="177">
        <f t="shared" si="26"/>
        <v>0</v>
      </c>
      <c r="J188" s="178"/>
      <c r="K188" s="179">
        <f t="shared" si="27"/>
        <v>0</v>
      </c>
      <c r="L188" s="154">
        <v>21</v>
      </c>
      <c r="M188" s="154">
        <f t="shared" si="28"/>
        <v>0</v>
      </c>
      <c r="N188" s="153">
        <v>3.3500000000000001E-3</v>
      </c>
      <c r="O188" s="153">
        <f t="shared" si="29"/>
        <v>0.01</v>
      </c>
      <c r="P188" s="153">
        <v>0</v>
      </c>
      <c r="Q188" s="153">
        <f t="shared" si="30"/>
        <v>0</v>
      </c>
      <c r="R188" s="154"/>
      <c r="S188" s="154" t="s">
        <v>1258</v>
      </c>
      <c r="T188" s="154" t="s">
        <v>1258</v>
      </c>
      <c r="U188" s="154">
        <v>0.55600000000000005</v>
      </c>
      <c r="V188" s="154">
        <f t="shared" si="31"/>
        <v>1.67</v>
      </c>
      <c r="W188" s="154"/>
      <c r="X188" s="154" t="s">
        <v>281</v>
      </c>
      <c r="Y188" s="154" t="s">
        <v>282</v>
      </c>
      <c r="Z188" s="144"/>
      <c r="AA188" s="144"/>
      <c r="AB188" s="144"/>
      <c r="AC188" s="144"/>
      <c r="AD188" s="144"/>
      <c r="AE188" s="144"/>
      <c r="AF188" s="144"/>
      <c r="AG188" s="144" t="s">
        <v>1263</v>
      </c>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row>
    <row r="189" spans="1:60" ht="20" outlineLevel="1" x14ac:dyDescent="0.25">
      <c r="A189" s="173">
        <v>127</v>
      </c>
      <c r="B189" s="174" t="s">
        <v>1697</v>
      </c>
      <c r="C189" s="183" t="s">
        <v>1698</v>
      </c>
      <c r="D189" s="175" t="s">
        <v>408</v>
      </c>
      <c r="E189" s="176">
        <v>2</v>
      </c>
      <c r="F189" s="177">
        <f t="shared" si="24"/>
        <v>0</v>
      </c>
      <c r="G189" s="177">
        <f t="shared" si="25"/>
        <v>0</v>
      </c>
      <c r="H189" s="178"/>
      <c r="I189" s="177">
        <f t="shared" si="26"/>
        <v>0</v>
      </c>
      <c r="J189" s="178"/>
      <c r="K189" s="179">
        <f t="shared" si="27"/>
        <v>0</v>
      </c>
      <c r="L189" s="154">
        <v>21</v>
      </c>
      <c r="M189" s="154">
        <f t="shared" si="28"/>
        <v>0</v>
      </c>
      <c r="N189" s="153">
        <v>2.7200000000000002E-3</v>
      </c>
      <c r="O189" s="153">
        <f t="shared" si="29"/>
        <v>0.01</v>
      </c>
      <c r="P189" s="153">
        <v>0</v>
      </c>
      <c r="Q189" s="153">
        <f t="shared" si="30"/>
        <v>0</v>
      </c>
      <c r="R189" s="154"/>
      <c r="S189" s="154" t="s">
        <v>1258</v>
      </c>
      <c r="T189" s="154" t="s">
        <v>1258</v>
      </c>
      <c r="U189" s="154">
        <v>0.33700000000000002</v>
      </c>
      <c r="V189" s="154">
        <f t="shared" si="31"/>
        <v>0.67</v>
      </c>
      <c r="W189" s="154"/>
      <c r="X189" s="154" t="s">
        <v>281</v>
      </c>
      <c r="Y189" s="154" t="s">
        <v>282</v>
      </c>
      <c r="Z189" s="144"/>
      <c r="AA189" s="144"/>
      <c r="AB189" s="144"/>
      <c r="AC189" s="144"/>
      <c r="AD189" s="144"/>
      <c r="AE189" s="144"/>
      <c r="AF189" s="144"/>
      <c r="AG189" s="144" t="s">
        <v>1263</v>
      </c>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row>
    <row r="190" spans="1:60" outlineLevel="1" x14ac:dyDescent="0.25">
      <c r="A190" s="173">
        <v>128</v>
      </c>
      <c r="B190" s="174" t="s">
        <v>1699</v>
      </c>
      <c r="C190" s="183" t="s">
        <v>1700</v>
      </c>
      <c r="D190" s="175" t="s">
        <v>340</v>
      </c>
      <c r="E190" s="176">
        <v>12</v>
      </c>
      <c r="F190" s="177">
        <f t="shared" si="24"/>
        <v>0</v>
      </c>
      <c r="G190" s="177">
        <f t="shared" si="25"/>
        <v>0</v>
      </c>
      <c r="H190" s="178"/>
      <c r="I190" s="177">
        <f t="shared" si="26"/>
        <v>0</v>
      </c>
      <c r="J190" s="178"/>
      <c r="K190" s="179">
        <f t="shared" si="27"/>
        <v>0</v>
      </c>
      <c r="L190" s="154">
        <v>21</v>
      </c>
      <c r="M190" s="154">
        <f t="shared" si="28"/>
        <v>0</v>
      </c>
      <c r="N190" s="153">
        <v>4.8999999999999998E-4</v>
      </c>
      <c r="O190" s="153">
        <f t="shared" si="29"/>
        <v>0.01</v>
      </c>
      <c r="P190" s="153">
        <v>2E-3</v>
      </c>
      <c r="Q190" s="153">
        <f t="shared" si="30"/>
        <v>0.02</v>
      </c>
      <c r="R190" s="154"/>
      <c r="S190" s="154" t="s">
        <v>1258</v>
      </c>
      <c r="T190" s="154" t="s">
        <v>1258</v>
      </c>
      <c r="U190" s="154">
        <v>0.17599999999999999</v>
      </c>
      <c r="V190" s="154">
        <f t="shared" si="31"/>
        <v>2.11</v>
      </c>
      <c r="W190" s="154"/>
      <c r="X190" s="154" t="s">
        <v>281</v>
      </c>
      <c r="Y190" s="154" t="s">
        <v>282</v>
      </c>
      <c r="Z190" s="144"/>
      <c r="AA190" s="144"/>
      <c r="AB190" s="144"/>
      <c r="AC190" s="144"/>
      <c r="AD190" s="144"/>
      <c r="AE190" s="144"/>
      <c r="AF190" s="144"/>
      <c r="AG190" s="144" t="s">
        <v>1263</v>
      </c>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row>
    <row r="191" spans="1:60" outlineLevel="1" x14ac:dyDescent="0.25">
      <c r="A191" s="173">
        <v>129</v>
      </c>
      <c r="B191" s="174" t="s">
        <v>1701</v>
      </c>
      <c r="C191" s="183" t="s">
        <v>1702</v>
      </c>
      <c r="D191" s="175" t="s">
        <v>340</v>
      </c>
      <c r="E191" s="176">
        <v>25</v>
      </c>
      <c r="F191" s="177">
        <f t="shared" si="24"/>
        <v>0</v>
      </c>
      <c r="G191" s="177">
        <f t="shared" si="25"/>
        <v>0</v>
      </c>
      <c r="H191" s="178"/>
      <c r="I191" s="177">
        <f t="shared" si="26"/>
        <v>0</v>
      </c>
      <c r="J191" s="178"/>
      <c r="K191" s="179">
        <f t="shared" si="27"/>
        <v>0</v>
      </c>
      <c r="L191" s="154">
        <v>21</v>
      </c>
      <c r="M191" s="154">
        <f t="shared" si="28"/>
        <v>0</v>
      </c>
      <c r="N191" s="153">
        <v>4.8999999999999998E-4</v>
      </c>
      <c r="O191" s="153">
        <f t="shared" si="29"/>
        <v>0.01</v>
      </c>
      <c r="P191" s="153">
        <v>6.0000000000000001E-3</v>
      </c>
      <c r="Q191" s="153">
        <f t="shared" si="30"/>
        <v>0.15</v>
      </c>
      <c r="R191" s="154"/>
      <c r="S191" s="154" t="s">
        <v>1258</v>
      </c>
      <c r="T191" s="154" t="s">
        <v>1258</v>
      </c>
      <c r="U191" s="154">
        <v>0.27400000000000002</v>
      </c>
      <c r="V191" s="154">
        <f t="shared" si="31"/>
        <v>6.85</v>
      </c>
      <c r="W191" s="154"/>
      <c r="X191" s="154" t="s">
        <v>281</v>
      </c>
      <c r="Y191" s="154" t="s">
        <v>282</v>
      </c>
      <c r="Z191" s="144"/>
      <c r="AA191" s="144"/>
      <c r="AB191" s="144"/>
      <c r="AC191" s="144"/>
      <c r="AD191" s="144"/>
      <c r="AE191" s="144"/>
      <c r="AF191" s="144"/>
      <c r="AG191" s="144" t="s">
        <v>1263</v>
      </c>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row>
    <row r="192" spans="1:60" outlineLevel="1" x14ac:dyDescent="0.25">
      <c r="A192" s="173">
        <v>130</v>
      </c>
      <c r="B192" s="174" t="s">
        <v>1705</v>
      </c>
      <c r="C192" s="183" t="s">
        <v>1706</v>
      </c>
      <c r="D192" s="175" t="s">
        <v>361</v>
      </c>
      <c r="E192" s="176">
        <v>0.02</v>
      </c>
      <c r="F192" s="177">
        <f t="shared" si="24"/>
        <v>0</v>
      </c>
      <c r="G192" s="177">
        <f t="shared" si="25"/>
        <v>0</v>
      </c>
      <c r="H192" s="178"/>
      <c r="I192" s="177">
        <f t="shared" si="26"/>
        <v>0</v>
      </c>
      <c r="J192" s="178"/>
      <c r="K192" s="179">
        <f t="shared" si="27"/>
        <v>0</v>
      </c>
      <c r="L192" s="154">
        <v>21</v>
      </c>
      <c r="M192" s="154">
        <f t="shared" si="28"/>
        <v>0</v>
      </c>
      <c r="N192" s="153">
        <v>1</v>
      </c>
      <c r="O192" s="153">
        <f t="shared" si="29"/>
        <v>0.02</v>
      </c>
      <c r="P192" s="153">
        <v>0</v>
      </c>
      <c r="Q192" s="153">
        <f t="shared" si="30"/>
        <v>0</v>
      </c>
      <c r="R192" s="154" t="s">
        <v>1257</v>
      </c>
      <c r="S192" s="154" t="s">
        <v>1258</v>
      </c>
      <c r="T192" s="154" t="s">
        <v>1258</v>
      </c>
      <c r="U192" s="154">
        <v>0</v>
      </c>
      <c r="V192" s="154">
        <f t="shared" si="31"/>
        <v>0</v>
      </c>
      <c r="W192" s="154"/>
      <c r="X192" s="154" t="s">
        <v>608</v>
      </c>
      <c r="Y192" s="154" t="s">
        <v>282</v>
      </c>
      <c r="Z192" s="144"/>
      <c r="AA192" s="144"/>
      <c r="AB192" s="144"/>
      <c r="AC192" s="144"/>
      <c r="AD192" s="144"/>
      <c r="AE192" s="144"/>
      <c r="AF192" s="144"/>
      <c r="AG192" s="144" t="s">
        <v>1254</v>
      </c>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row>
    <row r="193" spans="1:60" outlineLevel="1" x14ac:dyDescent="0.25">
      <c r="A193" s="173">
        <v>131</v>
      </c>
      <c r="B193" s="174" t="s">
        <v>1707</v>
      </c>
      <c r="C193" s="183" t="s">
        <v>622</v>
      </c>
      <c r="D193" s="175" t="s">
        <v>832</v>
      </c>
      <c r="E193" s="176">
        <v>1</v>
      </c>
      <c r="F193" s="177">
        <f t="shared" si="24"/>
        <v>0</v>
      </c>
      <c r="G193" s="177">
        <f t="shared" si="25"/>
        <v>0</v>
      </c>
      <c r="H193" s="178"/>
      <c r="I193" s="177">
        <f t="shared" si="26"/>
        <v>0</v>
      </c>
      <c r="J193" s="178"/>
      <c r="K193" s="179">
        <f t="shared" si="27"/>
        <v>0</v>
      </c>
      <c r="L193" s="154">
        <v>21</v>
      </c>
      <c r="M193" s="154">
        <f t="shared" si="28"/>
        <v>0</v>
      </c>
      <c r="N193" s="153">
        <v>5.9199999999999999E-3</v>
      </c>
      <c r="O193" s="153">
        <f t="shared" si="29"/>
        <v>0.01</v>
      </c>
      <c r="P193" s="153">
        <v>0</v>
      </c>
      <c r="Q193" s="153">
        <f t="shared" si="30"/>
        <v>0</v>
      </c>
      <c r="R193" s="154"/>
      <c r="S193" s="154" t="s">
        <v>279</v>
      </c>
      <c r="T193" s="154" t="s">
        <v>280</v>
      </c>
      <c r="U193" s="154">
        <v>0.26</v>
      </c>
      <c r="V193" s="154">
        <f t="shared" si="31"/>
        <v>0.26</v>
      </c>
      <c r="W193" s="154"/>
      <c r="X193" s="154" t="s">
        <v>1322</v>
      </c>
      <c r="Y193" s="154" t="s">
        <v>282</v>
      </c>
      <c r="Z193" s="144"/>
      <c r="AA193" s="144"/>
      <c r="AB193" s="144"/>
      <c r="AC193" s="144"/>
      <c r="AD193" s="144"/>
      <c r="AE193" s="144"/>
      <c r="AF193" s="144"/>
      <c r="AG193" s="144" t="s">
        <v>1323</v>
      </c>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row>
    <row r="194" spans="1:60" ht="20" outlineLevel="1" x14ac:dyDescent="0.25">
      <c r="A194" s="173">
        <v>132</v>
      </c>
      <c r="B194" s="174" t="s">
        <v>1708</v>
      </c>
      <c r="C194" s="183" t="s">
        <v>1709</v>
      </c>
      <c r="D194" s="175" t="s">
        <v>489</v>
      </c>
      <c r="E194" s="176">
        <v>1</v>
      </c>
      <c r="F194" s="177">
        <f t="shared" si="24"/>
        <v>0</v>
      </c>
      <c r="G194" s="177">
        <f t="shared" si="25"/>
        <v>0</v>
      </c>
      <c r="H194" s="178"/>
      <c r="I194" s="177">
        <f t="shared" si="26"/>
        <v>0</v>
      </c>
      <c r="J194" s="178"/>
      <c r="K194" s="179">
        <f t="shared" si="27"/>
        <v>0</v>
      </c>
      <c r="L194" s="154">
        <v>21</v>
      </c>
      <c r="M194" s="154">
        <f t="shared" si="28"/>
        <v>0</v>
      </c>
      <c r="N194" s="153">
        <v>0</v>
      </c>
      <c r="O194" s="153">
        <f t="shared" si="29"/>
        <v>0</v>
      </c>
      <c r="P194" s="153">
        <v>0</v>
      </c>
      <c r="Q194" s="153">
        <f t="shared" si="30"/>
        <v>0</v>
      </c>
      <c r="R194" s="154"/>
      <c r="S194" s="154" t="s">
        <v>279</v>
      </c>
      <c r="T194" s="154" t="s">
        <v>280</v>
      </c>
      <c r="U194" s="154">
        <v>24.67</v>
      </c>
      <c r="V194" s="154">
        <f t="shared" si="31"/>
        <v>24.67</v>
      </c>
      <c r="W194" s="154"/>
      <c r="X194" s="154" t="s">
        <v>1322</v>
      </c>
      <c r="Y194" s="154" t="s">
        <v>282</v>
      </c>
      <c r="Z194" s="144"/>
      <c r="AA194" s="144"/>
      <c r="AB194" s="144"/>
      <c r="AC194" s="144"/>
      <c r="AD194" s="144"/>
      <c r="AE194" s="144"/>
      <c r="AF194" s="144"/>
      <c r="AG194" s="144" t="s">
        <v>1323</v>
      </c>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row>
    <row r="195" spans="1:60" outlineLevel="1" x14ac:dyDescent="0.25">
      <c r="A195" s="173">
        <v>133</v>
      </c>
      <c r="B195" s="174" t="s">
        <v>1710</v>
      </c>
      <c r="C195" s="183" t="s">
        <v>1711</v>
      </c>
      <c r="D195" s="175" t="s">
        <v>832</v>
      </c>
      <c r="E195" s="176">
        <v>1</v>
      </c>
      <c r="F195" s="177">
        <f t="shared" si="24"/>
        <v>0</v>
      </c>
      <c r="G195" s="177">
        <f t="shared" si="25"/>
        <v>0</v>
      </c>
      <c r="H195" s="178"/>
      <c r="I195" s="177">
        <f t="shared" si="26"/>
        <v>0</v>
      </c>
      <c r="J195" s="178"/>
      <c r="K195" s="179">
        <f t="shared" si="27"/>
        <v>0</v>
      </c>
      <c r="L195" s="154">
        <v>21</v>
      </c>
      <c r="M195" s="154">
        <f t="shared" si="28"/>
        <v>0</v>
      </c>
      <c r="N195" s="153">
        <v>0</v>
      </c>
      <c r="O195" s="153">
        <f t="shared" si="29"/>
        <v>0</v>
      </c>
      <c r="P195" s="153">
        <v>0</v>
      </c>
      <c r="Q195" s="153">
        <f t="shared" si="30"/>
        <v>0</v>
      </c>
      <c r="R195" s="154"/>
      <c r="S195" s="154" t="s">
        <v>279</v>
      </c>
      <c r="T195" s="154" t="s">
        <v>280</v>
      </c>
      <c r="U195" s="154">
        <v>0</v>
      </c>
      <c r="V195" s="154">
        <f t="shared" si="31"/>
        <v>0</v>
      </c>
      <c r="W195" s="154"/>
      <c r="X195" s="154" t="s">
        <v>1322</v>
      </c>
      <c r="Y195" s="154" t="s">
        <v>282</v>
      </c>
      <c r="Z195" s="144"/>
      <c r="AA195" s="144"/>
      <c r="AB195" s="144"/>
      <c r="AC195" s="144"/>
      <c r="AD195" s="144"/>
      <c r="AE195" s="144"/>
      <c r="AF195" s="144"/>
      <c r="AG195" s="144" t="s">
        <v>1323</v>
      </c>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row>
    <row r="196" spans="1:60" outlineLevel="1" x14ac:dyDescent="0.25">
      <c r="A196" s="166">
        <v>134</v>
      </c>
      <c r="B196" s="167" t="s">
        <v>1330</v>
      </c>
      <c r="C196" s="181" t="s">
        <v>1331</v>
      </c>
      <c r="D196" s="168" t="s">
        <v>832</v>
      </c>
      <c r="E196" s="169">
        <v>1</v>
      </c>
      <c r="F196" s="170">
        <f t="shared" si="24"/>
        <v>0</v>
      </c>
      <c r="G196" s="170">
        <f t="shared" si="25"/>
        <v>0</v>
      </c>
      <c r="H196" s="171"/>
      <c r="I196" s="170">
        <f t="shared" si="26"/>
        <v>0</v>
      </c>
      <c r="J196" s="171"/>
      <c r="K196" s="172">
        <f t="shared" si="27"/>
        <v>0</v>
      </c>
      <c r="L196" s="154">
        <v>21</v>
      </c>
      <c r="M196" s="154">
        <f t="shared" si="28"/>
        <v>0</v>
      </c>
      <c r="N196" s="153">
        <v>0</v>
      </c>
      <c r="O196" s="153">
        <f t="shared" si="29"/>
        <v>0</v>
      </c>
      <c r="P196" s="153">
        <v>0</v>
      </c>
      <c r="Q196" s="153">
        <f t="shared" si="30"/>
        <v>0</v>
      </c>
      <c r="R196" s="154"/>
      <c r="S196" s="154" t="s">
        <v>1258</v>
      </c>
      <c r="T196" s="154" t="s">
        <v>280</v>
      </c>
      <c r="U196" s="154">
        <v>0</v>
      </c>
      <c r="V196" s="154">
        <f t="shared" si="31"/>
        <v>0</v>
      </c>
      <c r="W196" s="154"/>
      <c r="X196" s="154" t="s">
        <v>1322</v>
      </c>
      <c r="Y196" s="154" t="s">
        <v>282</v>
      </c>
      <c r="Z196" s="144"/>
      <c r="AA196" s="144"/>
      <c r="AB196" s="144"/>
      <c r="AC196" s="144"/>
      <c r="AD196" s="144"/>
      <c r="AE196" s="144"/>
      <c r="AF196" s="144"/>
      <c r="AG196" s="144" t="s">
        <v>1323</v>
      </c>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row>
    <row r="197" spans="1:60" ht="20.5" outlineLevel="2" x14ac:dyDescent="0.25">
      <c r="A197" s="151"/>
      <c r="B197" s="152"/>
      <c r="C197" s="266" t="s">
        <v>1712</v>
      </c>
      <c r="D197" s="267"/>
      <c r="E197" s="267"/>
      <c r="F197" s="267"/>
      <c r="G197" s="267"/>
      <c r="H197" s="154"/>
      <c r="I197" s="154"/>
      <c r="J197" s="154"/>
      <c r="K197" s="154"/>
      <c r="L197" s="154"/>
      <c r="M197" s="154"/>
      <c r="N197" s="153"/>
      <c r="O197" s="153"/>
      <c r="P197" s="153"/>
      <c r="Q197" s="153"/>
      <c r="R197" s="154"/>
      <c r="S197" s="154"/>
      <c r="T197" s="154"/>
      <c r="U197" s="154"/>
      <c r="V197" s="154"/>
      <c r="W197" s="154"/>
      <c r="X197" s="154"/>
      <c r="Y197" s="154"/>
      <c r="Z197" s="144"/>
      <c r="AA197" s="144"/>
      <c r="AB197" s="144"/>
      <c r="AC197" s="144"/>
      <c r="AD197" s="144"/>
      <c r="AE197" s="144"/>
      <c r="AF197" s="144"/>
      <c r="AG197" s="144" t="s">
        <v>1260</v>
      </c>
      <c r="AH197" s="144"/>
      <c r="AI197" s="144"/>
      <c r="AJ197" s="144"/>
      <c r="AK197" s="144"/>
      <c r="AL197" s="144"/>
      <c r="AM197" s="144"/>
      <c r="AN197" s="144"/>
      <c r="AO197" s="144"/>
      <c r="AP197" s="144"/>
      <c r="AQ197" s="144"/>
      <c r="AR197" s="144"/>
      <c r="AS197" s="144"/>
      <c r="AT197" s="144"/>
      <c r="AU197" s="144"/>
      <c r="AV197" s="144"/>
      <c r="AW197" s="144"/>
      <c r="AX197" s="144"/>
      <c r="AY197" s="144"/>
      <c r="AZ197" s="144"/>
      <c r="BA197" s="187" t="str">
        <f>C197</f>
        <v>Náklady na vyhotovení dokumentace skutečného provedení stavby a její předání objednateli v požadované formě a požadovaném počtu.</v>
      </c>
      <c r="BB197" s="144"/>
      <c r="BC197" s="144"/>
      <c r="BD197" s="144"/>
      <c r="BE197" s="144"/>
      <c r="BF197" s="144"/>
      <c r="BG197" s="144"/>
      <c r="BH197" s="144"/>
    </row>
    <row r="198" spans="1:60" outlineLevel="1" x14ac:dyDescent="0.25">
      <c r="A198" s="166">
        <v>135</v>
      </c>
      <c r="B198" s="167" t="s">
        <v>1334</v>
      </c>
      <c r="C198" s="181" t="s">
        <v>1335</v>
      </c>
      <c r="D198" s="168" t="s">
        <v>832</v>
      </c>
      <c r="E198" s="169">
        <v>1</v>
      </c>
      <c r="F198" s="170">
        <f>H198+J198</f>
        <v>0</v>
      </c>
      <c r="G198" s="170">
        <f>ROUND(E198*F198,2)</f>
        <v>0</v>
      </c>
      <c r="H198" s="171"/>
      <c r="I198" s="170">
        <f>ROUND(E198*H198,2)</f>
        <v>0</v>
      </c>
      <c r="J198" s="171"/>
      <c r="K198" s="172">
        <f>ROUND(E198*J198,2)</f>
        <v>0</v>
      </c>
      <c r="L198" s="154">
        <v>21</v>
      </c>
      <c r="M198" s="154">
        <f>G198*(1+L198/100)</f>
        <v>0</v>
      </c>
      <c r="N198" s="153">
        <v>0</v>
      </c>
      <c r="O198" s="153">
        <f>ROUND(E198*N198,2)</f>
        <v>0</v>
      </c>
      <c r="P198" s="153">
        <v>0</v>
      </c>
      <c r="Q198" s="153">
        <f>ROUND(E198*P198,2)</f>
        <v>0</v>
      </c>
      <c r="R198" s="154"/>
      <c r="S198" s="154" t="s">
        <v>279</v>
      </c>
      <c r="T198" s="154" t="s">
        <v>280</v>
      </c>
      <c r="U198" s="154">
        <v>0</v>
      </c>
      <c r="V198" s="154">
        <f>ROUND(E198*U198,2)</f>
        <v>0</v>
      </c>
      <c r="W198" s="154"/>
      <c r="X198" s="154" t="s">
        <v>1322</v>
      </c>
      <c r="Y198" s="154" t="s">
        <v>282</v>
      </c>
      <c r="Z198" s="144"/>
      <c r="AA198" s="144"/>
      <c r="AB198" s="144"/>
      <c r="AC198" s="144"/>
      <c r="AD198" s="144"/>
      <c r="AE198" s="144"/>
      <c r="AF198" s="144"/>
      <c r="AG198" s="144" t="s">
        <v>1323</v>
      </c>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row>
    <row r="199" spans="1:60" x14ac:dyDescent="0.25">
      <c r="A199" s="3"/>
      <c r="B199" s="4"/>
      <c r="C199" s="184"/>
      <c r="D199" s="6"/>
      <c r="E199" s="3"/>
      <c r="F199" s="3"/>
      <c r="G199" s="3"/>
      <c r="H199" s="3"/>
      <c r="I199" s="3"/>
      <c r="J199" s="3"/>
      <c r="K199" s="3"/>
      <c r="L199" s="3"/>
      <c r="M199" s="3"/>
      <c r="N199" s="3"/>
      <c r="O199" s="3"/>
      <c r="P199" s="3"/>
      <c r="Q199" s="3"/>
      <c r="R199" s="3"/>
      <c r="S199" s="3"/>
      <c r="T199" s="3"/>
      <c r="U199" s="3"/>
      <c r="V199" s="3"/>
      <c r="W199" s="3"/>
      <c r="X199" s="3"/>
      <c r="Y199" s="3"/>
      <c r="AE199">
        <v>12</v>
      </c>
      <c r="AF199">
        <v>21</v>
      </c>
      <c r="AG199" t="s">
        <v>261</v>
      </c>
    </row>
    <row r="200" spans="1:60" ht="13" x14ac:dyDescent="0.25">
      <c r="A200" s="147"/>
      <c r="B200" s="148" t="s">
        <v>30</v>
      </c>
      <c r="C200" s="185"/>
      <c r="D200" s="149"/>
      <c r="E200" s="150"/>
      <c r="F200" s="150"/>
      <c r="G200" s="165">
        <f>G8</f>
        <v>0</v>
      </c>
      <c r="H200" s="3"/>
      <c r="I200" s="3"/>
      <c r="J200" s="3"/>
      <c r="K200" s="3"/>
      <c r="L200" s="3"/>
      <c r="M200" s="3"/>
      <c r="N200" s="3"/>
      <c r="O200" s="3"/>
      <c r="P200" s="3"/>
      <c r="Q200" s="3"/>
      <c r="R200" s="3"/>
      <c r="S200" s="3"/>
      <c r="T200" s="3"/>
      <c r="U200" s="3"/>
      <c r="V200" s="3"/>
      <c r="W200" s="3"/>
      <c r="X200" s="3"/>
      <c r="Y200" s="3"/>
      <c r="AE200">
        <f>SUMIF(L7:L198,AE199,G7:G198)</f>
        <v>0</v>
      </c>
      <c r="AF200">
        <f>SUMIF(L7:L198,AF199,G7:G198)</f>
        <v>0</v>
      </c>
      <c r="AG200" t="s">
        <v>1024</v>
      </c>
    </row>
    <row r="201" spans="1:60" x14ac:dyDescent="0.25">
      <c r="A201" s="3"/>
      <c r="B201" s="4"/>
      <c r="C201" s="184"/>
      <c r="D201" s="6"/>
      <c r="E201" s="3"/>
      <c r="F201" s="3"/>
      <c r="G201" s="3"/>
      <c r="H201" s="3"/>
      <c r="I201" s="3"/>
      <c r="J201" s="3"/>
      <c r="K201" s="3"/>
      <c r="L201" s="3"/>
      <c r="M201" s="3"/>
      <c r="N201" s="3"/>
      <c r="O201" s="3"/>
      <c r="P201" s="3"/>
      <c r="Q201" s="3"/>
      <c r="R201" s="3"/>
      <c r="S201" s="3"/>
      <c r="T201" s="3"/>
      <c r="U201" s="3"/>
      <c r="V201" s="3"/>
      <c r="W201" s="3"/>
      <c r="X201" s="3"/>
      <c r="Y201" s="3"/>
    </row>
    <row r="202" spans="1:60" x14ac:dyDescent="0.25">
      <c r="A202" s="3"/>
      <c r="B202" s="4"/>
      <c r="C202" s="184"/>
      <c r="D202" s="6"/>
      <c r="E202" s="3"/>
      <c r="F202" s="3"/>
      <c r="G202" s="3"/>
      <c r="H202" s="3"/>
      <c r="I202" s="3"/>
      <c r="J202" s="3"/>
      <c r="K202" s="3"/>
      <c r="L202" s="3"/>
      <c r="M202" s="3"/>
      <c r="N202" s="3"/>
      <c r="O202" s="3"/>
      <c r="P202" s="3"/>
      <c r="Q202" s="3"/>
      <c r="R202" s="3"/>
      <c r="S202" s="3"/>
      <c r="T202" s="3"/>
      <c r="U202" s="3"/>
      <c r="V202" s="3"/>
      <c r="W202" s="3"/>
      <c r="X202" s="3"/>
      <c r="Y202" s="3"/>
    </row>
    <row r="203" spans="1:60" x14ac:dyDescent="0.25">
      <c r="A203" s="262" t="s">
        <v>1025</v>
      </c>
      <c r="B203" s="262"/>
      <c r="C203" s="263"/>
      <c r="D203" s="6"/>
      <c r="E203" s="3"/>
      <c r="F203" s="3"/>
      <c r="G203" s="3"/>
      <c r="H203" s="3"/>
      <c r="I203" s="3"/>
      <c r="J203" s="3"/>
      <c r="K203" s="3"/>
      <c r="L203" s="3"/>
      <c r="M203" s="3"/>
      <c r="N203" s="3"/>
      <c r="O203" s="3"/>
      <c r="P203" s="3"/>
      <c r="Q203" s="3"/>
      <c r="R203" s="3"/>
      <c r="S203" s="3"/>
      <c r="T203" s="3"/>
      <c r="U203" s="3"/>
      <c r="V203" s="3"/>
      <c r="W203" s="3"/>
      <c r="X203" s="3"/>
      <c r="Y203" s="3"/>
    </row>
    <row r="204" spans="1:60" x14ac:dyDescent="0.25">
      <c r="A204" s="243"/>
      <c r="B204" s="244"/>
      <c r="C204" s="245"/>
      <c r="D204" s="244"/>
      <c r="E204" s="244"/>
      <c r="F204" s="244"/>
      <c r="G204" s="246"/>
      <c r="H204" s="3"/>
      <c r="I204" s="3"/>
      <c r="J204" s="3"/>
      <c r="K204" s="3"/>
      <c r="L204" s="3"/>
      <c r="M204" s="3"/>
      <c r="N204" s="3"/>
      <c r="O204" s="3"/>
      <c r="P204" s="3"/>
      <c r="Q204" s="3"/>
      <c r="R204" s="3"/>
      <c r="S204" s="3"/>
      <c r="T204" s="3"/>
      <c r="U204" s="3"/>
      <c r="V204" s="3"/>
      <c r="W204" s="3"/>
      <c r="X204" s="3"/>
      <c r="Y204" s="3"/>
      <c r="AG204" t="s">
        <v>1026</v>
      </c>
    </row>
    <row r="205" spans="1:60" x14ac:dyDescent="0.25">
      <c r="A205" s="247"/>
      <c r="B205" s="248"/>
      <c r="C205" s="249"/>
      <c r="D205" s="248"/>
      <c r="E205" s="248"/>
      <c r="F205" s="248"/>
      <c r="G205" s="250"/>
      <c r="H205" s="3"/>
      <c r="I205" s="3"/>
      <c r="J205" s="3"/>
      <c r="K205" s="3"/>
      <c r="L205" s="3"/>
      <c r="M205" s="3"/>
      <c r="N205" s="3"/>
      <c r="O205" s="3"/>
      <c r="P205" s="3"/>
      <c r="Q205" s="3"/>
      <c r="R205" s="3"/>
      <c r="S205" s="3"/>
      <c r="T205" s="3"/>
      <c r="U205" s="3"/>
      <c r="V205" s="3"/>
      <c r="W205" s="3"/>
      <c r="X205" s="3"/>
      <c r="Y205" s="3"/>
    </row>
    <row r="206" spans="1:60" x14ac:dyDescent="0.25">
      <c r="A206" s="247"/>
      <c r="B206" s="248"/>
      <c r="C206" s="249"/>
      <c r="D206" s="248"/>
      <c r="E206" s="248"/>
      <c r="F206" s="248"/>
      <c r="G206" s="250"/>
      <c r="H206" s="3"/>
      <c r="I206" s="3"/>
      <c r="J206" s="3"/>
      <c r="K206" s="3"/>
      <c r="L206" s="3"/>
      <c r="M206" s="3"/>
      <c r="N206" s="3"/>
      <c r="O206" s="3"/>
      <c r="P206" s="3"/>
      <c r="Q206" s="3"/>
      <c r="R206" s="3"/>
      <c r="S206" s="3"/>
      <c r="T206" s="3"/>
      <c r="U206" s="3"/>
      <c r="V206" s="3"/>
      <c r="W206" s="3"/>
      <c r="X206" s="3"/>
      <c r="Y206" s="3"/>
    </row>
    <row r="207" spans="1:60" x14ac:dyDescent="0.25">
      <c r="A207" s="247"/>
      <c r="B207" s="248"/>
      <c r="C207" s="249"/>
      <c r="D207" s="248"/>
      <c r="E207" s="248"/>
      <c r="F207" s="248"/>
      <c r="G207" s="250"/>
      <c r="H207" s="3"/>
      <c r="I207" s="3"/>
      <c r="J207" s="3"/>
      <c r="K207" s="3"/>
      <c r="L207" s="3"/>
      <c r="M207" s="3"/>
      <c r="N207" s="3"/>
      <c r="O207" s="3"/>
      <c r="P207" s="3"/>
      <c r="Q207" s="3"/>
      <c r="R207" s="3"/>
      <c r="S207" s="3"/>
      <c r="T207" s="3"/>
      <c r="U207" s="3"/>
      <c r="V207" s="3"/>
      <c r="W207" s="3"/>
      <c r="X207" s="3"/>
      <c r="Y207" s="3"/>
    </row>
    <row r="208" spans="1:60" x14ac:dyDescent="0.25">
      <c r="A208" s="251"/>
      <c r="B208" s="252"/>
      <c r="C208" s="253"/>
      <c r="D208" s="252"/>
      <c r="E208" s="252"/>
      <c r="F208" s="252"/>
      <c r="G208" s="254"/>
      <c r="H208" s="3"/>
      <c r="I208" s="3"/>
      <c r="J208" s="3"/>
      <c r="K208" s="3"/>
      <c r="L208" s="3"/>
      <c r="M208" s="3"/>
      <c r="N208" s="3"/>
      <c r="O208" s="3"/>
      <c r="P208" s="3"/>
      <c r="Q208" s="3"/>
      <c r="R208" s="3"/>
      <c r="S208" s="3"/>
      <c r="T208" s="3"/>
      <c r="U208" s="3"/>
      <c r="V208" s="3"/>
      <c r="W208" s="3"/>
      <c r="X208" s="3"/>
      <c r="Y208" s="3"/>
    </row>
    <row r="209" spans="1:33" x14ac:dyDescent="0.25">
      <c r="A209" s="3"/>
      <c r="B209" s="4"/>
      <c r="C209" s="184"/>
      <c r="D209" s="6"/>
      <c r="E209" s="3"/>
      <c r="F209" s="3"/>
      <c r="G209" s="3"/>
      <c r="H209" s="3"/>
      <c r="I209" s="3"/>
      <c r="J209" s="3"/>
      <c r="K209" s="3"/>
      <c r="L209" s="3"/>
      <c r="M209" s="3"/>
      <c r="N209" s="3"/>
      <c r="O209" s="3"/>
      <c r="P209" s="3"/>
      <c r="Q209" s="3"/>
      <c r="R209" s="3"/>
      <c r="S209" s="3"/>
      <c r="T209" s="3"/>
      <c r="U209" s="3"/>
      <c r="V209" s="3"/>
      <c r="W209" s="3"/>
      <c r="X209" s="3"/>
      <c r="Y209" s="3"/>
    </row>
    <row r="210" spans="1:33" x14ac:dyDescent="0.25">
      <c r="C210" s="186"/>
      <c r="D210" s="10"/>
      <c r="AG210" t="s">
        <v>1027</v>
      </c>
    </row>
    <row r="211" spans="1:33" x14ac:dyDescent="0.25">
      <c r="D211" s="10"/>
    </row>
    <row r="212" spans="1:33" x14ac:dyDescent="0.25">
      <c r="D212" s="10"/>
    </row>
    <row r="213" spans="1:33" x14ac:dyDescent="0.25">
      <c r="D213" s="10"/>
    </row>
    <row r="214" spans="1:33" x14ac:dyDescent="0.25">
      <c r="D214" s="10"/>
    </row>
    <row r="215" spans="1:33" x14ac:dyDescent="0.25">
      <c r="D215" s="10"/>
    </row>
    <row r="216" spans="1:33" x14ac:dyDescent="0.25">
      <c r="D216" s="10"/>
    </row>
    <row r="217" spans="1:33" x14ac:dyDescent="0.25">
      <c r="D217" s="10"/>
    </row>
    <row r="218" spans="1:33" x14ac:dyDescent="0.25">
      <c r="D218" s="10"/>
    </row>
    <row r="219" spans="1:33" x14ac:dyDescent="0.25">
      <c r="D219" s="10"/>
    </row>
    <row r="220" spans="1:33" x14ac:dyDescent="0.25">
      <c r="D220" s="10"/>
    </row>
    <row r="221" spans="1:33" x14ac:dyDescent="0.25">
      <c r="D221" s="10"/>
    </row>
    <row r="222" spans="1:33" x14ac:dyDescent="0.25">
      <c r="D222" s="10"/>
    </row>
    <row r="223" spans="1:33" x14ac:dyDescent="0.25">
      <c r="D223" s="10"/>
    </row>
    <row r="224" spans="1:33"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mergeCells count="61">
    <mergeCell ref="A203:C203"/>
    <mergeCell ref="A204:G208"/>
    <mergeCell ref="C11:G11"/>
    <mergeCell ref="C12:G12"/>
    <mergeCell ref="C13:G13"/>
    <mergeCell ref="C14:G14"/>
    <mergeCell ref="C20:G20"/>
    <mergeCell ref="C16:G16"/>
    <mergeCell ref="C17:G17"/>
    <mergeCell ref="C18:G18"/>
    <mergeCell ref="C19:G19"/>
    <mergeCell ref="C42:G42"/>
    <mergeCell ref="C21:G21"/>
    <mergeCell ref="C22:G22"/>
    <mergeCell ref="C23:G23"/>
    <mergeCell ref="C25:G25"/>
    <mergeCell ref="A1:G1"/>
    <mergeCell ref="C2:G2"/>
    <mergeCell ref="C3:G3"/>
    <mergeCell ref="C4:G4"/>
    <mergeCell ref="C15:G15"/>
    <mergeCell ref="C30:G30"/>
    <mergeCell ref="C34:G34"/>
    <mergeCell ref="C35:G35"/>
    <mergeCell ref="C38:G38"/>
    <mergeCell ref="C39:G39"/>
    <mergeCell ref="C40:G40"/>
    <mergeCell ref="C41:G41"/>
    <mergeCell ref="C56:G56"/>
    <mergeCell ref="C43:G43"/>
    <mergeCell ref="C44:G44"/>
    <mergeCell ref="C45:G45"/>
    <mergeCell ref="C46:G46"/>
    <mergeCell ref="C47:G47"/>
    <mergeCell ref="C48:G48"/>
    <mergeCell ref="C50:G50"/>
    <mergeCell ref="C52:G52"/>
    <mergeCell ref="C53:G53"/>
    <mergeCell ref="C54:G54"/>
    <mergeCell ref="C55:G55"/>
    <mergeCell ref="C71:G71"/>
    <mergeCell ref="C57:G57"/>
    <mergeCell ref="C58:G58"/>
    <mergeCell ref="C59:G59"/>
    <mergeCell ref="C62:G62"/>
    <mergeCell ref="C63:G63"/>
    <mergeCell ref="C64:G64"/>
    <mergeCell ref="C65:G65"/>
    <mergeCell ref="C66:G66"/>
    <mergeCell ref="C67:G67"/>
    <mergeCell ref="C68:G68"/>
    <mergeCell ref="C69:G69"/>
    <mergeCell ref="C79:G79"/>
    <mergeCell ref="C105:G105"/>
    <mergeCell ref="C197:G197"/>
    <mergeCell ref="C72:G72"/>
    <mergeCell ref="C73:G73"/>
    <mergeCell ref="C74:G74"/>
    <mergeCell ref="C75:G75"/>
    <mergeCell ref="C76:G76"/>
    <mergeCell ref="C77:G77"/>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BBC92-D9F9-4568-9777-7E6CBDAA8E08}">
  <sheetPr>
    <outlinePr summaryBelow="0"/>
  </sheetPr>
  <dimension ref="A1:BH5000"/>
  <sheetViews>
    <sheetView workbookViewId="0">
      <pane ySplit="7" topLeftCell="A8" activePane="bottomLeft" state="frozen"/>
      <selection pane="bottomLeft" sqref="A1:G1"/>
    </sheetView>
  </sheetViews>
  <sheetFormatPr defaultRowHeight="12.5" outlineLevelRow="2" x14ac:dyDescent="0.25"/>
  <cols>
    <col min="1" max="1" width="3.36328125" customWidth="1"/>
    <col min="2" max="2" width="12.453125" style="117" customWidth="1"/>
    <col min="3" max="3" width="38.1796875" style="117" customWidth="1"/>
    <col min="4" max="4" width="4.81640625" customWidth="1"/>
    <col min="5" max="5" width="10.453125" customWidth="1"/>
    <col min="6" max="6" width="9.81640625" customWidth="1"/>
    <col min="7" max="7" width="12.6328125" customWidth="1"/>
    <col min="12" max="25" width="0" hidden="1" customWidth="1"/>
    <col min="29" max="29" width="0" hidden="1" customWidth="1"/>
    <col min="31" max="41" width="0" hidden="1" customWidth="1"/>
    <col min="53" max="53" width="73.6328125" customWidth="1"/>
  </cols>
  <sheetData>
    <row r="1" spans="1:60" ht="15.75" customHeight="1" x14ac:dyDescent="0.35">
      <c r="A1" s="255" t="s">
        <v>6</v>
      </c>
      <c r="B1" s="255"/>
      <c r="C1" s="255"/>
      <c r="D1" s="255"/>
      <c r="E1" s="255"/>
      <c r="F1" s="255"/>
      <c r="G1" s="255"/>
      <c r="AG1" t="s">
        <v>249</v>
      </c>
    </row>
    <row r="2" spans="1:60" ht="25" customHeight="1" x14ac:dyDescent="0.25">
      <c r="A2" s="136" t="s">
        <v>7</v>
      </c>
      <c r="B2" s="47" t="s">
        <v>43</v>
      </c>
      <c r="C2" s="256" t="s">
        <v>44</v>
      </c>
      <c r="D2" s="257"/>
      <c r="E2" s="257"/>
      <c r="F2" s="257"/>
      <c r="G2" s="258"/>
      <c r="AG2" t="s">
        <v>250</v>
      </c>
    </row>
    <row r="3" spans="1:60" ht="25" customHeight="1" x14ac:dyDescent="0.25">
      <c r="A3" s="136" t="s">
        <v>8</v>
      </c>
      <c r="B3" s="47" t="s">
        <v>54</v>
      </c>
      <c r="C3" s="256" t="s">
        <v>55</v>
      </c>
      <c r="D3" s="257"/>
      <c r="E3" s="257"/>
      <c r="F3" s="257"/>
      <c r="G3" s="258"/>
      <c r="AC3" s="117" t="s">
        <v>250</v>
      </c>
      <c r="AG3" t="s">
        <v>251</v>
      </c>
    </row>
    <row r="4" spans="1:60" ht="25" customHeight="1" x14ac:dyDescent="0.25">
      <c r="A4" s="137" t="s">
        <v>9</v>
      </c>
      <c r="B4" s="138" t="s">
        <v>72</v>
      </c>
      <c r="C4" s="259" t="s">
        <v>73</v>
      </c>
      <c r="D4" s="260"/>
      <c r="E4" s="260"/>
      <c r="F4" s="260"/>
      <c r="G4" s="261"/>
      <c r="AG4" t="s">
        <v>252</v>
      </c>
    </row>
    <row r="5" spans="1:60" x14ac:dyDescent="0.25">
      <c r="D5" s="10"/>
    </row>
    <row r="6" spans="1:60" ht="37.5" x14ac:dyDescent="0.25">
      <c r="A6" s="140" t="s">
        <v>253</v>
      </c>
      <c r="B6" s="142" t="s">
        <v>254</v>
      </c>
      <c r="C6" s="142" t="s">
        <v>255</v>
      </c>
      <c r="D6" s="141" t="s">
        <v>256</v>
      </c>
      <c r="E6" s="140" t="s">
        <v>257</v>
      </c>
      <c r="F6" s="139" t="s">
        <v>258</v>
      </c>
      <c r="G6" s="140" t="s">
        <v>30</v>
      </c>
      <c r="H6" s="143" t="s">
        <v>31</v>
      </c>
      <c r="I6" s="143" t="s">
        <v>259</v>
      </c>
      <c r="J6" s="143" t="s">
        <v>32</v>
      </c>
      <c r="K6" s="143" t="s">
        <v>260</v>
      </c>
      <c r="L6" s="143" t="s">
        <v>261</v>
      </c>
      <c r="M6" s="143" t="s">
        <v>262</v>
      </c>
      <c r="N6" s="143" t="s">
        <v>263</v>
      </c>
      <c r="O6" s="143" t="s">
        <v>264</v>
      </c>
      <c r="P6" s="143" t="s">
        <v>265</v>
      </c>
      <c r="Q6" s="143" t="s">
        <v>266</v>
      </c>
      <c r="R6" s="143" t="s">
        <v>267</v>
      </c>
      <c r="S6" s="143" t="s">
        <v>268</v>
      </c>
      <c r="T6" s="143" t="s">
        <v>269</v>
      </c>
      <c r="U6" s="143" t="s">
        <v>270</v>
      </c>
      <c r="V6" s="143" t="s">
        <v>271</v>
      </c>
      <c r="W6" s="143" t="s">
        <v>272</v>
      </c>
      <c r="X6" s="143" t="s">
        <v>273</v>
      </c>
      <c r="Y6" s="143" t="s">
        <v>274</v>
      </c>
    </row>
    <row r="7" spans="1:60" hidden="1" x14ac:dyDescent="0.25">
      <c r="A7" s="3"/>
      <c r="B7" s="4"/>
      <c r="C7" s="4"/>
      <c r="D7" s="6"/>
      <c r="E7" s="145"/>
      <c r="F7" s="146"/>
      <c r="G7" s="146"/>
      <c r="H7" s="146"/>
      <c r="I7" s="146"/>
      <c r="J7" s="146"/>
      <c r="K7" s="146"/>
      <c r="L7" s="146"/>
      <c r="M7" s="146"/>
      <c r="N7" s="145"/>
      <c r="O7" s="145"/>
      <c r="P7" s="145"/>
      <c r="Q7" s="145"/>
      <c r="R7" s="146"/>
      <c r="S7" s="146"/>
      <c r="T7" s="146"/>
      <c r="U7" s="146"/>
      <c r="V7" s="146"/>
      <c r="W7" s="146"/>
      <c r="X7" s="146"/>
      <c r="Y7" s="146"/>
    </row>
    <row r="8" spans="1:60" ht="13" x14ac:dyDescent="0.25">
      <c r="A8" s="159" t="s">
        <v>200</v>
      </c>
      <c r="B8" s="160" t="s">
        <v>243</v>
      </c>
      <c r="C8" s="180" t="s">
        <v>244</v>
      </c>
      <c r="D8" s="161"/>
      <c r="E8" s="162"/>
      <c r="F8" s="163"/>
      <c r="G8" s="163">
        <f>SUMIF(AG9:AG93,"&lt;&gt;NOR",G9:G93)</f>
        <v>0</v>
      </c>
      <c r="H8" s="163"/>
      <c r="I8" s="163">
        <f>SUM(I9:I93)</f>
        <v>0</v>
      </c>
      <c r="J8" s="163"/>
      <c r="K8" s="164">
        <f>SUM(K9:K93)</f>
        <v>0</v>
      </c>
      <c r="L8" s="158"/>
      <c r="M8" s="158">
        <f>SUM(M9:M93)</f>
        <v>0</v>
      </c>
      <c r="N8" s="157"/>
      <c r="O8" s="157">
        <f>SUM(O9:O93)</f>
        <v>0.26</v>
      </c>
      <c r="P8" s="157"/>
      <c r="Q8" s="157">
        <f>SUM(Q9:Q93)</f>
        <v>0</v>
      </c>
      <c r="R8" s="158"/>
      <c r="S8" s="158"/>
      <c r="T8" s="158"/>
      <c r="U8" s="158"/>
      <c r="V8" s="158">
        <f>SUM(V9:V93)</f>
        <v>319.52</v>
      </c>
      <c r="W8" s="158"/>
      <c r="X8" s="158"/>
      <c r="Y8" s="158"/>
      <c r="AG8" t="s">
        <v>275</v>
      </c>
    </row>
    <row r="9" spans="1:60" ht="20" outlineLevel="1" x14ac:dyDescent="0.25">
      <c r="A9" s="173">
        <v>1</v>
      </c>
      <c r="B9" s="174" t="s">
        <v>1920</v>
      </c>
      <c r="C9" s="183" t="s">
        <v>1921</v>
      </c>
      <c r="D9" s="175" t="s">
        <v>408</v>
      </c>
      <c r="E9" s="176">
        <v>1</v>
      </c>
      <c r="F9" s="177">
        <f t="shared" ref="F9:F40" si="0">H9+J9</f>
        <v>0</v>
      </c>
      <c r="G9" s="177">
        <f t="shared" ref="G9:G40" si="1">ROUND(E9*F9,2)</f>
        <v>0</v>
      </c>
      <c r="H9" s="178"/>
      <c r="I9" s="177">
        <f t="shared" ref="I9:I40" si="2">ROUND(E9*H9,2)</f>
        <v>0</v>
      </c>
      <c r="J9" s="178"/>
      <c r="K9" s="179">
        <f t="shared" ref="K9:K40" si="3">ROUND(E9*J9,2)</f>
        <v>0</v>
      </c>
      <c r="L9" s="154">
        <v>21</v>
      </c>
      <c r="M9" s="154">
        <f t="shared" ref="M9:M40" si="4">G9*(1+L9/100)</f>
        <v>0</v>
      </c>
      <c r="N9" s="153">
        <v>0</v>
      </c>
      <c r="O9" s="153">
        <f t="shared" ref="O9:O40" si="5">ROUND(E9*N9,2)</f>
        <v>0</v>
      </c>
      <c r="P9" s="153">
        <v>0</v>
      </c>
      <c r="Q9" s="153">
        <f t="shared" ref="Q9:Q40" si="6">ROUND(E9*P9,2)</f>
        <v>0</v>
      </c>
      <c r="R9" s="154"/>
      <c r="S9" s="154" t="s">
        <v>279</v>
      </c>
      <c r="T9" s="154" t="s">
        <v>280</v>
      </c>
      <c r="U9" s="154">
        <v>0</v>
      </c>
      <c r="V9" s="154">
        <f t="shared" ref="V9:V40" si="7">ROUND(E9*U9,2)</f>
        <v>0</v>
      </c>
      <c r="W9" s="154"/>
      <c r="X9" s="154" t="s">
        <v>608</v>
      </c>
      <c r="Y9" s="154" t="s">
        <v>282</v>
      </c>
      <c r="Z9" s="144"/>
      <c r="AA9" s="144"/>
      <c r="AB9" s="144"/>
      <c r="AC9" s="144"/>
      <c r="AD9" s="144"/>
      <c r="AE9" s="144"/>
      <c r="AF9" s="144"/>
      <c r="AG9" s="144" t="s">
        <v>1254</v>
      </c>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row>
    <row r="10" spans="1:60" outlineLevel="1" x14ac:dyDescent="0.25">
      <c r="A10" s="173">
        <v>2</v>
      </c>
      <c r="B10" s="174" t="s">
        <v>1387</v>
      </c>
      <c r="C10" s="183" t="s">
        <v>1922</v>
      </c>
      <c r="D10" s="175" t="s">
        <v>408</v>
      </c>
      <c r="E10" s="176">
        <v>1</v>
      </c>
      <c r="F10" s="177">
        <f t="shared" si="0"/>
        <v>0</v>
      </c>
      <c r="G10" s="177">
        <f t="shared" si="1"/>
        <v>0</v>
      </c>
      <c r="H10" s="178"/>
      <c r="I10" s="177">
        <f t="shared" si="2"/>
        <v>0</v>
      </c>
      <c r="J10" s="178"/>
      <c r="K10" s="179">
        <f t="shared" si="3"/>
        <v>0</v>
      </c>
      <c r="L10" s="154">
        <v>21</v>
      </c>
      <c r="M10" s="154">
        <f t="shared" si="4"/>
        <v>0</v>
      </c>
      <c r="N10" s="153">
        <v>0</v>
      </c>
      <c r="O10" s="153">
        <f t="shared" si="5"/>
        <v>0</v>
      </c>
      <c r="P10" s="153">
        <v>0</v>
      </c>
      <c r="Q10" s="153">
        <f t="shared" si="6"/>
        <v>0</v>
      </c>
      <c r="R10" s="154"/>
      <c r="S10" s="154" t="s">
        <v>1258</v>
      </c>
      <c r="T10" s="154" t="s">
        <v>1258</v>
      </c>
      <c r="U10" s="154">
        <v>1</v>
      </c>
      <c r="V10" s="154">
        <f t="shared" si="7"/>
        <v>1</v>
      </c>
      <c r="W10" s="154"/>
      <c r="X10" s="154" t="s">
        <v>281</v>
      </c>
      <c r="Y10" s="154" t="s">
        <v>282</v>
      </c>
      <c r="Z10" s="144"/>
      <c r="AA10" s="144"/>
      <c r="AB10" s="144"/>
      <c r="AC10" s="144"/>
      <c r="AD10" s="144"/>
      <c r="AE10" s="144"/>
      <c r="AF10" s="144"/>
      <c r="AG10" s="144" t="s">
        <v>1263</v>
      </c>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row>
    <row r="11" spans="1:60" outlineLevel="1" x14ac:dyDescent="0.25">
      <c r="A11" s="173">
        <v>3</v>
      </c>
      <c r="B11" s="174" t="s">
        <v>1396</v>
      </c>
      <c r="C11" s="183" t="s">
        <v>1923</v>
      </c>
      <c r="D11" s="175" t="s">
        <v>408</v>
      </c>
      <c r="E11" s="176">
        <v>18</v>
      </c>
      <c r="F11" s="177">
        <f t="shared" si="0"/>
        <v>0</v>
      </c>
      <c r="G11" s="177">
        <f t="shared" si="1"/>
        <v>0</v>
      </c>
      <c r="H11" s="178"/>
      <c r="I11" s="177">
        <f t="shared" si="2"/>
        <v>0</v>
      </c>
      <c r="J11" s="178"/>
      <c r="K11" s="179">
        <f t="shared" si="3"/>
        <v>0</v>
      </c>
      <c r="L11" s="154">
        <v>21</v>
      </c>
      <c r="M11" s="154">
        <f t="shared" si="4"/>
        <v>0</v>
      </c>
      <c r="N11" s="153">
        <v>0</v>
      </c>
      <c r="O11" s="153">
        <f t="shared" si="5"/>
        <v>0</v>
      </c>
      <c r="P11" s="153">
        <v>0</v>
      </c>
      <c r="Q11" s="153">
        <f t="shared" si="6"/>
        <v>0</v>
      </c>
      <c r="R11" s="154"/>
      <c r="S11" s="154" t="s">
        <v>1258</v>
      </c>
      <c r="T11" s="154" t="s">
        <v>1258</v>
      </c>
      <c r="U11" s="154">
        <v>8.2170000000000007E-2</v>
      </c>
      <c r="V11" s="154">
        <f t="shared" si="7"/>
        <v>1.48</v>
      </c>
      <c r="W11" s="154"/>
      <c r="X11" s="154" t="s">
        <v>281</v>
      </c>
      <c r="Y11" s="154" t="s">
        <v>282</v>
      </c>
      <c r="Z11" s="144"/>
      <c r="AA11" s="144"/>
      <c r="AB11" s="144"/>
      <c r="AC11" s="144"/>
      <c r="AD11" s="144"/>
      <c r="AE11" s="144"/>
      <c r="AF11" s="144"/>
      <c r="AG11" s="144" t="s">
        <v>1263</v>
      </c>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row>
    <row r="12" spans="1:60" outlineLevel="1" x14ac:dyDescent="0.25">
      <c r="A12" s="173">
        <v>4</v>
      </c>
      <c r="B12" s="174" t="s">
        <v>1398</v>
      </c>
      <c r="C12" s="183" t="s">
        <v>1924</v>
      </c>
      <c r="D12" s="175" t="s">
        <v>408</v>
      </c>
      <c r="E12" s="176">
        <v>17</v>
      </c>
      <c r="F12" s="177">
        <f t="shared" si="0"/>
        <v>0</v>
      </c>
      <c r="G12" s="177">
        <f t="shared" si="1"/>
        <v>0</v>
      </c>
      <c r="H12" s="178"/>
      <c r="I12" s="177">
        <f t="shared" si="2"/>
        <v>0</v>
      </c>
      <c r="J12" s="178"/>
      <c r="K12" s="179">
        <f t="shared" si="3"/>
        <v>0</v>
      </c>
      <c r="L12" s="154">
        <v>21</v>
      </c>
      <c r="M12" s="154">
        <f t="shared" si="4"/>
        <v>0</v>
      </c>
      <c r="N12" s="153">
        <v>0</v>
      </c>
      <c r="O12" s="153">
        <f t="shared" si="5"/>
        <v>0</v>
      </c>
      <c r="P12" s="153">
        <v>0</v>
      </c>
      <c r="Q12" s="153">
        <f t="shared" si="6"/>
        <v>0</v>
      </c>
      <c r="R12" s="154"/>
      <c r="S12" s="154" t="s">
        <v>1258</v>
      </c>
      <c r="T12" s="154" t="s">
        <v>1258</v>
      </c>
      <c r="U12" s="154">
        <v>0.06</v>
      </c>
      <c r="V12" s="154">
        <f t="shared" si="7"/>
        <v>1.02</v>
      </c>
      <c r="W12" s="154"/>
      <c r="X12" s="154" t="s">
        <v>281</v>
      </c>
      <c r="Y12" s="154" t="s">
        <v>282</v>
      </c>
      <c r="Z12" s="144"/>
      <c r="AA12" s="144"/>
      <c r="AB12" s="144"/>
      <c r="AC12" s="144"/>
      <c r="AD12" s="144"/>
      <c r="AE12" s="144"/>
      <c r="AF12" s="144"/>
      <c r="AG12" s="144" t="s">
        <v>1263</v>
      </c>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row>
    <row r="13" spans="1:60" outlineLevel="1" x14ac:dyDescent="0.25">
      <c r="A13" s="173">
        <v>5</v>
      </c>
      <c r="B13" s="174" t="s">
        <v>1400</v>
      </c>
      <c r="C13" s="183" t="s">
        <v>1925</v>
      </c>
      <c r="D13" s="175" t="s">
        <v>408</v>
      </c>
      <c r="E13" s="176">
        <v>10</v>
      </c>
      <c r="F13" s="177">
        <f t="shared" si="0"/>
        <v>0</v>
      </c>
      <c r="G13" s="177">
        <f t="shared" si="1"/>
        <v>0</v>
      </c>
      <c r="H13" s="178"/>
      <c r="I13" s="177">
        <f t="shared" si="2"/>
        <v>0</v>
      </c>
      <c r="J13" s="178"/>
      <c r="K13" s="179">
        <f t="shared" si="3"/>
        <v>0</v>
      </c>
      <c r="L13" s="154">
        <v>21</v>
      </c>
      <c r="M13" s="154">
        <f t="shared" si="4"/>
        <v>0</v>
      </c>
      <c r="N13" s="153">
        <v>0</v>
      </c>
      <c r="O13" s="153">
        <f t="shared" si="5"/>
        <v>0</v>
      </c>
      <c r="P13" s="153">
        <v>0</v>
      </c>
      <c r="Q13" s="153">
        <f t="shared" si="6"/>
        <v>0</v>
      </c>
      <c r="R13" s="154"/>
      <c r="S13" s="154" t="s">
        <v>1258</v>
      </c>
      <c r="T13" s="154" t="s">
        <v>1258</v>
      </c>
      <c r="U13" s="154">
        <v>5.0500000000000003E-2</v>
      </c>
      <c r="V13" s="154">
        <f t="shared" si="7"/>
        <v>0.51</v>
      </c>
      <c r="W13" s="154"/>
      <c r="X13" s="154" t="s">
        <v>281</v>
      </c>
      <c r="Y13" s="154" t="s">
        <v>282</v>
      </c>
      <c r="Z13" s="144"/>
      <c r="AA13" s="144"/>
      <c r="AB13" s="144"/>
      <c r="AC13" s="144"/>
      <c r="AD13" s="144"/>
      <c r="AE13" s="144"/>
      <c r="AF13" s="144"/>
      <c r="AG13" s="144" t="s">
        <v>1263</v>
      </c>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row>
    <row r="14" spans="1:60" outlineLevel="1" x14ac:dyDescent="0.25">
      <c r="A14" s="173">
        <v>6</v>
      </c>
      <c r="B14" s="174" t="s">
        <v>1402</v>
      </c>
      <c r="C14" s="183" t="s">
        <v>1403</v>
      </c>
      <c r="D14" s="175" t="s">
        <v>408</v>
      </c>
      <c r="E14" s="176">
        <v>1</v>
      </c>
      <c r="F14" s="177">
        <f t="shared" si="0"/>
        <v>0</v>
      </c>
      <c r="G14" s="177">
        <f t="shared" si="1"/>
        <v>0</v>
      </c>
      <c r="H14" s="178"/>
      <c r="I14" s="177">
        <f t="shared" si="2"/>
        <v>0</v>
      </c>
      <c r="J14" s="178"/>
      <c r="K14" s="179">
        <f t="shared" si="3"/>
        <v>0</v>
      </c>
      <c r="L14" s="154">
        <v>21</v>
      </c>
      <c r="M14" s="154">
        <f t="shared" si="4"/>
        <v>0</v>
      </c>
      <c r="N14" s="153">
        <v>0</v>
      </c>
      <c r="O14" s="153">
        <f t="shared" si="5"/>
        <v>0</v>
      </c>
      <c r="P14" s="153">
        <v>0</v>
      </c>
      <c r="Q14" s="153">
        <f t="shared" si="6"/>
        <v>0</v>
      </c>
      <c r="R14" s="154"/>
      <c r="S14" s="154" t="s">
        <v>1258</v>
      </c>
      <c r="T14" s="154" t="s">
        <v>1258</v>
      </c>
      <c r="U14" s="154">
        <v>0.42166999999999999</v>
      </c>
      <c r="V14" s="154">
        <f t="shared" si="7"/>
        <v>0.42</v>
      </c>
      <c r="W14" s="154"/>
      <c r="X14" s="154" t="s">
        <v>281</v>
      </c>
      <c r="Y14" s="154" t="s">
        <v>282</v>
      </c>
      <c r="Z14" s="144"/>
      <c r="AA14" s="144"/>
      <c r="AB14" s="144"/>
      <c r="AC14" s="144"/>
      <c r="AD14" s="144"/>
      <c r="AE14" s="144"/>
      <c r="AF14" s="144"/>
      <c r="AG14" s="144" t="s">
        <v>1263</v>
      </c>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row>
    <row r="15" spans="1:60" outlineLevel="1" x14ac:dyDescent="0.25">
      <c r="A15" s="173">
        <v>7</v>
      </c>
      <c r="B15" s="174" t="s">
        <v>1404</v>
      </c>
      <c r="C15" s="183" t="s">
        <v>1405</v>
      </c>
      <c r="D15" s="175" t="s">
        <v>408</v>
      </c>
      <c r="E15" s="176">
        <v>2</v>
      </c>
      <c r="F15" s="177">
        <f t="shared" si="0"/>
        <v>0</v>
      </c>
      <c r="G15" s="177">
        <f t="shared" si="1"/>
        <v>0</v>
      </c>
      <c r="H15" s="178"/>
      <c r="I15" s="177">
        <f t="shared" si="2"/>
        <v>0</v>
      </c>
      <c r="J15" s="178"/>
      <c r="K15" s="179">
        <f t="shared" si="3"/>
        <v>0</v>
      </c>
      <c r="L15" s="154">
        <v>21</v>
      </c>
      <c r="M15" s="154">
        <f t="shared" si="4"/>
        <v>0</v>
      </c>
      <c r="N15" s="153">
        <v>0</v>
      </c>
      <c r="O15" s="153">
        <f t="shared" si="5"/>
        <v>0</v>
      </c>
      <c r="P15" s="153">
        <v>0</v>
      </c>
      <c r="Q15" s="153">
        <f t="shared" si="6"/>
        <v>0</v>
      </c>
      <c r="R15" s="154"/>
      <c r="S15" s="154" t="s">
        <v>1258</v>
      </c>
      <c r="T15" s="154" t="s">
        <v>1258</v>
      </c>
      <c r="U15" s="154">
        <v>0.34799999999999998</v>
      </c>
      <c r="V15" s="154">
        <f t="shared" si="7"/>
        <v>0.7</v>
      </c>
      <c r="W15" s="154"/>
      <c r="X15" s="154" t="s">
        <v>281</v>
      </c>
      <c r="Y15" s="154" t="s">
        <v>282</v>
      </c>
      <c r="Z15" s="144"/>
      <c r="AA15" s="144"/>
      <c r="AB15" s="144"/>
      <c r="AC15" s="144"/>
      <c r="AD15" s="144"/>
      <c r="AE15" s="144"/>
      <c r="AF15" s="144"/>
      <c r="AG15" s="144" t="s">
        <v>1263</v>
      </c>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row>
    <row r="16" spans="1:60" outlineLevel="1" x14ac:dyDescent="0.25">
      <c r="A16" s="173">
        <v>8</v>
      </c>
      <c r="B16" s="174" t="s">
        <v>1406</v>
      </c>
      <c r="C16" s="183" t="s">
        <v>1407</v>
      </c>
      <c r="D16" s="175" t="s">
        <v>408</v>
      </c>
      <c r="E16" s="176">
        <v>1</v>
      </c>
      <c r="F16" s="177">
        <f t="shared" si="0"/>
        <v>0</v>
      </c>
      <c r="G16" s="177">
        <f t="shared" si="1"/>
        <v>0</v>
      </c>
      <c r="H16" s="178"/>
      <c r="I16" s="177">
        <f t="shared" si="2"/>
        <v>0</v>
      </c>
      <c r="J16" s="178"/>
      <c r="K16" s="179">
        <f t="shared" si="3"/>
        <v>0</v>
      </c>
      <c r="L16" s="154">
        <v>21</v>
      </c>
      <c r="M16" s="154">
        <f t="shared" si="4"/>
        <v>0</v>
      </c>
      <c r="N16" s="153">
        <v>0</v>
      </c>
      <c r="O16" s="153">
        <f t="shared" si="5"/>
        <v>0</v>
      </c>
      <c r="P16" s="153">
        <v>0</v>
      </c>
      <c r="Q16" s="153">
        <f t="shared" si="6"/>
        <v>0</v>
      </c>
      <c r="R16" s="154"/>
      <c r="S16" s="154" t="s">
        <v>1258</v>
      </c>
      <c r="T16" s="154" t="s">
        <v>1258</v>
      </c>
      <c r="U16" s="154">
        <v>0.1</v>
      </c>
      <c r="V16" s="154">
        <f t="shared" si="7"/>
        <v>0.1</v>
      </c>
      <c r="W16" s="154"/>
      <c r="X16" s="154" t="s">
        <v>281</v>
      </c>
      <c r="Y16" s="154" t="s">
        <v>282</v>
      </c>
      <c r="Z16" s="144"/>
      <c r="AA16" s="144"/>
      <c r="AB16" s="144"/>
      <c r="AC16" s="144"/>
      <c r="AD16" s="144"/>
      <c r="AE16" s="144"/>
      <c r="AF16" s="144"/>
      <c r="AG16" s="144" t="s">
        <v>1263</v>
      </c>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row>
    <row r="17" spans="1:60" outlineLevel="1" x14ac:dyDescent="0.25">
      <c r="A17" s="173">
        <v>9</v>
      </c>
      <c r="B17" s="174" t="s">
        <v>1408</v>
      </c>
      <c r="C17" s="183" t="s">
        <v>1409</v>
      </c>
      <c r="D17" s="175" t="s">
        <v>408</v>
      </c>
      <c r="E17" s="176">
        <v>20</v>
      </c>
      <c r="F17" s="177">
        <f t="shared" si="0"/>
        <v>0</v>
      </c>
      <c r="G17" s="177">
        <f t="shared" si="1"/>
        <v>0</v>
      </c>
      <c r="H17" s="178"/>
      <c r="I17" s="177">
        <f t="shared" si="2"/>
        <v>0</v>
      </c>
      <c r="J17" s="178"/>
      <c r="K17" s="179">
        <f t="shared" si="3"/>
        <v>0</v>
      </c>
      <c r="L17" s="154">
        <v>21</v>
      </c>
      <c r="M17" s="154">
        <f t="shared" si="4"/>
        <v>0</v>
      </c>
      <c r="N17" s="153">
        <v>1.0000000000000001E-5</v>
      </c>
      <c r="O17" s="153">
        <f t="shared" si="5"/>
        <v>0</v>
      </c>
      <c r="P17" s="153">
        <v>0</v>
      </c>
      <c r="Q17" s="153">
        <f t="shared" si="6"/>
        <v>0</v>
      </c>
      <c r="R17" s="154"/>
      <c r="S17" s="154" t="s">
        <v>1258</v>
      </c>
      <c r="T17" s="154" t="s">
        <v>1258</v>
      </c>
      <c r="U17" s="154">
        <v>2.5000000000000001E-2</v>
      </c>
      <c r="V17" s="154">
        <f t="shared" si="7"/>
        <v>0.5</v>
      </c>
      <c r="W17" s="154"/>
      <c r="X17" s="154" t="s">
        <v>281</v>
      </c>
      <c r="Y17" s="154" t="s">
        <v>282</v>
      </c>
      <c r="Z17" s="144"/>
      <c r="AA17" s="144"/>
      <c r="AB17" s="144"/>
      <c r="AC17" s="144"/>
      <c r="AD17" s="144"/>
      <c r="AE17" s="144"/>
      <c r="AF17" s="144"/>
      <c r="AG17" s="144" t="s">
        <v>1263</v>
      </c>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row>
    <row r="18" spans="1:60" outlineLevel="1" x14ac:dyDescent="0.25">
      <c r="A18" s="173">
        <v>10</v>
      </c>
      <c r="B18" s="174" t="s">
        <v>1410</v>
      </c>
      <c r="C18" s="183" t="s">
        <v>1411</v>
      </c>
      <c r="D18" s="175" t="s">
        <v>408</v>
      </c>
      <c r="E18" s="176">
        <v>20</v>
      </c>
      <c r="F18" s="177">
        <f t="shared" si="0"/>
        <v>0</v>
      </c>
      <c r="G18" s="177">
        <f t="shared" si="1"/>
        <v>0</v>
      </c>
      <c r="H18" s="178"/>
      <c r="I18" s="177">
        <f t="shared" si="2"/>
        <v>0</v>
      </c>
      <c r="J18" s="178"/>
      <c r="K18" s="179">
        <f t="shared" si="3"/>
        <v>0</v>
      </c>
      <c r="L18" s="154">
        <v>21</v>
      </c>
      <c r="M18" s="154">
        <f t="shared" si="4"/>
        <v>0</v>
      </c>
      <c r="N18" s="153">
        <v>0</v>
      </c>
      <c r="O18" s="153">
        <f t="shared" si="5"/>
        <v>0</v>
      </c>
      <c r="P18" s="153">
        <v>0</v>
      </c>
      <c r="Q18" s="153">
        <f t="shared" si="6"/>
        <v>0</v>
      </c>
      <c r="R18" s="154"/>
      <c r="S18" s="154" t="s">
        <v>1258</v>
      </c>
      <c r="T18" s="154" t="s">
        <v>1258</v>
      </c>
      <c r="U18" s="154">
        <v>2.5170000000000001E-2</v>
      </c>
      <c r="V18" s="154">
        <f t="shared" si="7"/>
        <v>0.5</v>
      </c>
      <c r="W18" s="154"/>
      <c r="X18" s="154" t="s">
        <v>281</v>
      </c>
      <c r="Y18" s="154" t="s">
        <v>282</v>
      </c>
      <c r="Z18" s="144"/>
      <c r="AA18" s="144"/>
      <c r="AB18" s="144"/>
      <c r="AC18" s="144"/>
      <c r="AD18" s="144"/>
      <c r="AE18" s="144"/>
      <c r="AF18" s="144"/>
      <c r="AG18" s="144" t="s">
        <v>1263</v>
      </c>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row>
    <row r="19" spans="1:60" ht="20" outlineLevel="1" x14ac:dyDescent="0.25">
      <c r="A19" s="173">
        <v>11</v>
      </c>
      <c r="B19" s="174" t="s">
        <v>1412</v>
      </c>
      <c r="C19" s="183" t="s">
        <v>1413</v>
      </c>
      <c r="D19" s="175" t="s">
        <v>832</v>
      </c>
      <c r="E19" s="176">
        <v>1</v>
      </c>
      <c r="F19" s="177">
        <f t="shared" si="0"/>
        <v>0</v>
      </c>
      <c r="G19" s="177">
        <f t="shared" si="1"/>
        <v>0</v>
      </c>
      <c r="H19" s="178"/>
      <c r="I19" s="177">
        <f t="shared" si="2"/>
        <v>0</v>
      </c>
      <c r="J19" s="178"/>
      <c r="K19" s="179">
        <f t="shared" si="3"/>
        <v>0</v>
      </c>
      <c r="L19" s="154">
        <v>21</v>
      </c>
      <c r="M19" s="154">
        <f t="shared" si="4"/>
        <v>0</v>
      </c>
      <c r="N19" s="153">
        <v>0</v>
      </c>
      <c r="O19" s="153">
        <f t="shared" si="5"/>
        <v>0</v>
      </c>
      <c r="P19" s="153">
        <v>0</v>
      </c>
      <c r="Q19" s="153">
        <f t="shared" si="6"/>
        <v>0</v>
      </c>
      <c r="R19" s="154"/>
      <c r="S19" s="154" t="s">
        <v>279</v>
      </c>
      <c r="T19" s="154" t="s">
        <v>280</v>
      </c>
      <c r="U19" s="154">
        <v>0</v>
      </c>
      <c r="V19" s="154">
        <f t="shared" si="7"/>
        <v>0</v>
      </c>
      <c r="W19" s="154"/>
      <c r="X19" s="154" t="s">
        <v>608</v>
      </c>
      <c r="Y19" s="154" t="s">
        <v>282</v>
      </c>
      <c r="Z19" s="144"/>
      <c r="AA19" s="144"/>
      <c r="AB19" s="144"/>
      <c r="AC19" s="144"/>
      <c r="AD19" s="144"/>
      <c r="AE19" s="144"/>
      <c r="AF19" s="144"/>
      <c r="AG19" s="144" t="s">
        <v>1254</v>
      </c>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row>
    <row r="20" spans="1:60" outlineLevel="1" x14ac:dyDescent="0.25">
      <c r="A20" s="173">
        <v>12</v>
      </c>
      <c r="B20" s="174" t="s">
        <v>1926</v>
      </c>
      <c r="C20" s="183" t="s">
        <v>1927</v>
      </c>
      <c r="D20" s="175" t="s">
        <v>832</v>
      </c>
      <c r="E20" s="176">
        <v>1</v>
      </c>
      <c r="F20" s="177">
        <f t="shared" si="0"/>
        <v>0</v>
      </c>
      <c r="G20" s="177">
        <f t="shared" si="1"/>
        <v>0</v>
      </c>
      <c r="H20" s="178"/>
      <c r="I20" s="177">
        <f t="shared" si="2"/>
        <v>0</v>
      </c>
      <c r="J20" s="178"/>
      <c r="K20" s="179">
        <f t="shared" si="3"/>
        <v>0</v>
      </c>
      <c r="L20" s="154">
        <v>21</v>
      </c>
      <c r="M20" s="154">
        <f t="shared" si="4"/>
        <v>0</v>
      </c>
      <c r="N20" s="153">
        <v>0</v>
      </c>
      <c r="O20" s="153">
        <f t="shared" si="5"/>
        <v>0</v>
      </c>
      <c r="P20" s="153">
        <v>0</v>
      </c>
      <c r="Q20" s="153">
        <f t="shared" si="6"/>
        <v>0</v>
      </c>
      <c r="R20" s="154"/>
      <c r="S20" s="154" t="s">
        <v>279</v>
      </c>
      <c r="T20" s="154" t="s">
        <v>280</v>
      </c>
      <c r="U20" s="154">
        <v>0</v>
      </c>
      <c r="V20" s="154">
        <f t="shared" si="7"/>
        <v>0</v>
      </c>
      <c r="W20" s="154"/>
      <c r="X20" s="154" t="s">
        <v>281</v>
      </c>
      <c r="Y20" s="154" t="s">
        <v>282</v>
      </c>
      <c r="Z20" s="144"/>
      <c r="AA20" s="144"/>
      <c r="AB20" s="144"/>
      <c r="AC20" s="144"/>
      <c r="AD20" s="144"/>
      <c r="AE20" s="144"/>
      <c r="AF20" s="144"/>
      <c r="AG20" s="144" t="s">
        <v>1263</v>
      </c>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row>
    <row r="21" spans="1:60" ht="20" outlineLevel="1" x14ac:dyDescent="0.25">
      <c r="A21" s="173">
        <v>13</v>
      </c>
      <c r="B21" s="174" t="s">
        <v>1928</v>
      </c>
      <c r="C21" s="183" t="s">
        <v>1929</v>
      </c>
      <c r="D21" s="175" t="s">
        <v>489</v>
      </c>
      <c r="E21" s="176">
        <v>2</v>
      </c>
      <c r="F21" s="177">
        <f t="shared" si="0"/>
        <v>0</v>
      </c>
      <c r="G21" s="177">
        <f t="shared" si="1"/>
        <v>0</v>
      </c>
      <c r="H21" s="178"/>
      <c r="I21" s="177">
        <f t="shared" si="2"/>
        <v>0</v>
      </c>
      <c r="J21" s="178"/>
      <c r="K21" s="179">
        <f t="shared" si="3"/>
        <v>0</v>
      </c>
      <c r="L21" s="154">
        <v>21</v>
      </c>
      <c r="M21" s="154">
        <f t="shared" si="4"/>
        <v>0</v>
      </c>
      <c r="N21" s="153">
        <v>0</v>
      </c>
      <c r="O21" s="153">
        <f t="shared" si="5"/>
        <v>0</v>
      </c>
      <c r="P21" s="153">
        <v>0</v>
      </c>
      <c r="Q21" s="153">
        <f t="shared" si="6"/>
        <v>0</v>
      </c>
      <c r="R21" s="154"/>
      <c r="S21" s="154" t="s">
        <v>279</v>
      </c>
      <c r="T21" s="154" t="s">
        <v>280</v>
      </c>
      <c r="U21" s="154">
        <v>0</v>
      </c>
      <c r="V21" s="154">
        <f t="shared" si="7"/>
        <v>0</v>
      </c>
      <c r="W21" s="154"/>
      <c r="X21" s="154" t="s">
        <v>608</v>
      </c>
      <c r="Y21" s="154" t="s">
        <v>282</v>
      </c>
      <c r="Z21" s="144"/>
      <c r="AA21" s="144"/>
      <c r="AB21" s="144"/>
      <c r="AC21" s="144"/>
      <c r="AD21" s="144"/>
      <c r="AE21" s="144"/>
      <c r="AF21" s="144"/>
      <c r="AG21" s="144" t="s">
        <v>1254</v>
      </c>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row>
    <row r="22" spans="1:60" outlineLevel="1" x14ac:dyDescent="0.25">
      <c r="A22" s="173">
        <v>14</v>
      </c>
      <c r="B22" s="174" t="s">
        <v>1930</v>
      </c>
      <c r="C22" s="183" t="s">
        <v>1931</v>
      </c>
      <c r="D22" s="175" t="s">
        <v>408</v>
      </c>
      <c r="E22" s="176">
        <v>2</v>
      </c>
      <c r="F22" s="177">
        <f t="shared" si="0"/>
        <v>0</v>
      </c>
      <c r="G22" s="177">
        <f t="shared" si="1"/>
        <v>0</v>
      </c>
      <c r="H22" s="178"/>
      <c r="I22" s="177">
        <f t="shared" si="2"/>
        <v>0</v>
      </c>
      <c r="J22" s="178"/>
      <c r="K22" s="179">
        <f t="shared" si="3"/>
        <v>0</v>
      </c>
      <c r="L22" s="154">
        <v>21</v>
      </c>
      <c r="M22" s="154">
        <f t="shared" si="4"/>
        <v>0</v>
      </c>
      <c r="N22" s="153">
        <v>0</v>
      </c>
      <c r="O22" s="153">
        <f t="shared" si="5"/>
        <v>0</v>
      </c>
      <c r="P22" s="153">
        <v>0</v>
      </c>
      <c r="Q22" s="153">
        <f t="shared" si="6"/>
        <v>0</v>
      </c>
      <c r="R22" s="154"/>
      <c r="S22" s="154" t="s">
        <v>1258</v>
      </c>
      <c r="T22" s="154" t="s">
        <v>1258</v>
      </c>
      <c r="U22" s="154">
        <v>0.69567000000000001</v>
      </c>
      <c r="V22" s="154">
        <f t="shared" si="7"/>
        <v>1.39</v>
      </c>
      <c r="W22" s="154"/>
      <c r="X22" s="154" t="s">
        <v>281</v>
      </c>
      <c r="Y22" s="154" t="s">
        <v>282</v>
      </c>
      <c r="Z22" s="144"/>
      <c r="AA22" s="144"/>
      <c r="AB22" s="144"/>
      <c r="AC22" s="144"/>
      <c r="AD22" s="144"/>
      <c r="AE22" s="144"/>
      <c r="AF22" s="144"/>
      <c r="AG22" s="144" t="s">
        <v>1263</v>
      </c>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row>
    <row r="23" spans="1:60" outlineLevel="1" x14ac:dyDescent="0.25">
      <c r="A23" s="173">
        <v>15</v>
      </c>
      <c r="B23" s="174" t="s">
        <v>1566</v>
      </c>
      <c r="C23" s="183" t="s">
        <v>1932</v>
      </c>
      <c r="D23" s="175" t="s">
        <v>1478</v>
      </c>
      <c r="E23" s="176">
        <v>2</v>
      </c>
      <c r="F23" s="177">
        <f t="shared" si="0"/>
        <v>0</v>
      </c>
      <c r="G23" s="177">
        <f t="shared" si="1"/>
        <v>0</v>
      </c>
      <c r="H23" s="178"/>
      <c r="I23" s="177">
        <f t="shared" si="2"/>
        <v>0</v>
      </c>
      <c r="J23" s="178"/>
      <c r="K23" s="179">
        <f t="shared" si="3"/>
        <v>0</v>
      </c>
      <c r="L23" s="154">
        <v>21</v>
      </c>
      <c r="M23" s="154">
        <f t="shared" si="4"/>
        <v>0</v>
      </c>
      <c r="N23" s="153">
        <v>0</v>
      </c>
      <c r="O23" s="153">
        <f t="shared" si="5"/>
        <v>0</v>
      </c>
      <c r="P23" s="153">
        <v>0</v>
      </c>
      <c r="Q23" s="153">
        <f t="shared" si="6"/>
        <v>0</v>
      </c>
      <c r="R23" s="154" t="s">
        <v>1257</v>
      </c>
      <c r="S23" s="154" t="s">
        <v>1258</v>
      </c>
      <c r="T23" s="154" t="s">
        <v>1258</v>
      </c>
      <c r="U23" s="154">
        <v>0</v>
      </c>
      <c r="V23" s="154">
        <f t="shared" si="7"/>
        <v>0</v>
      </c>
      <c r="W23" s="154"/>
      <c r="X23" s="154" t="s">
        <v>608</v>
      </c>
      <c r="Y23" s="154" t="s">
        <v>282</v>
      </c>
      <c r="Z23" s="144"/>
      <c r="AA23" s="144"/>
      <c r="AB23" s="144"/>
      <c r="AC23" s="144"/>
      <c r="AD23" s="144"/>
      <c r="AE23" s="144"/>
      <c r="AF23" s="144"/>
      <c r="AG23" s="144" t="s">
        <v>1254</v>
      </c>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row>
    <row r="24" spans="1:60" ht="20" outlineLevel="1" x14ac:dyDescent="0.25">
      <c r="A24" s="173">
        <v>16</v>
      </c>
      <c r="B24" s="174" t="s">
        <v>1605</v>
      </c>
      <c r="C24" s="183" t="s">
        <v>1606</v>
      </c>
      <c r="D24" s="175" t="s">
        <v>340</v>
      </c>
      <c r="E24" s="176">
        <v>30</v>
      </c>
      <c r="F24" s="177">
        <f t="shared" si="0"/>
        <v>0</v>
      </c>
      <c r="G24" s="177">
        <f t="shared" si="1"/>
        <v>0</v>
      </c>
      <c r="H24" s="178"/>
      <c r="I24" s="177">
        <f t="shared" si="2"/>
        <v>0</v>
      </c>
      <c r="J24" s="178"/>
      <c r="K24" s="179">
        <f t="shared" si="3"/>
        <v>0</v>
      </c>
      <c r="L24" s="154">
        <v>21</v>
      </c>
      <c r="M24" s="154">
        <f t="shared" si="4"/>
        <v>0</v>
      </c>
      <c r="N24" s="153">
        <v>0</v>
      </c>
      <c r="O24" s="153">
        <f t="shared" si="5"/>
        <v>0</v>
      </c>
      <c r="P24" s="153">
        <v>0</v>
      </c>
      <c r="Q24" s="153">
        <f t="shared" si="6"/>
        <v>0</v>
      </c>
      <c r="R24" s="154"/>
      <c r="S24" s="154" t="s">
        <v>279</v>
      </c>
      <c r="T24" s="154" t="s">
        <v>280</v>
      </c>
      <c r="U24" s="154">
        <v>0</v>
      </c>
      <c r="V24" s="154">
        <f t="shared" si="7"/>
        <v>0</v>
      </c>
      <c r="W24" s="154"/>
      <c r="X24" s="154" t="s">
        <v>608</v>
      </c>
      <c r="Y24" s="154" t="s">
        <v>282</v>
      </c>
      <c r="Z24" s="144"/>
      <c r="AA24" s="144"/>
      <c r="AB24" s="144"/>
      <c r="AC24" s="144"/>
      <c r="AD24" s="144"/>
      <c r="AE24" s="144"/>
      <c r="AF24" s="144"/>
      <c r="AG24" s="144" t="s">
        <v>1254</v>
      </c>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row>
    <row r="25" spans="1:60" outlineLevel="1" x14ac:dyDescent="0.25">
      <c r="A25" s="173">
        <v>17</v>
      </c>
      <c r="B25" s="174" t="s">
        <v>1933</v>
      </c>
      <c r="C25" s="183" t="s">
        <v>1934</v>
      </c>
      <c r="D25" s="175" t="s">
        <v>340</v>
      </c>
      <c r="E25" s="176">
        <v>30</v>
      </c>
      <c r="F25" s="177">
        <f t="shared" si="0"/>
        <v>0</v>
      </c>
      <c r="G25" s="177">
        <f t="shared" si="1"/>
        <v>0</v>
      </c>
      <c r="H25" s="178"/>
      <c r="I25" s="177">
        <f t="shared" si="2"/>
        <v>0</v>
      </c>
      <c r="J25" s="178"/>
      <c r="K25" s="179">
        <f t="shared" si="3"/>
        <v>0</v>
      </c>
      <c r="L25" s="154">
        <v>21</v>
      </c>
      <c r="M25" s="154">
        <f t="shared" si="4"/>
        <v>0</v>
      </c>
      <c r="N25" s="153">
        <v>0</v>
      </c>
      <c r="O25" s="153">
        <f t="shared" si="5"/>
        <v>0</v>
      </c>
      <c r="P25" s="153">
        <v>0</v>
      </c>
      <c r="Q25" s="153">
        <f t="shared" si="6"/>
        <v>0</v>
      </c>
      <c r="R25" s="154"/>
      <c r="S25" s="154" t="s">
        <v>1258</v>
      </c>
      <c r="T25" s="154" t="s">
        <v>1258</v>
      </c>
      <c r="U25" s="154">
        <v>0.13700000000000001</v>
      </c>
      <c r="V25" s="154">
        <f t="shared" si="7"/>
        <v>4.1100000000000003</v>
      </c>
      <c r="W25" s="154"/>
      <c r="X25" s="154" t="s">
        <v>281</v>
      </c>
      <c r="Y25" s="154" t="s">
        <v>282</v>
      </c>
      <c r="Z25" s="144"/>
      <c r="AA25" s="144"/>
      <c r="AB25" s="144"/>
      <c r="AC25" s="144"/>
      <c r="AD25" s="144"/>
      <c r="AE25" s="144"/>
      <c r="AF25" s="144"/>
      <c r="AG25" s="144" t="s">
        <v>1263</v>
      </c>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row>
    <row r="26" spans="1:60" outlineLevel="1" x14ac:dyDescent="0.25">
      <c r="A26" s="173">
        <v>18</v>
      </c>
      <c r="B26" s="174" t="s">
        <v>1627</v>
      </c>
      <c r="C26" s="183" t="s">
        <v>1628</v>
      </c>
      <c r="D26" s="175" t="s">
        <v>340</v>
      </c>
      <c r="E26" s="176">
        <v>125</v>
      </c>
      <c r="F26" s="177">
        <f t="shared" si="0"/>
        <v>0</v>
      </c>
      <c r="G26" s="177">
        <f t="shared" si="1"/>
        <v>0</v>
      </c>
      <c r="H26" s="178"/>
      <c r="I26" s="177">
        <f t="shared" si="2"/>
        <v>0</v>
      </c>
      <c r="J26" s="178"/>
      <c r="K26" s="179">
        <f t="shared" si="3"/>
        <v>0</v>
      </c>
      <c r="L26" s="154">
        <v>21</v>
      </c>
      <c r="M26" s="154">
        <f t="shared" si="4"/>
        <v>0</v>
      </c>
      <c r="N26" s="153">
        <v>1.7000000000000001E-4</v>
      </c>
      <c r="O26" s="153">
        <f t="shared" si="5"/>
        <v>0.02</v>
      </c>
      <c r="P26" s="153">
        <v>0</v>
      </c>
      <c r="Q26" s="153">
        <f t="shared" si="6"/>
        <v>0</v>
      </c>
      <c r="R26" s="154" t="s">
        <v>1257</v>
      </c>
      <c r="S26" s="154" t="s">
        <v>1258</v>
      </c>
      <c r="T26" s="154" t="s">
        <v>1258</v>
      </c>
      <c r="U26" s="154">
        <v>0</v>
      </c>
      <c r="V26" s="154">
        <f t="shared" si="7"/>
        <v>0</v>
      </c>
      <c r="W26" s="154"/>
      <c r="X26" s="154" t="s">
        <v>608</v>
      </c>
      <c r="Y26" s="154" t="s">
        <v>282</v>
      </c>
      <c r="Z26" s="144"/>
      <c r="AA26" s="144"/>
      <c r="AB26" s="144"/>
      <c r="AC26" s="144"/>
      <c r="AD26" s="144"/>
      <c r="AE26" s="144"/>
      <c r="AF26" s="144"/>
      <c r="AG26" s="144" t="s">
        <v>1254</v>
      </c>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row>
    <row r="27" spans="1:60" outlineLevel="1" x14ac:dyDescent="0.25">
      <c r="A27" s="173">
        <v>19</v>
      </c>
      <c r="B27" s="174" t="s">
        <v>1629</v>
      </c>
      <c r="C27" s="183" t="s">
        <v>1630</v>
      </c>
      <c r="D27" s="175" t="s">
        <v>340</v>
      </c>
      <c r="E27" s="176">
        <v>125</v>
      </c>
      <c r="F27" s="177">
        <f t="shared" si="0"/>
        <v>0</v>
      </c>
      <c r="G27" s="177">
        <f t="shared" si="1"/>
        <v>0</v>
      </c>
      <c r="H27" s="178"/>
      <c r="I27" s="177">
        <f t="shared" si="2"/>
        <v>0</v>
      </c>
      <c r="J27" s="178"/>
      <c r="K27" s="179">
        <f t="shared" si="3"/>
        <v>0</v>
      </c>
      <c r="L27" s="154">
        <v>21</v>
      </c>
      <c r="M27" s="154">
        <f t="shared" si="4"/>
        <v>0</v>
      </c>
      <c r="N27" s="153">
        <v>0</v>
      </c>
      <c r="O27" s="153">
        <f t="shared" si="5"/>
        <v>0</v>
      </c>
      <c r="P27" s="153">
        <v>0</v>
      </c>
      <c r="Q27" s="153">
        <f t="shared" si="6"/>
        <v>0</v>
      </c>
      <c r="R27" s="154"/>
      <c r="S27" s="154" t="s">
        <v>1258</v>
      </c>
      <c r="T27" s="154" t="s">
        <v>1258</v>
      </c>
      <c r="U27" s="154">
        <v>9.1219999999999996E-2</v>
      </c>
      <c r="V27" s="154">
        <f t="shared" si="7"/>
        <v>11.4</v>
      </c>
      <c r="W27" s="154"/>
      <c r="X27" s="154" t="s">
        <v>281</v>
      </c>
      <c r="Y27" s="154" t="s">
        <v>282</v>
      </c>
      <c r="Z27" s="144"/>
      <c r="AA27" s="144"/>
      <c r="AB27" s="144"/>
      <c r="AC27" s="144"/>
      <c r="AD27" s="144"/>
      <c r="AE27" s="144"/>
      <c r="AF27" s="144"/>
      <c r="AG27" s="144" t="s">
        <v>1263</v>
      </c>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row>
    <row r="28" spans="1:60" outlineLevel="1" x14ac:dyDescent="0.25">
      <c r="A28" s="173">
        <v>20</v>
      </c>
      <c r="B28" s="174" t="s">
        <v>1935</v>
      </c>
      <c r="C28" s="183" t="s">
        <v>1936</v>
      </c>
      <c r="D28" s="175" t="s">
        <v>408</v>
      </c>
      <c r="E28" s="176">
        <v>85</v>
      </c>
      <c r="F28" s="177">
        <f t="shared" si="0"/>
        <v>0</v>
      </c>
      <c r="G28" s="177">
        <f t="shared" si="1"/>
        <v>0</v>
      </c>
      <c r="H28" s="178"/>
      <c r="I28" s="177">
        <f t="shared" si="2"/>
        <v>0</v>
      </c>
      <c r="J28" s="178"/>
      <c r="K28" s="179">
        <f t="shared" si="3"/>
        <v>0</v>
      </c>
      <c r="L28" s="154">
        <v>21</v>
      </c>
      <c r="M28" s="154">
        <f t="shared" si="4"/>
        <v>0</v>
      </c>
      <c r="N28" s="153">
        <v>0</v>
      </c>
      <c r="O28" s="153">
        <f t="shared" si="5"/>
        <v>0</v>
      </c>
      <c r="P28" s="153">
        <v>0</v>
      </c>
      <c r="Q28" s="153">
        <f t="shared" si="6"/>
        <v>0</v>
      </c>
      <c r="R28" s="154" t="s">
        <v>1257</v>
      </c>
      <c r="S28" s="154" t="s">
        <v>1258</v>
      </c>
      <c r="T28" s="154" t="s">
        <v>1258</v>
      </c>
      <c r="U28" s="154">
        <v>0</v>
      </c>
      <c r="V28" s="154">
        <f t="shared" si="7"/>
        <v>0</v>
      </c>
      <c r="W28" s="154"/>
      <c r="X28" s="154" t="s">
        <v>608</v>
      </c>
      <c r="Y28" s="154" t="s">
        <v>282</v>
      </c>
      <c r="Z28" s="144"/>
      <c r="AA28" s="144"/>
      <c r="AB28" s="144"/>
      <c r="AC28" s="144"/>
      <c r="AD28" s="144"/>
      <c r="AE28" s="144"/>
      <c r="AF28" s="144"/>
      <c r="AG28" s="144" t="s">
        <v>1254</v>
      </c>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row>
    <row r="29" spans="1:60" outlineLevel="1" x14ac:dyDescent="0.25">
      <c r="A29" s="173">
        <v>21</v>
      </c>
      <c r="B29" s="174" t="s">
        <v>1937</v>
      </c>
      <c r="C29" s="183" t="s">
        <v>1938</v>
      </c>
      <c r="D29" s="175" t="s">
        <v>340</v>
      </c>
      <c r="E29" s="176">
        <v>125</v>
      </c>
      <c r="F29" s="177">
        <f t="shared" si="0"/>
        <v>0</v>
      </c>
      <c r="G29" s="177">
        <f t="shared" si="1"/>
        <v>0</v>
      </c>
      <c r="H29" s="178"/>
      <c r="I29" s="177">
        <f t="shared" si="2"/>
        <v>0</v>
      </c>
      <c r="J29" s="178"/>
      <c r="K29" s="179">
        <f t="shared" si="3"/>
        <v>0</v>
      </c>
      <c r="L29" s="154">
        <v>21</v>
      </c>
      <c r="M29" s="154">
        <f t="shared" si="4"/>
        <v>0</v>
      </c>
      <c r="N29" s="153">
        <v>0</v>
      </c>
      <c r="O29" s="153">
        <f t="shared" si="5"/>
        <v>0</v>
      </c>
      <c r="P29" s="153">
        <v>0</v>
      </c>
      <c r="Q29" s="153">
        <f t="shared" si="6"/>
        <v>0</v>
      </c>
      <c r="R29" s="154"/>
      <c r="S29" s="154" t="s">
        <v>1258</v>
      </c>
      <c r="T29" s="154" t="s">
        <v>1258</v>
      </c>
      <c r="U29" s="154">
        <v>0.1265</v>
      </c>
      <c r="V29" s="154">
        <f t="shared" si="7"/>
        <v>15.81</v>
      </c>
      <c r="W29" s="154"/>
      <c r="X29" s="154" t="s">
        <v>281</v>
      </c>
      <c r="Y29" s="154" t="s">
        <v>282</v>
      </c>
      <c r="Z29" s="144"/>
      <c r="AA29" s="144"/>
      <c r="AB29" s="144"/>
      <c r="AC29" s="144"/>
      <c r="AD29" s="144"/>
      <c r="AE29" s="144"/>
      <c r="AF29" s="144"/>
      <c r="AG29" s="144" t="s">
        <v>1263</v>
      </c>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row>
    <row r="30" spans="1:60" outlineLevel="1" x14ac:dyDescent="0.25">
      <c r="A30" s="173">
        <v>22</v>
      </c>
      <c r="B30" s="174" t="s">
        <v>1939</v>
      </c>
      <c r="C30" s="183" t="s">
        <v>1940</v>
      </c>
      <c r="D30" s="175" t="s">
        <v>340</v>
      </c>
      <c r="E30" s="176">
        <v>8</v>
      </c>
      <c r="F30" s="177">
        <f t="shared" si="0"/>
        <v>0</v>
      </c>
      <c r="G30" s="177">
        <f t="shared" si="1"/>
        <v>0</v>
      </c>
      <c r="H30" s="178"/>
      <c r="I30" s="177">
        <f t="shared" si="2"/>
        <v>0</v>
      </c>
      <c r="J30" s="178"/>
      <c r="K30" s="179">
        <f t="shared" si="3"/>
        <v>0</v>
      </c>
      <c r="L30" s="154">
        <v>21</v>
      </c>
      <c r="M30" s="154">
        <f t="shared" si="4"/>
        <v>0</v>
      </c>
      <c r="N30" s="153">
        <v>5.2999999999999998E-4</v>
      </c>
      <c r="O30" s="153">
        <f t="shared" si="5"/>
        <v>0</v>
      </c>
      <c r="P30" s="153">
        <v>0</v>
      </c>
      <c r="Q30" s="153">
        <f t="shared" si="6"/>
        <v>0</v>
      </c>
      <c r="R30" s="154" t="s">
        <v>1257</v>
      </c>
      <c r="S30" s="154" t="s">
        <v>1258</v>
      </c>
      <c r="T30" s="154" t="s">
        <v>1258</v>
      </c>
      <c r="U30" s="154">
        <v>0</v>
      </c>
      <c r="V30" s="154">
        <f t="shared" si="7"/>
        <v>0</v>
      </c>
      <c r="W30" s="154"/>
      <c r="X30" s="154" t="s">
        <v>608</v>
      </c>
      <c r="Y30" s="154" t="s">
        <v>282</v>
      </c>
      <c r="Z30" s="144"/>
      <c r="AA30" s="144"/>
      <c r="AB30" s="144"/>
      <c r="AC30" s="144"/>
      <c r="AD30" s="144"/>
      <c r="AE30" s="144"/>
      <c r="AF30" s="144"/>
      <c r="AG30" s="144" t="s">
        <v>1254</v>
      </c>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row>
    <row r="31" spans="1:60" outlineLevel="1" x14ac:dyDescent="0.25">
      <c r="A31" s="173">
        <v>23</v>
      </c>
      <c r="B31" s="174" t="s">
        <v>1941</v>
      </c>
      <c r="C31" s="183" t="s">
        <v>1942</v>
      </c>
      <c r="D31" s="175" t="s">
        <v>340</v>
      </c>
      <c r="E31" s="176">
        <v>8</v>
      </c>
      <c r="F31" s="177">
        <f t="shared" si="0"/>
        <v>0</v>
      </c>
      <c r="G31" s="177">
        <f t="shared" si="1"/>
        <v>0</v>
      </c>
      <c r="H31" s="178"/>
      <c r="I31" s="177">
        <f t="shared" si="2"/>
        <v>0</v>
      </c>
      <c r="J31" s="178"/>
      <c r="K31" s="179">
        <f t="shared" si="3"/>
        <v>0</v>
      </c>
      <c r="L31" s="154">
        <v>21</v>
      </c>
      <c r="M31" s="154">
        <f t="shared" si="4"/>
        <v>0</v>
      </c>
      <c r="N31" s="153">
        <v>0</v>
      </c>
      <c r="O31" s="153">
        <f t="shared" si="5"/>
        <v>0</v>
      </c>
      <c r="P31" s="153">
        <v>0</v>
      </c>
      <c r="Q31" s="153">
        <f t="shared" si="6"/>
        <v>0</v>
      </c>
      <c r="R31" s="154"/>
      <c r="S31" s="154" t="s">
        <v>1258</v>
      </c>
      <c r="T31" s="154" t="s">
        <v>1258</v>
      </c>
      <c r="U31" s="154">
        <v>0.10431</v>
      </c>
      <c r="V31" s="154">
        <f t="shared" si="7"/>
        <v>0.83</v>
      </c>
      <c r="W31" s="154"/>
      <c r="X31" s="154" t="s">
        <v>281</v>
      </c>
      <c r="Y31" s="154" t="s">
        <v>282</v>
      </c>
      <c r="Z31" s="144"/>
      <c r="AA31" s="144"/>
      <c r="AB31" s="144"/>
      <c r="AC31" s="144"/>
      <c r="AD31" s="144"/>
      <c r="AE31" s="144"/>
      <c r="AF31" s="144"/>
      <c r="AG31" s="144" t="s">
        <v>1263</v>
      </c>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row>
    <row r="32" spans="1:60" ht="20" outlineLevel="1" x14ac:dyDescent="0.25">
      <c r="A32" s="173">
        <v>24</v>
      </c>
      <c r="B32" s="174" t="s">
        <v>1665</v>
      </c>
      <c r="C32" s="183" t="s">
        <v>1666</v>
      </c>
      <c r="D32" s="175" t="s">
        <v>340</v>
      </c>
      <c r="E32" s="176">
        <v>30</v>
      </c>
      <c r="F32" s="177">
        <f t="shared" si="0"/>
        <v>0</v>
      </c>
      <c r="G32" s="177">
        <f t="shared" si="1"/>
        <v>0</v>
      </c>
      <c r="H32" s="178"/>
      <c r="I32" s="177">
        <f t="shared" si="2"/>
        <v>0</v>
      </c>
      <c r="J32" s="178"/>
      <c r="K32" s="179">
        <f t="shared" si="3"/>
        <v>0</v>
      </c>
      <c r="L32" s="154">
        <v>21</v>
      </c>
      <c r="M32" s="154">
        <f t="shared" si="4"/>
        <v>0</v>
      </c>
      <c r="N32" s="153">
        <v>2.0000000000000001E-4</v>
      </c>
      <c r="O32" s="153">
        <f t="shared" si="5"/>
        <v>0.01</v>
      </c>
      <c r="P32" s="153">
        <v>0</v>
      </c>
      <c r="Q32" s="153">
        <f t="shared" si="6"/>
        <v>0</v>
      </c>
      <c r="R32" s="154" t="s">
        <v>1257</v>
      </c>
      <c r="S32" s="154" t="s">
        <v>1258</v>
      </c>
      <c r="T32" s="154" t="s">
        <v>1258</v>
      </c>
      <c r="U32" s="154">
        <v>0</v>
      </c>
      <c r="V32" s="154">
        <f t="shared" si="7"/>
        <v>0</v>
      </c>
      <c r="W32" s="154"/>
      <c r="X32" s="154" t="s">
        <v>608</v>
      </c>
      <c r="Y32" s="154" t="s">
        <v>282</v>
      </c>
      <c r="Z32" s="144"/>
      <c r="AA32" s="144"/>
      <c r="AB32" s="144"/>
      <c r="AC32" s="144"/>
      <c r="AD32" s="144"/>
      <c r="AE32" s="144"/>
      <c r="AF32" s="144"/>
      <c r="AG32" s="144" t="s">
        <v>1254</v>
      </c>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row>
    <row r="33" spans="1:60" outlineLevel="1" x14ac:dyDescent="0.25">
      <c r="A33" s="173">
        <v>25</v>
      </c>
      <c r="B33" s="174" t="s">
        <v>1667</v>
      </c>
      <c r="C33" s="183" t="s">
        <v>1668</v>
      </c>
      <c r="D33" s="175" t="s">
        <v>340</v>
      </c>
      <c r="E33" s="176">
        <v>30</v>
      </c>
      <c r="F33" s="177">
        <f t="shared" si="0"/>
        <v>0</v>
      </c>
      <c r="G33" s="177">
        <f t="shared" si="1"/>
        <v>0</v>
      </c>
      <c r="H33" s="178"/>
      <c r="I33" s="177">
        <f t="shared" si="2"/>
        <v>0</v>
      </c>
      <c r="J33" s="178"/>
      <c r="K33" s="179">
        <f t="shared" si="3"/>
        <v>0</v>
      </c>
      <c r="L33" s="154">
        <v>21</v>
      </c>
      <c r="M33" s="154">
        <f t="shared" si="4"/>
        <v>0</v>
      </c>
      <c r="N33" s="153">
        <v>0</v>
      </c>
      <c r="O33" s="153">
        <f t="shared" si="5"/>
        <v>0</v>
      </c>
      <c r="P33" s="153">
        <v>0</v>
      </c>
      <c r="Q33" s="153">
        <f t="shared" si="6"/>
        <v>0</v>
      </c>
      <c r="R33" s="154"/>
      <c r="S33" s="154" t="s">
        <v>1258</v>
      </c>
      <c r="T33" s="154" t="s">
        <v>1258</v>
      </c>
      <c r="U33" s="154">
        <v>9.955E-2</v>
      </c>
      <c r="V33" s="154">
        <f t="shared" si="7"/>
        <v>2.99</v>
      </c>
      <c r="W33" s="154"/>
      <c r="X33" s="154" t="s">
        <v>281</v>
      </c>
      <c r="Y33" s="154" t="s">
        <v>282</v>
      </c>
      <c r="Z33" s="144"/>
      <c r="AA33" s="144"/>
      <c r="AB33" s="144"/>
      <c r="AC33" s="144"/>
      <c r="AD33" s="144"/>
      <c r="AE33" s="144"/>
      <c r="AF33" s="144"/>
      <c r="AG33" s="144" t="s">
        <v>1263</v>
      </c>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row>
    <row r="34" spans="1:60" outlineLevel="1" x14ac:dyDescent="0.25">
      <c r="A34" s="173">
        <v>26</v>
      </c>
      <c r="B34" s="174" t="s">
        <v>1838</v>
      </c>
      <c r="C34" s="183" t="s">
        <v>1839</v>
      </c>
      <c r="D34" s="175" t="s">
        <v>340</v>
      </c>
      <c r="E34" s="176">
        <v>10</v>
      </c>
      <c r="F34" s="177">
        <f t="shared" si="0"/>
        <v>0</v>
      </c>
      <c r="G34" s="177">
        <f t="shared" si="1"/>
        <v>0</v>
      </c>
      <c r="H34" s="178"/>
      <c r="I34" s="177">
        <f t="shared" si="2"/>
        <v>0</v>
      </c>
      <c r="J34" s="178"/>
      <c r="K34" s="179">
        <f t="shared" si="3"/>
        <v>0</v>
      </c>
      <c r="L34" s="154">
        <v>21</v>
      </c>
      <c r="M34" s="154">
        <f t="shared" si="4"/>
        <v>0</v>
      </c>
      <c r="N34" s="153">
        <v>0</v>
      </c>
      <c r="O34" s="153">
        <f t="shared" si="5"/>
        <v>0</v>
      </c>
      <c r="P34" s="153">
        <v>0</v>
      </c>
      <c r="Q34" s="153">
        <f t="shared" si="6"/>
        <v>0</v>
      </c>
      <c r="R34" s="154" t="s">
        <v>1257</v>
      </c>
      <c r="S34" s="154" t="s">
        <v>1258</v>
      </c>
      <c r="T34" s="154" t="s">
        <v>1258</v>
      </c>
      <c r="U34" s="154">
        <v>0</v>
      </c>
      <c r="V34" s="154">
        <f t="shared" si="7"/>
        <v>0</v>
      </c>
      <c r="W34" s="154"/>
      <c r="X34" s="154" t="s">
        <v>608</v>
      </c>
      <c r="Y34" s="154" t="s">
        <v>282</v>
      </c>
      <c r="Z34" s="144"/>
      <c r="AA34" s="144"/>
      <c r="AB34" s="144"/>
      <c r="AC34" s="144"/>
      <c r="AD34" s="144"/>
      <c r="AE34" s="144"/>
      <c r="AF34" s="144"/>
      <c r="AG34" s="144" t="s">
        <v>1254</v>
      </c>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row>
    <row r="35" spans="1:60" outlineLevel="1" x14ac:dyDescent="0.25">
      <c r="A35" s="173">
        <v>27</v>
      </c>
      <c r="B35" s="174" t="s">
        <v>1840</v>
      </c>
      <c r="C35" s="183" t="s">
        <v>1841</v>
      </c>
      <c r="D35" s="175" t="s">
        <v>340</v>
      </c>
      <c r="E35" s="176">
        <v>10</v>
      </c>
      <c r="F35" s="177">
        <f t="shared" si="0"/>
        <v>0</v>
      </c>
      <c r="G35" s="177">
        <f t="shared" si="1"/>
        <v>0</v>
      </c>
      <c r="H35" s="178"/>
      <c r="I35" s="177">
        <f t="shared" si="2"/>
        <v>0</v>
      </c>
      <c r="J35" s="178"/>
      <c r="K35" s="179">
        <f t="shared" si="3"/>
        <v>0</v>
      </c>
      <c r="L35" s="154">
        <v>21</v>
      </c>
      <c r="M35" s="154">
        <f t="shared" si="4"/>
        <v>0</v>
      </c>
      <c r="N35" s="153">
        <v>0</v>
      </c>
      <c r="O35" s="153">
        <f t="shared" si="5"/>
        <v>0</v>
      </c>
      <c r="P35" s="153">
        <v>0</v>
      </c>
      <c r="Q35" s="153">
        <f t="shared" si="6"/>
        <v>0</v>
      </c>
      <c r="R35" s="154"/>
      <c r="S35" s="154" t="s">
        <v>1258</v>
      </c>
      <c r="T35" s="154" t="s">
        <v>1258</v>
      </c>
      <c r="U35" s="154">
        <v>4.4999999999999998E-2</v>
      </c>
      <c r="V35" s="154">
        <f t="shared" si="7"/>
        <v>0.45</v>
      </c>
      <c r="W35" s="154"/>
      <c r="X35" s="154" t="s">
        <v>281</v>
      </c>
      <c r="Y35" s="154" t="s">
        <v>282</v>
      </c>
      <c r="Z35" s="144"/>
      <c r="AA35" s="144"/>
      <c r="AB35" s="144"/>
      <c r="AC35" s="144"/>
      <c r="AD35" s="144"/>
      <c r="AE35" s="144"/>
      <c r="AF35" s="144"/>
      <c r="AG35" s="144" t="s">
        <v>1263</v>
      </c>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row>
    <row r="36" spans="1:60" outlineLevel="1" x14ac:dyDescent="0.25">
      <c r="A36" s="173">
        <v>28</v>
      </c>
      <c r="B36" s="174" t="s">
        <v>1872</v>
      </c>
      <c r="C36" s="183" t="s">
        <v>1873</v>
      </c>
      <c r="D36" s="175" t="s">
        <v>408</v>
      </c>
      <c r="E36" s="176">
        <v>4</v>
      </c>
      <c r="F36" s="177">
        <f t="shared" si="0"/>
        <v>0</v>
      </c>
      <c r="G36" s="177">
        <f t="shared" si="1"/>
        <v>0</v>
      </c>
      <c r="H36" s="178"/>
      <c r="I36" s="177">
        <f t="shared" si="2"/>
        <v>0</v>
      </c>
      <c r="J36" s="178"/>
      <c r="K36" s="179">
        <f t="shared" si="3"/>
        <v>0</v>
      </c>
      <c r="L36" s="154">
        <v>21</v>
      </c>
      <c r="M36" s="154">
        <f t="shared" si="4"/>
        <v>0</v>
      </c>
      <c r="N36" s="153">
        <v>2.0000000000000002E-5</v>
      </c>
      <c r="O36" s="153">
        <f t="shared" si="5"/>
        <v>0</v>
      </c>
      <c r="P36" s="153">
        <v>0</v>
      </c>
      <c r="Q36" s="153">
        <f t="shared" si="6"/>
        <v>0</v>
      </c>
      <c r="R36" s="154" t="s">
        <v>1257</v>
      </c>
      <c r="S36" s="154" t="s">
        <v>1258</v>
      </c>
      <c r="T36" s="154" t="s">
        <v>1258</v>
      </c>
      <c r="U36" s="154">
        <v>0</v>
      </c>
      <c r="V36" s="154">
        <f t="shared" si="7"/>
        <v>0</v>
      </c>
      <c r="W36" s="154"/>
      <c r="X36" s="154" t="s">
        <v>608</v>
      </c>
      <c r="Y36" s="154" t="s">
        <v>282</v>
      </c>
      <c r="Z36" s="144"/>
      <c r="AA36" s="144"/>
      <c r="AB36" s="144"/>
      <c r="AC36" s="144"/>
      <c r="AD36" s="144"/>
      <c r="AE36" s="144"/>
      <c r="AF36" s="144"/>
      <c r="AG36" s="144" t="s">
        <v>1254</v>
      </c>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row>
    <row r="37" spans="1:60" outlineLevel="1" x14ac:dyDescent="0.25">
      <c r="A37" s="173">
        <v>29</v>
      </c>
      <c r="B37" s="174" t="s">
        <v>1834</v>
      </c>
      <c r="C37" s="183" t="s">
        <v>1835</v>
      </c>
      <c r="D37" s="175" t="s">
        <v>408</v>
      </c>
      <c r="E37" s="176">
        <v>4</v>
      </c>
      <c r="F37" s="177">
        <f t="shared" si="0"/>
        <v>0</v>
      </c>
      <c r="G37" s="177">
        <f t="shared" si="1"/>
        <v>0</v>
      </c>
      <c r="H37" s="178"/>
      <c r="I37" s="177">
        <f t="shared" si="2"/>
        <v>0</v>
      </c>
      <c r="J37" s="178"/>
      <c r="K37" s="179">
        <f t="shared" si="3"/>
        <v>0</v>
      </c>
      <c r="L37" s="154">
        <v>21</v>
      </c>
      <c r="M37" s="154">
        <f t="shared" si="4"/>
        <v>0</v>
      </c>
      <c r="N37" s="153">
        <v>0</v>
      </c>
      <c r="O37" s="153">
        <f t="shared" si="5"/>
        <v>0</v>
      </c>
      <c r="P37" s="153">
        <v>0</v>
      </c>
      <c r="Q37" s="153">
        <f t="shared" si="6"/>
        <v>0</v>
      </c>
      <c r="R37" s="154"/>
      <c r="S37" s="154" t="s">
        <v>1258</v>
      </c>
      <c r="T37" s="154" t="s">
        <v>1258</v>
      </c>
      <c r="U37" s="154">
        <v>5.3830000000000003E-2</v>
      </c>
      <c r="V37" s="154">
        <f t="shared" si="7"/>
        <v>0.22</v>
      </c>
      <c r="W37" s="154"/>
      <c r="X37" s="154" t="s">
        <v>281</v>
      </c>
      <c r="Y37" s="154" t="s">
        <v>282</v>
      </c>
      <c r="Z37" s="144"/>
      <c r="AA37" s="144"/>
      <c r="AB37" s="144"/>
      <c r="AC37" s="144"/>
      <c r="AD37" s="144"/>
      <c r="AE37" s="144"/>
      <c r="AF37" s="144"/>
      <c r="AG37" s="144" t="s">
        <v>1263</v>
      </c>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row>
    <row r="38" spans="1:60" outlineLevel="1" x14ac:dyDescent="0.25">
      <c r="A38" s="173">
        <v>30</v>
      </c>
      <c r="B38" s="174" t="s">
        <v>1943</v>
      </c>
      <c r="C38" s="183" t="s">
        <v>1944</v>
      </c>
      <c r="D38" s="175" t="s">
        <v>340</v>
      </c>
      <c r="E38" s="176">
        <v>10</v>
      </c>
      <c r="F38" s="177">
        <f t="shared" si="0"/>
        <v>0</v>
      </c>
      <c r="G38" s="177">
        <f t="shared" si="1"/>
        <v>0</v>
      </c>
      <c r="H38" s="178"/>
      <c r="I38" s="177">
        <f t="shared" si="2"/>
        <v>0</v>
      </c>
      <c r="J38" s="178"/>
      <c r="K38" s="179">
        <f t="shared" si="3"/>
        <v>0</v>
      </c>
      <c r="L38" s="154">
        <v>21</v>
      </c>
      <c r="M38" s="154">
        <f t="shared" si="4"/>
        <v>0</v>
      </c>
      <c r="N38" s="153">
        <v>0</v>
      </c>
      <c r="O38" s="153">
        <f t="shared" si="5"/>
        <v>0</v>
      </c>
      <c r="P38" s="153">
        <v>0</v>
      </c>
      <c r="Q38" s="153">
        <f t="shared" si="6"/>
        <v>0</v>
      </c>
      <c r="R38" s="154"/>
      <c r="S38" s="154" t="s">
        <v>279</v>
      </c>
      <c r="T38" s="154" t="s">
        <v>280</v>
      </c>
      <c r="U38" s="154">
        <v>0</v>
      </c>
      <c r="V38" s="154">
        <f t="shared" si="7"/>
        <v>0</v>
      </c>
      <c r="W38" s="154"/>
      <c r="X38" s="154" t="s">
        <v>608</v>
      </c>
      <c r="Y38" s="154" t="s">
        <v>282</v>
      </c>
      <c r="Z38" s="144"/>
      <c r="AA38" s="144"/>
      <c r="AB38" s="144"/>
      <c r="AC38" s="144"/>
      <c r="AD38" s="144"/>
      <c r="AE38" s="144"/>
      <c r="AF38" s="144"/>
      <c r="AG38" s="144" t="s">
        <v>1254</v>
      </c>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row>
    <row r="39" spans="1:60" outlineLevel="1" x14ac:dyDescent="0.25">
      <c r="A39" s="173">
        <v>31</v>
      </c>
      <c r="B39" s="174" t="s">
        <v>1945</v>
      </c>
      <c r="C39" s="183" t="s">
        <v>1946</v>
      </c>
      <c r="D39" s="175" t="s">
        <v>340</v>
      </c>
      <c r="E39" s="176">
        <v>10</v>
      </c>
      <c r="F39" s="177">
        <f t="shared" si="0"/>
        <v>0</v>
      </c>
      <c r="G39" s="177">
        <f t="shared" si="1"/>
        <v>0</v>
      </c>
      <c r="H39" s="178"/>
      <c r="I39" s="177">
        <f t="shared" si="2"/>
        <v>0</v>
      </c>
      <c r="J39" s="178"/>
      <c r="K39" s="179">
        <f t="shared" si="3"/>
        <v>0</v>
      </c>
      <c r="L39" s="154">
        <v>21</v>
      </c>
      <c r="M39" s="154">
        <f t="shared" si="4"/>
        <v>0</v>
      </c>
      <c r="N39" s="153">
        <v>0</v>
      </c>
      <c r="O39" s="153">
        <f t="shared" si="5"/>
        <v>0</v>
      </c>
      <c r="P39" s="153">
        <v>0</v>
      </c>
      <c r="Q39" s="153">
        <f t="shared" si="6"/>
        <v>0</v>
      </c>
      <c r="R39" s="154"/>
      <c r="S39" s="154" t="s">
        <v>279</v>
      </c>
      <c r="T39" s="154" t="s">
        <v>280</v>
      </c>
      <c r="U39" s="154">
        <v>0</v>
      </c>
      <c r="V39" s="154">
        <f t="shared" si="7"/>
        <v>0</v>
      </c>
      <c r="W39" s="154"/>
      <c r="X39" s="154" t="s">
        <v>608</v>
      </c>
      <c r="Y39" s="154" t="s">
        <v>282</v>
      </c>
      <c r="Z39" s="144"/>
      <c r="AA39" s="144"/>
      <c r="AB39" s="144"/>
      <c r="AC39" s="144"/>
      <c r="AD39" s="144"/>
      <c r="AE39" s="144"/>
      <c r="AF39" s="144"/>
      <c r="AG39" s="144" t="s">
        <v>1254</v>
      </c>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row>
    <row r="40" spans="1:60" outlineLevel="1" x14ac:dyDescent="0.25">
      <c r="A40" s="173">
        <v>32</v>
      </c>
      <c r="B40" s="174" t="s">
        <v>1947</v>
      </c>
      <c r="C40" s="183" t="s">
        <v>1948</v>
      </c>
      <c r="D40" s="175" t="s">
        <v>340</v>
      </c>
      <c r="E40" s="176">
        <v>135</v>
      </c>
      <c r="F40" s="177">
        <f t="shared" si="0"/>
        <v>0</v>
      </c>
      <c r="G40" s="177">
        <f t="shared" si="1"/>
        <v>0</v>
      </c>
      <c r="H40" s="178"/>
      <c r="I40" s="177">
        <f t="shared" si="2"/>
        <v>0</v>
      </c>
      <c r="J40" s="178"/>
      <c r="K40" s="179">
        <f t="shared" si="3"/>
        <v>0</v>
      </c>
      <c r="L40" s="154">
        <v>21</v>
      </c>
      <c r="M40" s="154">
        <f t="shared" si="4"/>
        <v>0</v>
      </c>
      <c r="N40" s="153">
        <v>0</v>
      </c>
      <c r="O40" s="153">
        <f t="shared" si="5"/>
        <v>0</v>
      </c>
      <c r="P40" s="153">
        <v>0</v>
      </c>
      <c r="Q40" s="153">
        <f t="shared" si="6"/>
        <v>0</v>
      </c>
      <c r="R40" s="154"/>
      <c r="S40" s="154" t="s">
        <v>279</v>
      </c>
      <c r="T40" s="154" t="s">
        <v>280</v>
      </c>
      <c r="U40" s="154">
        <v>0</v>
      </c>
      <c r="V40" s="154">
        <f t="shared" si="7"/>
        <v>0</v>
      </c>
      <c r="W40" s="154"/>
      <c r="X40" s="154" t="s">
        <v>608</v>
      </c>
      <c r="Y40" s="154" t="s">
        <v>282</v>
      </c>
      <c r="Z40" s="144"/>
      <c r="AA40" s="144"/>
      <c r="AB40" s="144"/>
      <c r="AC40" s="144"/>
      <c r="AD40" s="144"/>
      <c r="AE40" s="144"/>
      <c r="AF40" s="144"/>
      <c r="AG40" s="144" t="s">
        <v>1254</v>
      </c>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row>
    <row r="41" spans="1:60" outlineLevel="1" x14ac:dyDescent="0.25">
      <c r="A41" s="173">
        <v>33</v>
      </c>
      <c r="B41" s="174" t="s">
        <v>1949</v>
      </c>
      <c r="C41" s="183" t="s">
        <v>1950</v>
      </c>
      <c r="D41" s="175" t="s">
        <v>340</v>
      </c>
      <c r="E41" s="176">
        <v>135</v>
      </c>
      <c r="F41" s="177">
        <f t="shared" ref="F41:F65" si="8">H41+J41</f>
        <v>0</v>
      </c>
      <c r="G41" s="177">
        <f t="shared" ref="G41:G65" si="9">ROUND(E41*F41,2)</f>
        <v>0</v>
      </c>
      <c r="H41" s="178"/>
      <c r="I41" s="177">
        <f t="shared" ref="I41:I65" si="10">ROUND(E41*H41,2)</f>
        <v>0</v>
      </c>
      <c r="J41" s="178"/>
      <c r="K41" s="179">
        <f t="shared" ref="K41:K65" si="11">ROUND(E41*J41,2)</f>
        <v>0</v>
      </c>
      <c r="L41" s="154">
        <v>21</v>
      </c>
      <c r="M41" s="154">
        <f t="shared" ref="M41:M65" si="12">G41*(1+L41/100)</f>
        <v>0</v>
      </c>
      <c r="N41" s="153">
        <v>0</v>
      </c>
      <c r="O41" s="153">
        <f t="shared" ref="O41:O65" si="13">ROUND(E41*N41,2)</f>
        <v>0</v>
      </c>
      <c r="P41" s="153">
        <v>0</v>
      </c>
      <c r="Q41" s="153">
        <f t="shared" ref="Q41:Q65" si="14">ROUND(E41*P41,2)</f>
        <v>0</v>
      </c>
      <c r="R41" s="154"/>
      <c r="S41" s="154" t="s">
        <v>279</v>
      </c>
      <c r="T41" s="154" t="s">
        <v>280</v>
      </c>
      <c r="U41" s="154">
        <v>0</v>
      </c>
      <c r="V41" s="154">
        <f t="shared" ref="V41:V65" si="15">ROUND(E41*U41,2)</f>
        <v>0</v>
      </c>
      <c r="W41" s="154"/>
      <c r="X41" s="154" t="s">
        <v>608</v>
      </c>
      <c r="Y41" s="154" t="s">
        <v>282</v>
      </c>
      <c r="Z41" s="144"/>
      <c r="AA41" s="144"/>
      <c r="AB41" s="144"/>
      <c r="AC41" s="144"/>
      <c r="AD41" s="144"/>
      <c r="AE41" s="144"/>
      <c r="AF41" s="144"/>
      <c r="AG41" s="144" t="s">
        <v>1254</v>
      </c>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row>
    <row r="42" spans="1:60" outlineLevel="1" x14ac:dyDescent="0.25">
      <c r="A42" s="173">
        <v>34</v>
      </c>
      <c r="B42" s="174" t="s">
        <v>1951</v>
      </c>
      <c r="C42" s="183" t="s">
        <v>1952</v>
      </c>
      <c r="D42" s="175" t="s">
        <v>340</v>
      </c>
      <c r="E42" s="176">
        <v>20</v>
      </c>
      <c r="F42" s="177">
        <f t="shared" si="8"/>
        <v>0</v>
      </c>
      <c r="G42" s="177">
        <f t="shared" si="9"/>
        <v>0</v>
      </c>
      <c r="H42" s="178"/>
      <c r="I42" s="177">
        <f t="shared" si="10"/>
        <v>0</v>
      </c>
      <c r="J42" s="178"/>
      <c r="K42" s="179">
        <f t="shared" si="11"/>
        <v>0</v>
      </c>
      <c r="L42" s="154">
        <v>21</v>
      </c>
      <c r="M42" s="154">
        <f t="shared" si="12"/>
        <v>0</v>
      </c>
      <c r="N42" s="153">
        <v>0</v>
      </c>
      <c r="O42" s="153">
        <f t="shared" si="13"/>
        <v>0</v>
      </c>
      <c r="P42" s="153">
        <v>0</v>
      </c>
      <c r="Q42" s="153">
        <f t="shared" si="14"/>
        <v>0</v>
      </c>
      <c r="R42" s="154"/>
      <c r="S42" s="154" t="s">
        <v>1258</v>
      </c>
      <c r="T42" s="154" t="s">
        <v>1258</v>
      </c>
      <c r="U42" s="154">
        <v>9.1219999999999996E-2</v>
      </c>
      <c r="V42" s="154">
        <f t="shared" si="15"/>
        <v>1.82</v>
      </c>
      <c r="W42" s="154"/>
      <c r="X42" s="154" t="s">
        <v>281</v>
      </c>
      <c r="Y42" s="154" t="s">
        <v>282</v>
      </c>
      <c r="Z42" s="144"/>
      <c r="AA42" s="144"/>
      <c r="AB42" s="144"/>
      <c r="AC42" s="144"/>
      <c r="AD42" s="144"/>
      <c r="AE42" s="144"/>
      <c r="AF42" s="144"/>
      <c r="AG42" s="144" t="s">
        <v>1263</v>
      </c>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row>
    <row r="43" spans="1:60" outlineLevel="1" x14ac:dyDescent="0.25">
      <c r="A43" s="173">
        <v>35</v>
      </c>
      <c r="B43" s="174" t="s">
        <v>1625</v>
      </c>
      <c r="C43" s="183" t="s">
        <v>1953</v>
      </c>
      <c r="D43" s="175" t="s">
        <v>340</v>
      </c>
      <c r="E43" s="176">
        <v>270</v>
      </c>
      <c r="F43" s="177">
        <f t="shared" si="8"/>
        <v>0</v>
      </c>
      <c r="G43" s="177">
        <f t="shared" si="9"/>
        <v>0</v>
      </c>
      <c r="H43" s="178"/>
      <c r="I43" s="177">
        <f t="shared" si="10"/>
        <v>0</v>
      </c>
      <c r="J43" s="178"/>
      <c r="K43" s="179">
        <f t="shared" si="11"/>
        <v>0</v>
      </c>
      <c r="L43" s="154">
        <v>21</v>
      </c>
      <c r="M43" s="154">
        <f t="shared" si="12"/>
        <v>0</v>
      </c>
      <c r="N43" s="153">
        <v>0</v>
      </c>
      <c r="O43" s="153">
        <f t="shared" si="13"/>
        <v>0</v>
      </c>
      <c r="P43" s="153">
        <v>0</v>
      </c>
      <c r="Q43" s="153">
        <f t="shared" si="14"/>
        <v>0</v>
      </c>
      <c r="R43" s="154"/>
      <c r="S43" s="154" t="s">
        <v>1258</v>
      </c>
      <c r="T43" s="154" t="s">
        <v>1258</v>
      </c>
      <c r="U43" s="154">
        <v>9.0499999999999997E-2</v>
      </c>
      <c r="V43" s="154">
        <f t="shared" si="15"/>
        <v>24.44</v>
      </c>
      <c r="W43" s="154"/>
      <c r="X43" s="154" t="s">
        <v>281</v>
      </c>
      <c r="Y43" s="154" t="s">
        <v>282</v>
      </c>
      <c r="Z43" s="144"/>
      <c r="AA43" s="144"/>
      <c r="AB43" s="144"/>
      <c r="AC43" s="144"/>
      <c r="AD43" s="144"/>
      <c r="AE43" s="144"/>
      <c r="AF43" s="144"/>
      <c r="AG43" s="144" t="s">
        <v>1263</v>
      </c>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row>
    <row r="44" spans="1:60" ht="20" outlineLevel="1" x14ac:dyDescent="0.25">
      <c r="A44" s="173">
        <v>36</v>
      </c>
      <c r="B44" s="174" t="s">
        <v>1954</v>
      </c>
      <c r="C44" s="183" t="s">
        <v>1955</v>
      </c>
      <c r="D44" s="175" t="s">
        <v>489</v>
      </c>
      <c r="E44" s="176">
        <v>10</v>
      </c>
      <c r="F44" s="177">
        <f t="shared" si="8"/>
        <v>0</v>
      </c>
      <c r="G44" s="177">
        <f t="shared" si="9"/>
        <v>0</v>
      </c>
      <c r="H44" s="178"/>
      <c r="I44" s="177">
        <f t="shared" si="10"/>
        <v>0</v>
      </c>
      <c r="J44" s="178"/>
      <c r="K44" s="179">
        <f t="shared" si="11"/>
        <v>0</v>
      </c>
      <c r="L44" s="154">
        <v>21</v>
      </c>
      <c r="M44" s="154">
        <f t="shared" si="12"/>
        <v>0</v>
      </c>
      <c r="N44" s="153">
        <v>0</v>
      </c>
      <c r="O44" s="153">
        <f t="shared" si="13"/>
        <v>0</v>
      </c>
      <c r="P44" s="153">
        <v>0</v>
      </c>
      <c r="Q44" s="153">
        <f t="shared" si="14"/>
        <v>0</v>
      </c>
      <c r="R44" s="154"/>
      <c r="S44" s="154" t="s">
        <v>279</v>
      </c>
      <c r="T44" s="154" t="s">
        <v>280</v>
      </c>
      <c r="U44" s="154">
        <v>0</v>
      </c>
      <c r="V44" s="154">
        <f t="shared" si="15"/>
        <v>0</v>
      </c>
      <c r="W44" s="154"/>
      <c r="X44" s="154" t="s">
        <v>608</v>
      </c>
      <c r="Y44" s="154" t="s">
        <v>282</v>
      </c>
      <c r="Z44" s="144"/>
      <c r="AA44" s="144"/>
      <c r="AB44" s="144"/>
      <c r="AC44" s="144"/>
      <c r="AD44" s="144"/>
      <c r="AE44" s="144"/>
      <c r="AF44" s="144"/>
      <c r="AG44" s="144" t="s">
        <v>1254</v>
      </c>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row>
    <row r="45" spans="1:60" ht="20" outlineLevel="1" x14ac:dyDescent="0.25">
      <c r="A45" s="173">
        <v>37</v>
      </c>
      <c r="B45" s="174" t="s">
        <v>1956</v>
      </c>
      <c r="C45" s="183" t="s">
        <v>1957</v>
      </c>
      <c r="D45" s="175" t="s">
        <v>489</v>
      </c>
      <c r="E45" s="176">
        <v>10</v>
      </c>
      <c r="F45" s="177">
        <f t="shared" si="8"/>
        <v>0</v>
      </c>
      <c r="G45" s="177">
        <f t="shared" si="9"/>
        <v>0</v>
      </c>
      <c r="H45" s="178"/>
      <c r="I45" s="177">
        <f t="shared" si="10"/>
        <v>0</v>
      </c>
      <c r="J45" s="178"/>
      <c r="K45" s="179">
        <f t="shared" si="11"/>
        <v>0</v>
      </c>
      <c r="L45" s="154">
        <v>21</v>
      </c>
      <c r="M45" s="154">
        <f t="shared" si="12"/>
        <v>0</v>
      </c>
      <c r="N45" s="153">
        <v>0</v>
      </c>
      <c r="O45" s="153">
        <f t="shared" si="13"/>
        <v>0</v>
      </c>
      <c r="P45" s="153">
        <v>0</v>
      </c>
      <c r="Q45" s="153">
        <f t="shared" si="14"/>
        <v>0</v>
      </c>
      <c r="R45" s="154"/>
      <c r="S45" s="154" t="s">
        <v>279</v>
      </c>
      <c r="T45" s="154" t="s">
        <v>280</v>
      </c>
      <c r="U45" s="154">
        <v>0</v>
      </c>
      <c r="V45" s="154">
        <f t="shared" si="15"/>
        <v>0</v>
      </c>
      <c r="W45" s="154"/>
      <c r="X45" s="154" t="s">
        <v>608</v>
      </c>
      <c r="Y45" s="154" t="s">
        <v>282</v>
      </c>
      <c r="Z45" s="144"/>
      <c r="AA45" s="144"/>
      <c r="AB45" s="144"/>
      <c r="AC45" s="144"/>
      <c r="AD45" s="144"/>
      <c r="AE45" s="144"/>
      <c r="AF45" s="144"/>
      <c r="AG45" s="144" t="s">
        <v>1254</v>
      </c>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row>
    <row r="46" spans="1:60" outlineLevel="1" x14ac:dyDescent="0.25">
      <c r="A46" s="173">
        <v>38</v>
      </c>
      <c r="B46" s="174" t="s">
        <v>1958</v>
      </c>
      <c r="C46" s="183" t="s">
        <v>1959</v>
      </c>
      <c r="D46" s="175" t="s">
        <v>408</v>
      </c>
      <c r="E46" s="176">
        <v>20</v>
      </c>
      <c r="F46" s="177">
        <f t="shared" si="8"/>
        <v>0</v>
      </c>
      <c r="G46" s="177">
        <f t="shared" si="9"/>
        <v>0</v>
      </c>
      <c r="H46" s="178"/>
      <c r="I46" s="177">
        <f t="shared" si="10"/>
        <v>0</v>
      </c>
      <c r="J46" s="178"/>
      <c r="K46" s="179">
        <f t="shared" si="11"/>
        <v>0</v>
      </c>
      <c r="L46" s="154">
        <v>21</v>
      </c>
      <c r="M46" s="154">
        <f t="shared" si="12"/>
        <v>0</v>
      </c>
      <c r="N46" s="153">
        <v>0</v>
      </c>
      <c r="O46" s="153">
        <f t="shared" si="13"/>
        <v>0</v>
      </c>
      <c r="P46" s="153">
        <v>0</v>
      </c>
      <c r="Q46" s="153">
        <f t="shared" si="14"/>
        <v>0</v>
      </c>
      <c r="R46" s="154"/>
      <c r="S46" s="154" t="s">
        <v>279</v>
      </c>
      <c r="T46" s="154" t="s">
        <v>1344</v>
      </c>
      <c r="U46" s="154">
        <v>0.32</v>
      </c>
      <c r="V46" s="154">
        <f t="shared" si="15"/>
        <v>6.4</v>
      </c>
      <c r="W46" s="154"/>
      <c r="X46" s="154" t="s">
        <v>281</v>
      </c>
      <c r="Y46" s="154" t="s">
        <v>282</v>
      </c>
      <c r="Z46" s="144"/>
      <c r="AA46" s="144"/>
      <c r="AB46" s="144"/>
      <c r="AC46" s="144"/>
      <c r="AD46" s="144"/>
      <c r="AE46" s="144"/>
      <c r="AF46" s="144"/>
      <c r="AG46" s="144" t="s">
        <v>1263</v>
      </c>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row>
    <row r="47" spans="1:60" outlineLevel="1" x14ac:dyDescent="0.25">
      <c r="A47" s="173">
        <v>39</v>
      </c>
      <c r="B47" s="174" t="s">
        <v>1960</v>
      </c>
      <c r="C47" s="183" t="s">
        <v>1961</v>
      </c>
      <c r="D47" s="175" t="s">
        <v>340</v>
      </c>
      <c r="E47" s="176">
        <v>135</v>
      </c>
      <c r="F47" s="177">
        <f t="shared" si="8"/>
        <v>0</v>
      </c>
      <c r="G47" s="177">
        <f t="shared" si="9"/>
        <v>0</v>
      </c>
      <c r="H47" s="178"/>
      <c r="I47" s="177">
        <f t="shared" si="10"/>
        <v>0</v>
      </c>
      <c r="J47" s="178"/>
      <c r="K47" s="179">
        <f t="shared" si="11"/>
        <v>0</v>
      </c>
      <c r="L47" s="154">
        <v>21</v>
      </c>
      <c r="M47" s="154">
        <f t="shared" si="12"/>
        <v>0</v>
      </c>
      <c r="N47" s="153">
        <v>2.0000000000000002E-5</v>
      </c>
      <c r="O47" s="153">
        <f t="shared" si="13"/>
        <v>0</v>
      </c>
      <c r="P47" s="153">
        <v>0</v>
      </c>
      <c r="Q47" s="153">
        <f t="shared" si="14"/>
        <v>0</v>
      </c>
      <c r="R47" s="154"/>
      <c r="S47" s="154" t="s">
        <v>1258</v>
      </c>
      <c r="T47" s="154" t="s">
        <v>1258</v>
      </c>
      <c r="U47" s="154">
        <v>0.14000000000000001</v>
      </c>
      <c r="V47" s="154">
        <f t="shared" si="15"/>
        <v>18.899999999999999</v>
      </c>
      <c r="W47" s="154"/>
      <c r="X47" s="154" t="s">
        <v>281</v>
      </c>
      <c r="Y47" s="154" t="s">
        <v>282</v>
      </c>
      <c r="Z47" s="144"/>
      <c r="AA47" s="144"/>
      <c r="AB47" s="144"/>
      <c r="AC47" s="144"/>
      <c r="AD47" s="144"/>
      <c r="AE47" s="144"/>
      <c r="AF47" s="144"/>
      <c r="AG47" s="144" t="s">
        <v>1263</v>
      </c>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row>
    <row r="48" spans="1:60" outlineLevel="1" x14ac:dyDescent="0.25">
      <c r="A48" s="173">
        <v>40</v>
      </c>
      <c r="B48" s="174" t="s">
        <v>1962</v>
      </c>
      <c r="C48" s="183" t="s">
        <v>1963</v>
      </c>
      <c r="D48" s="175" t="s">
        <v>489</v>
      </c>
      <c r="E48" s="176">
        <v>1</v>
      </c>
      <c r="F48" s="177">
        <f t="shared" si="8"/>
        <v>0</v>
      </c>
      <c r="G48" s="177">
        <f t="shared" si="9"/>
        <v>0</v>
      </c>
      <c r="H48" s="178"/>
      <c r="I48" s="177">
        <f t="shared" si="10"/>
        <v>0</v>
      </c>
      <c r="J48" s="178"/>
      <c r="K48" s="179">
        <f t="shared" si="11"/>
        <v>0</v>
      </c>
      <c r="L48" s="154">
        <v>21</v>
      </c>
      <c r="M48" s="154">
        <f t="shared" si="12"/>
        <v>0</v>
      </c>
      <c r="N48" s="153">
        <v>0</v>
      </c>
      <c r="O48" s="153">
        <f t="shared" si="13"/>
        <v>0</v>
      </c>
      <c r="P48" s="153">
        <v>0</v>
      </c>
      <c r="Q48" s="153">
        <f t="shared" si="14"/>
        <v>0</v>
      </c>
      <c r="R48" s="154"/>
      <c r="S48" s="154" t="s">
        <v>279</v>
      </c>
      <c r="T48" s="154" t="s">
        <v>280</v>
      </c>
      <c r="U48" s="154">
        <v>0</v>
      </c>
      <c r="V48" s="154">
        <f t="shared" si="15"/>
        <v>0</v>
      </c>
      <c r="W48" s="154"/>
      <c r="X48" s="154" t="s">
        <v>608</v>
      </c>
      <c r="Y48" s="154" t="s">
        <v>282</v>
      </c>
      <c r="Z48" s="144"/>
      <c r="AA48" s="144"/>
      <c r="AB48" s="144"/>
      <c r="AC48" s="144"/>
      <c r="AD48" s="144"/>
      <c r="AE48" s="144"/>
      <c r="AF48" s="144"/>
      <c r="AG48" s="144" t="s">
        <v>1254</v>
      </c>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row>
    <row r="49" spans="1:60" ht="20" outlineLevel="1" x14ac:dyDescent="0.25">
      <c r="A49" s="173">
        <v>41</v>
      </c>
      <c r="B49" s="174" t="s">
        <v>1964</v>
      </c>
      <c r="C49" s="183" t="s">
        <v>1965</v>
      </c>
      <c r="D49" s="175" t="s">
        <v>408</v>
      </c>
      <c r="E49" s="176">
        <v>1</v>
      </c>
      <c r="F49" s="177">
        <f t="shared" si="8"/>
        <v>0</v>
      </c>
      <c r="G49" s="177">
        <f t="shared" si="9"/>
        <v>0</v>
      </c>
      <c r="H49" s="178"/>
      <c r="I49" s="177">
        <f t="shared" si="10"/>
        <v>0</v>
      </c>
      <c r="J49" s="178"/>
      <c r="K49" s="179">
        <f t="shared" si="11"/>
        <v>0</v>
      </c>
      <c r="L49" s="154">
        <v>21</v>
      </c>
      <c r="M49" s="154">
        <f t="shared" si="12"/>
        <v>0</v>
      </c>
      <c r="N49" s="153">
        <v>0</v>
      </c>
      <c r="O49" s="153">
        <f t="shared" si="13"/>
        <v>0</v>
      </c>
      <c r="P49" s="153">
        <v>0</v>
      </c>
      <c r="Q49" s="153">
        <f t="shared" si="14"/>
        <v>0</v>
      </c>
      <c r="R49" s="154"/>
      <c r="S49" s="154" t="s">
        <v>1258</v>
      </c>
      <c r="T49" s="154" t="s">
        <v>1258</v>
      </c>
      <c r="U49" s="154">
        <v>20.6</v>
      </c>
      <c r="V49" s="154">
        <f t="shared" si="15"/>
        <v>20.6</v>
      </c>
      <c r="W49" s="154"/>
      <c r="X49" s="154" t="s">
        <v>281</v>
      </c>
      <c r="Y49" s="154" t="s">
        <v>282</v>
      </c>
      <c r="Z49" s="144"/>
      <c r="AA49" s="144"/>
      <c r="AB49" s="144"/>
      <c r="AC49" s="144"/>
      <c r="AD49" s="144"/>
      <c r="AE49" s="144"/>
      <c r="AF49" s="144"/>
      <c r="AG49" s="144" t="s">
        <v>1263</v>
      </c>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row>
    <row r="50" spans="1:60" outlineLevel="1" x14ac:dyDescent="0.25">
      <c r="A50" s="173">
        <v>42</v>
      </c>
      <c r="B50" s="174" t="s">
        <v>1966</v>
      </c>
      <c r="C50" s="183" t="s">
        <v>1967</v>
      </c>
      <c r="D50" s="175" t="s">
        <v>489</v>
      </c>
      <c r="E50" s="176">
        <v>1</v>
      </c>
      <c r="F50" s="177">
        <f t="shared" si="8"/>
        <v>0</v>
      </c>
      <c r="G50" s="177">
        <f t="shared" si="9"/>
        <v>0</v>
      </c>
      <c r="H50" s="178"/>
      <c r="I50" s="177">
        <f t="shared" si="10"/>
        <v>0</v>
      </c>
      <c r="J50" s="178"/>
      <c r="K50" s="179">
        <f t="shared" si="11"/>
        <v>0</v>
      </c>
      <c r="L50" s="154">
        <v>21</v>
      </c>
      <c r="M50" s="154">
        <f t="shared" si="12"/>
        <v>0</v>
      </c>
      <c r="N50" s="153">
        <v>0</v>
      </c>
      <c r="O50" s="153">
        <f t="shared" si="13"/>
        <v>0</v>
      </c>
      <c r="P50" s="153">
        <v>0</v>
      </c>
      <c r="Q50" s="153">
        <f t="shared" si="14"/>
        <v>0</v>
      </c>
      <c r="R50" s="154"/>
      <c r="S50" s="154" t="s">
        <v>279</v>
      </c>
      <c r="T50" s="154" t="s">
        <v>280</v>
      </c>
      <c r="U50" s="154">
        <v>0</v>
      </c>
      <c r="V50" s="154">
        <f t="shared" si="15"/>
        <v>0</v>
      </c>
      <c r="W50" s="154"/>
      <c r="X50" s="154" t="s">
        <v>608</v>
      </c>
      <c r="Y50" s="154" t="s">
        <v>282</v>
      </c>
      <c r="Z50" s="144"/>
      <c r="AA50" s="144"/>
      <c r="AB50" s="144"/>
      <c r="AC50" s="144"/>
      <c r="AD50" s="144"/>
      <c r="AE50" s="144"/>
      <c r="AF50" s="144"/>
      <c r="AG50" s="144" t="s">
        <v>1254</v>
      </c>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row>
    <row r="51" spans="1:60" outlineLevel="1" x14ac:dyDescent="0.25">
      <c r="A51" s="173">
        <v>43</v>
      </c>
      <c r="B51" s="174" t="s">
        <v>1968</v>
      </c>
      <c r="C51" s="183" t="s">
        <v>1969</v>
      </c>
      <c r="D51" s="175" t="s">
        <v>489</v>
      </c>
      <c r="E51" s="176">
        <v>3</v>
      </c>
      <c r="F51" s="177">
        <f t="shared" si="8"/>
        <v>0</v>
      </c>
      <c r="G51" s="177">
        <f t="shared" si="9"/>
        <v>0</v>
      </c>
      <c r="H51" s="178"/>
      <c r="I51" s="177">
        <f t="shared" si="10"/>
        <v>0</v>
      </c>
      <c r="J51" s="178"/>
      <c r="K51" s="179">
        <f t="shared" si="11"/>
        <v>0</v>
      </c>
      <c r="L51" s="154">
        <v>21</v>
      </c>
      <c r="M51" s="154">
        <f t="shared" si="12"/>
        <v>0</v>
      </c>
      <c r="N51" s="153">
        <v>0</v>
      </c>
      <c r="O51" s="153">
        <f t="shared" si="13"/>
        <v>0</v>
      </c>
      <c r="P51" s="153">
        <v>0</v>
      </c>
      <c r="Q51" s="153">
        <f t="shared" si="14"/>
        <v>0</v>
      </c>
      <c r="R51" s="154"/>
      <c r="S51" s="154" t="s">
        <v>279</v>
      </c>
      <c r="T51" s="154" t="s">
        <v>280</v>
      </c>
      <c r="U51" s="154">
        <v>0</v>
      </c>
      <c r="V51" s="154">
        <f t="shared" si="15"/>
        <v>0</v>
      </c>
      <c r="W51" s="154"/>
      <c r="X51" s="154" t="s">
        <v>608</v>
      </c>
      <c r="Y51" s="154" t="s">
        <v>282</v>
      </c>
      <c r="Z51" s="144"/>
      <c r="AA51" s="144"/>
      <c r="AB51" s="144"/>
      <c r="AC51" s="144"/>
      <c r="AD51" s="144"/>
      <c r="AE51" s="144"/>
      <c r="AF51" s="144"/>
      <c r="AG51" s="144" t="s">
        <v>1254</v>
      </c>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row>
    <row r="52" spans="1:60" ht="20" outlineLevel="1" x14ac:dyDescent="0.25">
      <c r="A52" s="173">
        <v>44</v>
      </c>
      <c r="B52" s="174" t="s">
        <v>1970</v>
      </c>
      <c r="C52" s="183" t="s">
        <v>1971</v>
      </c>
      <c r="D52" s="175" t="s">
        <v>408</v>
      </c>
      <c r="E52" s="176">
        <v>4</v>
      </c>
      <c r="F52" s="177">
        <f t="shared" si="8"/>
        <v>0</v>
      </c>
      <c r="G52" s="177">
        <f t="shared" si="9"/>
        <v>0</v>
      </c>
      <c r="H52" s="178"/>
      <c r="I52" s="177">
        <f t="shared" si="10"/>
        <v>0</v>
      </c>
      <c r="J52" s="178"/>
      <c r="K52" s="179">
        <f t="shared" si="11"/>
        <v>0</v>
      </c>
      <c r="L52" s="154">
        <v>21</v>
      </c>
      <c r="M52" s="154">
        <f t="shared" si="12"/>
        <v>0</v>
      </c>
      <c r="N52" s="153">
        <v>0</v>
      </c>
      <c r="O52" s="153">
        <f t="shared" si="13"/>
        <v>0</v>
      </c>
      <c r="P52" s="153">
        <v>0</v>
      </c>
      <c r="Q52" s="153">
        <f t="shared" si="14"/>
        <v>0</v>
      </c>
      <c r="R52" s="154"/>
      <c r="S52" s="154" t="s">
        <v>1258</v>
      </c>
      <c r="T52" s="154" t="s">
        <v>1258</v>
      </c>
      <c r="U52" s="154">
        <v>1.45</v>
      </c>
      <c r="V52" s="154">
        <f t="shared" si="15"/>
        <v>5.8</v>
      </c>
      <c r="W52" s="154"/>
      <c r="X52" s="154" t="s">
        <v>281</v>
      </c>
      <c r="Y52" s="154" t="s">
        <v>282</v>
      </c>
      <c r="Z52" s="144"/>
      <c r="AA52" s="144"/>
      <c r="AB52" s="144"/>
      <c r="AC52" s="144"/>
      <c r="AD52" s="144"/>
      <c r="AE52" s="144"/>
      <c r="AF52" s="144"/>
      <c r="AG52" s="144" t="s">
        <v>1263</v>
      </c>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row>
    <row r="53" spans="1:60" outlineLevel="1" x14ac:dyDescent="0.25">
      <c r="A53" s="173">
        <v>45</v>
      </c>
      <c r="B53" s="174" t="s">
        <v>1972</v>
      </c>
      <c r="C53" s="183" t="s">
        <v>1973</v>
      </c>
      <c r="D53" s="175" t="s">
        <v>408</v>
      </c>
      <c r="E53" s="176">
        <v>4</v>
      </c>
      <c r="F53" s="177">
        <f t="shared" si="8"/>
        <v>0</v>
      </c>
      <c r="G53" s="177">
        <f t="shared" si="9"/>
        <v>0</v>
      </c>
      <c r="H53" s="178"/>
      <c r="I53" s="177">
        <f t="shared" si="10"/>
        <v>0</v>
      </c>
      <c r="J53" s="178"/>
      <c r="K53" s="179">
        <f t="shared" si="11"/>
        <v>0</v>
      </c>
      <c r="L53" s="154">
        <v>21</v>
      </c>
      <c r="M53" s="154">
        <f t="shared" si="12"/>
        <v>0</v>
      </c>
      <c r="N53" s="153">
        <v>0</v>
      </c>
      <c r="O53" s="153">
        <f t="shared" si="13"/>
        <v>0</v>
      </c>
      <c r="P53" s="153">
        <v>0</v>
      </c>
      <c r="Q53" s="153">
        <f t="shared" si="14"/>
        <v>0</v>
      </c>
      <c r="R53" s="154"/>
      <c r="S53" s="154" t="s">
        <v>1258</v>
      </c>
      <c r="T53" s="154" t="s">
        <v>1258</v>
      </c>
      <c r="U53" s="154">
        <v>1.1000000000000001</v>
      </c>
      <c r="V53" s="154">
        <f t="shared" si="15"/>
        <v>4.4000000000000004</v>
      </c>
      <c r="W53" s="154"/>
      <c r="X53" s="154" t="s">
        <v>281</v>
      </c>
      <c r="Y53" s="154" t="s">
        <v>282</v>
      </c>
      <c r="Z53" s="144"/>
      <c r="AA53" s="144"/>
      <c r="AB53" s="144"/>
      <c r="AC53" s="144"/>
      <c r="AD53" s="144"/>
      <c r="AE53" s="144"/>
      <c r="AF53" s="144"/>
      <c r="AG53" s="144" t="s">
        <v>1263</v>
      </c>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row>
    <row r="54" spans="1:60" outlineLevel="1" x14ac:dyDescent="0.25">
      <c r="A54" s="173">
        <v>46</v>
      </c>
      <c r="B54" s="174" t="s">
        <v>1974</v>
      </c>
      <c r="C54" s="183" t="s">
        <v>1975</v>
      </c>
      <c r="D54" s="175" t="s">
        <v>408</v>
      </c>
      <c r="E54" s="176">
        <v>1</v>
      </c>
      <c r="F54" s="177">
        <f t="shared" si="8"/>
        <v>0</v>
      </c>
      <c r="G54" s="177">
        <f t="shared" si="9"/>
        <v>0</v>
      </c>
      <c r="H54" s="178"/>
      <c r="I54" s="177">
        <f t="shared" si="10"/>
        <v>0</v>
      </c>
      <c r="J54" s="178"/>
      <c r="K54" s="179">
        <f t="shared" si="11"/>
        <v>0</v>
      </c>
      <c r="L54" s="154">
        <v>21</v>
      </c>
      <c r="M54" s="154">
        <f t="shared" si="12"/>
        <v>0</v>
      </c>
      <c r="N54" s="153">
        <v>0</v>
      </c>
      <c r="O54" s="153">
        <f t="shared" si="13"/>
        <v>0</v>
      </c>
      <c r="P54" s="153">
        <v>0</v>
      </c>
      <c r="Q54" s="153">
        <f t="shared" si="14"/>
        <v>0</v>
      </c>
      <c r="R54" s="154"/>
      <c r="S54" s="154" t="s">
        <v>279</v>
      </c>
      <c r="T54" s="154" t="s">
        <v>280</v>
      </c>
      <c r="U54" s="154">
        <v>25</v>
      </c>
      <c r="V54" s="154">
        <f t="shared" si="15"/>
        <v>25</v>
      </c>
      <c r="W54" s="154"/>
      <c r="X54" s="154" t="s">
        <v>281</v>
      </c>
      <c r="Y54" s="154" t="s">
        <v>282</v>
      </c>
      <c r="Z54" s="144"/>
      <c r="AA54" s="144"/>
      <c r="AB54" s="144"/>
      <c r="AC54" s="144"/>
      <c r="AD54" s="144"/>
      <c r="AE54" s="144"/>
      <c r="AF54" s="144"/>
      <c r="AG54" s="144" t="s">
        <v>1263</v>
      </c>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row>
    <row r="55" spans="1:60" outlineLevel="1" x14ac:dyDescent="0.25">
      <c r="A55" s="173">
        <v>47</v>
      </c>
      <c r="B55" s="174" t="s">
        <v>1976</v>
      </c>
      <c r="C55" s="183" t="s">
        <v>1977</v>
      </c>
      <c r="D55" s="175" t="s">
        <v>489</v>
      </c>
      <c r="E55" s="176">
        <v>34</v>
      </c>
      <c r="F55" s="177">
        <f t="shared" si="8"/>
        <v>0</v>
      </c>
      <c r="G55" s="177">
        <f t="shared" si="9"/>
        <v>0</v>
      </c>
      <c r="H55" s="178"/>
      <c r="I55" s="177">
        <f t="shared" si="10"/>
        <v>0</v>
      </c>
      <c r="J55" s="178"/>
      <c r="K55" s="179">
        <f t="shared" si="11"/>
        <v>0</v>
      </c>
      <c r="L55" s="154">
        <v>21</v>
      </c>
      <c r="M55" s="154">
        <f t="shared" si="12"/>
        <v>0</v>
      </c>
      <c r="N55" s="153">
        <v>0</v>
      </c>
      <c r="O55" s="153">
        <f t="shared" si="13"/>
        <v>0</v>
      </c>
      <c r="P55" s="153">
        <v>0</v>
      </c>
      <c r="Q55" s="153">
        <f t="shared" si="14"/>
        <v>0</v>
      </c>
      <c r="R55" s="154"/>
      <c r="S55" s="154" t="s">
        <v>279</v>
      </c>
      <c r="T55" s="154" t="s">
        <v>280</v>
      </c>
      <c r="U55" s="154">
        <v>0</v>
      </c>
      <c r="V55" s="154">
        <f t="shared" si="15"/>
        <v>0</v>
      </c>
      <c r="W55" s="154"/>
      <c r="X55" s="154" t="s">
        <v>608</v>
      </c>
      <c r="Y55" s="154" t="s">
        <v>282</v>
      </c>
      <c r="Z55" s="144"/>
      <c r="AA55" s="144"/>
      <c r="AB55" s="144"/>
      <c r="AC55" s="144"/>
      <c r="AD55" s="144"/>
      <c r="AE55" s="144"/>
      <c r="AF55" s="144"/>
      <c r="AG55" s="144" t="s">
        <v>1254</v>
      </c>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row>
    <row r="56" spans="1:60" ht="20" outlineLevel="1" x14ac:dyDescent="0.25">
      <c r="A56" s="173">
        <v>48</v>
      </c>
      <c r="B56" s="174" t="s">
        <v>1978</v>
      </c>
      <c r="C56" s="183" t="s">
        <v>1979</v>
      </c>
      <c r="D56" s="175" t="s">
        <v>408</v>
      </c>
      <c r="E56" s="176">
        <v>34</v>
      </c>
      <c r="F56" s="177">
        <f t="shared" si="8"/>
        <v>0</v>
      </c>
      <c r="G56" s="177">
        <f t="shared" si="9"/>
        <v>0</v>
      </c>
      <c r="H56" s="178"/>
      <c r="I56" s="177">
        <f t="shared" si="10"/>
        <v>0</v>
      </c>
      <c r="J56" s="178"/>
      <c r="K56" s="179">
        <f t="shared" si="11"/>
        <v>0</v>
      </c>
      <c r="L56" s="154">
        <v>21</v>
      </c>
      <c r="M56" s="154">
        <f t="shared" si="12"/>
        <v>0</v>
      </c>
      <c r="N56" s="153">
        <v>0</v>
      </c>
      <c r="O56" s="153">
        <f t="shared" si="13"/>
        <v>0</v>
      </c>
      <c r="P56" s="153">
        <v>0</v>
      </c>
      <c r="Q56" s="153">
        <f t="shared" si="14"/>
        <v>0</v>
      </c>
      <c r="R56" s="154"/>
      <c r="S56" s="154" t="s">
        <v>1258</v>
      </c>
      <c r="T56" s="154" t="s">
        <v>1258</v>
      </c>
      <c r="U56" s="154">
        <v>1.08</v>
      </c>
      <c r="V56" s="154">
        <f t="shared" si="15"/>
        <v>36.72</v>
      </c>
      <c r="W56" s="154"/>
      <c r="X56" s="154" t="s">
        <v>281</v>
      </c>
      <c r="Y56" s="154" t="s">
        <v>282</v>
      </c>
      <c r="Z56" s="144"/>
      <c r="AA56" s="144"/>
      <c r="AB56" s="144"/>
      <c r="AC56" s="144"/>
      <c r="AD56" s="144"/>
      <c r="AE56" s="144"/>
      <c r="AF56" s="144"/>
      <c r="AG56" s="144" t="s">
        <v>1263</v>
      </c>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row>
    <row r="57" spans="1:60" ht="20" outlineLevel="1" x14ac:dyDescent="0.25">
      <c r="A57" s="173">
        <v>49</v>
      </c>
      <c r="B57" s="174" t="s">
        <v>1980</v>
      </c>
      <c r="C57" s="183" t="s">
        <v>1981</v>
      </c>
      <c r="D57" s="175" t="s">
        <v>489</v>
      </c>
      <c r="E57" s="176">
        <v>28</v>
      </c>
      <c r="F57" s="177">
        <f t="shared" si="8"/>
        <v>0</v>
      </c>
      <c r="G57" s="177">
        <f t="shared" si="9"/>
        <v>0</v>
      </c>
      <c r="H57" s="178"/>
      <c r="I57" s="177">
        <f t="shared" si="10"/>
        <v>0</v>
      </c>
      <c r="J57" s="178"/>
      <c r="K57" s="179">
        <f t="shared" si="11"/>
        <v>0</v>
      </c>
      <c r="L57" s="154">
        <v>21</v>
      </c>
      <c r="M57" s="154">
        <f t="shared" si="12"/>
        <v>0</v>
      </c>
      <c r="N57" s="153">
        <v>0</v>
      </c>
      <c r="O57" s="153">
        <f t="shared" si="13"/>
        <v>0</v>
      </c>
      <c r="P57" s="153">
        <v>0</v>
      </c>
      <c r="Q57" s="153">
        <f t="shared" si="14"/>
        <v>0</v>
      </c>
      <c r="R57" s="154"/>
      <c r="S57" s="154" t="s">
        <v>279</v>
      </c>
      <c r="T57" s="154" t="s">
        <v>280</v>
      </c>
      <c r="U57" s="154">
        <v>0</v>
      </c>
      <c r="V57" s="154">
        <f t="shared" si="15"/>
        <v>0</v>
      </c>
      <c r="W57" s="154"/>
      <c r="X57" s="154" t="s">
        <v>608</v>
      </c>
      <c r="Y57" s="154" t="s">
        <v>282</v>
      </c>
      <c r="Z57" s="144"/>
      <c r="AA57" s="144"/>
      <c r="AB57" s="144"/>
      <c r="AC57" s="144"/>
      <c r="AD57" s="144"/>
      <c r="AE57" s="144"/>
      <c r="AF57" s="144"/>
      <c r="AG57" s="144" t="s">
        <v>1254</v>
      </c>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row>
    <row r="58" spans="1:60" outlineLevel="1" x14ac:dyDescent="0.25">
      <c r="A58" s="173">
        <v>50</v>
      </c>
      <c r="B58" s="174" t="s">
        <v>1982</v>
      </c>
      <c r="C58" s="183" t="s">
        <v>1983</v>
      </c>
      <c r="D58" s="175" t="s">
        <v>489</v>
      </c>
      <c r="E58" s="176">
        <v>38</v>
      </c>
      <c r="F58" s="177">
        <f t="shared" si="8"/>
        <v>0</v>
      </c>
      <c r="G58" s="177">
        <f t="shared" si="9"/>
        <v>0</v>
      </c>
      <c r="H58" s="178"/>
      <c r="I58" s="177">
        <f t="shared" si="10"/>
        <v>0</v>
      </c>
      <c r="J58" s="178"/>
      <c r="K58" s="179">
        <f t="shared" si="11"/>
        <v>0</v>
      </c>
      <c r="L58" s="154">
        <v>21</v>
      </c>
      <c r="M58" s="154">
        <f t="shared" si="12"/>
        <v>0</v>
      </c>
      <c r="N58" s="153">
        <v>0</v>
      </c>
      <c r="O58" s="153">
        <f t="shared" si="13"/>
        <v>0</v>
      </c>
      <c r="P58" s="153">
        <v>0</v>
      </c>
      <c r="Q58" s="153">
        <f t="shared" si="14"/>
        <v>0</v>
      </c>
      <c r="R58" s="154"/>
      <c r="S58" s="154" t="s">
        <v>279</v>
      </c>
      <c r="T58" s="154" t="s">
        <v>280</v>
      </c>
      <c r="U58" s="154">
        <v>0</v>
      </c>
      <c r="V58" s="154">
        <f t="shared" si="15"/>
        <v>0</v>
      </c>
      <c r="W58" s="154"/>
      <c r="X58" s="154" t="s">
        <v>608</v>
      </c>
      <c r="Y58" s="154" t="s">
        <v>282</v>
      </c>
      <c r="Z58" s="144"/>
      <c r="AA58" s="144"/>
      <c r="AB58" s="144"/>
      <c r="AC58" s="144"/>
      <c r="AD58" s="144"/>
      <c r="AE58" s="144"/>
      <c r="AF58" s="144"/>
      <c r="AG58" s="144" t="s">
        <v>1254</v>
      </c>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row>
    <row r="59" spans="1:60" ht="20" outlineLevel="1" x14ac:dyDescent="0.25">
      <c r="A59" s="173">
        <v>51</v>
      </c>
      <c r="B59" s="174" t="s">
        <v>1984</v>
      </c>
      <c r="C59" s="183" t="s">
        <v>1985</v>
      </c>
      <c r="D59" s="175" t="s">
        <v>489</v>
      </c>
      <c r="E59" s="176">
        <v>14</v>
      </c>
      <c r="F59" s="177">
        <f t="shared" si="8"/>
        <v>0</v>
      </c>
      <c r="G59" s="177">
        <f t="shared" si="9"/>
        <v>0</v>
      </c>
      <c r="H59" s="178"/>
      <c r="I59" s="177">
        <f t="shared" si="10"/>
        <v>0</v>
      </c>
      <c r="J59" s="178"/>
      <c r="K59" s="179">
        <f t="shared" si="11"/>
        <v>0</v>
      </c>
      <c r="L59" s="154">
        <v>21</v>
      </c>
      <c r="M59" s="154">
        <f t="shared" si="12"/>
        <v>0</v>
      </c>
      <c r="N59" s="153">
        <v>0</v>
      </c>
      <c r="O59" s="153">
        <f t="shared" si="13"/>
        <v>0</v>
      </c>
      <c r="P59" s="153">
        <v>0</v>
      </c>
      <c r="Q59" s="153">
        <f t="shared" si="14"/>
        <v>0</v>
      </c>
      <c r="R59" s="154"/>
      <c r="S59" s="154" t="s">
        <v>279</v>
      </c>
      <c r="T59" s="154" t="s">
        <v>280</v>
      </c>
      <c r="U59" s="154">
        <v>0</v>
      </c>
      <c r="V59" s="154">
        <f t="shared" si="15"/>
        <v>0</v>
      </c>
      <c r="W59" s="154"/>
      <c r="X59" s="154" t="s">
        <v>608</v>
      </c>
      <c r="Y59" s="154" t="s">
        <v>282</v>
      </c>
      <c r="Z59" s="144"/>
      <c r="AA59" s="144"/>
      <c r="AB59" s="144"/>
      <c r="AC59" s="144"/>
      <c r="AD59" s="144"/>
      <c r="AE59" s="144"/>
      <c r="AF59" s="144"/>
      <c r="AG59" s="144" t="s">
        <v>1254</v>
      </c>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row>
    <row r="60" spans="1:60" outlineLevel="1" x14ac:dyDescent="0.25">
      <c r="A60" s="173">
        <v>52</v>
      </c>
      <c r="B60" s="174" t="s">
        <v>1986</v>
      </c>
      <c r="C60" s="183" t="s">
        <v>1987</v>
      </c>
      <c r="D60" s="175" t="s">
        <v>489</v>
      </c>
      <c r="E60" s="176">
        <v>75</v>
      </c>
      <c r="F60" s="177">
        <f t="shared" si="8"/>
        <v>0</v>
      </c>
      <c r="G60" s="177">
        <f t="shared" si="9"/>
        <v>0</v>
      </c>
      <c r="H60" s="178"/>
      <c r="I60" s="177">
        <f t="shared" si="10"/>
        <v>0</v>
      </c>
      <c r="J60" s="178"/>
      <c r="K60" s="179">
        <f t="shared" si="11"/>
        <v>0</v>
      </c>
      <c r="L60" s="154">
        <v>21</v>
      </c>
      <c r="M60" s="154">
        <f t="shared" si="12"/>
        <v>0</v>
      </c>
      <c r="N60" s="153">
        <v>0</v>
      </c>
      <c r="O60" s="153">
        <f t="shared" si="13"/>
        <v>0</v>
      </c>
      <c r="P60" s="153">
        <v>0</v>
      </c>
      <c r="Q60" s="153">
        <f t="shared" si="14"/>
        <v>0</v>
      </c>
      <c r="R60" s="154"/>
      <c r="S60" s="154" t="s">
        <v>279</v>
      </c>
      <c r="T60" s="154" t="s">
        <v>280</v>
      </c>
      <c r="U60" s="154">
        <v>0</v>
      </c>
      <c r="V60" s="154">
        <f t="shared" si="15"/>
        <v>0</v>
      </c>
      <c r="W60" s="154"/>
      <c r="X60" s="154" t="s">
        <v>608</v>
      </c>
      <c r="Y60" s="154" t="s">
        <v>282</v>
      </c>
      <c r="Z60" s="144"/>
      <c r="AA60" s="144"/>
      <c r="AB60" s="144"/>
      <c r="AC60" s="144"/>
      <c r="AD60" s="144"/>
      <c r="AE60" s="144"/>
      <c r="AF60" s="144"/>
      <c r="AG60" s="144" t="s">
        <v>1254</v>
      </c>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row>
    <row r="61" spans="1:60" ht="20" outlineLevel="1" x14ac:dyDescent="0.25">
      <c r="A61" s="173">
        <v>53</v>
      </c>
      <c r="B61" s="174" t="s">
        <v>1988</v>
      </c>
      <c r="C61" s="183" t="s">
        <v>1989</v>
      </c>
      <c r="D61" s="175" t="s">
        <v>489</v>
      </c>
      <c r="E61" s="176">
        <v>60</v>
      </c>
      <c r="F61" s="177">
        <f t="shared" si="8"/>
        <v>0</v>
      </c>
      <c r="G61" s="177">
        <f t="shared" si="9"/>
        <v>0</v>
      </c>
      <c r="H61" s="178"/>
      <c r="I61" s="177">
        <f t="shared" si="10"/>
        <v>0</v>
      </c>
      <c r="J61" s="178"/>
      <c r="K61" s="179">
        <f t="shared" si="11"/>
        <v>0</v>
      </c>
      <c r="L61" s="154">
        <v>21</v>
      </c>
      <c r="M61" s="154">
        <f t="shared" si="12"/>
        <v>0</v>
      </c>
      <c r="N61" s="153">
        <v>0</v>
      </c>
      <c r="O61" s="153">
        <f t="shared" si="13"/>
        <v>0</v>
      </c>
      <c r="P61" s="153">
        <v>0</v>
      </c>
      <c r="Q61" s="153">
        <f t="shared" si="14"/>
        <v>0</v>
      </c>
      <c r="R61" s="154"/>
      <c r="S61" s="154" t="s">
        <v>279</v>
      </c>
      <c r="T61" s="154" t="s">
        <v>280</v>
      </c>
      <c r="U61" s="154">
        <v>0</v>
      </c>
      <c r="V61" s="154">
        <f t="shared" si="15"/>
        <v>0</v>
      </c>
      <c r="W61" s="154"/>
      <c r="X61" s="154" t="s">
        <v>608</v>
      </c>
      <c r="Y61" s="154" t="s">
        <v>282</v>
      </c>
      <c r="Z61" s="144"/>
      <c r="AA61" s="144"/>
      <c r="AB61" s="144"/>
      <c r="AC61" s="144"/>
      <c r="AD61" s="144"/>
      <c r="AE61" s="144"/>
      <c r="AF61" s="144"/>
      <c r="AG61" s="144" t="s">
        <v>1254</v>
      </c>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row>
    <row r="62" spans="1:60" ht="20" outlineLevel="1" x14ac:dyDescent="0.25">
      <c r="A62" s="173">
        <v>54</v>
      </c>
      <c r="B62" s="174" t="s">
        <v>1990</v>
      </c>
      <c r="C62" s="183" t="s">
        <v>1991</v>
      </c>
      <c r="D62" s="175" t="s">
        <v>489</v>
      </c>
      <c r="E62" s="176">
        <v>16</v>
      </c>
      <c r="F62" s="177">
        <f t="shared" si="8"/>
        <v>0</v>
      </c>
      <c r="G62" s="177">
        <f t="shared" si="9"/>
        <v>0</v>
      </c>
      <c r="H62" s="178"/>
      <c r="I62" s="177">
        <f t="shared" si="10"/>
        <v>0</v>
      </c>
      <c r="J62" s="178"/>
      <c r="K62" s="179">
        <f t="shared" si="11"/>
        <v>0</v>
      </c>
      <c r="L62" s="154">
        <v>21</v>
      </c>
      <c r="M62" s="154">
        <f t="shared" si="12"/>
        <v>0</v>
      </c>
      <c r="N62" s="153">
        <v>0</v>
      </c>
      <c r="O62" s="153">
        <f t="shared" si="13"/>
        <v>0</v>
      </c>
      <c r="P62" s="153">
        <v>0</v>
      </c>
      <c r="Q62" s="153">
        <f t="shared" si="14"/>
        <v>0</v>
      </c>
      <c r="R62" s="154"/>
      <c r="S62" s="154" t="s">
        <v>279</v>
      </c>
      <c r="T62" s="154" t="s">
        <v>280</v>
      </c>
      <c r="U62" s="154">
        <v>0</v>
      </c>
      <c r="V62" s="154">
        <f t="shared" si="15"/>
        <v>0</v>
      </c>
      <c r="W62" s="154"/>
      <c r="X62" s="154" t="s">
        <v>608</v>
      </c>
      <c r="Y62" s="154" t="s">
        <v>282</v>
      </c>
      <c r="Z62" s="144"/>
      <c r="AA62" s="144"/>
      <c r="AB62" s="144"/>
      <c r="AC62" s="144"/>
      <c r="AD62" s="144"/>
      <c r="AE62" s="144"/>
      <c r="AF62" s="144"/>
      <c r="AG62" s="144" t="s">
        <v>1254</v>
      </c>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row>
    <row r="63" spans="1:60" ht="20" outlineLevel="1" x14ac:dyDescent="0.25">
      <c r="A63" s="173">
        <v>55</v>
      </c>
      <c r="B63" s="174" t="s">
        <v>1992</v>
      </c>
      <c r="C63" s="183" t="s">
        <v>1993</v>
      </c>
      <c r="D63" s="175" t="s">
        <v>489</v>
      </c>
      <c r="E63" s="176">
        <v>56</v>
      </c>
      <c r="F63" s="177">
        <f t="shared" si="8"/>
        <v>0</v>
      </c>
      <c r="G63" s="177">
        <f t="shared" si="9"/>
        <v>0</v>
      </c>
      <c r="H63" s="178"/>
      <c r="I63" s="177">
        <f t="shared" si="10"/>
        <v>0</v>
      </c>
      <c r="J63" s="178"/>
      <c r="K63" s="179">
        <f t="shared" si="11"/>
        <v>0</v>
      </c>
      <c r="L63" s="154">
        <v>21</v>
      </c>
      <c r="M63" s="154">
        <f t="shared" si="12"/>
        <v>0</v>
      </c>
      <c r="N63" s="153">
        <v>0</v>
      </c>
      <c r="O63" s="153">
        <f t="shared" si="13"/>
        <v>0</v>
      </c>
      <c r="P63" s="153">
        <v>0</v>
      </c>
      <c r="Q63" s="153">
        <f t="shared" si="14"/>
        <v>0</v>
      </c>
      <c r="R63" s="154"/>
      <c r="S63" s="154" t="s">
        <v>279</v>
      </c>
      <c r="T63" s="154" t="s">
        <v>280</v>
      </c>
      <c r="U63" s="154">
        <v>0</v>
      </c>
      <c r="V63" s="154">
        <f t="shared" si="15"/>
        <v>0</v>
      </c>
      <c r="W63" s="154"/>
      <c r="X63" s="154" t="s">
        <v>608</v>
      </c>
      <c r="Y63" s="154" t="s">
        <v>282</v>
      </c>
      <c r="Z63" s="144"/>
      <c r="AA63" s="144"/>
      <c r="AB63" s="144"/>
      <c r="AC63" s="144"/>
      <c r="AD63" s="144"/>
      <c r="AE63" s="144"/>
      <c r="AF63" s="144"/>
      <c r="AG63" s="144" t="s">
        <v>1254</v>
      </c>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row>
    <row r="64" spans="1:60" ht="20" outlineLevel="1" x14ac:dyDescent="0.25">
      <c r="A64" s="173">
        <v>56</v>
      </c>
      <c r="B64" s="174" t="s">
        <v>1994</v>
      </c>
      <c r="C64" s="183" t="s">
        <v>1995</v>
      </c>
      <c r="D64" s="175" t="s">
        <v>408</v>
      </c>
      <c r="E64" s="176">
        <v>34</v>
      </c>
      <c r="F64" s="177">
        <f t="shared" si="8"/>
        <v>0</v>
      </c>
      <c r="G64" s="177">
        <f t="shared" si="9"/>
        <v>0</v>
      </c>
      <c r="H64" s="178"/>
      <c r="I64" s="177">
        <f t="shared" si="10"/>
        <v>0</v>
      </c>
      <c r="J64" s="178"/>
      <c r="K64" s="179">
        <f t="shared" si="11"/>
        <v>0</v>
      </c>
      <c r="L64" s="154">
        <v>21</v>
      </c>
      <c r="M64" s="154">
        <f t="shared" si="12"/>
        <v>0</v>
      </c>
      <c r="N64" s="153">
        <v>0</v>
      </c>
      <c r="O64" s="153">
        <f t="shared" si="13"/>
        <v>0</v>
      </c>
      <c r="P64" s="153">
        <v>0</v>
      </c>
      <c r="Q64" s="153">
        <f t="shared" si="14"/>
        <v>0</v>
      </c>
      <c r="R64" s="154"/>
      <c r="S64" s="154" t="s">
        <v>1258</v>
      </c>
      <c r="T64" s="154" t="s">
        <v>1258</v>
      </c>
      <c r="U64" s="154">
        <v>1.35</v>
      </c>
      <c r="V64" s="154">
        <f t="shared" si="15"/>
        <v>45.9</v>
      </c>
      <c r="W64" s="154"/>
      <c r="X64" s="154" t="s">
        <v>281</v>
      </c>
      <c r="Y64" s="154" t="s">
        <v>282</v>
      </c>
      <c r="Z64" s="144"/>
      <c r="AA64" s="144"/>
      <c r="AB64" s="144"/>
      <c r="AC64" s="144"/>
      <c r="AD64" s="144"/>
      <c r="AE64" s="144"/>
      <c r="AF64" s="144"/>
      <c r="AG64" s="144" t="s">
        <v>1263</v>
      </c>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row>
    <row r="65" spans="1:60" ht="30" outlineLevel="1" x14ac:dyDescent="0.25">
      <c r="A65" s="166">
        <v>57</v>
      </c>
      <c r="B65" s="167" t="s">
        <v>1996</v>
      </c>
      <c r="C65" s="181" t="s">
        <v>1997</v>
      </c>
      <c r="D65" s="168" t="s">
        <v>489</v>
      </c>
      <c r="E65" s="169">
        <v>56</v>
      </c>
      <c r="F65" s="170">
        <f t="shared" si="8"/>
        <v>0</v>
      </c>
      <c r="G65" s="170">
        <f t="shared" si="9"/>
        <v>0</v>
      </c>
      <c r="H65" s="171"/>
      <c r="I65" s="170">
        <f t="shared" si="10"/>
        <v>0</v>
      </c>
      <c r="J65" s="171"/>
      <c r="K65" s="172">
        <f t="shared" si="11"/>
        <v>0</v>
      </c>
      <c r="L65" s="154">
        <v>21</v>
      </c>
      <c r="M65" s="154">
        <f t="shared" si="12"/>
        <v>0</v>
      </c>
      <c r="N65" s="153">
        <v>0</v>
      </c>
      <c r="O65" s="153">
        <f t="shared" si="13"/>
        <v>0</v>
      </c>
      <c r="P65" s="153">
        <v>0</v>
      </c>
      <c r="Q65" s="153">
        <f t="shared" si="14"/>
        <v>0</v>
      </c>
      <c r="R65" s="154"/>
      <c r="S65" s="154" t="s">
        <v>279</v>
      </c>
      <c r="T65" s="154" t="s">
        <v>280</v>
      </c>
      <c r="U65" s="154">
        <v>0</v>
      </c>
      <c r="V65" s="154">
        <f t="shared" si="15"/>
        <v>0</v>
      </c>
      <c r="W65" s="154"/>
      <c r="X65" s="154" t="s">
        <v>608</v>
      </c>
      <c r="Y65" s="154" t="s">
        <v>282</v>
      </c>
      <c r="Z65" s="144"/>
      <c r="AA65" s="144"/>
      <c r="AB65" s="144"/>
      <c r="AC65" s="144"/>
      <c r="AD65" s="144"/>
      <c r="AE65" s="144"/>
      <c r="AF65" s="144"/>
      <c r="AG65" s="144" t="s">
        <v>1254</v>
      </c>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row>
    <row r="66" spans="1:60" outlineLevel="2" x14ac:dyDescent="0.25">
      <c r="A66" s="151"/>
      <c r="B66" s="152"/>
      <c r="C66" s="266" t="s">
        <v>1998</v>
      </c>
      <c r="D66" s="267"/>
      <c r="E66" s="267"/>
      <c r="F66" s="267"/>
      <c r="G66" s="267"/>
      <c r="H66" s="154"/>
      <c r="I66" s="154"/>
      <c r="J66" s="154"/>
      <c r="K66" s="154"/>
      <c r="L66" s="154"/>
      <c r="M66" s="154"/>
      <c r="N66" s="153"/>
      <c r="O66" s="153"/>
      <c r="P66" s="153"/>
      <c r="Q66" s="153"/>
      <c r="R66" s="154"/>
      <c r="S66" s="154"/>
      <c r="T66" s="154"/>
      <c r="U66" s="154"/>
      <c r="V66" s="154"/>
      <c r="W66" s="154"/>
      <c r="X66" s="154"/>
      <c r="Y66" s="154"/>
      <c r="Z66" s="144"/>
      <c r="AA66" s="144"/>
      <c r="AB66" s="144"/>
      <c r="AC66" s="144"/>
      <c r="AD66" s="144"/>
      <c r="AE66" s="144"/>
      <c r="AF66" s="144"/>
      <c r="AG66" s="144" t="s">
        <v>1260</v>
      </c>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row>
    <row r="67" spans="1:60" outlineLevel="1" x14ac:dyDescent="0.25">
      <c r="A67" s="173">
        <v>58</v>
      </c>
      <c r="B67" s="174" t="s">
        <v>1999</v>
      </c>
      <c r="C67" s="183" t="s">
        <v>2000</v>
      </c>
      <c r="D67" s="175" t="s">
        <v>361</v>
      </c>
      <c r="E67" s="176">
        <v>4</v>
      </c>
      <c r="F67" s="177">
        <f t="shared" ref="F67:F89" si="16">H67+J67</f>
        <v>0</v>
      </c>
      <c r="G67" s="177">
        <f t="shared" ref="G67:G89" si="17">ROUND(E67*F67,2)</f>
        <v>0</v>
      </c>
      <c r="H67" s="178"/>
      <c r="I67" s="177">
        <f t="shared" ref="I67:I89" si="18">ROUND(E67*H67,2)</f>
        <v>0</v>
      </c>
      <c r="J67" s="178"/>
      <c r="K67" s="179">
        <f t="shared" ref="K67:K89" si="19">ROUND(E67*J67,2)</f>
        <v>0</v>
      </c>
      <c r="L67" s="154">
        <v>21</v>
      </c>
      <c r="M67" s="154">
        <f t="shared" ref="M67:M89" si="20">G67*(1+L67/100)</f>
        <v>0</v>
      </c>
      <c r="N67" s="153">
        <v>0</v>
      </c>
      <c r="O67" s="153">
        <f t="shared" ref="O67:O89" si="21">ROUND(E67*N67,2)</f>
        <v>0</v>
      </c>
      <c r="P67" s="153">
        <v>0</v>
      </c>
      <c r="Q67" s="153">
        <f t="shared" ref="Q67:Q89" si="22">ROUND(E67*P67,2)</f>
        <v>0</v>
      </c>
      <c r="R67" s="154"/>
      <c r="S67" s="154" t="s">
        <v>279</v>
      </c>
      <c r="T67" s="154" t="s">
        <v>280</v>
      </c>
      <c r="U67" s="154">
        <v>0.85199999999999998</v>
      </c>
      <c r="V67" s="154">
        <f t="shared" ref="V67:V89" si="23">ROUND(E67*U67,2)</f>
        <v>3.41</v>
      </c>
      <c r="W67" s="154"/>
      <c r="X67" s="154" t="s">
        <v>281</v>
      </c>
      <c r="Y67" s="154" t="s">
        <v>282</v>
      </c>
      <c r="Z67" s="144"/>
      <c r="AA67" s="144"/>
      <c r="AB67" s="144"/>
      <c r="AC67" s="144"/>
      <c r="AD67" s="144"/>
      <c r="AE67" s="144"/>
      <c r="AF67" s="144"/>
      <c r="AG67" s="144" t="s">
        <v>1263</v>
      </c>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row>
    <row r="68" spans="1:60" ht="20" outlineLevel="1" x14ac:dyDescent="0.25">
      <c r="A68" s="173">
        <v>59</v>
      </c>
      <c r="B68" s="174" t="s">
        <v>2001</v>
      </c>
      <c r="C68" s="183" t="s">
        <v>2002</v>
      </c>
      <c r="D68" s="175" t="s">
        <v>489</v>
      </c>
      <c r="E68" s="176">
        <v>12</v>
      </c>
      <c r="F68" s="177">
        <f t="shared" si="16"/>
        <v>0</v>
      </c>
      <c r="G68" s="177">
        <f t="shared" si="17"/>
        <v>0</v>
      </c>
      <c r="H68" s="178"/>
      <c r="I68" s="177">
        <f t="shared" si="18"/>
        <v>0</v>
      </c>
      <c r="J68" s="178"/>
      <c r="K68" s="179">
        <f t="shared" si="19"/>
        <v>0</v>
      </c>
      <c r="L68" s="154">
        <v>21</v>
      </c>
      <c r="M68" s="154">
        <f t="shared" si="20"/>
        <v>0</v>
      </c>
      <c r="N68" s="153">
        <v>0</v>
      </c>
      <c r="O68" s="153">
        <f t="shared" si="21"/>
        <v>0</v>
      </c>
      <c r="P68" s="153">
        <v>0</v>
      </c>
      <c r="Q68" s="153">
        <f t="shared" si="22"/>
        <v>0</v>
      </c>
      <c r="R68" s="154"/>
      <c r="S68" s="154" t="s">
        <v>279</v>
      </c>
      <c r="T68" s="154" t="s">
        <v>280</v>
      </c>
      <c r="U68" s="154">
        <v>0</v>
      </c>
      <c r="V68" s="154">
        <f t="shared" si="23"/>
        <v>0</v>
      </c>
      <c r="W68" s="154"/>
      <c r="X68" s="154" t="s">
        <v>608</v>
      </c>
      <c r="Y68" s="154" t="s">
        <v>282</v>
      </c>
      <c r="Z68" s="144"/>
      <c r="AA68" s="144"/>
      <c r="AB68" s="144"/>
      <c r="AC68" s="144"/>
      <c r="AD68" s="144"/>
      <c r="AE68" s="144"/>
      <c r="AF68" s="144"/>
      <c r="AG68" s="144" t="s">
        <v>1254</v>
      </c>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row>
    <row r="69" spans="1:60" ht="20" outlineLevel="1" x14ac:dyDescent="0.25">
      <c r="A69" s="173">
        <v>60</v>
      </c>
      <c r="B69" s="174" t="s">
        <v>2003</v>
      </c>
      <c r="C69" s="183" t="s">
        <v>2004</v>
      </c>
      <c r="D69" s="175" t="s">
        <v>489</v>
      </c>
      <c r="E69" s="176">
        <v>6</v>
      </c>
      <c r="F69" s="177">
        <f t="shared" si="16"/>
        <v>0</v>
      </c>
      <c r="G69" s="177">
        <f t="shared" si="17"/>
        <v>0</v>
      </c>
      <c r="H69" s="178"/>
      <c r="I69" s="177">
        <f t="shared" si="18"/>
        <v>0</v>
      </c>
      <c r="J69" s="178"/>
      <c r="K69" s="179">
        <f t="shared" si="19"/>
        <v>0</v>
      </c>
      <c r="L69" s="154">
        <v>21</v>
      </c>
      <c r="M69" s="154">
        <f t="shared" si="20"/>
        <v>0</v>
      </c>
      <c r="N69" s="153">
        <v>0</v>
      </c>
      <c r="O69" s="153">
        <f t="shared" si="21"/>
        <v>0</v>
      </c>
      <c r="P69" s="153">
        <v>0</v>
      </c>
      <c r="Q69" s="153">
        <f t="shared" si="22"/>
        <v>0</v>
      </c>
      <c r="R69" s="154"/>
      <c r="S69" s="154" t="s">
        <v>279</v>
      </c>
      <c r="T69" s="154" t="s">
        <v>280</v>
      </c>
      <c r="U69" s="154">
        <v>0</v>
      </c>
      <c r="V69" s="154">
        <f t="shared" si="23"/>
        <v>0</v>
      </c>
      <c r="W69" s="154"/>
      <c r="X69" s="154" t="s">
        <v>608</v>
      </c>
      <c r="Y69" s="154" t="s">
        <v>282</v>
      </c>
      <c r="Z69" s="144"/>
      <c r="AA69" s="144"/>
      <c r="AB69" s="144"/>
      <c r="AC69" s="144"/>
      <c r="AD69" s="144"/>
      <c r="AE69" s="144"/>
      <c r="AF69" s="144"/>
      <c r="AG69" s="144" t="s">
        <v>1254</v>
      </c>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row>
    <row r="70" spans="1:60" outlineLevel="1" x14ac:dyDescent="0.25">
      <c r="A70" s="173">
        <v>61</v>
      </c>
      <c r="B70" s="174" t="s">
        <v>2005</v>
      </c>
      <c r="C70" s="183" t="s">
        <v>2006</v>
      </c>
      <c r="D70" s="175" t="s">
        <v>677</v>
      </c>
      <c r="E70" s="176">
        <v>140</v>
      </c>
      <c r="F70" s="177">
        <f t="shared" si="16"/>
        <v>0</v>
      </c>
      <c r="G70" s="177">
        <f t="shared" si="17"/>
        <v>0</v>
      </c>
      <c r="H70" s="178"/>
      <c r="I70" s="177">
        <f t="shared" si="18"/>
        <v>0</v>
      </c>
      <c r="J70" s="178"/>
      <c r="K70" s="179">
        <f t="shared" si="19"/>
        <v>0</v>
      </c>
      <c r="L70" s="154">
        <v>21</v>
      </c>
      <c r="M70" s="154">
        <f t="shared" si="20"/>
        <v>0</v>
      </c>
      <c r="N70" s="153">
        <v>1E-3</v>
      </c>
      <c r="O70" s="153">
        <f t="shared" si="21"/>
        <v>0.14000000000000001</v>
      </c>
      <c r="P70" s="153">
        <v>0</v>
      </c>
      <c r="Q70" s="153">
        <f t="shared" si="22"/>
        <v>0</v>
      </c>
      <c r="R70" s="154"/>
      <c r="S70" s="154" t="s">
        <v>1258</v>
      </c>
      <c r="T70" s="154" t="s">
        <v>1258</v>
      </c>
      <c r="U70" s="154">
        <v>5.2999999999999999E-2</v>
      </c>
      <c r="V70" s="154">
        <f t="shared" si="23"/>
        <v>7.42</v>
      </c>
      <c r="W70" s="154"/>
      <c r="X70" s="154" t="s">
        <v>281</v>
      </c>
      <c r="Y70" s="154" t="s">
        <v>282</v>
      </c>
      <c r="Z70" s="144"/>
      <c r="AA70" s="144"/>
      <c r="AB70" s="144"/>
      <c r="AC70" s="144"/>
      <c r="AD70" s="144"/>
      <c r="AE70" s="144"/>
      <c r="AF70" s="144"/>
      <c r="AG70" s="144" t="s">
        <v>1263</v>
      </c>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row>
    <row r="71" spans="1:60" outlineLevel="1" x14ac:dyDescent="0.25">
      <c r="A71" s="173">
        <v>62</v>
      </c>
      <c r="B71" s="174" t="s">
        <v>2007</v>
      </c>
      <c r="C71" s="183" t="s">
        <v>2008</v>
      </c>
      <c r="D71" s="175" t="s">
        <v>408</v>
      </c>
      <c r="E71" s="176">
        <v>28</v>
      </c>
      <c r="F71" s="177">
        <f t="shared" si="16"/>
        <v>0</v>
      </c>
      <c r="G71" s="177">
        <f t="shared" si="17"/>
        <v>0</v>
      </c>
      <c r="H71" s="178"/>
      <c r="I71" s="177">
        <f t="shared" si="18"/>
        <v>0</v>
      </c>
      <c r="J71" s="178"/>
      <c r="K71" s="179">
        <f t="shared" si="19"/>
        <v>0</v>
      </c>
      <c r="L71" s="154">
        <v>21</v>
      </c>
      <c r="M71" s="154">
        <f t="shared" si="20"/>
        <v>0</v>
      </c>
      <c r="N71" s="153">
        <v>0</v>
      </c>
      <c r="O71" s="153">
        <f t="shared" si="21"/>
        <v>0</v>
      </c>
      <c r="P71" s="153">
        <v>0</v>
      </c>
      <c r="Q71" s="153">
        <f t="shared" si="22"/>
        <v>0</v>
      </c>
      <c r="R71" s="154"/>
      <c r="S71" s="154" t="s">
        <v>1258</v>
      </c>
      <c r="T71" s="154" t="s">
        <v>1258</v>
      </c>
      <c r="U71" s="154">
        <v>1.03</v>
      </c>
      <c r="V71" s="154">
        <f t="shared" si="23"/>
        <v>28.84</v>
      </c>
      <c r="W71" s="154"/>
      <c r="X71" s="154" t="s">
        <v>281</v>
      </c>
      <c r="Y71" s="154" t="s">
        <v>282</v>
      </c>
      <c r="Z71" s="144"/>
      <c r="AA71" s="144"/>
      <c r="AB71" s="144"/>
      <c r="AC71" s="144"/>
      <c r="AD71" s="144"/>
      <c r="AE71" s="144"/>
      <c r="AF71" s="144"/>
      <c r="AG71" s="144" t="s">
        <v>1263</v>
      </c>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row>
    <row r="72" spans="1:60" outlineLevel="1" x14ac:dyDescent="0.25">
      <c r="A72" s="173">
        <v>63</v>
      </c>
      <c r="B72" s="174" t="s">
        <v>2009</v>
      </c>
      <c r="C72" s="183" t="s">
        <v>2010</v>
      </c>
      <c r="D72" s="175" t="s">
        <v>408</v>
      </c>
      <c r="E72" s="176">
        <v>28</v>
      </c>
      <c r="F72" s="177">
        <f t="shared" si="16"/>
        <v>0</v>
      </c>
      <c r="G72" s="177">
        <f t="shared" si="17"/>
        <v>0</v>
      </c>
      <c r="H72" s="178"/>
      <c r="I72" s="177">
        <f t="shared" si="18"/>
        <v>0</v>
      </c>
      <c r="J72" s="178"/>
      <c r="K72" s="179">
        <f t="shared" si="19"/>
        <v>0</v>
      </c>
      <c r="L72" s="154">
        <v>21</v>
      </c>
      <c r="M72" s="154">
        <f t="shared" si="20"/>
        <v>0</v>
      </c>
      <c r="N72" s="153">
        <v>0</v>
      </c>
      <c r="O72" s="153">
        <f t="shared" si="21"/>
        <v>0</v>
      </c>
      <c r="P72" s="153">
        <v>0</v>
      </c>
      <c r="Q72" s="153">
        <f t="shared" si="22"/>
        <v>0</v>
      </c>
      <c r="R72" s="154" t="s">
        <v>1257</v>
      </c>
      <c r="S72" s="154" t="s">
        <v>1258</v>
      </c>
      <c r="T72" s="154" t="s">
        <v>1258</v>
      </c>
      <c r="U72" s="154">
        <v>0</v>
      </c>
      <c r="V72" s="154">
        <f t="shared" si="23"/>
        <v>0</v>
      </c>
      <c r="W72" s="154"/>
      <c r="X72" s="154" t="s">
        <v>608</v>
      </c>
      <c r="Y72" s="154" t="s">
        <v>282</v>
      </c>
      <c r="Z72" s="144"/>
      <c r="AA72" s="144"/>
      <c r="AB72" s="144"/>
      <c r="AC72" s="144"/>
      <c r="AD72" s="144"/>
      <c r="AE72" s="144"/>
      <c r="AF72" s="144"/>
      <c r="AG72" s="144" t="s">
        <v>1254</v>
      </c>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row>
    <row r="73" spans="1:60" outlineLevel="1" x14ac:dyDescent="0.25">
      <c r="A73" s="173">
        <v>64</v>
      </c>
      <c r="B73" s="174" t="s">
        <v>2011</v>
      </c>
      <c r="C73" s="183" t="s">
        <v>2012</v>
      </c>
      <c r="D73" s="175" t="s">
        <v>1586</v>
      </c>
      <c r="E73" s="176">
        <v>2.8000000000000001E-2</v>
      </c>
      <c r="F73" s="177">
        <f t="shared" si="16"/>
        <v>0</v>
      </c>
      <c r="G73" s="177">
        <f t="shared" si="17"/>
        <v>0</v>
      </c>
      <c r="H73" s="178"/>
      <c r="I73" s="177">
        <f t="shared" si="18"/>
        <v>0</v>
      </c>
      <c r="J73" s="178"/>
      <c r="K73" s="179">
        <f t="shared" si="19"/>
        <v>0</v>
      </c>
      <c r="L73" s="154">
        <v>21</v>
      </c>
      <c r="M73" s="154">
        <f t="shared" si="20"/>
        <v>0</v>
      </c>
      <c r="N73" s="153">
        <v>0.01</v>
      </c>
      <c r="O73" s="153">
        <f t="shared" si="21"/>
        <v>0</v>
      </c>
      <c r="P73" s="153">
        <v>0</v>
      </c>
      <c r="Q73" s="153">
        <f t="shared" si="22"/>
        <v>0</v>
      </c>
      <c r="R73" s="154" t="s">
        <v>1257</v>
      </c>
      <c r="S73" s="154" t="s">
        <v>1258</v>
      </c>
      <c r="T73" s="154" t="s">
        <v>1258</v>
      </c>
      <c r="U73" s="154">
        <v>0</v>
      </c>
      <c r="V73" s="154">
        <f t="shared" si="23"/>
        <v>0</v>
      </c>
      <c r="W73" s="154"/>
      <c r="X73" s="154" t="s">
        <v>608</v>
      </c>
      <c r="Y73" s="154" t="s">
        <v>282</v>
      </c>
      <c r="Z73" s="144"/>
      <c r="AA73" s="144"/>
      <c r="AB73" s="144"/>
      <c r="AC73" s="144"/>
      <c r="AD73" s="144"/>
      <c r="AE73" s="144"/>
      <c r="AF73" s="144"/>
      <c r="AG73" s="144" t="s">
        <v>1254</v>
      </c>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row>
    <row r="74" spans="1:60" outlineLevel="1" x14ac:dyDescent="0.25">
      <c r="A74" s="173">
        <v>65</v>
      </c>
      <c r="B74" s="174" t="s">
        <v>2013</v>
      </c>
      <c r="C74" s="183" t="s">
        <v>2014</v>
      </c>
      <c r="D74" s="175" t="s">
        <v>408</v>
      </c>
      <c r="E74" s="176">
        <v>28</v>
      </c>
      <c r="F74" s="177">
        <f t="shared" si="16"/>
        <v>0</v>
      </c>
      <c r="G74" s="177">
        <f t="shared" si="17"/>
        <v>0</v>
      </c>
      <c r="H74" s="178"/>
      <c r="I74" s="177">
        <f t="shared" si="18"/>
        <v>0</v>
      </c>
      <c r="J74" s="178"/>
      <c r="K74" s="179">
        <f t="shared" si="19"/>
        <v>0</v>
      </c>
      <c r="L74" s="154">
        <v>21</v>
      </c>
      <c r="M74" s="154">
        <f t="shared" si="20"/>
        <v>0</v>
      </c>
      <c r="N74" s="153">
        <v>0</v>
      </c>
      <c r="O74" s="153">
        <f t="shared" si="21"/>
        <v>0</v>
      </c>
      <c r="P74" s="153">
        <v>0</v>
      </c>
      <c r="Q74" s="153">
        <f t="shared" si="22"/>
        <v>0</v>
      </c>
      <c r="R74" s="154" t="s">
        <v>1257</v>
      </c>
      <c r="S74" s="154" t="s">
        <v>1258</v>
      </c>
      <c r="T74" s="154" t="s">
        <v>1258</v>
      </c>
      <c r="U74" s="154">
        <v>0</v>
      </c>
      <c r="V74" s="154">
        <f t="shared" si="23"/>
        <v>0</v>
      </c>
      <c r="W74" s="154"/>
      <c r="X74" s="154" t="s">
        <v>608</v>
      </c>
      <c r="Y74" s="154" t="s">
        <v>282</v>
      </c>
      <c r="Z74" s="144"/>
      <c r="AA74" s="144"/>
      <c r="AB74" s="144"/>
      <c r="AC74" s="144"/>
      <c r="AD74" s="144"/>
      <c r="AE74" s="144"/>
      <c r="AF74" s="144"/>
      <c r="AG74" s="144" t="s">
        <v>1254</v>
      </c>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row>
    <row r="75" spans="1:60" outlineLevel="1" x14ac:dyDescent="0.25">
      <c r="A75" s="173">
        <v>66</v>
      </c>
      <c r="B75" s="174" t="s">
        <v>2015</v>
      </c>
      <c r="C75" s="183" t="s">
        <v>2016</v>
      </c>
      <c r="D75" s="175" t="s">
        <v>408</v>
      </c>
      <c r="E75" s="176">
        <v>28</v>
      </c>
      <c r="F75" s="177">
        <f t="shared" si="16"/>
        <v>0</v>
      </c>
      <c r="G75" s="177">
        <f t="shared" si="17"/>
        <v>0</v>
      </c>
      <c r="H75" s="178"/>
      <c r="I75" s="177">
        <f t="shared" si="18"/>
        <v>0</v>
      </c>
      <c r="J75" s="178"/>
      <c r="K75" s="179">
        <f t="shared" si="19"/>
        <v>0</v>
      </c>
      <c r="L75" s="154">
        <v>21</v>
      </c>
      <c r="M75" s="154">
        <f t="shared" si="20"/>
        <v>0</v>
      </c>
      <c r="N75" s="153">
        <v>0</v>
      </c>
      <c r="O75" s="153">
        <f t="shared" si="21"/>
        <v>0</v>
      </c>
      <c r="P75" s="153">
        <v>0</v>
      </c>
      <c r="Q75" s="153">
        <f t="shared" si="22"/>
        <v>0</v>
      </c>
      <c r="R75" s="154"/>
      <c r="S75" s="154" t="s">
        <v>1258</v>
      </c>
      <c r="T75" s="154" t="s">
        <v>1258</v>
      </c>
      <c r="U75" s="154">
        <v>0.125</v>
      </c>
      <c r="V75" s="154">
        <f t="shared" si="23"/>
        <v>3.5</v>
      </c>
      <c r="W75" s="154"/>
      <c r="X75" s="154" t="s">
        <v>281</v>
      </c>
      <c r="Y75" s="154" t="s">
        <v>282</v>
      </c>
      <c r="Z75" s="144"/>
      <c r="AA75" s="144"/>
      <c r="AB75" s="144"/>
      <c r="AC75" s="144"/>
      <c r="AD75" s="144"/>
      <c r="AE75" s="144"/>
      <c r="AF75" s="144"/>
      <c r="AG75" s="144" t="s">
        <v>1263</v>
      </c>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row>
    <row r="76" spans="1:60" ht="20" outlineLevel="1" x14ac:dyDescent="0.25">
      <c r="A76" s="173">
        <v>67</v>
      </c>
      <c r="B76" s="174" t="s">
        <v>2017</v>
      </c>
      <c r="C76" s="183" t="s">
        <v>2018</v>
      </c>
      <c r="D76" s="175" t="s">
        <v>340</v>
      </c>
      <c r="E76" s="176">
        <v>58</v>
      </c>
      <c r="F76" s="177">
        <f t="shared" si="16"/>
        <v>0</v>
      </c>
      <c r="G76" s="177">
        <f t="shared" si="17"/>
        <v>0</v>
      </c>
      <c r="H76" s="178"/>
      <c r="I76" s="177">
        <f t="shared" si="18"/>
        <v>0</v>
      </c>
      <c r="J76" s="178"/>
      <c r="K76" s="179">
        <f t="shared" si="19"/>
        <v>0</v>
      </c>
      <c r="L76" s="154">
        <v>21</v>
      </c>
      <c r="M76" s="154">
        <f t="shared" si="20"/>
        <v>0</v>
      </c>
      <c r="N76" s="153">
        <v>9.7999999999999997E-4</v>
      </c>
      <c r="O76" s="153">
        <f t="shared" si="21"/>
        <v>0.06</v>
      </c>
      <c r="P76" s="153">
        <v>0</v>
      </c>
      <c r="Q76" s="153">
        <f t="shared" si="22"/>
        <v>0</v>
      </c>
      <c r="R76" s="154" t="s">
        <v>1257</v>
      </c>
      <c r="S76" s="154" t="s">
        <v>1258</v>
      </c>
      <c r="T76" s="154" t="s">
        <v>1258</v>
      </c>
      <c r="U76" s="154">
        <v>0</v>
      </c>
      <c r="V76" s="154">
        <f t="shared" si="23"/>
        <v>0</v>
      </c>
      <c r="W76" s="154"/>
      <c r="X76" s="154" t="s">
        <v>608</v>
      </c>
      <c r="Y76" s="154" t="s">
        <v>282</v>
      </c>
      <c r="Z76" s="144"/>
      <c r="AA76" s="144"/>
      <c r="AB76" s="144"/>
      <c r="AC76" s="144"/>
      <c r="AD76" s="144"/>
      <c r="AE76" s="144"/>
      <c r="AF76" s="144"/>
      <c r="AG76" s="144" t="s">
        <v>1254</v>
      </c>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row>
    <row r="77" spans="1:60" outlineLevel="1" x14ac:dyDescent="0.25">
      <c r="A77" s="173">
        <v>68</v>
      </c>
      <c r="B77" s="174" t="s">
        <v>2019</v>
      </c>
      <c r="C77" s="183" t="s">
        <v>2020</v>
      </c>
      <c r="D77" s="175" t="s">
        <v>408</v>
      </c>
      <c r="E77" s="176">
        <v>29</v>
      </c>
      <c r="F77" s="177">
        <f t="shared" si="16"/>
        <v>0</v>
      </c>
      <c r="G77" s="177">
        <f t="shared" si="17"/>
        <v>0</v>
      </c>
      <c r="H77" s="178"/>
      <c r="I77" s="177">
        <f t="shared" si="18"/>
        <v>0</v>
      </c>
      <c r="J77" s="178"/>
      <c r="K77" s="179">
        <f t="shared" si="19"/>
        <v>0</v>
      </c>
      <c r="L77" s="154">
        <v>21</v>
      </c>
      <c r="M77" s="154">
        <f t="shared" si="20"/>
        <v>0</v>
      </c>
      <c r="N77" s="153">
        <v>8.9999999999999998E-4</v>
      </c>
      <c r="O77" s="153">
        <f t="shared" si="21"/>
        <v>0.03</v>
      </c>
      <c r="P77" s="153">
        <v>0</v>
      </c>
      <c r="Q77" s="153">
        <f t="shared" si="22"/>
        <v>0</v>
      </c>
      <c r="R77" s="154" t="s">
        <v>1257</v>
      </c>
      <c r="S77" s="154" t="s">
        <v>1258</v>
      </c>
      <c r="T77" s="154" t="s">
        <v>1258</v>
      </c>
      <c r="U77" s="154">
        <v>0</v>
      </c>
      <c r="V77" s="154">
        <f t="shared" si="23"/>
        <v>0</v>
      </c>
      <c r="W77" s="154"/>
      <c r="X77" s="154" t="s">
        <v>608</v>
      </c>
      <c r="Y77" s="154" t="s">
        <v>282</v>
      </c>
      <c r="Z77" s="144"/>
      <c r="AA77" s="144"/>
      <c r="AB77" s="144"/>
      <c r="AC77" s="144"/>
      <c r="AD77" s="144"/>
      <c r="AE77" s="144"/>
      <c r="AF77" s="144"/>
      <c r="AG77" s="144" t="s">
        <v>1254</v>
      </c>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row>
    <row r="78" spans="1:60" outlineLevel="1" x14ac:dyDescent="0.25">
      <c r="A78" s="173">
        <v>69</v>
      </c>
      <c r="B78" s="174" t="s">
        <v>2021</v>
      </c>
      <c r="C78" s="183" t="s">
        <v>2022</v>
      </c>
      <c r="D78" s="175" t="s">
        <v>408</v>
      </c>
      <c r="E78" s="176">
        <v>2</v>
      </c>
      <c r="F78" s="177">
        <f t="shared" si="16"/>
        <v>0</v>
      </c>
      <c r="G78" s="177">
        <f t="shared" si="17"/>
        <v>0</v>
      </c>
      <c r="H78" s="178"/>
      <c r="I78" s="177">
        <f t="shared" si="18"/>
        <v>0</v>
      </c>
      <c r="J78" s="178"/>
      <c r="K78" s="179">
        <f t="shared" si="19"/>
        <v>0</v>
      </c>
      <c r="L78" s="154">
        <v>21</v>
      </c>
      <c r="M78" s="154">
        <f t="shared" si="20"/>
        <v>0</v>
      </c>
      <c r="N78" s="153">
        <v>3.8999999999999999E-4</v>
      </c>
      <c r="O78" s="153">
        <f t="shared" si="21"/>
        <v>0</v>
      </c>
      <c r="P78" s="153">
        <v>0</v>
      </c>
      <c r="Q78" s="153">
        <f t="shared" si="22"/>
        <v>0</v>
      </c>
      <c r="R78" s="154" t="s">
        <v>1257</v>
      </c>
      <c r="S78" s="154" t="s">
        <v>1258</v>
      </c>
      <c r="T78" s="154" t="s">
        <v>1258</v>
      </c>
      <c r="U78" s="154">
        <v>0</v>
      </c>
      <c r="V78" s="154">
        <f t="shared" si="23"/>
        <v>0</v>
      </c>
      <c r="W78" s="154"/>
      <c r="X78" s="154" t="s">
        <v>608</v>
      </c>
      <c r="Y78" s="154" t="s">
        <v>282</v>
      </c>
      <c r="Z78" s="144"/>
      <c r="AA78" s="144"/>
      <c r="AB78" s="144"/>
      <c r="AC78" s="144"/>
      <c r="AD78" s="144"/>
      <c r="AE78" s="144"/>
      <c r="AF78" s="144"/>
      <c r="AG78" s="144" t="s">
        <v>1254</v>
      </c>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row>
    <row r="79" spans="1:60" outlineLevel="1" x14ac:dyDescent="0.25">
      <c r="A79" s="173">
        <v>70</v>
      </c>
      <c r="B79" s="174" t="s">
        <v>2023</v>
      </c>
      <c r="C79" s="183" t="s">
        <v>2024</v>
      </c>
      <c r="D79" s="175" t="s">
        <v>408</v>
      </c>
      <c r="E79" s="176">
        <v>2</v>
      </c>
      <c r="F79" s="177">
        <f t="shared" si="16"/>
        <v>0</v>
      </c>
      <c r="G79" s="177">
        <f t="shared" si="17"/>
        <v>0</v>
      </c>
      <c r="H79" s="178"/>
      <c r="I79" s="177">
        <f t="shared" si="18"/>
        <v>0</v>
      </c>
      <c r="J79" s="178"/>
      <c r="K79" s="179">
        <f t="shared" si="19"/>
        <v>0</v>
      </c>
      <c r="L79" s="154">
        <v>21</v>
      </c>
      <c r="M79" s="154">
        <f t="shared" si="20"/>
        <v>0</v>
      </c>
      <c r="N79" s="153">
        <v>1.7000000000000001E-4</v>
      </c>
      <c r="O79" s="153">
        <f t="shared" si="21"/>
        <v>0</v>
      </c>
      <c r="P79" s="153">
        <v>0</v>
      </c>
      <c r="Q79" s="153">
        <f t="shared" si="22"/>
        <v>0</v>
      </c>
      <c r="R79" s="154" t="s">
        <v>1257</v>
      </c>
      <c r="S79" s="154" t="s">
        <v>1258</v>
      </c>
      <c r="T79" s="154" t="s">
        <v>1258</v>
      </c>
      <c r="U79" s="154">
        <v>0</v>
      </c>
      <c r="V79" s="154">
        <f t="shared" si="23"/>
        <v>0</v>
      </c>
      <c r="W79" s="154"/>
      <c r="X79" s="154" t="s">
        <v>608</v>
      </c>
      <c r="Y79" s="154" t="s">
        <v>282</v>
      </c>
      <c r="Z79" s="144"/>
      <c r="AA79" s="144"/>
      <c r="AB79" s="144"/>
      <c r="AC79" s="144"/>
      <c r="AD79" s="144"/>
      <c r="AE79" s="144"/>
      <c r="AF79" s="144"/>
      <c r="AG79" s="144" t="s">
        <v>1254</v>
      </c>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row>
    <row r="80" spans="1:60" outlineLevel="1" x14ac:dyDescent="0.25">
      <c r="A80" s="173">
        <v>71</v>
      </c>
      <c r="B80" s="174" t="s">
        <v>2025</v>
      </c>
      <c r="C80" s="183" t="s">
        <v>2026</v>
      </c>
      <c r="D80" s="175" t="s">
        <v>489</v>
      </c>
      <c r="E80" s="176">
        <v>2</v>
      </c>
      <c r="F80" s="177">
        <f t="shared" si="16"/>
        <v>0</v>
      </c>
      <c r="G80" s="177">
        <f t="shared" si="17"/>
        <v>0</v>
      </c>
      <c r="H80" s="178"/>
      <c r="I80" s="177">
        <f t="shared" si="18"/>
        <v>0</v>
      </c>
      <c r="J80" s="178"/>
      <c r="K80" s="179">
        <f t="shared" si="19"/>
        <v>0</v>
      </c>
      <c r="L80" s="154">
        <v>21</v>
      </c>
      <c r="M80" s="154">
        <f t="shared" si="20"/>
        <v>0</v>
      </c>
      <c r="N80" s="153">
        <v>0</v>
      </c>
      <c r="O80" s="153">
        <f t="shared" si="21"/>
        <v>0</v>
      </c>
      <c r="P80" s="153">
        <v>0</v>
      </c>
      <c r="Q80" s="153">
        <f t="shared" si="22"/>
        <v>0</v>
      </c>
      <c r="R80" s="154"/>
      <c r="S80" s="154" t="s">
        <v>279</v>
      </c>
      <c r="T80" s="154" t="s">
        <v>1344</v>
      </c>
      <c r="U80" s="154">
        <v>0</v>
      </c>
      <c r="V80" s="154">
        <f t="shared" si="23"/>
        <v>0</v>
      </c>
      <c r="W80" s="154"/>
      <c r="X80" s="154" t="s">
        <v>608</v>
      </c>
      <c r="Y80" s="154" t="s">
        <v>282</v>
      </c>
      <c r="Z80" s="144"/>
      <c r="AA80" s="144"/>
      <c r="AB80" s="144"/>
      <c r="AC80" s="144"/>
      <c r="AD80" s="144"/>
      <c r="AE80" s="144"/>
      <c r="AF80" s="144"/>
      <c r="AG80" s="144" t="s">
        <v>1254</v>
      </c>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row>
    <row r="81" spans="1:60" outlineLevel="1" x14ac:dyDescent="0.25">
      <c r="A81" s="173">
        <v>72</v>
      </c>
      <c r="B81" s="174" t="s">
        <v>2027</v>
      </c>
      <c r="C81" s="183" t="s">
        <v>2028</v>
      </c>
      <c r="D81" s="175" t="s">
        <v>489</v>
      </c>
      <c r="E81" s="176">
        <v>2</v>
      </c>
      <c r="F81" s="177">
        <f t="shared" si="16"/>
        <v>0</v>
      </c>
      <c r="G81" s="177">
        <f t="shared" si="17"/>
        <v>0</v>
      </c>
      <c r="H81" s="178"/>
      <c r="I81" s="177">
        <f t="shared" si="18"/>
        <v>0</v>
      </c>
      <c r="J81" s="178"/>
      <c r="K81" s="179">
        <f t="shared" si="19"/>
        <v>0</v>
      </c>
      <c r="L81" s="154">
        <v>21</v>
      </c>
      <c r="M81" s="154">
        <f t="shared" si="20"/>
        <v>0</v>
      </c>
      <c r="N81" s="153">
        <v>0</v>
      </c>
      <c r="O81" s="153">
        <f t="shared" si="21"/>
        <v>0</v>
      </c>
      <c r="P81" s="153">
        <v>0</v>
      </c>
      <c r="Q81" s="153">
        <f t="shared" si="22"/>
        <v>0</v>
      </c>
      <c r="R81" s="154"/>
      <c r="S81" s="154" t="s">
        <v>279</v>
      </c>
      <c r="T81" s="154" t="s">
        <v>1344</v>
      </c>
      <c r="U81" s="154">
        <v>0</v>
      </c>
      <c r="V81" s="154">
        <f t="shared" si="23"/>
        <v>0</v>
      </c>
      <c r="W81" s="154"/>
      <c r="X81" s="154" t="s">
        <v>608</v>
      </c>
      <c r="Y81" s="154" t="s">
        <v>282</v>
      </c>
      <c r="Z81" s="144"/>
      <c r="AA81" s="144"/>
      <c r="AB81" s="144"/>
      <c r="AC81" s="144"/>
      <c r="AD81" s="144"/>
      <c r="AE81" s="144"/>
      <c r="AF81" s="144"/>
      <c r="AG81" s="144" t="s">
        <v>1254</v>
      </c>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row>
    <row r="82" spans="1:60" outlineLevel="1" x14ac:dyDescent="0.25">
      <c r="A82" s="173">
        <v>73</v>
      </c>
      <c r="B82" s="174" t="s">
        <v>2029</v>
      </c>
      <c r="C82" s="183" t="s">
        <v>2030</v>
      </c>
      <c r="D82" s="175" t="s">
        <v>408</v>
      </c>
      <c r="E82" s="176">
        <v>4</v>
      </c>
      <c r="F82" s="177">
        <f t="shared" si="16"/>
        <v>0</v>
      </c>
      <c r="G82" s="177">
        <f t="shared" si="17"/>
        <v>0</v>
      </c>
      <c r="H82" s="178"/>
      <c r="I82" s="177">
        <f t="shared" si="18"/>
        <v>0</v>
      </c>
      <c r="J82" s="178"/>
      <c r="K82" s="179">
        <f t="shared" si="19"/>
        <v>0</v>
      </c>
      <c r="L82" s="154">
        <v>21</v>
      </c>
      <c r="M82" s="154">
        <f t="shared" si="20"/>
        <v>0</v>
      </c>
      <c r="N82" s="153">
        <v>3.0000000000000001E-5</v>
      </c>
      <c r="O82" s="153">
        <f t="shared" si="21"/>
        <v>0</v>
      </c>
      <c r="P82" s="153">
        <v>0</v>
      </c>
      <c r="Q82" s="153">
        <f t="shared" si="22"/>
        <v>0</v>
      </c>
      <c r="R82" s="154" t="s">
        <v>1257</v>
      </c>
      <c r="S82" s="154" t="s">
        <v>1258</v>
      </c>
      <c r="T82" s="154" t="s">
        <v>1258</v>
      </c>
      <c r="U82" s="154">
        <v>0</v>
      </c>
      <c r="V82" s="154">
        <f t="shared" si="23"/>
        <v>0</v>
      </c>
      <c r="W82" s="154"/>
      <c r="X82" s="154" t="s">
        <v>608</v>
      </c>
      <c r="Y82" s="154" t="s">
        <v>282</v>
      </c>
      <c r="Z82" s="144"/>
      <c r="AA82" s="144"/>
      <c r="AB82" s="144"/>
      <c r="AC82" s="144"/>
      <c r="AD82" s="144"/>
      <c r="AE82" s="144"/>
      <c r="AF82" s="144"/>
      <c r="AG82" s="144" t="s">
        <v>1254</v>
      </c>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row>
    <row r="83" spans="1:60" outlineLevel="1" x14ac:dyDescent="0.25">
      <c r="A83" s="173">
        <v>74</v>
      </c>
      <c r="B83" s="174" t="s">
        <v>2031</v>
      </c>
      <c r="C83" s="183" t="s">
        <v>2032</v>
      </c>
      <c r="D83" s="175" t="s">
        <v>340</v>
      </c>
      <c r="E83" s="176">
        <v>58</v>
      </c>
      <c r="F83" s="177">
        <f t="shared" si="16"/>
        <v>0</v>
      </c>
      <c r="G83" s="177">
        <f t="shared" si="17"/>
        <v>0</v>
      </c>
      <c r="H83" s="178"/>
      <c r="I83" s="177">
        <f t="shared" si="18"/>
        <v>0</v>
      </c>
      <c r="J83" s="178"/>
      <c r="K83" s="179">
        <f t="shared" si="19"/>
        <v>0</v>
      </c>
      <c r="L83" s="154">
        <v>21</v>
      </c>
      <c r="M83" s="154">
        <f t="shared" si="20"/>
        <v>0</v>
      </c>
      <c r="N83" s="153">
        <v>0</v>
      </c>
      <c r="O83" s="153">
        <f t="shared" si="21"/>
        <v>0</v>
      </c>
      <c r="P83" s="153">
        <v>0</v>
      </c>
      <c r="Q83" s="153">
        <f t="shared" si="22"/>
        <v>0</v>
      </c>
      <c r="R83" s="154"/>
      <c r="S83" s="154" t="s">
        <v>1258</v>
      </c>
      <c r="T83" s="154" t="s">
        <v>1258</v>
      </c>
      <c r="U83" s="154">
        <v>0.64383000000000001</v>
      </c>
      <c r="V83" s="154">
        <f t="shared" si="23"/>
        <v>37.340000000000003</v>
      </c>
      <c r="W83" s="154"/>
      <c r="X83" s="154" t="s">
        <v>281</v>
      </c>
      <c r="Y83" s="154" t="s">
        <v>282</v>
      </c>
      <c r="Z83" s="144"/>
      <c r="AA83" s="144"/>
      <c r="AB83" s="144"/>
      <c r="AC83" s="144"/>
      <c r="AD83" s="144"/>
      <c r="AE83" s="144"/>
      <c r="AF83" s="144"/>
      <c r="AG83" s="144" t="s">
        <v>1263</v>
      </c>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row>
    <row r="84" spans="1:60" outlineLevel="1" x14ac:dyDescent="0.25">
      <c r="A84" s="173">
        <v>75</v>
      </c>
      <c r="B84" s="174" t="s">
        <v>2033</v>
      </c>
      <c r="C84" s="183" t="s">
        <v>2034</v>
      </c>
      <c r="D84" s="175" t="s">
        <v>1586</v>
      </c>
      <c r="E84" s="176">
        <v>0.1</v>
      </c>
      <c r="F84" s="177">
        <f t="shared" si="16"/>
        <v>0</v>
      </c>
      <c r="G84" s="177">
        <f t="shared" si="17"/>
        <v>0</v>
      </c>
      <c r="H84" s="178"/>
      <c r="I84" s="177">
        <f t="shared" si="18"/>
        <v>0</v>
      </c>
      <c r="J84" s="178"/>
      <c r="K84" s="179">
        <f t="shared" si="19"/>
        <v>0</v>
      </c>
      <c r="L84" s="154">
        <v>21</v>
      </c>
      <c r="M84" s="154">
        <f t="shared" si="20"/>
        <v>0</v>
      </c>
      <c r="N84" s="153">
        <v>7.0000000000000001E-3</v>
      </c>
      <c r="O84" s="153">
        <f t="shared" si="21"/>
        <v>0</v>
      </c>
      <c r="P84" s="153">
        <v>0</v>
      </c>
      <c r="Q84" s="153">
        <f t="shared" si="22"/>
        <v>0</v>
      </c>
      <c r="R84" s="154" t="s">
        <v>1257</v>
      </c>
      <c r="S84" s="154" t="s">
        <v>1258</v>
      </c>
      <c r="T84" s="154" t="s">
        <v>1258</v>
      </c>
      <c r="U84" s="154">
        <v>0</v>
      </c>
      <c r="V84" s="154">
        <f t="shared" si="23"/>
        <v>0</v>
      </c>
      <c r="W84" s="154"/>
      <c r="X84" s="154" t="s">
        <v>608</v>
      </c>
      <c r="Y84" s="154" t="s">
        <v>282</v>
      </c>
      <c r="Z84" s="144"/>
      <c r="AA84" s="144"/>
      <c r="AB84" s="144"/>
      <c r="AC84" s="144"/>
      <c r="AD84" s="144"/>
      <c r="AE84" s="144"/>
      <c r="AF84" s="144"/>
      <c r="AG84" s="144" t="s">
        <v>1254</v>
      </c>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row>
    <row r="85" spans="1:60" outlineLevel="1" x14ac:dyDescent="0.25">
      <c r="A85" s="173">
        <v>76</v>
      </c>
      <c r="B85" s="174" t="s">
        <v>2035</v>
      </c>
      <c r="C85" s="183" t="s">
        <v>2036</v>
      </c>
      <c r="D85" s="175" t="s">
        <v>408</v>
      </c>
      <c r="E85" s="176">
        <v>200</v>
      </c>
      <c r="F85" s="177">
        <f t="shared" si="16"/>
        <v>0</v>
      </c>
      <c r="G85" s="177">
        <f t="shared" si="17"/>
        <v>0</v>
      </c>
      <c r="H85" s="178"/>
      <c r="I85" s="177">
        <f t="shared" si="18"/>
        <v>0</v>
      </c>
      <c r="J85" s="178"/>
      <c r="K85" s="179">
        <f t="shared" si="19"/>
        <v>0</v>
      </c>
      <c r="L85" s="154">
        <v>21</v>
      </c>
      <c r="M85" s="154">
        <f t="shared" si="20"/>
        <v>0</v>
      </c>
      <c r="N85" s="153">
        <v>1.0000000000000001E-5</v>
      </c>
      <c r="O85" s="153">
        <f t="shared" si="21"/>
        <v>0</v>
      </c>
      <c r="P85" s="153">
        <v>0</v>
      </c>
      <c r="Q85" s="153">
        <f t="shared" si="22"/>
        <v>0</v>
      </c>
      <c r="R85" s="154" t="s">
        <v>1257</v>
      </c>
      <c r="S85" s="154" t="s">
        <v>1258</v>
      </c>
      <c r="T85" s="154" t="s">
        <v>1258</v>
      </c>
      <c r="U85" s="154">
        <v>0</v>
      </c>
      <c r="V85" s="154">
        <f t="shared" si="23"/>
        <v>0</v>
      </c>
      <c r="W85" s="154"/>
      <c r="X85" s="154" t="s">
        <v>608</v>
      </c>
      <c r="Y85" s="154" t="s">
        <v>282</v>
      </c>
      <c r="Z85" s="144"/>
      <c r="AA85" s="144"/>
      <c r="AB85" s="144"/>
      <c r="AC85" s="144"/>
      <c r="AD85" s="144"/>
      <c r="AE85" s="144"/>
      <c r="AF85" s="144"/>
      <c r="AG85" s="144" t="s">
        <v>1254</v>
      </c>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row>
    <row r="86" spans="1:60" outlineLevel="1" x14ac:dyDescent="0.25">
      <c r="A86" s="173">
        <v>77</v>
      </c>
      <c r="B86" s="174" t="s">
        <v>2037</v>
      </c>
      <c r="C86" s="183" t="s">
        <v>2038</v>
      </c>
      <c r="D86" s="175" t="s">
        <v>340</v>
      </c>
      <c r="E86" s="176">
        <v>3</v>
      </c>
      <c r="F86" s="177">
        <f t="shared" si="16"/>
        <v>0</v>
      </c>
      <c r="G86" s="177">
        <f t="shared" si="17"/>
        <v>0</v>
      </c>
      <c r="H86" s="178"/>
      <c r="I86" s="177">
        <f t="shared" si="18"/>
        <v>0</v>
      </c>
      <c r="J86" s="178"/>
      <c r="K86" s="179">
        <f t="shared" si="19"/>
        <v>0</v>
      </c>
      <c r="L86" s="154">
        <v>21</v>
      </c>
      <c r="M86" s="154">
        <f t="shared" si="20"/>
        <v>0</v>
      </c>
      <c r="N86" s="153">
        <v>6.0000000000000002E-5</v>
      </c>
      <c r="O86" s="153">
        <f t="shared" si="21"/>
        <v>0</v>
      </c>
      <c r="P86" s="153">
        <v>0</v>
      </c>
      <c r="Q86" s="153">
        <f t="shared" si="22"/>
        <v>0</v>
      </c>
      <c r="R86" s="154" t="s">
        <v>1257</v>
      </c>
      <c r="S86" s="154" t="s">
        <v>1258</v>
      </c>
      <c r="T86" s="154" t="s">
        <v>1258</v>
      </c>
      <c r="U86" s="154">
        <v>0</v>
      </c>
      <c r="V86" s="154">
        <f t="shared" si="23"/>
        <v>0</v>
      </c>
      <c r="W86" s="154"/>
      <c r="X86" s="154" t="s">
        <v>608</v>
      </c>
      <c r="Y86" s="154" t="s">
        <v>282</v>
      </c>
      <c r="Z86" s="144"/>
      <c r="AA86" s="144"/>
      <c r="AB86" s="144"/>
      <c r="AC86" s="144"/>
      <c r="AD86" s="144"/>
      <c r="AE86" s="144"/>
      <c r="AF86" s="144"/>
      <c r="AG86" s="144" t="s">
        <v>1254</v>
      </c>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row>
    <row r="87" spans="1:60" ht="30" outlineLevel="1" x14ac:dyDescent="0.25">
      <c r="A87" s="173">
        <v>78</v>
      </c>
      <c r="B87" s="174" t="s">
        <v>2039</v>
      </c>
      <c r="C87" s="183" t="s">
        <v>2040</v>
      </c>
      <c r="D87" s="175" t="s">
        <v>489</v>
      </c>
      <c r="E87" s="176">
        <v>40</v>
      </c>
      <c r="F87" s="177">
        <f t="shared" si="16"/>
        <v>0</v>
      </c>
      <c r="G87" s="177">
        <f t="shared" si="17"/>
        <v>0</v>
      </c>
      <c r="H87" s="178"/>
      <c r="I87" s="177">
        <f t="shared" si="18"/>
        <v>0</v>
      </c>
      <c r="J87" s="178"/>
      <c r="K87" s="179">
        <f t="shared" si="19"/>
        <v>0</v>
      </c>
      <c r="L87" s="154">
        <v>21</v>
      </c>
      <c r="M87" s="154">
        <f t="shared" si="20"/>
        <v>0</v>
      </c>
      <c r="N87" s="153">
        <v>0</v>
      </c>
      <c r="O87" s="153">
        <f t="shared" si="21"/>
        <v>0</v>
      </c>
      <c r="P87" s="153">
        <v>0</v>
      </c>
      <c r="Q87" s="153">
        <f t="shared" si="22"/>
        <v>0</v>
      </c>
      <c r="R87" s="154"/>
      <c r="S87" s="154" t="s">
        <v>279</v>
      </c>
      <c r="T87" s="154" t="s">
        <v>280</v>
      </c>
      <c r="U87" s="154">
        <v>0</v>
      </c>
      <c r="V87" s="154">
        <f t="shared" si="23"/>
        <v>0</v>
      </c>
      <c r="W87" s="154"/>
      <c r="X87" s="154" t="s">
        <v>608</v>
      </c>
      <c r="Y87" s="154" t="s">
        <v>282</v>
      </c>
      <c r="Z87" s="144"/>
      <c r="AA87" s="144"/>
      <c r="AB87" s="144"/>
      <c r="AC87" s="144"/>
      <c r="AD87" s="144"/>
      <c r="AE87" s="144"/>
      <c r="AF87" s="144"/>
      <c r="AG87" s="144" t="s">
        <v>1254</v>
      </c>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row>
    <row r="88" spans="1:60" outlineLevel="1" x14ac:dyDescent="0.25">
      <c r="A88" s="173">
        <v>79</v>
      </c>
      <c r="B88" s="174" t="s">
        <v>1591</v>
      </c>
      <c r="C88" s="183" t="s">
        <v>2041</v>
      </c>
      <c r="D88" s="175" t="s">
        <v>408</v>
      </c>
      <c r="E88" s="176">
        <v>40</v>
      </c>
      <c r="F88" s="177">
        <f t="shared" si="16"/>
        <v>0</v>
      </c>
      <c r="G88" s="177">
        <f t="shared" si="17"/>
        <v>0</v>
      </c>
      <c r="H88" s="178"/>
      <c r="I88" s="177">
        <f t="shared" si="18"/>
        <v>0</v>
      </c>
      <c r="J88" s="178"/>
      <c r="K88" s="179">
        <f t="shared" si="19"/>
        <v>0</v>
      </c>
      <c r="L88" s="154">
        <v>21</v>
      </c>
      <c r="M88" s="154">
        <f t="shared" si="20"/>
        <v>0</v>
      </c>
      <c r="N88" s="153">
        <v>0</v>
      </c>
      <c r="O88" s="153">
        <f t="shared" si="21"/>
        <v>0</v>
      </c>
      <c r="P88" s="153">
        <v>0</v>
      </c>
      <c r="Q88" s="153">
        <f t="shared" si="22"/>
        <v>0</v>
      </c>
      <c r="R88" s="154"/>
      <c r="S88" s="154" t="s">
        <v>1258</v>
      </c>
      <c r="T88" s="154" t="s">
        <v>1258</v>
      </c>
      <c r="U88" s="154">
        <v>0.14000000000000001</v>
      </c>
      <c r="V88" s="154">
        <f t="shared" si="23"/>
        <v>5.6</v>
      </c>
      <c r="W88" s="154"/>
      <c r="X88" s="154" t="s">
        <v>281</v>
      </c>
      <c r="Y88" s="154" t="s">
        <v>282</v>
      </c>
      <c r="Z88" s="144"/>
      <c r="AA88" s="144"/>
      <c r="AB88" s="144"/>
      <c r="AC88" s="144"/>
      <c r="AD88" s="144"/>
      <c r="AE88" s="144"/>
      <c r="AF88" s="144"/>
      <c r="AG88" s="144" t="s">
        <v>1263</v>
      </c>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row>
    <row r="89" spans="1:60" outlineLevel="1" x14ac:dyDescent="0.25">
      <c r="A89" s="166">
        <v>80</v>
      </c>
      <c r="B89" s="167" t="s">
        <v>1330</v>
      </c>
      <c r="C89" s="181" t="s">
        <v>1331</v>
      </c>
      <c r="D89" s="168" t="s">
        <v>832</v>
      </c>
      <c r="E89" s="169">
        <v>1</v>
      </c>
      <c r="F89" s="170">
        <f t="shared" si="16"/>
        <v>0</v>
      </c>
      <c r="G89" s="170">
        <f t="shared" si="17"/>
        <v>0</v>
      </c>
      <c r="H89" s="171"/>
      <c r="I89" s="170">
        <f t="shared" si="18"/>
        <v>0</v>
      </c>
      <c r="J89" s="171"/>
      <c r="K89" s="172">
        <f t="shared" si="19"/>
        <v>0</v>
      </c>
      <c r="L89" s="154">
        <v>21</v>
      </c>
      <c r="M89" s="154">
        <f t="shared" si="20"/>
        <v>0</v>
      </c>
      <c r="N89" s="153">
        <v>0</v>
      </c>
      <c r="O89" s="153">
        <f t="shared" si="21"/>
        <v>0</v>
      </c>
      <c r="P89" s="153">
        <v>0</v>
      </c>
      <c r="Q89" s="153">
        <f t="shared" si="22"/>
        <v>0</v>
      </c>
      <c r="R89" s="154"/>
      <c r="S89" s="154" t="s">
        <v>1258</v>
      </c>
      <c r="T89" s="154" t="s">
        <v>280</v>
      </c>
      <c r="U89" s="154">
        <v>0</v>
      </c>
      <c r="V89" s="154">
        <f t="shared" si="23"/>
        <v>0</v>
      </c>
      <c r="W89" s="154"/>
      <c r="X89" s="154" t="s">
        <v>1322</v>
      </c>
      <c r="Y89" s="154" t="s">
        <v>282</v>
      </c>
      <c r="Z89" s="144"/>
      <c r="AA89" s="144"/>
      <c r="AB89" s="144"/>
      <c r="AC89" s="144"/>
      <c r="AD89" s="144"/>
      <c r="AE89" s="144"/>
      <c r="AF89" s="144"/>
      <c r="AG89" s="144" t="s">
        <v>1323</v>
      </c>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row>
    <row r="90" spans="1:60" ht="20.5" outlineLevel="2" x14ac:dyDescent="0.25">
      <c r="A90" s="151"/>
      <c r="B90" s="152"/>
      <c r="C90" s="266" t="s">
        <v>1712</v>
      </c>
      <c r="D90" s="267"/>
      <c r="E90" s="267"/>
      <c r="F90" s="267"/>
      <c r="G90" s="267"/>
      <c r="H90" s="154"/>
      <c r="I90" s="154"/>
      <c r="J90" s="154"/>
      <c r="K90" s="154"/>
      <c r="L90" s="154"/>
      <c r="M90" s="154"/>
      <c r="N90" s="153"/>
      <c r="O90" s="153"/>
      <c r="P90" s="153"/>
      <c r="Q90" s="153"/>
      <c r="R90" s="154"/>
      <c r="S90" s="154"/>
      <c r="T90" s="154"/>
      <c r="U90" s="154"/>
      <c r="V90" s="154"/>
      <c r="W90" s="154"/>
      <c r="X90" s="154"/>
      <c r="Y90" s="154"/>
      <c r="Z90" s="144"/>
      <c r="AA90" s="144"/>
      <c r="AB90" s="144"/>
      <c r="AC90" s="144"/>
      <c r="AD90" s="144"/>
      <c r="AE90" s="144"/>
      <c r="AF90" s="144"/>
      <c r="AG90" s="144" t="s">
        <v>1260</v>
      </c>
      <c r="AH90" s="144"/>
      <c r="AI90" s="144"/>
      <c r="AJ90" s="144"/>
      <c r="AK90" s="144"/>
      <c r="AL90" s="144"/>
      <c r="AM90" s="144"/>
      <c r="AN90" s="144"/>
      <c r="AO90" s="144"/>
      <c r="AP90" s="144"/>
      <c r="AQ90" s="144"/>
      <c r="AR90" s="144"/>
      <c r="AS90" s="144"/>
      <c r="AT90" s="144"/>
      <c r="AU90" s="144"/>
      <c r="AV90" s="144"/>
      <c r="AW90" s="144"/>
      <c r="AX90" s="144"/>
      <c r="AY90" s="144"/>
      <c r="AZ90" s="144"/>
      <c r="BA90" s="187" t="str">
        <f>C90</f>
        <v>Náklady na vyhotovení dokumentace skutečného provedení stavby a její předání objednateli v požadované formě a požadovaném počtu.</v>
      </c>
      <c r="BB90" s="144"/>
      <c r="BC90" s="144"/>
      <c r="BD90" s="144"/>
      <c r="BE90" s="144"/>
      <c r="BF90" s="144"/>
      <c r="BG90" s="144"/>
      <c r="BH90" s="144"/>
    </row>
    <row r="91" spans="1:60" outlineLevel="1" x14ac:dyDescent="0.25">
      <c r="A91" s="173">
        <v>81</v>
      </c>
      <c r="B91" s="174" t="s">
        <v>1332</v>
      </c>
      <c r="C91" s="183" t="s">
        <v>1333</v>
      </c>
      <c r="D91" s="175" t="s">
        <v>832</v>
      </c>
      <c r="E91" s="176">
        <v>1</v>
      </c>
      <c r="F91" s="177">
        <f>H91+J91</f>
        <v>0</v>
      </c>
      <c r="G91" s="177">
        <f>ROUND(E91*F91,2)</f>
        <v>0</v>
      </c>
      <c r="H91" s="178"/>
      <c r="I91" s="177">
        <f>ROUND(E91*H91,2)</f>
        <v>0</v>
      </c>
      <c r="J91" s="178"/>
      <c r="K91" s="179">
        <f>ROUND(E91*J91,2)</f>
        <v>0</v>
      </c>
      <c r="L91" s="154">
        <v>21</v>
      </c>
      <c r="M91" s="154">
        <f>G91*(1+L91/100)</f>
        <v>0</v>
      </c>
      <c r="N91" s="153">
        <v>0</v>
      </c>
      <c r="O91" s="153">
        <f>ROUND(E91*N91,2)</f>
        <v>0</v>
      </c>
      <c r="P91" s="153">
        <v>0</v>
      </c>
      <c r="Q91" s="153">
        <f>ROUND(E91*P91,2)</f>
        <v>0</v>
      </c>
      <c r="R91" s="154"/>
      <c r="S91" s="154" t="s">
        <v>279</v>
      </c>
      <c r="T91" s="154" t="s">
        <v>280</v>
      </c>
      <c r="U91" s="154">
        <v>0</v>
      </c>
      <c r="V91" s="154">
        <f>ROUND(E91*U91,2)</f>
        <v>0</v>
      </c>
      <c r="W91" s="154"/>
      <c r="X91" s="154" t="s">
        <v>1322</v>
      </c>
      <c r="Y91" s="154" t="s">
        <v>282</v>
      </c>
      <c r="Z91" s="144"/>
      <c r="AA91" s="144"/>
      <c r="AB91" s="144"/>
      <c r="AC91" s="144"/>
      <c r="AD91" s="144"/>
      <c r="AE91" s="144"/>
      <c r="AF91" s="144"/>
      <c r="AG91" s="144" t="s">
        <v>1323</v>
      </c>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row>
    <row r="92" spans="1:60" outlineLevel="1" x14ac:dyDescent="0.25">
      <c r="A92" s="173">
        <v>82</v>
      </c>
      <c r="B92" s="174" t="s">
        <v>1334</v>
      </c>
      <c r="C92" s="183" t="s">
        <v>1335</v>
      </c>
      <c r="D92" s="175" t="s">
        <v>832</v>
      </c>
      <c r="E92" s="176">
        <v>1</v>
      </c>
      <c r="F92" s="177">
        <f>H92+J92</f>
        <v>0</v>
      </c>
      <c r="G92" s="177">
        <f>ROUND(E92*F92,2)</f>
        <v>0</v>
      </c>
      <c r="H92" s="178"/>
      <c r="I92" s="177">
        <f>ROUND(E92*H92,2)</f>
        <v>0</v>
      </c>
      <c r="J92" s="178"/>
      <c r="K92" s="179">
        <f>ROUND(E92*J92,2)</f>
        <v>0</v>
      </c>
      <c r="L92" s="154">
        <v>21</v>
      </c>
      <c r="M92" s="154">
        <f>G92*(1+L92/100)</f>
        <v>0</v>
      </c>
      <c r="N92" s="153">
        <v>0</v>
      </c>
      <c r="O92" s="153">
        <f>ROUND(E92*N92,2)</f>
        <v>0</v>
      </c>
      <c r="P92" s="153">
        <v>0</v>
      </c>
      <c r="Q92" s="153">
        <f>ROUND(E92*P92,2)</f>
        <v>0</v>
      </c>
      <c r="R92" s="154"/>
      <c r="S92" s="154" t="s">
        <v>279</v>
      </c>
      <c r="T92" s="154" t="s">
        <v>280</v>
      </c>
      <c r="U92" s="154">
        <v>0</v>
      </c>
      <c r="V92" s="154">
        <f>ROUND(E92*U92,2)</f>
        <v>0</v>
      </c>
      <c r="W92" s="154"/>
      <c r="X92" s="154" t="s">
        <v>1322</v>
      </c>
      <c r="Y92" s="154" t="s">
        <v>282</v>
      </c>
      <c r="Z92" s="144"/>
      <c r="AA92" s="144"/>
      <c r="AB92" s="144"/>
      <c r="AC92" s="144"/>
      <c r="AD92" s="144"/>
      <c r="AE92" s="144"/>
      <c r="AF92" s="144"/>
      <c r="AG92" s="144" t="s">
        <v>1323</v>
      </c>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row>
    <row r="93" spans="1:60" outlineLevel="1" x14ac:dyDescent="0.25">
      <c r="A93" s="166">
        <v>83</v>
      </c>
      <c r="B93" s="167" t="s">
        <v>2042</v>
      </c>
      <c r="C93" s="181" t="s">
        <v>2043</v>
      </c>
      <c r="D93" s="168" t="s">
        <v>2044</v>
      </c>
      <c r="E93" s="169">
        <v>6</v>
      </c>
      <c r="F93" s="170">
        <f>H93+J93</f>
        <v>0</v>
      </c>
      <c r="G93" s="170">
        <f>ROUND(E93*F93,2)</f>
        <v>0</v>
      </c>
      <c r="H93" s="171"/>
      <c r="I93" s="170">
        <f>ROUND(E93*H93,2)</f>
        <v>0</v>
      </c>
      <c r="J93" s="171"/>
      <c r="K93" s="172">
        <f>ROUND(E93*J93,2)</f>
        <v>0</v>
      </c>
      <c r="L93" s="154">
        <v>21</v>
      </c>
      <c r="M93" s="154">
        <f>G93*(1+L93/100)</f>
        <v>0</v>
      </c>
      <c r="N93" s="153">
        <v>0</v>
      </c>
      <c r="O93" s="153">
        <f>ROUND(E93*N93,2)</f>
        <v>0</v>
      </c>
      <c r="P93" s="153">
        <v>0</v>
      </c>
      <c r="Q93" s="153">
        <f>ROUND(E93*P93,2)</f>
        <v>0</v>
      </c>
      <c r="R93" s="154" t="s">
        <v>1327</v>
      </c>
      <c r="S93" s="154" t="s">
        <v>1258</v>
      </c>
      <c r="T93" s="154" t="s">
        <v>1258</v>
      </c>
      <c r="U93" s="154">
        <v>0</v>
      </c>
      <c r="V93" s="154">
        <f>ROUND(E93*U93,2)</f>
        <v>0</v>
      </c>
      <c r="W93" s="154"/>
      <c r="X93" s="154" t="s">
        <v>1328</v>
      </c>
      <c r="Y93" s="154" t="s">
        <v>282</v>
      </c>
      <c r="Z93" s="144"/>
      <c r="AA93" s="144"/>
      <c r="AB93" s="144"/>
      <c r="AC93" s="144"/>
      <c r="AD93" s="144"/>
      <c r="AE93" s="144"/>
      <c r="AF93" s="144"/>
      <c r="AG93" s="144" t="s">
        <v>1329</v>
      </c>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row>
    <row r="94" spans="1:60" x14ac:dyDescent="0.25">
      <c r="A94" s="3"/>
      <c r="B94" s="4"/>
      <c r="C94" s="184"/>
      <c r="D94" s="6"/>
      <c r="E94" s="3"/>
      <c r="F94" s="3"/>
      <c r="G94" s="3"/>
      <c r="H94" s="3"/>
      <c r="I94" s="3"/>
      <c r="J94" s="3"/>
      <c r="K94" s="3"/>
      <c r="L94" s="3"/>
      <c r="M94" s="3"/>
      <c r="N94" s="3"/>
      <c r="O94" s="3"/>
      <c r="P94" s="3"/>
      <c r="Q94" s="3"/>
      <c r="R94" s="3"/>
      <c r="S94" s="3"/>
      <c r="T94" s="3"/>
      <c r="U94" s="3"/>
      <c r="V94" s="3"/>
      <c r="W94" s="3"/>
      <c r="X94" s="3"/>
      <c r="Y94" s="3"/>
      <c r="AE94">
        <v>12</v>
      </c>
      <c r="AF94">
        <v>21</v>
      </c>
      <c r="AG94" t="s">
        <v>261</v>
      </c>
    </row>
    <row r="95" spans="1:60" ht="13" x14ac:dyDescent="0.25">
      <c r="A95" s="147"/>
      <c r="B95" s="148" t="s">
        <v>30</v>
      </c>
      <c r="C95" s="185"/>
      <c r="D95" s="149"/>
      <c r="E95" s="150"/>
      <c r="F95" s="150"/>
      <c r="G95" s="165">
        <f>G8</f>
        <v>0</v>
      </c>
      <c r="H95" s="3"/>
      <c r="I95" s="3"/>
      <c r="J95" s="3"/>
      <c r="K95" s="3"/>
      <c r="L95" s="3"/>
      <c r="M95" s="3"/>
      <c r="N95" s="3"/>
      <c r="O95" s="3"/>
      <c r="P95" s="3"/>
      <c r="Q95" s="3"/>
      <c r="R95" s="3"/>
      <c r="S95" s="3"/>
      <c r="T95" s="3"/>
      <c r="U95" s="3"/>
      <c r="V95" s="3"/>
      <c r="W95" s="3"/>
      <c r="X95" s="3"/>
      <c r="Y95" s="3"/>
      <c r="AE95">
        <f>SUMIF(L7:L93,AE94,G7:G93)</f>
        <v>0</v>
      </c>
      <c r="AF95">
        <f>SUMIF(L7:L93,AF94,G7:G93)</f>
        <v>0</v>
      </c>
      <c r="AG95" t="s">
        <v>1024</v>
      </c>
    </row>
    <row r="96" spans="1:60" x14ac:dyDescent="0.25">
      <c r="A96" s="3"/>
      <c r="B96" s="4"/>
      <c r="C96" s="184"/>
      <c r="D96" s="6"/>
      <c r="E96" s="3"/>
      <c r="F96" s="3"/>
      <c r="G96" s="3"/>
      <c r="H96" s="3"/>
      <c r="I96" s="3"/>
      <c r="J96" s="3"/>
      <c r="K96" s="3"/>
      <c r="L96" s="3"/>
      <c r="M96" s="3"/>
      <c r="N96" s="3"/>
      <c r="O96" s="3"/>
      <c r="P96" s="3"/>
      <c r="Q96" s="3"/>
      <c r="R96" s="3"/>
      <c r="S96" s="3"/>
      <c r="T96" s="3"/>
      <c r="U96" s="3"/>
      <c r="V96" s="3"/>
      <c r="W96" s="3"/>
      <c r="X96" s="3"/>
      <c r="Y96" s="3"/>
    </row>
    <row r="97" spans="1:33" x14ac:dyDescent="0.25">
      <c r="A97" s="3"/>
      <c r="B97" s="4"/>
      <c r="C97" s="184"/>
      <c r="D97" s="6"/>
      <c r="E97" s="3"/>
      <c r="F97" s="3"/>
      <c r="G97" s="3"/>
      <c r="H97" s="3"/>
      <c r="I97" s="3"/>
      <c r="J97" s="3"/>
      <c r="K97" s="3"/>
      <c r="L97" s="3"/>
      <c r="M97" s="3"/>
      <c r="N97" s="3"/>
      <c r="O97" s="3"/>
      <c r="P97" s="3"/>
      <c r="Q97" s="3"/>
      <c r="R97" s="3"/>
      <c r="S97" s="3"/>
      <c r="T97" s="3"/>
      <c r="U97" s="3"/>
      <c r="V97" s="3"/>
      <c r="W97" s="3"/>
      <c r="X97" s="3"/>
      <c r="Y97" s="3"/>
    </row>
    <row r="98" spans="1:33" x14ac:dyDescent="0.25">
      <c r="A98" s="262" t="s">
        <v>1025</v>
      </c>
      <c r="B98" s="262"/>
      <c r="C98" s="263"/>
      <c r="D98" s="6"/>
      <c r="E98" s="3"/>
      <c r="F98" s="3"/>
      <c r="G98" s="3"/>
      <c r="H98" s="3"/>
      <c r="I98" s="3"/>
      <c r="J98" s="3"/>
      <c r="K98" s="3"/>
      <c r="L98" s="3"/>
      <c r="M98" s="3"/>
      <c r="N98" s="3"/>
      <c r="O98" s="3"/>
      <c r="P98" s="3"/>
      <c r="Q98" s="3"/>
      <c r="R98" s="3"/>
      <c r="S98" s="3"/>
      <c r="T98" s="3"/>
      <c r="U98" s="3"/>
      <c r="V98" s="3"/>
      <c r="W98" s="3"/>
      <c r="X98" s="3"/>
      <c r="Y98" s="3"/>
    </row>
    <row r="99" spans="1:33" x14ac:dyDescent="0.25">
      <c r="A99" s="243"/>
      <c r="B99" s="244"/>
      <c r="C99" s="245"/>
      <c r="D99" s="244"/>
      <c r="E99" s="244"/>
      <c r="F99" s="244"/>
      <c r="G99" s="246"/>
      <c r="H99" s="3"/>
      <c r="I99" s="3"/>
      <c r="J99" s="3"/>
      <c r="K99" s="3"/>
      <c r="L99" s="3"/>
      <c r="M99" s="3"/>
      <c r="N99" s="3"/>
      <c r="O99" s="3"/>
      <c r="P99" s="3"/>
      <c r="Q99" s="3"/>
      <c r="R99" s="3"/>
      <c r="S99" s="3"/>
      <c r="T99" s="3"/>
      <c r="U99" s="3"/>
      <c r="V99" s="3"/>
      <c r="W99" s="3"/>
      <c r="X99" s="3"/>
      <c r="Y99" s="3"/>
      <c r="AG99" t="s">
        <v>1026</v>
      </c>
    </row>
    <row r="100" spans="1:33" x14ac:dyDescent="0.25">
      <c r="A100" s="247"/>
      <c r="B100" s="248"/>
      <c r="C100" s="249"/>
      <c r="D100" s="248"/>
      <c r="E100" s="248"/>
      <c r="F100" s="248"/>
      <c r="G100" s="250"/>
      <c r="H100" s="3"/>
      <c r="I100" s="3"/>
      <c r="J100" s="3"/>
      <c r="K100" s="3"/>
      <c r="L100" s="3"/>
      <c r="M100" s="3"/>
      <c r="N100" s="3"/>
      <c r="O100" s="3"/>
      <c r="P100" s="3"/>
      <c r="Q100" s="3"/>
      <c r="R100" s="3"/>
      <c r="S100" s="3"/>
      <c r="T100" s="3"/>
      <c r="U100" s="3"/>
      <c r="V100" s="3"/>
      <c r="W100" s="3"/>
      <c r="X100" s="3"/>
      <c r="Y100" s="3"/>
    </row>
    <row r="101" spans="1:33" x14ac:dyDescent="0.25">
      <c r="A101" s="247"/>
      <c r="B101" s="248"/>
      <c r="C101" s="249"/>
      <c r="D101" s="248"/>
      <c r="E101" s="248"/>
      <c r="F101" s="248"/>
      <c r="G101" s="250"/>
      <c r="H101" s="3"/>
      <c r="I101" s="3"/>
      <c r="J101" s="3"/>
      <c r="K101" s="3"/>
      <c r="L101" s="3"/>
      <c r="M101" s="3"/>
      <c r="N101" s="3"/>
      <c r="O101" s="3"/>
      <c r="P101" s="3"/>
      <c r="Q101" s="3"/>
      <c r="R101" s="3"/>
      <c r="S101" s="3"/>
      <c r="T101" s="3"/>
      <c r="U101" s="3"/>
      <c r="V101" s="3"/>
      <c r="W101" s="3"/>
      <c r="X101" s="3"/>
      <c r="Y101" s="3"/>
    </row>
    <row r="102" spans="1:33" x14ac:dyDescent="0.25">
      <c r="A102" s="247"/>
      <c r="B102" s="248"/>
      <c r="C102" s="249"/>
      <c r="D102" s="248"/>
      <c r="E102" s="248"/>
      <c r="F102" s="248"/>
      <c r="G102" s="250"/>
      <c r="H102" s="3"/>
      <c r="I102" s="3"/>
      <c r="J102" s="3"/>
      <c r="K102" s="3"/>
      <c r="L102" s="3"/>
      <c r="M102" s="3"/>
      <c r="N102" s="3"/>
      <c r="O102" s="3"/>
      <c r="P102" s="3"/>
      <c r="Q102" s="3"/>
      <c r="R102" s="3"/>
      <c r="S102" s="3"/>
      <c r="T102" s="3"/>
      <c r="U102" s="3"/>
      <c r="V102" s="3"/>
      <c r="W102" s="3"/>
      <c r="X102" s="3"/>
      <c r="Y102" s="3"/>
    </row>
    <row r="103" spans="1:33" x14ac:dyDescent="0.25">
      <c r="A103" s="251"/>
      <c r="B103" s="252"/>
      <c r="C103" s="253"/>
      <c r="D103" s="252"/>
      <c r="E103" s="252"/>
      <c r="F103" s="252"/>
      <c r="G103" s="254"/>
      <c r="H103" s="3"/>
      <c r="I103" s="3"/>
      <c r="J103" s="3"/>
      <c r="K103" s="3"/>
      <c r="L103" s="3"/>
      <c r="M103" s="3"/>
      <c r="N103" s="3"/>
      <c r="O103" s="3"/>
      <c r="P103" s="3"/>
      <c r="Q103" s="3"/>
      <c r="R103" s="3"/>
      <c r="S103" s="3"/>
      <c r="T103" s="3"/>
      <c r="U103" s="3"/>
      <c r="V103" s="3"/>
      <c r="W103" s="3"/>
      <c r="X103" s="3"/>
      <c r="Y103" s="3"/>
    </row>
    <row r="104" spans="1:33" x14ac:dyDescent="0.25">
      <c r="A104" s="3"/>
      <c r="B104" s="4"/>
      <c r="C104" s="184"/>
      <c r="D104" s="6"/>
      <c r="E104" s="3"/>
      <c r="F104" s="3"/>
      <c r="G104" s="3"/>
      <c r="H104" s="3"/>
      <c r="I104" s="3"/>
      <c r="J104" s="3"/>
      <c r="K104" s="3"/>
      <c r="L104" s="3"/>
      <c r="M104" s="3"/>
      <c r="N104" s="3"/>
      <c r="O104" s="3"/>
      <c r="P104" s="3"/>
      <c r="Q104" s="3"/>
      <c r="R104" s="3"/>
      <c r="S104" s="3"/>
      <c r="T104" s="3"/>
      <c r="U104" s="3"/>
      <c r="V104" s="3"/>
      <c r="W104" s="3"/>
      <c r="X104" s="3"/>
      <c r="Y104" s="3"/>
    </row>
    <row r="105" spans="1:33" x14ac:dyDescent="0.25">
      <c r="C105" s="186"/>
      <c r="D105" s="10"/>
      <c r="AG105" t="s">
        <v>1027</v>
      </c>
    </row>
    <row r="106" spans="1:33" x14ac:dyDescent="0.25">
      <c r="D106" s="10"/>
    </row>
    <row r="107" spans="1:33" x14ac:dyDescent="0.25">
      <c r="D107" s="10"/>
    </row>
    <row r="108" spans="1:33" x14ac:dyDescent="0.25">
      <c r="D108" s="10"/>
    </row>
    <row r="109" spans="1:33" x14ac:dyDescent="0.25">
      <c r="D109" s="10"/>
    </row>
    <row r="110" spans="1:33" x14ac:dyDescent="0.25">
      <c r="D110" s="10"/>
    </row>
    <row r="111" spans="1:33" x14ac:dyDescent="0.25">
      <c r="D111" s="10"/>
    </row>
    <row r="112" spans="1:33"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mergeCells count="8">
    <mergeCell ref="A99:G103"/>
    <mergeCell ref="C66:G66"/>
    <mergeCell ref="C90:G90"/>
    <mergeCell ref="A1:G1"/>
    <mergeCell ref="C2:G2"/>
    <mergeCell ref="C3:G3"/>
    <mergeCell ref="C4:G4"/>
    <mergeCell ref="A98:C98"/>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43309-B709-42EA-AC72-D9E1F8BE5A46}">
  <sheetPr>
    <outlinePr summaryBelow="0"/>
  </sheetPr>
  <dimension ref="A1:BH5000"/>
  <sheetViews>
    <sheetView workbookViewId="0">
      <pane ySplit="7" topLeftCell="A8" activePane="bottomLeft" state="frozen"/>
      <selection pane="bottomLeft" sqref="A1:G1"/>
    </sheetView>
  </sheetViews>
  <sheetFormatPr defaultRowHeight="12.5" outlineLevelRow="3" x14ac:dyDescent="0.25"/>
  <cols>
    <col min="1" max="1" width="3.36328125" customWidth="1"/>
    <col min="2" max="2" width="12.453125" style="117" customWidth="1"/>
    <col min="3" max="3" width="38.1796875" style="117" customWidth="1"/>
    <col min="4" max="4" width="4.81640625" customWidth="1"/>
    <col min="5" max="5" width="10.453125" customWidth="1"/>
    <col min="6" max="6" width="9.81640625" customWidth="1"/>
    <col min="7" max="7" width="12.6328125" customWidth="1"/>
    <col min="12" max="25" width="0" hidden="1" customWidth="1"/>
    <col min="29" max="29" width="0" hidden="1" customWidth="1"/>
    <col min="31" max="41" width="0" hidden="1" customWidth="1"/>
  </cols>
  <sheetData>
    <row r="1" spans="1:60" ht="15.75" customHeight="1" x14ac:dyDescent="0.35">
      <c r="A1" s="255" t="s">
        <v>6</v>
      </c>
      <c r="B1" s="255"/>
      <c r="C1" s="255"/>
      <c r="D1" s="255"/>
      <c r="E1" s="255"/>
      <c r="F1" s="255"/>
      <c r="G1" s="255"/>
      <c r="AG1" t="s">
        <v>249</v>
      </c>
    </row>
    <row r="2" spans="1:60" ht="25" customHeight="1" x14ac:dyDescent="0.25">
      <c r="A2" s="136" t="s">
        <v>7</v>
      </c>
      <c r="B2" s="47" t="s">
        <v>43</v>
      </c>
      <c r="C2" s="256" t="s">
        <v>44</v>
      </c>
      <c r="D2" s="257"/>
      <c r="E2" s="257"/>
      <c r="F2" s="257"/>
      <c r="G2" s="258"/>
      <c r="AG2" t="s">
        <v>250</v>
      </c>
    </row>
    <row r="3" spans="1:60" ht="25" customHeight="1" x14ac:dyDescent="0.25">
      <c r="A3" s="136" t="s">
        <v>8</v>
      </c>
      <c r="B3" s="47" t="s">
        <v>54</v>
      </c>
      <c r="C3" s="256" t="s">
        <v>55</v>
      </c>
      <c r="D3" s="257"/>
      <c r="E3" s="257"/>
      <c r="F3" s="257"/>
      <c r="G3" s="258"/>
      <c r="AC3" s="117" t="s">
        <v>250</v>
      </c>
      <c r="AG3" t="s">
        <v>251</v>
      </c>
    </row>
    <row r="4" spans="1:60" ht="25" customHeight="1" x14ac:dyDescent="0.25">
      <c r="A4" s="137" t="s">
        <v>9</v>
      </c>
      <c r="B4" s="138" t="s">
        <v>74</v>
      </c>
      <c r="C4" s="259" t="s">
        <v>75</v>
      </c>
      <c r="D4" s="260"/>
      <c r="E4" s="260"/>
      <c r="F4" s="260"/>
      <c r="G4" s="261"/>
      <c r="AG4" t="s">
        <v>252</v>
      </c>
    </row>
    <row r="5" spans="1:60" x14ac:dyDescent="0.25">
      <c r="D5" s="10"/>
    </row>
    <row r="6" spans="1:60" ht="37.5" x14ac:dyDescent="0.25">
      <c r="A6" s="140" t="s">
        <v>253</v>
      </c>
      <c r="B6" s="142" t="s">
        <v>254</v>
      </c>
      <c r="C6" s="142" t="s">
        <v>255</v>
      </c>
      <c r="D6" s="141" t="s">
        <v>256</v>
      </c>
      <c r="E6" s="140" t="s">
        <v>257</v>
      </c>
      <c r="F6" s="139" t="s">
        <v>258</v>
      </c>
      <c r="G6" s="140" t="s">
        <v>30</v>
      </c>
      <c r="H6" s="143" t="s">
        <v>31</v>
      </c>
      <c r="I6" s="143" t="s">
        <v>259</v>
      </c>
      <c r="J6" s="143" t="s">
        <v>32</v>
      </c>
      <c r="K6" s="143" t="s">
        <v>260</v>
      </c>
      <c r="L6" s="143" t="s">
        <v>261</v>
      </c>
      <c r="M6" s="143" t="s">
        <v>262</v>
      </c>
      <c r="N6" s="143" t="s">
        <v>263</v>
      </c>
      <c r="O6" s="143" t="s">
        <v>264</v>
      </c>
      <c r="P6" s="143" t="s">
        <v>265</v>
      </c>
      <c r="Q6" s="143" t="s">
        <v>266</v>
      </c>
      <c r="R6" s="143" t="s">
        <v>267</v>
      </c>
      <c r="S6" s="143" t="s">
        <v>268</v>
      </c>
      <c r="T6" s="143" t="s">
        <v>269</v>
      </c>
      <c r="U6" s="143" t="s">
        <v>270</v>
      </c>
      <c r="V6" s="143" t="s">
        <v>271</v>
      </c>
      <c r="W6" s="143" t="s">
        <v>272</v>
      </c>
      <c r="X6" s="143" t="s">
        <v>273</v>
      </c>
      <c r="Y6" s="143" t="s">
        <v>274</v>
      </c>
    </row>
    <row r="7" spans="1:60" hidden="1" x14ac:dyDescent="0.25">
      <c r="A7" s="3"/>
      <c r="B7" s="4"/>
      <c r="C7" s="4"/>
      <c r="D7" s="6"/>
      <c r="E7" s="145"/>
      <c r="F7" s="146"/>
      <c r="G7" s="146"/>
      <c r="H7" s="146"/>
      <c r="I7" s="146"/>
      <c r="J7" s="146"/>
      <c r="K7" s="146"/>
      <c r="L7" s="146"/>
      <c r="M7" s="146"/>
      <c r="N7" s="145"/>
      <c r="O7" s="145"/>
      <c r="P7" s="145"/>
      <c r="Q7" s="145"/>
      <c r="R7" s="146"/>
      <c r="S7" s="146"/>
      <c r="T7" s="146"/>
      <c r="U7" s="146"/>
      <c r="V7" s="146"/>
      <c r="W7" s="146"/>
      <c r="X7" s="146"/>
      <c r="Y7" s="146"/>
    </row>
    <row r="8" spans="1:60" ht="13" x14ac:dyDescent="0.25">
      <c r="A8" s="159" t="s">
        <v>200</v>
      </c>
      <c r="B8" s="160" t="s">
        <v>166</v>
      </c>
      <c r="C8" s="180" t="s">
        <v>167</v>
      </c>
      <c r="D8" s="161"/>
      <c r="E8" s="162"/>
      <c r="F8" s="163"/>
      <c r="G8" s="163">
        <f>SUMIF(AG9:AG39,"&lt;&gt;NOR",G9:G39)</f>
        <v>0</v>
      </c>
      <c r="H8" s="163"/>
      <c r="I8" s="163">
        <f>SUM(I9:I39)</f>
        <v>0</v>
      </c>
      <c r="J8" s="163"/>
      <c r="K8" s="164">
        <f>SUM(K9:K39)</f>
        <v>0</v>
      </c>
      <c r="L8" s="158"/>
      <c r="M8" s="158">
        <f>SUM(M9:M39)</f>
        <v>0</v>
      </c>
      <c r="N8" s="157"/>
      <c r="O8" s="157">
        <f>SUM(O9:O39)</f>
        <v>0</v>
      </c>
      <c r="P8" s="157"/>
      <c r="Q8" s="157">
        <f>SUM(Q9:Q39)</f>
        <v>0</v>
      </c>
      <c r="R8" s="158"/>
      <c r="S8" s="158"/>
      <c r="T8" s="158"/>
      <c r="U8" s="158"/>
      <c r="V8" s="158">
        <f>SUM(V9:V39)</f>
        <v>0</v>
      </c>
      <c r="W8" s="158"/>
      <c r="X8" s="158"/>
      <c r="Y8" s="158"/>
      <c r="AG8" t="s">
        <v>275</v>
      </c>
    </row>
    <row r="9" spans="1:60" outlineLevel="1" x14ac:dyDescent="0.25">
      <c r="A9" s="173">
        <v>1</v>
      </c>
      <c r="B9" s="174" t="s">
        <v>2045</v>
      </c>
      <c r="C9" s="183" t="s">
        <v>2046</v>
      </c>
      <c r="D9" s="175" t="s">
        <v>2047</v>
      </c>
      <c r="E9" s="176">
        <v>1</v>
      </c>
      <c r="F9" s="177">
        <f>H9+J9</f>
        <v>0</v>
      </c>
      <c r="G9" s="177">
        <f>ROUND(E9*F9,2)</f>
        <v>0</v>
      </c>
      <c r="H9" s="178"/>
      <c r="I9" s="177">
        <f>ROUND(E9*H9,2)</f>
        <v>0</v>
      </c>
      <c r="J9" s="178"/>
      <c r="K9" s="179">
        <f>ROUND(E9*J9,2)</f>
        <v>0</v>
      </c>
      <c r="L9" s="154">
        <v>21</v>
      </c>
      <c r="M9" s="154">
        <f>G9*(1+L9/100)</f>
        <v>0</v>
      </c>
      <c r="N9" s="153">
        <v>0</v>
      </c>
      <c r="O9" s="153">
        <f>ROUND(E9*N9,2)</f>
        <v>0</v>
      </c>
      <c r="P9" s="153">
        <v>0</v>
      </c>
      <c r="Q9" s="153">
        <f>ROUND(E9*P9,2)</f>
        <v>0</v>
      </c>
      <c r="R9" s="154"/>
      <c r="S9" s="154" t="s">
        <v>279</v>
      </c>
      <c r="T9" s="154" t="s">
        <v>280</v>
      </c>
      <c r="U9" s="154">
        <v>0</v>
      </c>
      <c r="V9" s="154">
        <f>ROUND(E9*U9,2)</f>
        <v>0</v>
      </c>
      <c r="W9" s="154"/>
      <c r="X9" s="154" t="s">
        <v>281</v>
      </c>
      <c r="Y9" s="154" t="s">
        <v>282</v>
      </c>
      <c r="Z9" s="144"/>
      <c r="AA9" s="144"/>
      <c r="AB9" s="144"/>
      <c r="AC9" s="144"/>
      <c r="AD9" s="144"/>
      <c r="AE9" s="144"/>
      <c r="AF9" s="144"/>
      <c r="AG9" s="144" t="s">
        <v>283</v>
      </c>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row>
    <row r="10" spans="1:60" outlineLevel="1" x14ac:dyDescent="0.25">
      <c r="A10" s="173">
        <v>2</v>
      </c>
      <c r="B10" s="174" t="s">
        <v>2048</v>
      </c>
      <c r="C10" s="183" t="s">
        <v>2049</v>
      </c>
      <c r="D10" s="175" t="s">
        <v>355</v>
      </c>
      <c r="E10" s="176">
        <v>12</v>
      </c>
      <c r="F10" s="177">
        <f>H10+J10</f>
        <v>0</v>
      </c>
      <c r="G10" s="177">
        <f>ROUND(E10*F10,2)</f>
        <v>0</v>
      </c>
      <c r="H10" s="178"/>
      <c r="I10" s="177">
        <f>ROUND(E10*H10,2)</f>
        <v>0</v>
      </c>
      <c r="J10" s="178"/>
      <c r="K10" s="179">
        <f>ROUND(E10*J10,2)</f>
        <v>0</v>
      </c>
      <c r="L10" s="154">
        <v>21</v>
      </c>
      <c r="M10" s="154">
        <f>G10*(1+L10/100)</f>
        <v>0</v>
      </c>
      <c r="N10" s="153">
        <v>0</v>
      </c>
      <c r="O10" s="153">
        <f>ROUND(E10*N10,2)</f>
        <v>0</v>
      </c>
      <c r="P10" s="153">
        <v>0</v>
      </c>
      <c r="Q10" s="153">
        <f>ROUND(E10*P10,2)</f>
        <v>0</v>
      </c>
      <c r="R10" s="154"/>
      <c r="S10" s="154" t="s">
        <v>279</v>
      </c>
      <c r="T10" s="154" t="s">
        <v>280</v>
      </c>
      <c r="U10" s="154">
        <v>0</v>
      </c>
      <c r="V10" s="154">
        <f>ROUND(E10*U10,2)</f>
        <v>0</v>
      </c>
      <c r="W10" s="154"/>
      <c r="X10" s="154" t="s">
        <v>281</v>
      </c>
      <c r="Y10" s="154" t="s">
        <v>282</v>
      </c>
      <c r="Z10" s="144"/>
      <c r="AA10" s="144"/>
      <c r="AB10" s="144"/>
      <c r="AC10" s="144"/>
      <c r="AD10" s="144"/>
      <c r="AE10" s="144"/>
      <c r="AF10" s="144"/>
      <c r="AG10" s="144" t="s">
        <v>283</v>
      </c>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row>
    <row r="11" spans="1:60" outlineLevel="1" x14ac:dyDescent="0.25">
      <c r="A11" s="173">
        <v>3</v>
      </c>
      <c r="B11" s="174" t="s">
        <v>2050</v>
      </c>
      <c r="C11" s="183" t="s">
        <v>2051</v>
      </c>
      <c r="D11" s="175" t="s">
        <v>355</v>
      </c>
      <c r="E11" s="176">
        <v>12</v>
      </c>
      <c r="F11" s="177">
        <f>H11+J11</f>
        <v>0</v>
      </c>
      <c r="G11" s="177">
        <f>ROUND(E11*F11,2)</f>
        <v>0</v>
      </c>
      <c r="H11" s="178"/>
      <c r="I11" s="177">
        <f>ROUND(E11*H11,2)</f>
        <v>0</v>
      </c>
      <c r="J11" s="178"/>
      <c r="K11" s="179">
        <f>ROUND(E11*J11,2)</f>
        <v>0</v>
      </c>
      <c r="L11" s="154">
        <v>21</v>
      </c>
      <c r="M11" s="154">
        <f>G11*(1+L11/100)</f>
        <v>0</v>
      </c>
      <c r="N11" s="153">
        <v>0</v>
      </c>
      <c r="O11" s="153">
        <f>ROUND(E11*N11,2)</f>
        <v>0</v>
      </c>
      <c r="P11" s="153">
        <v>0</v>
      </c>
      <c r="Q11" s="153">
        <f>ROUND(E11*P11,2)</f>
        <v>0</v>
      </c>
      <c r="R11" s="154"/>
      <c r="S11" s="154" t="s">
        <v>279</v>
      </c>
      <c r="T11" s="154" t="s">
        <v>280</v>
      </c>
      <c r="U11" s="154">
        <v>0</v>
      </c>
      <c r="V11" s="154">
        <f>ROUND(E11*U11,2)</f>
        <v>0</v>
      </c>
      <c r="W11" s="154"/>
      <c r="X11" s="154" t="s">
        <v>281</v>
      </c>
      <c r="Y11" s="154" t="s">
        <v>282</v>
      </c>
      <c r="Z11" s="144"/>
      <c r="AA11" s="144"/>
      <c r="AB11" s="144"/>
      <c r="AC11" s="144"/>
      <c r="AD11" s="144"/>
      <c r="AE11" s="144"/>
      <c r="AF11" s="144"/>
      <c r="AG11" s="144" t="s">
        <v>283</v>
      </c>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row>
    <row r="12" spans="1:60" outlineLevel="1" x14ac:dyDescent="0.25">
      <c r="A12" s="166">
        <v>4</v>
      </c>
      <c r="B12" s="167" t="s">
        <v>2052</v>
      </c>
      <c r="C12" s="181" t="s">
        <v>2053</v>
      </c>
      <c r="D12" s="168" t="s">
        <v>340</v>
      </c>
      <c r="E12" s="169">
        <v>6</v>
      </c>
      <c r="F12" s="170">
        <f>H12+J12</f>
        <v>0</v>
      </c>
      <c r="G12" s="170">
        <f>ROUND(E12*F12,2)</f>
        <v>0</v>
      </c>
      <c r="H12" s="171"/>
      <c r="I12" s="170">
        <f>ROUND(E12*H12,2)</f>
        <v>0</v>
      </c>
      <c r="J12" s="171"/>
      <c r="K12" s="172">
        <f>ROUND(E12*J12,2)</f>
        <v>0</v>
      </c>
      <c r="L12" s="154">
        <v>21</v>
      </c>
      <c r="M12" s="154">
        <f>G12*(1+L12/100)</f>
        <v>0</v>
      </c>
      <c r="N12" s="153">
        <v>0</v>
      </c>
      <c r="O12" s="153">
        <f>ROUND(E12*N12,2)</f>
        <v>0</v>
      </c>
      <c r="P12" s="153">
        <v>0</v>
      </c>
      <c r="Q12" s="153">
        <f>ROUND(E12*P12,2)</f>
        <v>0</v>
      </c>
      <c r="R12" s="154"/>
      <c r="S12" s="154" t="s">
        <v>279</v>
      </c>
      <c r="T12" s="154" t="s">
        <v>280</v>
      </c>
      <c r="U12" s="154">
        <v>0</v>
      </c>
      <c r="V12" s="154">
        <f>ROUND(E12*U12,2)</f>
        <v>0</v>
      </c>
      <c r="W12" s="154"/>
      <c r="X12" s="154" t="s">
        <v>281</v>
      </c>
      <c r="Y12" s="154" t="s">
        <v>282</v>
      </c>
      <c r="Z12" s="144"/>
      <c r="AA12" s="144"/>
      <c r="AB12" s="144"/>
      <c r="AC12" s="144"/>
      <c r="AD12" s="144"/>
      <c r="AE12" s="144"/>
      <c r="AF12" s="144"/>
      <c r="AG12" s="144" t="s">
        <v>283</v>
      </c>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row>
    <row r="13" spans="1:60" outlineLevel="2" x14ac:dyDescent="0.25">
      <c r="A13" s="151"/>
      <c r="B13" s="152"/>
      <c r="C13" s="182" t="s">
        <v>2054</v>
      </c>
      <c r="D13" s="155"/>
      <c r="E13" s="156">
        <v>6</v>
      </c>
      <c r="F13" s="154"/>
      <c r="G13" s="154"/>
      <c r="H13" s="154"/>
      <c r="I13" s="154"/>
      <c r="J13" s="154"/>
      <c r="K13" s="154"/>
      <c r="L13" s="154"/>
      <c r="M13" s="154"/>
      <c r="N13" s="153"/>
      <c r="O13" s="153"/>
      <c r="P13" s="153"/>
      <c r="Q13" s="153"/>
      <c r="R13" s="154"/>
      <c r="S13" s="154"/>
      <c r="T13" s="154"/>
      <c r="U13" s="154"/>
      <c r="V13" s="154"/>
      <c r="W13" s="154"/>
      <c r="X13" s="154"/>
      <c r="Y13" s="154"/>
      <c r="Z13" s="144"/>
      <c r="AA13" s="144"/>
      <c r="AB13" s="144"/>
      <c r="AC13" s="144"/>
      <c r="AD13" s="144"/>
      <c r="AE13" s="144"/>
      <c r="AF13" s="144"/>
      <c r="AG13" s="144" t="s">
        <v>285</v>
      </c>
      <c r="AH13" s="144">
        <v>0</v>
      </c>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row>
    <row r="14" spans="1:60" outlineLevel="1" x14ac:dyDescent="0.25">
      <c r="A14" s="166">
        <v>5</v>
      </c>
      <c r="B14" s="167" t="s">
        <v>2055</v>
      </c>
      <c r="C14" s="181" t="s">
        <v>2056</v>
      </c>
      <c r="D14" s="168" t="s">
        <v>278</v>
      </c>
      <c r="E14" s="169">
        <v>10.8</v>
      </c>
      <c r="F14" s="170">
        <f>H14+J14</f>
        <v>0</v>
      </c>
      <c r="G14" s="170">
        <f>ROUND(E14*F14,2)</f>
        <v>0</v>
      </c>
      <c r="H14" s="171"/>
      <c r="I14" s="170">
        <f>ROUND(E14*H14,2)</f>
        <v>0</v>
      </c>
      <c r="J14" s="171"/>
      <c r="K14" s="172">
        <f>ROUND(E14*J14,2)</f>
        <v>0</v>
      </c>
      <c r="L14" s="154">
        <v>21</v>
      </c>
      <c r="M14" s="154">
        <f>G14*(1+L14/100)</f>
        <v>0</v>
      </c>
      <c r="N14" s="153">
        <v>0</v>
      </c>
      <c r="O14" s="153">
        <f>ROUND(E14*N14,2)</f>
        <v>0</v>
      </c>
      <c r="P14" s="153">
        <v>0</v>
      </c>
      <c r="Q14" s="153">
        <f>ROUND(E14*P14,2)</f>
        <v>0</v>
      </c>
      <c r="R14" s="154"/>
      <c r="S14" s="154" t="s">
        <v>279</v>
      </c>
      <c r="T14" s="154" t="s">
        <v>280</v>
      </c>
      <c r="U14" s="154">
        <v>0</v>
      </c>
      <c r="V14" s="154">
        <f>ROUND(E14*U14,2)</f>
        <v>0</v>
      </c>
      <c r="W14" s="154"/>
      <c r="X14" s="154" t="s">
        <v>281</v>
      </c>
      <c r="Y14" s="154" t="s">
        <v>282</v>
      </c>
      <c r="Z14" s="144"/>
      <c r="AA14" s="144"/>
      <c r="AB14" s="144"/>
      <c r="AC14" s="144"/>
      <c r="AD14" s="144"/>
      <c r="AE14" s="144"/>
      <c r="AF14" s="144"/>
      <c r="AG14" s="144" t="s">
        <v>283</v>
      </c>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row>
    <row r="15" spans="1:60" outlineLevel="2" x14ac:dyDescent="0.25">
      <c r="A15" s="151"/>
      <c r="B15" s="152"/>
      <c r="C15" s="182" t="s">
        <v>2057</v>
      </c>
      <c r="D15" s="155"/>
      <c r="E15" s="156">
        <v>10.8</v>
      </c>
      <c r="F15" s="154"/>
      <c r="G15" s="154"/>
      <c r="H15" s="154"/>
      <c r="I15" s="154"/>
      <c r="J15" s="154"/>
      <c r="K15" s="154"/>
      <c r="L15" s="154"/>
      <c r="M15" s="154"/>
      <c r="N15" s="153"/>
      <c r="O15" s="153"/>
      <c r="P15" s="153"/>
      <c r="Q15" s="153"/>
      <c r="R15" s="154"/>
      <c r="S15" s="154"/>
      <c r="T15" s="154"/>
      <c r="U15" s="154"/>
      <c r="V15" s="154"/>
      <c r="W15" s="154"/>
      <c r="X15" s="154"/>
      <c r="Y15" s="154"/>
      <c r="Z15" s="144"/>
      <c r="AA15" s="144"/>
      <c r="AB15" s="144"/>
      <c r="AC15" s="144"/>
      <c r="AD15" s="144"/>
      <c r="AE15" s="144"/>
      <c r="AF15" s="144"/>
      <c r="AG15" s="144" t="s">
        <v>285</v>
      </c>
      <c r="AH15" s="144">
        <v>0</v>
      </c>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row>
    <row r="16" spans="1:60" outlineLevel="1" x14ac:dyDescent="0.25">
      <c r="A16" s="166">
        <v>6</v>
      </c>
      <c r="B16" s="167" t="s">
        <v>2058</v>
      </c>
      <c r="C16" s="181" t="s">
        <v>2059</v>
      </c>
      <c r="D16" s="168" t="s">
        <v>278</v>
      </c>
      <c r="E16" s="169">
        <v>14.4</v>
      </c>
      <c r="F16" s="170">
        <f>H16+J16</f>
        <v>0</v>
      </c>
      <c r="G16" s="170">
        <f>ROUND(E16*F16,2)</f>
        <v>0</v>
      </c>
      <c r="H16" s="171"/>
      <c r="I16" s="170">
        <f>ROUND(E16*H16,2)</f>
        <v>0</v>
      </c>
      <c r="J16" s="171"/>
      <c r="K16" s="172">
        <f>ROUND(E16*J16,2)</f>
        <v>0</v>
      </c>
      <c r="L16" s="154">
        <v>21</v>
      </c>
      <c r="M16" s="154">
        <f>G16*(1+L16/100)</f>
        <v>0</v>
      </c>
      <c r="N16" s="153">
        <v>0</v>
      </c>
      <c r="O16" s="153">
        <f>ROUND(E16*N16,2)</f>
        <v>0</v>
      </c>
      <c r="P16" s="153">
        <v>0</v>
      </c>
      <c r="Q16" s="153">
        <f>ROUND(E16*P16,2)</f>
        <v>0</v>
      </c>
      <c r="R16" s="154"/>
      <c r="S16" s="154" t="s">
        <v>279</v>
      </c>
      <c r="T16" s="154" t="s">
        <v>280</v>
      </c>
      <c r="U16" s="154">
        <v>0</v>
      </c>
      <c r="V16" s="154">
        <f>ROUND(E16*U16,2)</f>
        <v>0</v>
      </c>
      <c r="W16" s="154"/>
      <c r="X16" s="154" t="s">
        <v>281</v>
      </c>
      <c r="Y16" s="154" t="s">
        <v>282</v>
      </c>
      <c r="Z16" s="144"/>
      <c r="AA16" s="144"/>
      <c r="AB16" s="144"/>
      <c r="AC16" s="144"/>
      <c r="AD16" s="144"/>
      <c r="AE16" s="144"/>
      <c r="AF16" s="144"/>
      <c r="AG16" s="144" t="s">
        <v>283</v>
      </c>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row>
    <row r="17" spans="1:60" outlineLevel="2" x14ac:dyDescent="0.25">
      <c r="A17" s="151"/>
      <c r="B17" s="152"/>
      <c r="C17" s="182" t="s">
        <v>2060</v>
      </c>
      <c r="D17" s="155"/>
      <c r="E17" s="156">
        <v>14.4</v>
      </c>
      <c r="F17" s="154"/>
      <c r="G17" s="154"/>
      <c r="H17" s="154"/>
      <c r="I17" s="154"/>
      <c r="J17" s="154"/>
      <c r="K17" s="154"/>
      <c r="L17" s="154"/>
      <c r="M17" s="154"/>
      <c r="N17" s="153"/>
      <c r="O17" s="153"/>
      <c r="P17" s="153"/>
      <c r="Q17" s="153"/>
      <c r="R17" s="154"/>
      <c r="S17" s="154"/>
      <c r="T17" s="154"/>
      <c r="U17" s="154"/>
      <c r="V17" s="154"/>
      <c r="W17" s="154"/>
      <c r="X17" s="154"/>
      <c r="Y17" s="154"/>
      <c r="Z17" s="144"/>
      <c r="AA17" s="144"/>
      <c r="AB17" s="144"/>
      <c r="AC17" s="144"/>
      <c r="AD17" s="144"/>
      <c r="AE17" s="144"/>
      <c r="AF17" s="144"/>
      <c r="AG17" s="144" t="s">
        <v>285</v>
      </c>
      <c r="AH17" s="144">
        <v>0</v>
      </c>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row>
    <row r="18" spans="1:60" outlineLevel="1" x14ac:dyDescent="0.25">
      <c r="A18" s="173">
        <v>7</v>
      </c>
      <c r="B18" s="174" t="s">
        <v>2061</v>
      </c>
      <c r="C18" s="183" t="s">
        <v>2062</v>
      </c>
      <c r="D18" s="175" t="s">
        <v>278</v>
      </c>
      <c r="E18" s="176">
        <v>14.4</v>
      </c>
      <c r="F18" s="177">
        <f>H18+J18</f>
        <v>0</v>
      </c>
      <c r="G18" s="177">
        <f>ROUND(E18*F18,2)</f>
        <v>0</v>
      </c>
      <c r="H18" s="178"/>
      <c r="I18" s="177">
        <f>ROUND(E18*H18,2)</f>
        <v>0</v>
      </c>
      <c r="J18" s="178"/>
      <c r="K18" s="179">
        <f>ROUND(E18*J18,2)</f>
        <v>0</v>
      </c>
      <c r="L18" s="154">
        <v>21</v>
      </c>
      <c r="M18" s="154">
        <f>G18*(1+L18/100)</f>
        <v>0</v>
      </c>
      <c r="N18" s="153">
        <v>0</v>
      </c>
      <c r="O18" s="153">
        <f>ROUND(E18*N18,2)</f>
        <v>0</v>
      </c>
      <c r="P18" s="153">
        <v>0</v>
      </c>
      <c r="Q18" s="153">
        <f>ROUND(E18*P18,2)</f>
        <v>0</v>
      </c>
      <c r="R18" s="154"/>
      <c r="S18" s="154" t="s">
        <v>279</v>
      </c>
      <c r="T18" s="154" t="s">
        <v>280</v>
      </c>
      <c r="U18" s="154">
        <v>0</v>
      </c>
      <c r="V18" s="154">
        <f>ROUND(E18*U18,2)</f>
        <v>0</v>
      </c>
      <c r="W18" s="154"/>
      <c r="X18" s="154" t="s">
        <v>281</v>
      </c>
      <c r="Y18" s="154" t="s">
        <v>282</v>
      </c>
      <c r="Z18" s="144"/>
      <c r="AA18" s="144"/>
      <c r="AB18" s="144"/>
      <c r="AC18" s="144"/>
      <c r="AD18" s="144"/>
      <c r="AE18" s="144"/>
      <c r="AF18" s="144"/>
      <c r="AG18" s="144" t="s">
        <v>283</v>
      </c>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row>
    <row r="19" spans="1:60" outlineLevel="1" x14ac:dyDescent="0.25">
      <c r="A19" s="166">
        <v>8</v>
      </c>
      <c r="B19" s="167" t="s">
        <v>2063</v>
      </c>
      <c r="C19" s="181" t="s">
        <v>2064</v>
      </c>
      <c r="D19" s="168" t="s">
        <v>278</v>
      </c>
      <c r="E19" s="169">
        <v>2.4</v>
      </c>
      <c r="F19" s="170">
        <f>H19+J19</f>
        <v>0</v>
      </c>
      <c r="G19" s="170">
        <f>ROUND(E19*F19,2)</f>
        <v>0</v>
      </c>
      <c r="H19" s="171"/>
      <c r="I19" s="170">
        <f>ROUND(E19*H19,2)</f>
        <v>0</v>
      </c>
      <c r="J19" s="171"/>
      <c r="K19" s="172">
        <f>ROUND(E19*J19,2)</f>
        <v>0</v>
      </c>
      <c r="L19" s="154">
        <v>21</v>
      </c>
      <c r="M19" s="154">
        <f>G19*(1+L19/100)</f>
        <v>0</v>
      </c>
      <c r="N19" s="153">
        <v>0</v>
      </c>
      <c r="O19" s="153">
        <f>ROUND(E19*N19,2)</f>
        <v>0</v>
      </c>
      <c r="P19" s="153">
        <v>0</v>
      </c>
      <c r="Q19" s="153">
        <f>ROUND(E19*P19,2)</f>
        <v>0</v>
      </c>
      <c r="R19" s="154"/>
      <c r="S19" s="154" t="s">
        <v>279</v>
      </c>
      <c r="T19" s="154" t="s">
        <v>280</v>
      </c>
      <c r="U19" s="154">
        <v>0</v>
      </c>
      <c r="V19" s="154">
        <f>ROUND(E19*U19,2)</f>
        <v>0</v>
      </c>
      <c r="W19" s="154"/>
      <c r="X19" s="154" t="s">
        <v>281</v>
      </c>
      <c r="Y19" s="154" t="s">
        <v>282</v>
      </c>
      <c r="Z19" s="144"/>
      <c r="AA19" s="144"/>
      <c r="AB19" s="144"/>
      <c r="AC19" s="144"/>
      <c r="AD19" s="144"/>
      <c r="AE19" s="144"/>
      <c r="AF19" s="144"/>
      <c r="AG19" s="144" t="s">
        <v>283</v>
      </c>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row>
    <row r="20" spans="1:60" outlineLevel="2" x14ac:dyDescent="0.25">
      <c r="A20" s="151"/>
      <c r="B20" s="152"/>
      <c r="C20" s="182" t="s">
        <v>2065</v>
      </c>
      <c r="D20" s="155"/>
      <c r="E20" s="156">
        <v>2.4</v>
      </c>
      <c r="F20" s="154"/>
      <c r="G20" s="154"/>
      <c r="H20" s="154"/>
      <c r="I20" s="154"/>
      <c r="J20" s="154"/>
      <c r="K20" s="154"/>
      <c r="L20" s="154"/>
      <c r="M20" s="154"/>
      <c r="N20" s="153"/>
      <c r="O20" s="153"/>
      <c r="P20" s="153"/>
      <c r="Q20" s="153"/>
      <c r="R20" s="154"/>
      <c r="S20" s="154"/>
      <c r="T20" s="154"/>
      <c r="U20" s="154"/>
      <c r="V20" s="154"/>
      <c r="W20" s="154"/>
      <c r="X20" s="154"/>
      <c r="Y20" s="154"/>
      <c r="Z20" s="144"/>
      <c r="AA20" s="144"/>
      <c r="AB20" s="144"/>
      <c r="AC20" s="144"/>
      <c r="AD20" s="144"/>
      <c r="AE20" s="144"/>
      <c r="AF20" s="144"/>
      <c r="AG20" s="144" t="s">
        <v>285</v>
      </c>
      <c r="AH20" s="144">
        <v>0</v>
      </c>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row>
    <row r="21" spans="1:60" outlineLevel="1" x14ac:dyDescent="0.25">
      <c r="A21" s="166">
        <v>9</v>
      </c>
      <c r="B21" s="167" t="s">
        <v>2066</v>
      </c>
      <c r="C21" s="181" t="s">
        <v>2067</v>
      </c>
      <c r="D21" s="168" t="s">
        <v>278</v>
      </c>
      <c r="E21" s="169">
        <v>20.67</v>
      </c>
      <c r="F21" s="170">
        <f>H21+J21</f>
        <v>0</v>
      </c>
      <c r="G21" s="170">
        <f>ROUND(E21*F21,2)</f>
        <v>0</v>
      </c>
      <c r="H21" s="171"/>
      <c r="I21" s="170">
        <f>ROUND(E21*H21,2)</f>
        <v>0</v>
      </c>
      <c r="J21" s="171"/>
      <c r="K21" s="172">
        <f>ROUND(E21*J21,2)</f>
        <v>0</v>
      </c>
      <c r="L21" s="154">
        <v>21</v>
      </c>
      <c r="M21" s="154">
        <f>G21*(1+L21/100)</f>
        <v>0</v>
      </c>
      <c r="N21" s="153">
        <v>0</v>
      </c>
      <c r="O21" s="153">
        <f>ROUND(E21*N21,2)</f>
        <v>0</v>
      </c>
      <c r="P21" s="153">
        <v>0</v>
      </c>
      <c r="Q21" s="153">
        <f>ROUND(E21*P21,2)</f>
        <v>0</v>
      </c>
      <c r="R21" s="154"/>
      <c r="S21" s="154" t="s">
        <v>279</v>
      </c>
      <c r="T21" s="154" t="s">
        <v>280</v>
      </c>
      <c r="U21" s="154">
        <v>0</v>
      </c>
      <c r="V21" s="154">
        <f>ROUND(E21*U21,2)</f>
        <v>0</v>
      </c>
      <c r="W21" s="154"/>
      <c r="X21" s="154" t="s">
        <v>281</v>
      </c>
      <c r="Y21" s="154" t="s">
        <v>282</v>
      </c>
      <c r="Z21" s="144"/>
      <c r="AA21" s="144"/>
      <c r="AB21" s="144"/>
      <c r="AC21" s="144"/>
      <c r="AD21" s="144"/>
      <c r="AE21" s="144"/>
      <c r="AF21" s="144"/>
      <c r="AG21" s="144" t="s">
        <v>283</v>
      </c>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row>
    <row r="22" spans="1:60" outlineLevel="2" x14ac:dyDescent="0.25">
      <c r="A22" s="151"/>
      <c r="B22" s="152"/>
      <c r="C22" s="182" t="s">
        <v>2068</v>
      </c>
      <c r="D22" s="155"/>
      <c r="E22" s="156">
        <v>13.2</v>
      </c>
      <c r="F22" s="154"/>
      <c r="G22" s="154"/>
      <c r="H22" s="154"/>
      <c r="I22" s="154"/>
      <c r="J22" s="154"/>
      <c r="K22" s="154"/>
      <c r="L22" s="154"/>
      <c r="M22" s="154"/>
      <c r="N22" s="153"/>
      <c r="O22" s="153"/>
      <c r="P22" s="153"/>
      <c r="Q22" s="153"/>
      <c r="R22" s="154"/>
      <c r="S22" s="154"/>
      <c r="T22" s="154"/>
      <c r="U22" s="154"/>
      <c r="V22" s="154"/>
      <c r="W22" s="154"/>
      <c r="X22" s="154"/>
      <c r="Y22" s="154"/>
      <c r="Z22" s="144"/>
      <c r="AA22" s="144"/>
      <c r="AB22" s="144"/>
      <c r="AC22" s="144"/>
      <c r="AD22" s="144"/>
      <c r="AE22" s="144"/>
      <c r="AF22" s="144"/>
      <c r="AG22" s="144" t="s">
        <v>285</v>
      </c>
      <c r="AH22" s="144">
        <v>0</v>
      </c>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row>
    <row r="23" spans="1:60" outlineLevel="3" x14ac:dyDescent="0.25">
      <c r="A23" s="151"/>
      <c r="B23" s="152"/>
      <c r="C23" s="182" t="s">
        <v>2069</v>
      </c>
      <c r="D23" s="155"/>
      <c r="E23" s="156">
        <v>7.47</v>
      </c>
      <c r="F23" s="154"/>
      <c r="G23" s="154"/>
      <c r="H23" s="154"/>
      <c r="I23" s="154"/>
      <c r="J23" s="154"/>
      <c r="K23" s="154"/>
      <c r="L23" s="154"/>
      <c r="M23" s="154"/>
      <c r="N23" s="153"/>
      <c r="O23" s="153"/>
      <c r="P23" s="153"/>
      <c r="Q23" s="153"/>
      <c r="R23" s="154"/>
      <c r="S23" s="154"/>
      <c r="T23" s="154"/>
      <c r="U23" s="154"/>
      <c r="V23" s="154"/>
      <c r="W23" s="154"/>
      <c r="X23" s="154"/>
      <c r="Y23" s="154"/>
      <c r="Z23" s="144"/>
      <c r="AA23" s="144"/>
      <c r="AB23" s="144"/>
      <c r="AC23" s="144"/>
      <c r="AD23" s="144"/>
      <c r="AE23" s="144"/>
      <c r="AF23" s="144"/>
      <c r="AG23" s="144" t="s">
        <v>285</v>
      </c>
      <c r="AH23" s="144">
        <v>0</v>
      </c>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row>
    <row r="24" spans="1:60" outlineLevel="1" x14ac:dyDescent="0.25">
      <c r="A24" s="173">
        <v>10</v>
      </c>
      <c r="B24" s="174" t="s">
        <v>2070</v>
      </c>
      <c r="C24" s="183" t="s">
        <v>2071</v>
      </c>
      <c r="D24" s="175" t="s">
        <v>278</v>
      </c>
      <c r="E24" s="176">
        <v>20.67</v>
      </c>
      <c r="F24" s="177">
        <f>H24+J24</f>
        <v>0</v>
      </c>
      <c r="G24" s="177">
        <f>ROUND(E24*F24,2)</f>
        <v>0</v>
      </c>
      <c r="H24" s="178"/>
      <c r="I24" s="177">
        <f>ROUND(E24*H24,2)</f>
        <v>0</v>
      </c>
      <c r="J24" s="178"/>
      <c r="K24" s="179">
        <f>ROUND(E24*J24,2)</f>
        <v>0</v>
      </c>
      <c r="L24" s="154">
        <v>21</v>
      </c>
      <c r="M24" s="154">
        <f>G24*(1+L24/100)</f>
        <v>0</v>
      </c>
      <c r="N24" s="153">
        <v>0</v>
      </c>
      <c r="O24" s="153">
        <f>ROUND(E24*N24,2)</f>
        <v>0</v>
      </c>
      <c r="P24" s="153">
        <v>0</v>
      </c>
      <c r="Q24" s="153">
        <f>ROUND(E24*P24,2)</f>
        <v>0</v>
      </c>
      <c r="R24" s="154"/>
      <c r="S24" s="154" t="s">
        <v>279</v>
      </c>
      <c r="T24" s="154" t="s">
        <v>280</v>
      </c>
      <c r="U24" s="154">
        <v>0</v>
      </c>
      <c r="V24" s="154">
        <f>ROUND(E24*U24,2)</f>
        <v>0</v>
      </c>
      <c r="W24" s="154"/>
      <c r="X24" s="154" t="s">
        <v>281</v>
      </c>
      <c r="Y24" s="154" t="s">
        <v>282</v>
      </c>
      <c r="Z24" s="144"/>
      <c r="AA24" s="144"/>
      <c r="AB24" s="144"/>
      <c r="AC24" s="144"/>
      <c r="AD24" s="144"/>
      <c r="AE24" s="144"/>
      <c r="AF24" s="144"/>
      <c r="AG24" s="144" t="s">
        <v>283</v>
      </c>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row>
    <row r="25" spans="1:60" outlineLevel="1" x14ac:dyDescent="0.25">
      <c r="A25" s="166">
        <v>11</v>
      </c>
      <c r="B25" s="167" t="s">
        <v>300</v>
      </c>
      <c r="C25" s="181" t="s">
        <v>301</v>
      </c>
      <c r="D25" s="168" t="s">
        <v>278</v>
      </c>
      <c r="E25" s="169">
        <v>35.07</v>
      </c>
      <c r="F25" s="170">
        <f>H25+J25</f>
        <v>0</v>
      </c>
      <c r="G25" s="170">
        <f>ROUND(E25*F25,2)</f>
        <v>0</v>
      </c>
      <c r="H25" s="171"/>
      <c r="I25" s="170">
        <f>ROUND(E25*H25,2)</f>
        <v>0</v>
      </c>
      <c r="J25" s="171"/>
      <c r="K25" s="172">
        <f>ROUND(E25*J25,2)</f>
        <v>0</v>
      </c>
      <c r="L25" s="154">
        <v>21</v>
      </c>
      <c r="M25" s="154">
        <f>G25*(1+L25/100)</f>
        <v>0</v>
      </c>
      <c r="N25" s="153">
        <v>0</v>
      </c>
      <c r="O25" s="153">
        <f>ROUND(E25*N25,2)</f>
        <v>0</v>
      </c>
      <c r="P25" s="153">
        <v>0</v>
      </c>
      <c r="Q25" s="153">
        <f>ROUND(E25*P25,2)</f>
        <v>0</v>
      </c>
      <c r="R25" s="154"/>
      <c r="S25" s="154" t="s">
        <v>279</v>
      </c>
      <c r="T25" s="154" t="s">
        <v>280</v>
      </c>
      <c r="U25" s="154">
        <v>0</v>
      </c>
      <c r="V25" s="154">
        <f>ROUND(E25*U25,2)</f>
        <v>0</v>
      </c>
      <c r="W25" s="154"/>
      <c r="X25" s="154" t="s">
        <v>281</v>
      </c>
      <c r="Y25" s="154" t="s">
        <v>282</v>
      </c>
      <c r="Z25" s="144"/>
      <c r="AA25" s="144"/>
      <c r="AB25" s="144"/>
      <c r="AC25" s="144"/>
      <c r="AD25" s="144"/>
      <c r="AE25" s="144"/>
      <c r="AF25" s="144"/>
      <c r="AG25" s="144" t="s">
        <v>283</v>
      </c>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row>
    <row r="26" spans="1:60" outlineLevel="2" x14ac:dyDescent="0.25">
      <c r="A26" s="151"/>
      <c r="B26" s="152"/>
      <c r="C26" s="182" t="s">
        <v>2072</v>
      </c>
      <c r="D26" s="155"/>
      <c r="E26" s="156">
        <v>35.07</v>
      </c>
      <c r="F26" s="154"/>
      <c r="G26" s="154"/>
      <c r="H26" s="154"/>
      <c r="I26" s="154"/>
      <c r="J26" s="154"/>
      <c r="K26" s="154"/>
      <c r="L26" s="154"/>
      <c r="M26" s="154"/>
      <c r="N26" s="153"/>
      <c r="O26" s="153"/>
      <c r="P26" s="153"/>
      <c r="Q26" s="153"/>
      <c r="R26" s="154"/>
      <c r="S26" s="154"/>
      <c r="T26" s="154"/>
      <c r="U26" s="154"/>
      <c r="V26" s="154"/>
      <c r="W26" s="154"/>
      <c r="X26" s="154"/>
      <c r="Y26" s="154"/>
      <c r="Z26" s="144"/>
      <c r="AA26" s="144"/>
      <c r="AB26" s="144"/>
      <c r="AC26" s="144"/>
      <c r="AD26" s="144"/>
      <c r="AE26" s="144"/>
      <c r="AF26" s="144"/>
      <c r="AG26" s="144" t="s">
        <v>285</v>
      </c>
      <c r="AH26" s="144">
        <v>0</v>
      </c>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row>
    <row r="27" spans="1:60" outlineLevel="1" x14ac:dyDescent="0.25">
      <c r="A27" s="166">
        <v>12</v>
      </c>
      <c r="B27" s="167" t="s">
        <v>303</v>
      </c>
      <c r="C27" s="181" t="s">
        <v>304</v>
      </c>
      <c r="D27" s="168" t="s">
        <v>278</v>
      </c>
      <c r="E27" s="169">
        <v>27.07</v>
      </c>
      <c r="F27" s="170">
        <f>H27+J27</f>
        <v>0</v>
      </c>
      <c r="G27" s="170">
        <f>ROUND(E27*F27,2)</f>
        <v>0</v>
      </c>
      <c r="H27" s="171"/>
      <c r="I27" s="170">
        <f>ROUND(E27*H27,2)</f>
        <v>0</v>
      </c>
      <c r="J27" s="171"/>
      <c r="K27" s="172">
        <f>ROUND(E27*J27,2)</f>
        <v>0</v>
      </c>
      <c r="L27" s="154">
        <v>21</v>
      </c>
      <c r="M27" s="154">
        <f>G27*(1+L27/100)</f>
        <v>0</v>
      </c>
      <c r="N27" s="153">
        <v>0</v>
      </c>
      <c r="O27" s="153">
        <f>ROUND(E27*N27,2)</f>
        <v>0</v>
      </c>
      <c r="P27" s="153">
        <v>0</v>
      </c>
      <c r="Q27" s="153">
        <f>ROUND(E27*P27,2)</f>
        <v>0</v>
      </c>
      <c r="R27" s="154"/>
      <c r="S27" s="154" t="s">
        <v>279</v>
      </c>
      <c r="T27" s="154" t="s">
        <v>280</v>
      </c>
      <c r="U27" s="154">
        <v>0</v>
      </c>
      <c r="V27" s="154">
        <f>ROUND(E27*U27,2)</f>
        <v>0</v>
      </c>
      <c r="W27" s="154"/>
      <c r="X27" s="154" t="s">
        <v>281</v>
      </c>
      <c r="Y27" s="154" t="s">
        <v>282</v>
      </c>
      <c r="Z27" s="144"/>
      <c r="AA27" s="144"/>
      <c r="AB27" s="144"/>
      <c r="AC27" s="144"/>
      <c r="AD27" s="144"/>
      <c r="AE27" s="144"/>
      <c r="AF27" s="144"/>
      <c r="AG27" s="144" t="s">
        <v>283</v>
      </c>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row>
    <row r="28" spans="1:60" outlineLevel="2" x14ac:dyDescent="0.25">
      <c r="A28" s="151"/>
      <c r="B28" s="152"/>
      <c r="C28" s="182" t="s">
        <v>2073</v>
      </c>
      <c r="D28" s="155"/>
      <c r="E28" s="156">
        <v>27.07</v>
      </c>
      <c r="F28" s="154"/>
      <c r="G28" s="154"/>
      <c r="H28" s="154"/>
      <c r="I28" s="154"/>
      <c r="J28" s="154"/>
      <c r="K28" s="154"/>
      <c r="L28" s="154"/>
      <c r="M28" s="154"/>
      <c r="N28" s="153"/>
      <c r="O28" s="153"/>
      <c r="P28" s="153"/>
      <c r="Q28" s="153"/>
      <c r="R28" s="154"/>
      <c r="S28" s="154"/>
      <c r="T28" s="154"/>
      <c r="U28" s="154"/>
      <c r="V28" s="154"/>
      <c r="W28" s="154"/>
      <c r="X28" s="154"/>
      <c r="Y28" s="154"/>
      <c r="Z28" s="144"/>
      <c r="AA28" s="144"/>
      <c r="AB28" s="144"/>
      <c r="AC28" s="144"/>
      <c r="AD28" s="144"/>
      <c r="AE28" s="144"/>
      <c r="AF28" s="144"/>
      <c r="AG28" s="144" t="s">
        <v>285</v>
      </c>
      <c r="AH28" s="144">
        <v>0</v>
      </c>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row>
    <row r="29" spans="1:60" outlineLevel="1" x14ac:dyDescent="0.25">
      <c r="A29" s="173">
        <v>13</v>
      </c>
      <c r="B29" s="174" t="s">
        <v>2074</v>
      </c>
      <c r="C29" s="183" t="s">
        <v>2075</v>
      </c>
      <c r="D29" s="175" t="s">
        <v>278</v>
      </c>
      <c r="E29" s="176">
        <v>35.07</v>
      </c>
      <c r="F29" s="177">
        <f>H29+J29</f>
        <v>0</v>
      </c>
      <c r="G29" s="177">
        <f>ROUND(E29*F29,2)</f>
        <v>0</v>
      </c>
      <c r="H29" s="178"/>
      <c r="I29" s="177">
        <f>ROUND(E29*H29,2)</f>
        <v>0</v>
      </c>
      <c r="J29" s="178"/>
      <c r="K29" s="179">
        <f>ROUND(E29*J29,2)</f>
        <v>0</v>
      </c>
      <c r="L29" s="154">
        <v>21</v>
      </c>
      <c r="M29" s="154">
        <f>G29*(1+L29/100)</f>
        <v>0</v>
      </c>
      <c r="N29" s="153">
        <v>0</v>
      </c>
      <c r="O29" s="153">
        <f>ROUND(E29*N29,2)</f>
        <v>0</v>
      </c>
      <c r="P29" s="153">
        <v>0</v>
      </c>
      <c r="Q29" s="153">
        <f>ROUND(E29*P29,2)</f>
        <v>0</v>
      </c>
      <c r="R29" s="154"/>
      <c r="S29" s="154" t="s">
        <v>279</v>
      </c>
      <c r="T29" s="154" t="s">
        <v>280</v>
      </c>
      <c r="U29" s="154">
        <v>0</v>
      </c>
      <c r="V29" s="154">
        <f>ROUND(E29*U29,2)</f>
        <v>0</v>
      </c>
      <c r="W29" s="154"/>
      <c r="X29" s="154" t="s">
        <v>281</v>
      </c>
      <c r="Y29" s="154" t="s">
        <v>282</v>
      </c>
      <c r="Z29" s="144"/>
      <c r="AA29" s="144"/>
      <c r="AB29" s="144"/>
      <c r="AC29" s="144"/>
      <c r="AD29" s="144"/>
      <c r="AE29" s="144"/>
      <c r="AF29" s="144"/>
      <c r="AG29" s="144" t="s">
        <v>283</v>
      </c>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row>
    <row r="30" spans="1:60" outlineLevel="1" x14ac:dyDescent="0.25">
      <c r="A30" s="166">
        <v>14</v>
      </c>
      <c r="B30" s="167" t="s">
        <v>315</v>
      </c>
      <c r="C30" s="181" t="s">
        <v>316</v>
      </c>
      <c r="D30" s="168" t="s">
        <v>278</v>
      </c>
      <c r="E30" s="169">
        <v>27.07</v>
      </c>
      <c r="F30" s="170">
        <f>H30+J30</f>
        <v>0</v>
      </c>
      <c r="G30" s="170">
        <f>ROUND(E30*F30,2)</f>
        <v>0</v>
      </c>
      <c r="H30" s="171"/>
      <c r="I30" s="170">
        <f>ROUND(E30*H30,2)</f>
        <v>0</v>
      </c>
      <c r="J30" s="171"/>
      <c r="K30" s="172">
        <f>ROUND(E30*J30,2)</f>
        <v>0</v>
      </c>
      <c r="L30" s="154">
        <v>21</v>
      </c>
      <c r="M30" s="154">
        <f>G30*(1+L30/100)</f>
        <v>0</v>
      </c>
      <c r="N30" s="153">
        <v>0</v>
      </c>
      <c r="O30" s="153">
        <f>ROUND(E30*N30,2)</f>
        <v>0</v>
      </c>
      <c r="P30" s="153">
        <v>0</v>
      </c>
      <c r="Q30" s="153">
        <f>ROUND(E30*P30,2)</f>
        <v>0</v>
      </c>
      <c r="R30" s="154"/>
      <c r="S30" s="154" t="s">
        <v>279</v>
      </c>
      <c r="T30" s="154" t="s">
        <v>280</v>
      </c>
      <c r="U30" s="154">
        <v>0</v>
      </c>
      <c r="V30" s="154">
        <f>ROUND(E30*U30,2)</f>
        <v>0</v>
      </c>
      <c r="W30" s="154"/>
      <c r="X30" s="154" t="s">
        <v>281</v>
      </c>
      <c r="Y30" s="154" t="s">
        <v>282</v>
      </c>
      <c r="Z30" s="144"/>
      <c r="AA30" s="144"/>
      <c r="AB30" s="144"/>
      <c r="AC30" s="144"/>
      <c r="AD30" s="144"/>
      <c r="AE30" s="144"/>
      <c r="AF30" s="144"/>
      <c r="AG30" s="144" t="s">
        <v>283</v>
      </c>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row>
    <row r="31" spans="1:60" outlineLevel="2" x14ac:dyDescent="0.25">
      <c r="A31" s="151"/>
      <c r="B31" s="152"/>
      <c r="C31" s="182" t="s">
        <v>2076</v>
      </c>
      <c r="D31" s="155"/>
      <c r="E31" s="156">
        <v>27.07</v>
      </c>
      <c r="F31" s="154"/>
      <c r="G31" s="154"/>
      <c r="H31" s="154"/>
      <c r="I31" s="154"/>
      <c r="J31" s="154"/>
      <c r="K31" s="154"/>
      <c r="L31" s="154"/>
      <c r="M31" s="154"/>
      <c r="N31" s="153"/>
      <c r="O31" s="153"/>
      <c r="P31" s="153"/>
      <c r="Q31" s="153"/>
      <c r="R31" s="154"/>
      <c r="S31" s="154"/>
      <c r="T31" s="154"/>
      <c r="U31" s="154"/>
      <c r="V31" s="154"/>
      <c r="W31" s="154"/>
      <c r="X31" s="154"/>
      <c r="Y31" s="154"/>
      <c r="Z31" s="144"/>
      <c r="AA31" s="144"/>
      <c r="AB31" s="144"/>
      <c r="AC31" s="144"/>
      <c r="AD31" s="144"/>
      <c r="AE31" s="144"/>
      <c r="AF31" s="144"/>
      <c r="AG31" s="144" t="s">
        <v>285</v>
      </c>
      <c r="AH31" s="144">
        <v>0</v>
      </c>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row>
    <row r="32" spans="1:60" outlineLevel="1" x14ac:dyDescent="0.25">
      <c r="A32" s="166">
        <v>15</v>
      </c>
      <c r="B32" s="167" t="s">
        <v>324</v>
      </c>
      <c r="C32" s="181" t="s">
        <v>325</v>
      </c>
      <c r="D32" s="168" t="s">
        <v>278</v>
      </c>
      <c r="E32" s="169">
        <v>8.0009999999999994</v>
      </c>
      <c r="F32" s="170">
        <f>H32+J32</f>
        <v>0</v>
      </c>
      <c r="G32" s="170">
        <f>ROUND(E32*F32,2)</f>
        <v>0</v>
      </c>
      <c r="H32" s="171"/>
      <c r="I32" s="170">
        <f>ROUND(E32*H32,2)</f>
        <v>0</v>
      </c>
      <c r="J32" s="171"/>
      <c r="K32" s="172">
        <f>ROUND(E32*J32,2)</f>
        <v>0</v>
      </c>
      <c r="L32" s="154">
        <v>21</v>
      </c>
      <c r="M32" s="154">
        <f>G32*(1+L32/100)</f>
        <v>0</v>
      </c>
      <c r="N32" s="153">
        <v>0</v>
      </c>
      <c r="O32" s="153">
        <f>ROUND(E32*N32,2)</f>
        <v>0</v>
      </c>
      <c r="P32" s="153">
        <v>0</v>
      </c>
      <c r="Q32" s="153">
        <f>ROUND(E32*P32,2)</f>
        <v>0</v>
      </c>
      <c r="R32" s="154"/>
      <c r="S32" s="154" t="s">
        <v>279</v>
      </c>
      <c r="T32" s="154" t="s">
        <v>280</v>
      </c>
      <c r="U32" s="154">
        <v>0</v>
      </c>
      <c r="V32" s="154">
        <f>ROUND(E32*U32,2)</f>
        <v>0</v>
      </c>
      <c r="W32" s="154"/>
      <c r="X32" s="154" t="s">
        <v>281</v>
      </c>
      <c r="Y32" s="154" t="s">
        <v>282</v>
      </c>
      <c r="Z32" s="144"/>
      <c r="AA32" s="144"/>
      <c r="AB32" s="144"/>
      <c r="AC32" s="144"/>
      <c r="AD32" s="144"/>
      <c r="AE32" s="144"/>
      <c r="AF32" s="144"/>
      <c r="AG32" s="144" t="s">
        <v>283</v>
      </c>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row>
    <row r="33" spans="1:60" outlineLevel="2" x14ac:dyDescent="0.25">
      <c r="A33" s="151"/>
      <c r="B33" s="152"/>
      <c r="C33" s="182" t="s">
        <v>2077</v>
      </c>
      <c r="D33" s="155"/>
      <c r="E33" s="156">
        <v>7.78</v>
      </c>
      <c r="F33" s="154"/>
      <c r="G33" s="154"/>
      <c r="H33" s="154"/>
      <c r="I33" s="154"/>
      <c r="J33" s="154"/>
      <c r="K33" s="154"/>
      <c r="L33" s="154"/>
      <c r="M33" s="154"/>
      <c r="N33" s="153"/>
      <c r="O33" s="153"/>
      <c r="P33" s="153"/>
      <c r="Q33" s="153"/>
      <c r="R33" s="154"/>
      <c r="S33" s="154"/>
      <c r="T33" s="154"/>
      <c r="U33" s="154"/>
      <c r="V33" s="154"/>
      <c r="W33" s="154"/>
      <c r="X33" s="154"/>
      <c r="Y33" s="154"/>
      <c r="Z33" s="144"/>
      <c r="AA33" s="144"/>
      <c r="AB33" s="144"/>
      <c r="AC33" s="144"/>
      <c r="AD33" s="144"/>
      <c r="AE33" s="144"/>
      <c r="AF33" s="144"/>
      <c r="AG33" s="144" t="s">
        <v>285</v>
      </c>
      <c r="AH33" s="144">
        <v>0</v>
      </c>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row>
    <row r="34" spans="1:60" outlineLevel="3" x14ac:dyDescent="0.25">
      <c r="A34" s="151"/>
      <c r="B34" s="152"/>
      <c r="C34" s="182" t="s">
        <v>2078</v>
      </c>
      <c r="D34" s="155"/>
      <c r="E34" s="156">
        <v>0.23</v>
      </c>
      <c r="F34" s="154"/>
      <c r="G34" s="154"/>
      <c r="H34" s="154"/>
      <c r="I34" s="154"/>
      <c r="J34" s="154"/>
      <c r="K34" s="154"/>
      <c r="L34" s="154"/>
      <c r="M34" s="154"/>
      <c r="N34" s="153"/>
      <c r="O34" s="153"/>
      <c r="P34" s="153"/>
      <c r="Q34" s="153"/>
      <c r="R34" s="154"/>
      <c r="S34" s="154"/>
      <c r="T34" s="154"/>
      <c r="U34" s="154"/>
      <c r="V34" s="154"/>
      <c r="W34" s="154"/>
      <c r="X34" s="154"/>
      <c r="Y34" s="154"/>
      <c r="Z34" s="144"/>
      <c r="AA34" s="144"/>
      <c r="AB34" s="144"/>
      <c r="AC34" s="144"/>
      <c r="AD34" s="144"/>
      <c r="AE34" s="144"/>
      <c r="AF34" s="144"/>
      <c r="AG34" s="144" t="s">
        <v>285</v>
      </c>
      <c r="AH34" s="144">
        <v>0</v>
      </c>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row>
    <row r="35" spans="1:60" outlineLevel="1" x14ac:dyDescent="0.25">
      <c r="A35" s="173">
        <v>16</v>
      </c>
      <c r="B35" s="174" t="s">
        <v>327</v>
      </c>
      <c r="C35" s="183" t="s">
        <v>328</v>
      </c>
      <c r="D35" s="175" t="s">
        <v>278</v>
      </c>
      <c r="E35" s="176">
        <v>8</v>
      </c>
      <c r="F35" s="177">
        <f>H35+J35</f>
        <v>0</v>
      </c>
      <c r="G35" s="177">
        <f>ROUND(E35*F35,2)</f>
        <v>0</v>
      </c>
      <c r="H35" s="178"/>
      <c r="I35" s="177">
        <f>ROUND(E35*H35,2)</f>
        <v>0</v>
      </c>
      <c r="J35" s="178"/>
      <c r="K35" s="179">
        <f>ROUND(E35*J35,2)</f>
        <v>0</v>
      </c>
      <c r="L35" s="154">
        <v>21</v>
      </c>
      <c r="M35" s="154">
        <f>G35*(1+L35/100)</f>
        <v>0</v>
      </c>
      <c r="N35" s="153">
        <v>0</v>
      </c>
      <c r="O35" s="153">
        <f>ROUND(E35*N35,2)</f>
        <v>0</v>
      </c>
      <c r="P35" s="153">
        <v>0</v>
      </c>
      <c r="Q35" s="153">
        <f>ROUND(E35*P35,2)</f>
        <v>0</v>
      </c>
      <c r="R35" s="154"/>
      <c r="S35" s="154" t="s">
        <v>279</v>
      </c>
      <c r="T35" s="154" t="s">
        <v>280</v>
      </c>
      <c r="U35" s="154">
        <v>0</v>
      </c>
      <c r="V35" s="154">
        <f>ROUND(E35*U35,2)</f>
        <v>0</v>
      </c>
      <c r="W35" s="154"/>
      <c r="X35" s="154" t="s">
        <v>281</v>
      </c>
      <c r="Y35" s="154" t="s">
        <v>282</v>
      </c>
      <c r="Z35" s="144"/>
      <c r="AA35" s="144"/>
      <c r="AB35" s="144"/>
      <c r="AC35" s="144"/>
      <c r="AD35" s="144"/>
      <c r="AE35" s="144"/>
      <c r="AF35" s="144"/>
      <c r="AG35" s="144" t="s">
        <v>283</v>
      </c>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row>
    <row r="36" spans="1:60" outlineLevel="1" x14ac:dyDescent="0.25">
      <c r="A36" s="166">
        <v>17</v>
      </c>
      <c r="B36" s="167" t="s">
        <v>2079</v>
      </c>
      <c r="C36" s="181" t="s">
        <v>2080</v>
      </c>
      <c r="D36" s="168" t="s">
        <v>355</v>
      </c>
      <c r="E36" s="169">
        <v>72</v>
      </c>
      <c r="F36" s="170">
        <f>H36+J36</f>
        <v>0</v>
      </c>
      <c r="G36" s="170">
        <f>ROUND(E36*F36,2)</f>
        <v>0</v>
      </c>
      <c r="H36" s="171"/>
      <c r="I36" s="170">
        <f>ROUND(E36*H36,2)</f>
        <v>0</v>
      </c>
      <c r="J36" s="171"/>
      <c r="K36" s="172">
        <f>ROUND(E36*J36,2)</f>
        <v>0</v>
      </c>
      <c r="L36" s="154">
        <v>21</v>
      </c>
      <c r="M36" s="154">
        <f>G36*(1+L36/100)</f>
        <v>0</v>
      </c>
      <c r="N36" s="153">
        <v>0</v>
      </c>
      <c r="O36" s="153">
        <f>ROUND(E36*N36,2)</f>
        <v>0</v>
      </c>
      <c r="P36" s="153">
        <v>0</v>
      </c>
      <c r="Q36" s="153">
        <f>ROUND(E36*P36,2)</f>
        <v>0</v>
      </c>
      <c r="R36" s="154"/>
      <c r="S36" s="154" t="s">
        <v>279</v>
      </c>
      <c r="T36" s="154" t="s">
        <v>280</v>
      </c>
      <c r="U36" s="154">
        <v>0</v>
      </c>
      <c r="V36" s="154">
        <f>ROUND(E36*U36,2)</f>
        <v>0</v>
      </c>
      <c r="W36" s="154"/>
      <c r="X36" s="154" t="s">
        <v>281</v>
      </c>
      <c r="Y36" s="154" t="s">
        <v>282</v>
      </c>
      <c r="Z36" s="144"/>
      <c r="AA36" s="144"/>
      <c r="AB36" s="144"/>
      <c r="AC36" s="144"/>
      <c r="AD36" s="144"/>
      <c r="AE36" s="144"/>
      <c r="AF36" s="144"/>
      <c r="AG36" s="144" t="s">
        <v>283</v>
      </c>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row>
    <row r="37" spans="1:60" outlineLevel="2" x14ac:dyDescent="0.25">
      <c r="A37" s="151"/>
      <c r="B37" s="152"/>
      <c r="C37" s="182" t="s">
        <v>2081</v>
      </c>
      <c r="D37" s="155"/>
      <c r="E37" s="156">
        <v>72</v>
      </c>
      <c r="F37" s="154"/>
      <c r="G37" s="154"/>
      <c r="H37" s="154"/>
      <c r="I37" s="154"/>
      <c r="J37" s="154"/>
      <c r="K37" s="154"/>
      <c r="L37" s="154"/>
      <c r="M37" s="154"/>
      <c r="N37" s="153"/>
      <c r="O37" s="153"/>
      <c r="P37" s="153"/>
      <c r="Q37" s="153"/>
      <c r="R37" s="154"/>
      <c r="S37" s="154"/>
      <c r="T37" s="154"/>
      <c r="U37" s="154"/>
      <c r="V37" s="154"/>
      <c r="W37" s="154"/>
      <c r="X37" s="154"/>
      <c r="Y37" s="154"/>
      <c r="Z37" s="144"/>
      <c r="AA37" s="144"/>
      <c r="AB37" s="144"/>
      <c r="AC37" s="144"/>
      <c r="AD37" s="144"/>
      <c r="AE37" s="144"/>
      <c r="AF37" s="144"/>
      <c r="AG37" s="144" t="s">
        <v>285</v>
      </c>
      <c r="AH37" s="144">
        <v>0</v>
      </c>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row>
    <row r="38" spans="1:60" outlineLevel="1" x14ac:dyDescent="0.25">
      <c r="A38" s="166">
        <v>18</v>
      </c>
      <c r="B38" s="167" t="s">
        <v>329</v>
      </c>
      <c r="C38" s="181" t="s">
        <v>330</v>
      </c>
      <c r="D38" s="168" t="s">
        <v>278</v>
      </c>
      <c r="E38" s="169">
        <v>27.07</v>
      </c>
      <c r="F38" s="170">
        <f>H38+J38</f>
        <v>0</v>
      </c>
      <c r="G38" s="170">
        <f>ROUND(E38*F38,2)</f>
        <v>0</v>
      </c>
      <c r="H38" s="171"/>
      <c r="I38" s="170">
        <f>ROUND(E38*H38,2)</f>
        <v>0</v>
      </c>
      <c r="J38" s="171"/>
      <c r="K38" s="172">
        <f>ROUND(E38*J38,2)</f>
        <v>0</v>
      </c>
      <c r="L38" s="154">
        <v>21</v>
      </c>
      <c r="M38" s="154">
        <f>G38*(1+L38/100)</f>
        <v>0</v>
      </c>
      <c r="N38" s="153">
        <v>0</v>
      </c>
      <c r="O38" s="153">
        <f>ROUND(E38*N38,2)</f>
        <v>0</v>
      </c>
      <c r="P38" s="153">
        <v>0</v>
      </c>
      <c r="Q38" s="153">
        <f>ROUND(E38*P38,2)</f>
        <v>0</v>
      </c>
      <c r="R38" s="154"/>
      <c r="S38" s="154" t="s">
        <v>279</v>
      </c>
      <c r="T38" s="154" t="s">
        <v>280</v>
      </c>
      <c r="U38" s="154">
        <v>0</v>
      </c>
      <c r="V38" s="154">
        <f>ROUND(E38*U38,2)</f>
        <v>0</v>
      </c>
      <c r="W38" s="154"/>
      <c r="X38" s="154" t="s">
        <v>281</v>
      </c>
      <c r="Y38" s="154" t="s">
        <v>282</v>
      </c>
      <c r="Z38" s="144"/>
      <c r="AA38" s="144"/>
      <c r="AB38" s="144"/>
      <c r="AC38" s="144"/>
      <c r="AD38" s="144"/>
      <c r="AE38" s="144"/>
      <c r="AF38" s="144"/>
      <c r="AG38" s="144" t="s">
        <v>283</v>
      </c>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row>
    <row r="39" spans="1:60" outlineLevel="2" x14ac:dyDescent="0.25">
      <c r="A39" s="151"/>
      <c r="B39" s="152"/>
      <c r="C39" s="182" t="s">
        <v>2076</v>
      </c>
      <c r="D39" s="155"/>
      <c r="E39" s="156">
        <v>27.07</v>
      </c>
      <c r="F39" s="154"/>
      <c r="G39" s="154"/>
      <c r="H39" s="154"/>
      <c r="I39" s="154"/>
      <c r="J39" s="154"/>
      <c r="K39" s="154"/>
      <c r="L39" s="154"/>
      <c r="M39" s="154"/>
      <c r="N39" s="153"/>
      <c r="O39" s="153"/>
      <c r="P39" s="153"/>
      <c r="Q39" s="153"/>
      <c r="R39" s="154"/>
      <c r="S39" s="154"/>
      <c r="T39" s="154"/>
      <c r="U39" s="154"/>
      <c r="V39" s="154"/>
      <c r="W39" s="154"/>
      <c r="X39" s="154"/>
      <c r="Y39" s="154"/>
      <c r="Z39" s="144"/>
      <c r="AA39" s="144"/>
      <c r="AB39" s="144"/>
      <c r="AC39" s="144"/>
      <c r="AD39" s="144"/>
      <c r="AE39" s="144"/>
      <c r="AF39" s="144"/>
      <c r="AG39" s="144" t="s">
        <v>285</v>
      </c>
      <c r="AH39" s="144">
        <v>0</v>
      </c>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row>
    <row r="40" spans="1:60" ht="13" x14ac:dyDescent="0.25">
      <c r="A40" s="159" t="s">
        <v>200</v>
      </c>
      <c r="B40" s="160" t="s">
        <v>172</v>
      </c>
      <c r="C40" s="180" t="s">
        <v>173</v>
      </c>
      <c r="D40" s="161"/>
      <c r="E40" s="162"/>
      <c r="F40" s="163"/>
      <c r="G40" s="163">
        <f>SUMIF(AG41:AG46,"&lt;&gt;NOR",G41:G46)</f>
        <v>0</v>
      </c>
      <c r="H40" s="163"/>
      <c r="I40" s="163">
        <f>SUM(I41:I46)</f>
        <v>0</v>
      </c>
      <c r="J40" s="163"/>
      <c r="K40" s="164">
        <f>SUM(K41:K46)</f>
        <v>0</v>
      </c>
      <c r="L40" s="158"/>
      <c r="M40" s="158">
        <f>SUM(M41:M46)</f>
        <v>0</v>
      </c>
      <c r="N40" s="157"/>
      <c r="O40" s="157">
        <f>SUM(O41:O46)</f>
        <v>0</v>
      </c>
      <c r="P40" s="157"/>
      <c r="Q40" s="157">
        <f>SUM(Q41:Q46)</f>
        <v>0</v>
      </c>
      <c r="R40" s="158"/>
      <c r="S40" s="158"/>
      <c r="T40" s="158"/>
      <c r="U40" s="158"/>
      <c r="V40" s="158">
        <f>SUM(V41:V46)</f>
        <v>0</v>
      </c>
      <c r="W40" s="158"/>
      <c r="X40" s="158"/>
      <c r="Y40" s="158"/>
      <c r="AG40" t="s">
        <v>275</v>
      </c>
    </row>
    <row r="41" spans="1:60" outlineLevel="1" x14ac:dyDescent="0.25">
      <c r="A41" s="166">
        <v>19</v>
      </c>
      <c r="B41" s="167" t="s">
        <v>2082</v>
      </c>
      <c r="C41" s="181" t="s">
        <v>2083</v>
      </c>
      <c r="D41" s="168" t="s">
        <v>355</v>
      </c>
      <c r="E41" s="169">
        <v>10</v>
      </c>
      <c r="F41" s="170">
        <f>H41+J41</f>
        <v>0</v>
      </c>
      <c r="G41" s="170">
        <f>ROUND(E41*F41,2)</f>
        <v>0</v>
      </c>
      <c r="H41" s="171"/>
      <c r="I41" s="170">
        <f>ROUND(E41*H41,2)</f>
        <v>0</v>
      </c>
      <c r="J41" s="171"/>
      <c r="K41" s="172">
        <f>ROUND(E41*J41,2)</f>
        <v>0</v>
      </c>
      <c r="L41" s="154">
        <v>21</v>
      </c>
      <c r="M41" s="154">
        <f>G41*(1+L41/100)</f>
        <v>0</v>
      </c>
      <c r="N41" s="153">
        <v>0</v>
      </c>
      <c r="O41" s="153">
        <f>ROUND(E41*N41,2)</f>
        <v>0</v>
      </c>
      <c r="P41" s="153">
        <v>0</v>
      </c>
      <c r="Q41" s="153">
        <f>ROUND(E41*P41,2)</f>
        <v>0</v>
      </c>
      <c r="R41" s="154"/>
      <c r="S41" s="154" t="s">
        <v>279</v>
      </c>
      <c r="T41" s="154" t="s">
        <v>280</v>
      </c>
      <c r="U41" s="154">
        <v>0</v>
      </c>
      <c r="V41" s="154">
        <f>ROUND(E41*U41,2)</f>
        <v>0</v>
      </c>
      <c r="W41" s="154"/>
      <c r="X41" s="154" t="s">
        <v>281</v>
      </c>
      <c r="Y41" s="154" t="s">
        <v>282</v>
      </c>
      <c r="Z41" s="144"/>
      <c r="AA41" s="144"/>
      <c r="AB41" s="144"/>
      <c r="AC41" s="144"/>
      <c r="AD41" s="144"/>
      <c r="AE41" s="144"/>
      <c r="AF41" s="144"/>
      <c r="AG41" s="144" t="s">
        <v>283</v>
      </c>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row>
    <row r="42" spans="1:60" outlineLevel="2" x14ac:dyDescent="0.25">
      <c r="A42" s="151"/>
      <c r="B42" s="152"/>
      <c r="C42" s="182" t="s">
        <v>2084</v>
      </c>
      <c r="D42" s="155"/>
      <c r="E42" s="156">
        <v>10</v>
      </c>
      <c r="F42" s="154"/>
      <c r="G42" s="154"/>
      <c r="H42" s="154"/>
      <c r="I42" s="154"/>
      <c r="J42" s="154"/>
      <c r="K42" s="154"/>
      <c r="L42" s="154"/>
      <c r="M42" s="154"/>
      <c r="N42" s="153"/>
      <c r="O42" s="153"/>
      <c r="P42" s="153"/>
      <c r="Q42" s="153"/>
      <c r="R42" s="154"/>
      <c r="S42" s="154"/>
      <c r="T42" s="154"/>
      <c r="U42" s="154"/>
      <c r="V42" s="154"/>
      <c r="W42" s="154"/>
      <c r="X42" s="154"/>
      <c r="Y42" s="154"/>
      <c r="Z42" s="144"/>
      <c r="AA42" s="144"/>
      <c r="AB42" s="144"/>
      <c r="AC42" s="144"/>
      <c r="AD42" s="144"/>
      <c r="AE42" s="144"/>
      <c r="AF42" s="144"/>
      <c r="AG42" s="144" t="s">
        <v>285</v>
      </c>
      <c r="AH42" s="144">
        <v>0</v>
      </c>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row>
    <row r="43" spans="1:60" ht="20" outlineLevel="1" x14ac:dyDescent="0.25">
      <c r="A43" s="166">
        <v>20</v>
      </c>
      <c r="B43" s="167" t="s">
        <v>2085</v>
      </c>
      <c r="C43" s="181" t="s">
        <v>2086</v>
      </c>
      <c r="D43" s="168" t="s">
        <v>361</v>
      </c>
      <c r="E43" s="169">
        <v>2.3E-2</v>
      </c>
      <c r="F43" s="170">
        <f>H43+J43</f>
        <v>0</v>
      </c>
      <c r="G43" s="170">
        <f>ROUND(E43*F43,2)</f>
        <v>0</v>
      </c>
      <c r="H43" s="171"/>
      <c r="I43" s="170">
        <f>ROUND(E43*H43,2)</f>
        <v>0</v>
      </c>
      <c r="J43" s="171"/>
      <c r="K43" s="172">
        <f>ROUND(E43*J43,2)</f>
        <v>0</v>
      </c>
      <c r="L43" s="154">
        <v>21</v>
      </c>
      <c r="M43" s="154">
        <f>G43*(1+L43/100)</f>
        <v>0</v>
      </c>
      <c r="N43" s="153">
        <v>0</v>
      </c>
      <c r="O43" s="153">
        <f>ROUND(E43*N43,2)</f>
        <v>0</v>
      </c>
      <c r="P43" s="153">
        <v>0</v>
      </c>
      <c r="Q43" s="153">
        <f>ROUND(E43*P43,2)</f>
        <v>0</v>
      </c>
      <c r="R43" s="154"/>
      <c r="S43" s="154" t="s">
        <v>279</v>
      </c>
      <c r="T43" s="154" t="s">
        <v>280</v>
      </c>
      <c r="U43" s="154">
        <v>0</v>
      </c>
      <c r="V43" s="154">
        <f>ROUND(E43*U43,2)</f>
        <v>0</v>
      </c>
      <c r="W43" s="154"/>
      <c r="X43" s="154" t="s">
        <v>281</v>
      </c>
      <c r="Y43" s="154" t="s">
        <v>282</v>
      </c>
      <c r="Z43" s="144"/>
      <c r="AA43" s="144"/>
      <c r="AB43" s="144"/>
      <c r="AC43" s="144"/>
      <c r="AD43" s="144"/>
      <c r="AE43" s="144"/>
      <c r="AF43" s="144"/>
      <c r="AG43" s="144" t="s">
        <v>283</v>
      </c>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row>
    <row r="44" spans="1:60" outlineLevel="2" x14ac:dyDescent="0.25">
      <c r="A44" s="151"/>
      <c r="B44" s="152"/>
      <c r="C44" s="182" t="s">
        <v>2087</v>
      </c>
      <c r="D44" s="155"/>
      <c r="E44" s="156">
        <v>0.02</v>
      </c>
      <c r="F44" s="154"/>
      <c r="G44" s="154"/>
      <c r="H44" s="154"/>
      <c r="I44" s="154"/>
      <c r="J44" s="154"/>
      <c r="K44" s="154"/>
      <c r="L44" s="154"/>
      <c r="M44" s="154"/>
      <c r="N44" s="153"/>
      <c r="O44" s="153"/>
      <c r="P44" s="153"/>
      <c r="Q44" s="153"/>
      <c r="R44" s="154"/>
      <c r="S44" s="154"/>
      <c r="T44" s="154"/>
      <c r="U44" s="154"/>
      <c r="V44" s="154"/>
      <c r="W44" s="154"/>
      <c r="X44" s="154"/>
      <c r="Y44" s="154"/>
      <c r="Z44" s="144"/>
      <c r="AA44" s="144"/>
      <c r="AB44" s="144"/>
      <c r="AC44" s="144"/>
      <c r="AD44" s="144"/>
      <c r="AE44" s="144"/>
      <c r="AF44" s="144"/>
      <c r="AG44" s="144" t="s">
        <v>285</v>
      </c>
      <c r="AH44" s="144">
        <v>0</v>
      </c>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row>
    <row r="45" spans="1:60" ht="20" outlineLevel="1" x14ac:dyDescent="0.25">
      <c r="A45" s="166">
        <v>21</v>
      </c>
      <c r="B45" s="167" t="s">
        <v>2088</v>
      </c>
      <c r="C45" s="181" t="s">
        <v>2089</v>
      </c>
      <c r="D45" s="168" t="s">
        <v>278</v>
      </c>
      <c r="E45" s="169">
        <v>12.573</v>
      </c>
      <c r="F45" s="170">
        <f>H45+J45</f>
        <v>0</v>
      </c>
      <c r="G45" s="170">
        <f>ROUND(E45*F45,2)</f>
        <v>0</v>
      </c>
      <c r="H45" s="171"/>
      <c r="I45" s="170">
        <f>ROUND(E45*H45,2)</f>
        <v>0</v>
      </c>
      <c r="J45" s="171"/>
      <c r="K45" s="172">
        <f>ROUND(E45*J45,2)</f>
        <v>0</v>
      </c>
      <c r="L45" s="154">
        <v>21</v>
      </c>
      <c r="M45" s="154">
        <f>G45*(1+L45/100)</f>
        <v>0</v>
      </c>
      <c r="N45" s="153">
        <v>0</v>
      </c>
      <c r="O45" s="153">
        <f>ROUND(E45*N45,2)</f>
        <v>0</v>
      </c>
      <c r="P45" s="153">
        <v>0</v>
      </c>
      <c r="Q45" s="153">
        <f>ROUND(E45*P45,2)</f>
        <v>0</v>
      </c>
      <c r="R45" s="154"/>
      <c r="S45" s="154" t="s">
        <v>279</v>
      </c>
      <c r="T45" s="154" t="s">
        <v>280</v>
      </c>
      <c r="U45" s="154">
        <v>0</v>
      </c>
      <c r="V45" s="154">
        <f>ROUND(E45*U45,2)</f>
        <v>0</v>
      </c>
      <c r="W45" s="154"/>
      <c r="X45" s="154" t="s">
        <v>281</v>
      </c>
      <c r="Y45" s="154" t="s">
        <v>282</v>
      </c>
      <c r="Z45" s="144"/>
      <c r="AA45" s="144"/>
      <c r="AB45" s="144"/>
      <c r="AC45" s="144"/>
      <c r="AD45" s="144"/>
      <c r="AE45" s="144"/>
      <c r="AF45" s="144"/>
      <c r="AG45" s="144" t="s">
        <v>283</v>
      </c>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row>
    <row r="46" spans="1:60" outlineLevel="2" x14ac:dyDescent="0.25">
      <c r="A46" s="151"/>
      <c r="B46" s="152"/>
      <c r="C46" s="182" t="s">
        <v>2090</v>
      </c>
      <c r="D46" s="155"/>
      <c r="E46" s="156">
        <v>12.57</v>
      </c>
      <c r="F46" s="154"/>
      <c r="G46" s="154"/>
      <c r="H46" s="154"/>
      <c r="I46" s="154"/>
      <c r="J46" s="154"/>
      <c r="K46" s="154"/>
      <c r="L46" s="154"/>
      <c r="M46" s="154"/>
      <c r="N46" s="153"/>
      <c r="O46" s="153"/>
      <c r="P46" s="153"/>
      <c r="Q46" s="153"/>
      <c r="R46" s="154"/>
      <c r="S46" s="154"/>
      <c r="T46" s="154"/>
      <c r="U46" s="154"/>
      <c r="V46" s="154"/>
      <c r="W46" s="154"/>
      <c r="X46" s="154"/>
      <c r="Y46" s="154"/>
      <c r="Z46" s="144"/>
      <c r="AA46" s="144"/>
      <c r="AB46" s="144"/>
      <c r="AC46" s="144"/>
      <c r="AD46" s="144"/>
      <c r="AE46" s="144"/>
      <c r="AF46" s="144"/>
      <c r="AG46" s="144" t="s">
        <v>285</v>
      </c>
      <c r="AH46" s="144">
        <v>0</v>
      </c>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row>
    <row r="47" spans="1:60" ht="13" x14ac:dyDescent="0.25">
      <c r="A47" s="159" t="s">
        <v>200</v>
      </c>
      <c r="B47" s="160" t="s">
        <v>174</v>
      </c>
      <c r="C47" s="180" t="s">
        <v>175</v>
      </c>
      <c r="D47" s="161"/>
      <c r="E47" s="162"/>
      <c r="F47" s="163"/>
      <c r="G47" s="163">
        <f>SUMIF(AG48:AG53,"&lt;&gt;NOR",G48:G53)</f>
        <v>0</v>
      </c>
      <c r="H47" s="163"/>
      <c r="I47" s="163">
        <f>SUM(I48:I53)</f>
        <v>0</v>
      </c>
      <c r="J47" s="163"/>
      <c r="K47" s="164">
        <f>SUM(K48:K53)</f>
        <v>0</v>
      </c>
      <c r="L47" s="158"/>
      <c r="M47" s="158">
        <f>SUM(M48:M53)</f>
        <v>0</v>
      </c>
      <c r="N47" s="157"/>
      <c r="O47" s="157">
        <f>SUM(O48:O53)</f>
        <v>0</v>
      </c>
      <c r="P47" s="157"/>
      <c r="Q47" s="157">
        <f>SUM(Q48:Q53)</f>
        <v>0</v>
      </c>
      <c r="R47" s="158"/>
      <c r="S47" s="158"/>
      <c r="T47" s="158"/>
      <c r="U47" s="158"/>
      <c r="V47" s="158">
        <f>SUM(V48:V53)</f>
        <v>0</v>
      </c>
      <c r="W47" s="158"/>
      <c r="X47" s="158"/>
      <c r="Y47" s="158"/>
      <c r="AG47" t="s">
        <v>275</v>
      </c>
    </row>
    <row r="48" spans="1:60" ht="20" outlineLevel="1" x14ac:dyDescent="0.25">
      <c r="A48" s="166">
        <v>22</v>
      </c>
      <c r="B48" s="167" t="s">
        <v>2091</v>
      </c>
      <c r="C48" s="181" t="s">
        <v>2092</v>
      </c>
      <c r="D48" s="168" t="s">
        <v>355</v>
      </c>
      <c r="E48" s="169">
        <v>0.72</v>
      </c>
      <c r="F48" s="170">
        <f>H48+J48</f>
        <v>0</v>
      </c>
      <c r="G48" s="170">
        <f>ROUND(E48*F48,2)</f>
        <v>0</v>
      </c>
      <c r="H48" s="171"/>
      <c r="I48" s="170">
        <f>ROUND(E48*H48,2)</f>
        <v>0</v>
      </c>
      <c r="J48" s="171"/>
      <c r="K48" s="172">
        <f>ROUND(E48*J48,2)</f>
        <v>0</v>
      </c>
      <c r="L48" s="154">
        <v>21</v>
      </c>
      <c r="M48" s="154">
        <f>G48*(1+L48/100)</f>
        <v>0</v>
      </c>
      <c r="N48" s="153">
        <v>0</v>
      </c>
      <c r="O48" s="153">
        <f>ROUND(E48*N48,2)</f>
        <v>0</v>
      </c>
      <c r="P48" s="153">
        <v>0</v>
      </c>
      <c r="Q48" s="153">
        <f>ROUND(E48*P48,2)</f>
        <v>0</v>
      </c>
      <c r="R48" s="154"/>
      <c r="S48" s="154" t="s">
        <v>279</v>
      </c>
      <c r="T48" s="154" t="s">
        <v>280</v>
      </c>
      <c r="U48" s="154">
        <v>0</v>
      </c>
      <c r="V48" s="154">
        <f>ROUND(E48*U48,2)</f>
        <v>0</v>
      </c>
      <c r="W48" s="154"/>
      <c r="X48" s="154" t="s">
        <v>281</v>
      </c>
      <c r="Y48" s="154" t="s">
        <v>282</v>
      </c>
      <c r="Z48" s="144"/>
      <c r="AA48" s="144"/>
      <c r="AB48" s="144"/>
      <c r="AC48" s="144"/>
      <c r="AD48" s="144"/>
      <c r="AE48" s="144"/>
      <c r="AF48" s="144"/>
      <c r="AG48" s="144" t="s">
        <v>283</v>
      </c>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row>
    <row r="49" spans="1:60" outlineLevel="2" x14ac:dyDescent="0.25">
      <c r="A49" s="151"/>
      <c r="B49" s="152"/>
      <c r="C49" s="182" t="s">
        <v>2093</v>
      </c>
      <c r="D49" s="155"/>
      <c r="E49" s="156">
        <v>0.72</v>
      </c>
      <c r="F49" s="154"/>
      <c r="G49" s="154"/>
      <c r="H49" s="154"/>
      <c r="I49" s="154"/>
      <c r="J49" s="154"/>
      <c r="K49" s="154"/>
      <c r="L49" s="154"/>
      <c r="M49" s="154"/>
      <c r="N49" s="153"/>
      <c r="O49" s="153"/>
      <c r="P49" s="153"/>
      <c r="Q49" s="153"/>
      <c r="R49" s="154"/>
      <c r="S49" s="154"/>
      <c r="T49" s="154"/>
      <c r="U49" s="154"/>
      <c r="V49" s="154"/>
      <c r="W49" s="154"/>
      <c r="X49" s="154"/>
      <c r="Y49" s="154"/>
      <c r="Z49" s="144"/>
      <c r="AA49" s="144"/>
      <c r="AB49" s="144"/>
      <c r="AC49" s="144"/>
      <c r="AD49" s="144"/>
      <c r="AE49" s="144"/>
      <c r="AF49" s="144"/>
      <c r="AG49" s="144" t="s">
        <v>285</v>
      </c>
      <c r="AH49" s="144">
        <v>0</v>
      </c>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row>
    <row r="50" spans="1:60" outlineLevel="1" x14ac:dyDescent="0.25">
      <c r="A50" s="166">
        <v>23</v>
      </c>
      <c r="B50" s="167" t="s">
        <v>2094</v>
      </c>
      <c r="C50" s="181" t="s">
        <v>2095</v>
      </c>
      <c r="D50" s="168" t="s">
        <v>355</v>
      </c>
      <c r="E50" s="169">
        <v>2.16</v>
      </c>
      <c r="F50" s="170">
        <f>H50+J50</f>
        <v>0</v>
      </c>
      <c r="G50" s="170">
        <f>ROUND(E50*F50,2)</f>
        <v>0</v>
      </c>
      <c r="H50" s="171"/>
      <c r="I50" s="170">
        <f>ROUND(E50*H50,2)</f>
        <v>0</v>
      </c>
      <c r="J50" s="171"/>
      <c r="K50" s="172">
        <f>ROUND(E50*J50,2)</f>
        <v>0</v>
      </c>
      <c r="L50" s="154">
        <v>21</v>
      </c>
      <c r="M50" s="154">
        <f>G50*(1+L50/100)</f>
        <v>0</v>
      </c>
      <c r="N50" s="153">
        <v>0</v>
      </c>
      <c r="O50" s="153">
        <f>ROUND(E50*N50,2)</f>
        <v>0</v>
      </c>
      <c r="P50" s="153">
        <v>0</v>
      </c>
      <c r="Q50" s="153">
        <f>ROUND(E50*P50,2)</f>
        <v>0</v>
      </c>
      <c r="R50" s="154"/>
      <c r="S50" s="154" t="s">
        <v>279</v>
      </c>
      <c r="T50" s="154" t="s">
        <v>280</v>
      </c>
      <c r="U50" s="154">
        <v>0</v>
      </c>
      <c r="V50" s="154">
        <f>ROUND(E50*U50,2)</f>
        <v>0</v>
      </c>
      <c r="W50" s="154"/>
      <c r="X50" s="154" t="s">
        <v>281</v>
      </c>
      <c r="Y50" s="154" t="s">
        <v>282</v>
      </c>
      <c r="Z50" s="144"/>
      <c r="AA50" s="144"/>
      <c r="AB50" s="144"/>
      <c r="AC50" s="144"/>
      <c r="AD50" s="144"/>
      <c r="AE50" s="144"/>
      <c r="AF50" s="144"/>
      <c r="AG50" s="144" t="s">
        <v>283</v>
      </c>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row>
    <row r="51" spans="1:60" outlineLevel="2" x14ac:dyDescent="0.25">
      <c r="A51" s="151"/>
      <c r="B51" s="152"/>
      <c r="C51" s="182" t="s">
        <v>2096</v>
      </c>
      <c r="D51" s="155"/>
      <c r="E51" s="156">
        <v>2.16</v>
      </c>
      <c r="F51" s="154"/>
      <c r="G51" s="154"/>
      <c r="H51" s="154"/>
      <c r="I51" s="154"/>
      <c r="J51" s="154"/>
      <c r="K51" s="154"/>
      <c r="L51" s="154"/>
      <c r="M51" s="154"/>
      <c r="N51" s="153"/>
      <c r="O51" s="153"/>
      <c r="P51" s="153"/>
      <c r="Q51" s="153"/>
      <c r="R51" s="154"/>
      <c r="S51" s="154"/>
      <c r="T51" s="154"/>
      <c r="U51" s="154"/>
      <c r="V51" s="154"/>
      <c r="W51" s="154"/>
      <c r="X51" s="154"/>
      <c r="Y51" s="154"/>
      <c r="Z51" s="144"/>
      <c r="AA51" s="144"/>
      <c r="AB51" s="144"/>
      <c r="AC51" s="144"/>
      <c r="AD51" s="144"/>
      <c r="AE51" s="144"/>
      <c r="AF51" s="144"/>
      <c r="AG51" s="144" t="s">
        <v>285</v>
      </c>
      <c r="AH51" s="144">
        <v>0</v>
      </c>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row>
    <row r="52" spans="1:60" outlineLevel="1" x14ac:dyDescent="0.25">
      <c r="A52" s="166">
        <v>24</v>
      </c>
      <c r="B52" s="167" t="s">
        <v>2097</v>
      </c>
      <c r="C52" s="181" t="s">
        <v>2098</v>
      </c>
      <c r="D52" s="168" t="s">
        <v>340</v>
      </c>
      <c r="E52" s="169">
        <v>1.2</v>
      </c>
      <c r="F52" s="170">
        <f>H52+J52</f>
        <v>0</v>
      </c>
      <c r="G52" s="170">
        <f>ROUND(E52*F52,2)</f>
        <v>0</v>
      </c>
      <c r="H52" s="171"/>
      <c r="I52" s="170">
        <f>ROUND(E52*H52,2)</f>
        <v>0</v>
      </c>
      <c r="J52" s="171"/>
      <c r="K52" s="172">
        <f>ROUND(E52*J52,2)</f>
        <v>0</v>
      </c>
      <c r="L52" s="154">
        <v>21</v>
      </c>
      <c r="M52" s="154">
        <f>G52*(1+L52/100)</f>
        <v>0</v>
      </c>
      <c r="N52" s="153">
        <v>0</v>
      </c>
      <c r="O52" s="153">
        <f>ROUND(E52*N52,2)</f>
        <v>0</v>
      </c>
      <c r="P52" s="153">
        <v>0</v>
      </c>
      <c r="Q52" s="153">
        <f>ROUND(E52*P52,2)</f>
        <v>0</v>
      </c>
      <c r="R52" s="154"/>
      <c r="S52" s="154" t="s">
        <v>279</v>
      </c>
      <c r="T52" s="154" t="s">
        <v>280</v>
      </c>
      <c r="U52" s="154">
        <v>0</v>
      </c>
      <c r="V52" s="154">
        <f>ROUND(E52*U52,2)</f>
        <v>0</v>
      </c>
      <c r="W52" s="154"/>
      <c r="X52" s="154" t="s">
        <v>281</v>
      </c>
      <c r="Y52" s="154" t="s">
        <v>282</v>
      </c>
      <c r="Z52" s="144"/>
      <c r="AA52" s="144"/>
      <c r="AB52" s="144"/>
      <c r="AC52" s="144"/>
      <c r="AD52" s="144"/>
      <c r="AE52" s="144"/>
      <c r="AF52" s="144"/>
      <c r="AG52" s="144" t="s">
        <v>283</v>
      </c>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row>
    <row r="53" spans="1:60" outlineLevel="2" x14ac:dyDescent="0.25">
      <c r="A53" s="151"/>
      <c r="B53" s="152"/>
      <c r="C53" s="182" t="s">
        <v>2099</v>
      </c>
      <c r="D53" s="155"/>
      <c r="E53" s="156">
        <v>1.2</v>
      </c>
      <c r="F53" s="154"/>
      <c r="G53" s="154"/>
      <c r="H53" s="154"/>
      <c r="I53" s="154"/>
      <c r="J53" s="154"/>
      <c r="K53" s="154"/>
      <c r="L53" s="154"/>
      <c r="M53" s="154"/>
      <c r="N53" s="153"/>
      <c r="O53" s="153"/>
      <c r="P53" s="153"/>
      <c r="Q53" s="153"/>
      <c r="R53" s="154"/>
      <c r="S53" s="154"/>
      <c r="T53" s="154"/>
      <c r="U53" s="154"/>
      <c r="V53" s="154"/>
      <c r="W53" s="154"/>
      <c r="X53" s="154"/>
      <c r="Y53" s="154"/>
      <c r="Z53" s="144"/>
      <c r="AA53" s="144"/>
      <c r="AB53" s="144"/>
      <c r="AC53" s="144"/>
      <c r="AD53" s="144"/>
      <c r="AE53" s="144"/>
      <c r="AF53" s="144"/>
      <c r="AG53" s="144" t="s">
        <v>285</v>
      </c>
      <c r="AH53" s="144">
        <v>0</v>
      </c>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row>
    <row r="54" spans="1:60" ht="13" x14ac:dyDescent="0.25">
      <c r="A54" s="159" t="s">
        <v>200</v>
      </c>
      <c r="B54" s="160" t="s">
        <v>178</v>
      </c>
      <c r="C54" s="180" t="s">
        <v>179</v>
      </c>
      <c r="D54" s="161"/>
      <c r="E54" s="162"/>
      <c r="F54" s="163"/>
      <c r="G54" s="163">
        <f>SUMIF(AG55:AG60,"&lt;&gt;NOR",G55:G60)</f>
        <v>0</v>
      </c>
      <c r="H54" s="163"/>
      <c r="I54" s="163">
        <f>SUM(I55:I60)</f>
        <v>0</v>
      </c>
      <c r="J54" s="163"/>
      <c r="K54" s="164">
        <f>SUM(K55:K60)</f>
        <v>0</v>
      </c>
      <c r="L54" s="158"/>
      <c r="M54" s="158">
        <f>SUM(M55:M60)</f>
        <v>0</v>
      </c>
      <c r="N54" s="157"/>
      <c r="O54" s="157">
        <f>SUM(O55:O60)</f>
        <v>0</v>
      </c>
      <c r="P54" s="157"/>
      <c r="Q54" s="157">
        <f>SUM(Q55:Q60)</f>
        <v>0</v>
      </c>
      <c r="R54" s="158"/>
      <c r="S54" s="158"/>
      <c r="T54" s="158"/>
      <c r="U54" s="158"/>
      <c r="V54" s="158">
        <f>SUM(V55:V60)</f>
        <v>0</v>
      </c>
      <c r="W54" s="158"/>
      <c r="X54" s="158"/>
      <c r="Y54" s="158"/>
      <c r="AG54" t="s">
        <v>275</v>
      </c>
    </row>
    <row r="55" spans="1:60" ht="20" outlineLevel="1" x14ac:dyDescent="0.25">
      <c r="A55" s="166">
        <v>25</v>
      </c>
      <c r="B55" s="167" t="s">
        <v>2100</v>
      </c>
      <c r="C55" s="181" t="s">
        <v>2101</v>
      </c>
      <c r="D55" s="168" t="s">
        <v>355</v>
      </c>
      <c r="E55" s="169">
        <v>72</v>
      </c>
      <c r="F55" s="170">
        <f>H55+J55</f>
        <v>0</v>
      </c>
      <c r="G55" s="170">
        <f>ROUND(E55*F55,2)</f>
        <v>0</v>
      </c>
      <c r="H55" s="171"/>
      <c r="I55" s="170">
        <f>ROUND(E55*H55,2)</f>
        <v>0</v>
      </c>
      <c r="J55" s="171"/>
      <c r="K55" s="172">
        <f>ROUND(E55*J55,2)</f>
        <v>0</v>
      </c>
      <c r="L55" s="154">
        <v>21</v>
      </c>
      <c r="M55" s="154">
        <f>G55*(1+L55/100)</f>
        <v>0</v>
      </c>
      <c r="N55" s="153">
        <v>0</v>
      </c>
      <c r="O55" s="153">
        <f>ROUND(E55*N55,2)</f>
        <v>0</v>
      </c>
      <c r="P55" s="153">
        <v>0</v>
      </c>
      <c r="Q55" s="153">
        <f>ROUND(E55*P55,2)</f>
        <v>0</v>
      </c>
      <c r="R55" s="154"/>
      <c r="S55" s="154" t="s">
        <v>279</v>
      </c>
      <c r="T55" s="154" t="s">
        <v>280</v>
      </c>
      <c r="U55" s="154">
        <v>0</v>
      </c>
      <c r="V55" s="154">
        <f>ROUND(E55*U55,2)</f>
        <v>0</v>
      </c>
      <c r="W55" s="154"/>
      <c r="X55" s="154" t="s">
        <v>281</v>
      </c>
      <c r="Y55" s="154" t="s">
        <v>282</v>
      </c>
      <c r="Z55" s="144"/>
      <c r="AA55" s="144"/>
      <c r="AB55" s="144"/>
      <c r="AC55" s="144"/>
      <c r="AD55" s="144"/>
      <c r="AE55" s="144"/>
      <c r="AF55" s="144"/>
      <c r="AG55" s="144" t="s">
        <v>283</v>
      </c>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row>
    <row r="56" spans="1:60" outlineLevel="2" x14ac:dyDescent="0.25">
      <c r="A56" s="151"/>
      <c r="B56" s="152"/>
      <c r="C56" s="182" t="s">
        <v>2081</v>
      </c>
      <c r="D56" s="155"/>
      <c r="E56" s="156">
        <v>72</v>
      </c>
      <c r="F56" s="154"/>
      <c r="G56" s="154"/>
      <c r="H56" s="154"/>
      <c r="I56" s="154"/>
      <c r="J56" s="154"/>
      <c r="K56" s="154"/>
      <c r="L56" s="154"/>
      <c r="M56" s="154"/>
      <c r="N56" s="153"/>
      <c r="O56" s="153"/>
      <c r="P56" s="153"/>
      <c r="Q56" s="153"/>
      <c r="R56" s="154"/>
      <c r="S56" s="154"/>
      <c r="T56" s="154"/>
      <c r="U56" s="154"/>
      <c r="V56" s="154"/>
      <c r="W56" s="154"/>
      <c r="X56" s="154"/>
      <c r="Y56" s="154"/>
      <c r="Z56" s="144"/>
      <c r="AA56" s="144"/>
      <c r="AB56" s="144"/>
      <c r="AC56" s="144"/>
      <c r="AD56" s="144"/>
      <c r="AE56" s="144"/>
      <c r="AF56" s="144"/>
      <c r="AG56" s="144" t="s">
        <v>285</v>
      </c>
      <c r="AH56" s="144">
        <v>0</v>
      </c>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row>
    <row r="57" spans="1:60" ht="20" outlineLevel="1" x14ac:dyDescent="0.25">
      <c r="A57" s="166">
        <v>26</v>
      </c>
      <c r="B57" s="167" t="s">
        <v>2102</v>
      </c>
      <c r="C57" s="181" t="s">
        <v>2103</v>
      </c>
      <c r="D57" s="168" t="s">
        <v>355</v>
      </c>
      <c r="E57" s="169">
        <v>150</v>
      </c>
      <c r="F57" s="170">
        <f>H57+J57</f>
        <v>0</v>
      </c>
      <c r="G57" s="170">
        <f>ROUND(E57*F57,2)</f>
        <v>0</v>
      </c>
      <c r="H57" s="171"/>
      <c r="I57" s="170">
        <f>ROUND(E57*H57,2)</f>
        <v>0</v>
      </c>
      <c r="J57" s="171"/>
      <c r="K57" s="172">
        <f>ROUND(E57*J57,2)</f>
        <v>0</v>
      </c>
      <c r="L57" s="154">
        <v>21</v>
      </c>
      <c r="M57" s="154">
        <f>G57*(1+L57/100)</f>
        <v>0</v>
      </c>
      <c r="N57" s="153">
        <v>0</v>
      </c>
      <c r="O57" s="153">
        <f>ROUND(E57*N57,2)</f>
        <v>0</v>
      </c>
      <c r="P57" s="153">
        <v>0</v>
      </c>
      <c r="Q57" s="153">
        <f>ROUND(E57*P57,2)</f>
        <v>0</v>
      </c>
      <c r="R57" s="154"/>
      <c r="S57" s="154" t="s">
        <v>279</v>
      </c>
      <c r="T57" s="154" t="s">
        <v>280</v>
      </c>
      <c r="U57" s="154">
        <v>0</v>
      </c>
      <c r="V57" s="154">
        <f>ROUND(E57*U57,2)</f>
        <v>0</v>
      </c>
      <c r="W57" s="154"/>
      <c r="X57" s="154" t="s">
        <v>281</v>
      </c>
      <c r="Y57" s="154" t="s">
        <v>282</v>
      </c>
      <c r="Z57" s="144"/>
      <c r="AA57" s="144"/>
      <c r="AB57" s="144"/>
      <c r="AC57" s="144"/>
      <c r="AD57" s="144"/>
      <c r="AE57" s="144"/>
      <c r="AF57" s="144"/>
      <c r="AG57" s="144" t="s">
        <v>283</v>
      </c>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row>
    <row r="58" spans="1:60" outlineLevel="2" x14ac:dyDescent="0.25">
      <c r="A58" s="151"/>
      <c r="B58" s="152"/>
      <c r="C58" s="182" t="s">
        <v>2104</v>
      </c>
      <c r="D58" s="155"/>
      <c r="E58" s="156">
        <v>150</v>
      </c>
      <c r="F58" s="154"/>
      <c r="G58" s="154"/>
      <c r="H58" s="154"/>
      <c r="I58" s="154"/>
      <c r="J58" s="154"/>
      <c r="K58" s="154"/>
      <c r="L58" s="154"/>
      <c r="M58" s="154"/>
      <c r="N58" s="153"/>
      <c r="O58" s="153"/>
      <c r="P58" s="153"/>
      <c r="Q58" s="153"/>
      <c r="R58" s="154"/>
      <c r="S58" s="154"/>
      <c r="T58" s="154"/>
      <c r="U58" s="154"/>
      <c r="V58" s="154"/>
      <c r="W58" s="154"/>
      <c r="X58" s="154"/>
      <c r="Y58" s="154"/>
      <c r="Z58" s="144"/>
      <c r="AA58" s="144"/>
      <c r="AB58" s="144"/>
      <c r="AC58" s="144"/>
      <c r="AD58" s="144"/>
      <c r="AE58" s="144"/>
      <c r="AF58" s="144"/>
      <c r="AG58" s="144" t="s">
        <v>285</v>
      </c>
      <c r="AH58" s="144">
        <v>0</v>
      </c>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row>
    <row r="59" spans="1:60" ht="20" outlineLevel="1" x14ac:dyDescent="0.25">
      <c r="A59" s="166">
        <v>27</v>
      </c>
      <c r="B59" s="167" t="s">
        <v>2105</v>
      </c>
      <c r="C59" s="181" t="s">
        <v>2106</v>
      </c>
      <c r="D59" s="168" t="s">
        <v>355</v>
      </c>
      <c r="E59" s="169">
        <v>79.2</v>
      </c>
      <c r="F59" s="170">
        <f>H59+J59</f>
        <v>0</v>
      </c>
      <c r="G59" s="170">
        <f>ROUND(E59*F59,2)</f>
        <v>0</v>
      </c>
      <c r="H59" s="171"/>
      <c r="I59" s="170">
        <f>ROUND(E59*H59,2)</f>
        <v>0</v>
      </c>
      <c r="J59" s="171"/>
      <c r="K59" s="172">
        <f>ROUND(E59*J59,2)</f>
        <v>0</v>
      </c>
      <c r="L59" s="154">
        <v>21</v>
      </c>
      <c r="M59" s="154">
        <f>G59*(1+L59/100)</f>
        <v>0</v>
      </c>
      <c r="N59" s="153">
        <v>0</v>
      </c>
      <c r="O59" s="153">
        <f>ROUND(E59*N59,2)</f>
        <v>0</v>
      </c>
      <c r="P59" s="153">
        <v>0</v>
      </c>
      <c r="Q59" s="153">
        <f>ROUND(E59*P59,2)</f>
        <v>0</v>
      </c>
      <c r="R59" s="154"/>
      <c r="S59" s="154" t="s">
        <v>279</v>
      </c>
      <c r="T59" s="154" t="s">
        <v>280</v>
      </c>
      <c r="U59" s="154">
        <v>0</v>
      </c>
      <c r="V59" s="154">
        <f>ROUND(E59*U59,2)</f>
        <v>0</v>
      </c>
      <c r="W59" s="154"/>
      <c r="X59" s="154" t="s">
        <v>281</v>
      </c>
      <c r="Y59" s="154" t="s">
        <v>282</v>
      </c>
      <c r="Z59" s="144"/>
      <c r="AA59" s="144"/>
      <c r="AB59" s="144"/>
      <c r="AC59" s="144"/>
      <c r="AD59" s="144"/>
      <c r="AE59" s="144"/>
      <c r="AF59" s="144"/>
      <c r="AG59" s="144" t="s">
        <v>283</v>
      </c>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row>
    <row r="60" spans="1:60" outlineLevel="2" x14ac:dyDescent="0.25">
      <c r="A60" s="151"/>
      <c r="B60" s="152"/>
      <c r="C60" s="182" t="s">
        <v>2107</v>
      </c>
      <c r="D60" s="155"/>
      <c r="E60" s="156">
        <v>79.2</v>
      </c>
      <c r="F60" s="154"/>
      <c r="G60" s="154"/>
      <c r="H60" s="154"/>
      <c r="I60" s="154"/>
      <c r="J60" s="154"/>
      <c r="K60" s="154"/>
      <c r="L60" s="154"/>
      <c r="M60" s="154"/>
      <c r="N60" s="153"/>
      <c r="O60" s="153"/>
      <c r="P60" s="153"/>
      <c r="Q60" s="153"/>
      <c r="R60" s="154"/>
      <c r="S60" s="154"/>
      <c r="T60" s="154"/>
      <c r="U60" s="154"/>
      <c r="V60" s="154"/>
      <c r="W60" s="154"/>
      <c r="X60" s="154"/>
      <c r="Y60" s="154"/>
      <c r="Z60" s="144"/>
      <c r="AA60" s="144"/>
      <c r="AB60" s="144"/>
      <c r="AC60" s="144"/>
      <c r="AD60" s="144"/>
      <c r="AE60" s="144"/>
      <c r="AF60" s="144"/>
      <c r="AG60" s="144" t="s">
        <v>285</v>
      </c>
      <c r="AH60" s="144">
        <v>0</v>
      </c>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row>
    <row r="61" spans="1:60" ht="13" x14ac:dyDescent="0.25">
      <c r="A61" s="159" t="s">
        <v>200</v>
      </c>
      <c r="B61" s="160" t="s">
        <v>186</v>
      </c>
      <c r="C61" s="180" t="s">
        <v>187</v>
      </c>
      <c r="D61" s="161"/>
      <c r="E61" s="162"/>
      <c r="F61" s="163"/>
      <c r="G61" s="163">
        <f>SUMIF(AG62:AG72,"&lt;&gt;NOR",G62:G72)</f>
        <v>0</v>
      </c>
      <c r="H61" s="163"/>
      <c r="I61" s="163">
        <f>SUM(I62:I72)</f>
        <v>0</v>
      </c>
      <c r="J61" s="163"/>
      <c r="K61" s="164">
        <f>SUM(K62:K72)</f>
        <v>0</v>
      </c>
      <c r="L61" s="158"/>
      <c r="M61" s="158">
        <f>SUM(M62:M72)</f>
        <v>0</v>
      </c>
      <c r="N61" s="157"/>
      <c r="O61" s="157">
        <f>SUM(O62:O72)</f>
        <v>0</v>
      </c>
      <c r="P61" s="157"/>
      <c r="Q61" s="157">
        <f>SUM(Q62:Q72)</f>
        <v>0</v>
      </c>
      <c r="R61" s="158"/>
      <c r="S61" s="158"/>
      <c r="T61" s="158"/>
      <c r="U61" s="158"/>
      <c r="V61" s="158">
        <f>SUM(V62:V72)</f>
        <v>0</v>
      </c>
      <c r="W61" s="158"/>
      <c r="X61" s="158"/>
      <c r="Y61" s="158"/>
      <c r="AG61" t="s">
        <v>275</v>
      </c>
    </row>
    <row r="62" spans="1:60" ht="20" outlineLevel="1" x14ac:dyDescent="0.25">
      <c r="A62" s="166">
        <v>28</v>
      </c>
      <c r="B62" s="167" t="s">
        <v>2108</v>
      </c>
      <c r="C62" s="181" t="s">
        <v>2109</v>
      </c>
      <c r="D62" s="168" t="s">
        <v>408</v>
      </c>
      <c r="E62" s="169">
        <v>54</v>
      </c>
      <c r="F62" s="170">
        <f>H62+J62</f>
        <v>0</v>
      </c>
      <c r="G62" s="170">
        <f>ROUND(E62*F62,2)</f>
        <v>0</v>
      </c>
      <c r="H62" s="171"/>
      <c r="I62" s="170">
        <f>ROUND(E62*H62,2)</f>
        <v>0</v>
      </c>
      <c r="J62" s="171"/>
      <c r="K62" s="172">
        <f>ROUND(E62*J62,2)</f>
        <v>0</v>
      </c>
      <c r="L62" s="154">
        <v>21</v>
      </c>
      <c r="M62" s="154">
        <f>G62*(1+L62/100)</f>
        <v>0</v>
      </c>
      <c r="N62" s="153">
        <v>0</v>
      </c>
      <c r="O62" s="153">
        <f>ROUND(E62*N62,2)</f>
        <v>0</v>
      </c>
      <c r="P62" s="153">
        <v>0</v>
      </c>
      <c r="Q62" s="153">
        <f>ROUND(E62*P62,2)</f>
        <v>0</v>
      </c>
      <c r="R62" s="154"/>
      <c r="S62" s="154" t="s">
        <v>279</v>
      </c>
      <c r="T62" s="154" t="s">
        <v>280</v>
      </c>
      <c r="U62" s="154">
        <v>0</v>
      </c>
      <c r="V62" s="154">
        <f>ROUND(E62*U62,2)</f>
        <v>0</v>
      </c>
      <c r="W62" s="154"/>
      <c r="X62" s="154" t="s">
        <v>281</v>
      </c>
      <c r="Y62" s="154" t="s">
        <v>282</v>
      </c>
      <c r="Z62" s="144"/>
      <c r="AA62" s="144"/>
      <c r="AB62" s="144"/>
      <c r="AC62" s="144"/>
      <c r="AD62" s="144"/>
      <c r="AE62" s="144"/>
      <c r="AF62" s="144"/>
      <c r="AG62" s="144" t="s">
        <v>283</v>
      </c>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row>
    <row r="63" spans="1:60" outlineLevel="2" x14ac:dyDescent="0.25">
      <c r="A63" s="151"/>
      <c r="B63" s="152"/>
      <c r="C63" s="182" t="s">
        <v>2110</v>
      </c>
      <c r="D63" s="155"/>
      <c r="E63" s="156">
        <v>54</v>
      </c>
      <c r="F63" s="154"/>
      <c r="G63" s="154"/>
      <c r="H63" s="154"/>
      <c r="I63" s="154"/>
      <c r="J63" s="154"/>
      <c r="K63" s="154"/>
      <c r="L63" s="154"/>
      <c r="M63" s="154"/>
      <c r="N63" s="153"/>
      <c r="O63" s="153"/>
      <c r="P63" s="153"/>
      <c r="Q63" s="153"/>
      <c r="R63" s="154"/>
      <c r="S63" s="154"/>
      <c r="T63" s="154"/>
      <c r="U63" s="154"/>
      <c r="V63" s="154"/>
      <c r="W63" s="154"/>
      <c r="X63" s="154"/>
      <c r="Y63" s="154"/>
      <c r="Z63" s="144"/>
      <c r="AA63" s="144"/>
      <c r="AB63" s="144"/>
      <c r="AC63" s="144"/>
      <c r="AD63" s="144"/>
      <c r="AE63" s="144"/>
      <c r="AF63" s="144"/>
      <c r="AG63" s="144" t="s">
        <v>285</v>
      </c>
      <c r="AH63" s="144">
        <v>0</v>
      </c>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row>
    <row r="64" spans="1:60" ht="20" outlineLevel="1" x14ac:dyDescent="0.25">
      <c r="A64" s="166">
        <v>29</v>
      </c>
      <c r="B64" s="167" t="s">
        <v>2111</v>
      </c>
      <c r="C64" s="181" t="s">
        <v>2112</v>
      </c>
      <c r="D64" s="168" t="s">
        <v>408</v>
      </c>
      <c r="E64" s="169">
        <v>213.5</v>
      </c>
      <c r="F64" s="170">
        <f>H64+J64</f>
        <v>0</v>
      </c>
      <c r="G64" s="170">
        <f>ROUND(E64*F64,2)</f>
        <v>0</v>
      </c>
      <c r="H64" s="171"/>
      <c r="I64" s="170">
        <f>ROUND(E64*H64,2)</f>
        <v>0</v>
      </c>
      <c r="J64" s="171"/>
      <c r="K64" s="172">
        <f>ROUND(E64*J64,2)</f>
        <v>0</v>
      </c>
      <c r="L64" s="154">
        <v>21</v>
      </c>
      <c r="M64" s="154">
        <f>G64*(1+L64/100)</f>
        <v>0</v>
      </c>
      <c r="N64" s="153">
        <v>0</v>
      </c>
      <c r="O64" s="153">
        <f>ROUND(E64*N64,2)</f>
        <v>0</v>
      </c>
      <c r="P64" s="153">
        <v>0</v>
      </c>
      <c r="Q64" s="153">
        <f>ROUND(E64*P64,2)</f>
        <v>0</v>
      </c>
      <c r="R64" s="154"/>
      <c r="S64" s="154" t="s">
        <v>279</v>
      </c>
      <c r="T64" s="154" t="s">
        <v>280</v>
      </c>
      <c r="U64" s="154">
        <v>0</v>
      </c>
      <c r="V64" s="154">
        <f>ROUND(E64*U64,2)</f>
        <v>0</v>
      </c>
      <c r="W64" s="154"/>
      <c r="X64" s="154" t="s">
        <v>281</v>
      </c>
      <c r="Y64" s="154" t="s">
        <v>282</v>
      </c>
      <c r="Z64" s="144"/>
      <c r="AA64" s="144"/>
      <c r="AB64" s="144"/>
      <c r="AC64" s="144"/>
      <c r="AD64" s="144"/>
      <c r="AE64" s="144"/>
      <c r="AF64" s="144"/>
      <c r="AG64" s="144" t="s">
        <v>283</v>
      </c>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row>
    <row r="65" spans="1:60" outlineLevel="2" x14ac:dyDescent="0.25">
      <c r="A65" s="151"/>
      <c r="B65" s="152"/>
      <c r="C65" s="182" t="s">
        <v>2113</v>
      </c>
      <c r="D65" s="155"/>
      <c r="E65" s="156">
        <v>213.5</v>
      </c>
      <c r="F65" s="154"/>
      <c r="G65" s="154"/>
      <c r="H65" s="154"/>
      <c r="I65" s="154"/>
      <c r="J65" s="154"/>
      <c r="K65" s="154"/>
      <c r="L65" s="154"/>
      <c r="M65" s="154"/>
      <c r="N65" s="153"/>
      <c r="O65" s="153"/>
      <c r="P65" s="153"/>
      <c r="Q65" s="153"/>
      <c r="R65" s="154"/>
      <c r="S65" s="154"/>
      <c r="T65" s="154"/>
      <c r="U65" s="154"/>
      <c r="V65" s="154"/>
      <c r="W65" s="154"/>
      <c r="X65" s="154"/>
      <c r="Y65" s="154"/>
      <c r="Z65" s="144"/>
      <c r="AA65" s="144"/>
      <c r="AB65" s="144"/>
      <c r="AC65" s="144"/>
      <c r="AD65" s="144"/>
      <c r="AE65" s="144"/>
      <c r="AF65" s="144"/>
      <c r="AG65" s="144" t="s">
        <v>285</v>
      </c>
      <c r="AH65" s="144">
        <v>0</v>
      </c>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row>
    <row r="66" spans="1:60" ht="20" outlineLevel="1" x14ac:dyDescent="0.25">
      <c r="A66" s="173">
        <v>30</v>
      </c>
      <c r="B66" s="174" t="s">
        <v>2114</v>
      </c>
      <c r="C66" s="183" t="s">
        <v>2115</v>
      </c>
      <c r="D66" s="175" t="s">
        <v>408</v>
      </c>
      <c r="E66" s="176">
        <v>1</v>
      </c>
      <c r="F66" s="177">
        <f t="shared" ref="F66:F72" si="0">H66+J66</f>
        <v>0</v>
      </c>
      <c r="G66" s="177">
        <f t="shared" ref="G66:G72" si="1">ROUND(E66*F66,2)</f>
        <v>0</v>
      </c>
      <c r="H66" s="178"/>
      <c r="I66" s="177">
        <f t="shared" ref="I66:I72" si="2">ROUND(E66*H66,2)</f>
        <v>0</v>
      </c>
      <c r="J66" s="178"/>
      <c r="K66" s="179">
        <f t="shared" ref="K66:K72" si="3">ROUND(E66*J66,2)</f>
        <v>0</v>
      </c>
      <c r="L66" s="154">
        <v>21</v>
      </c>
      <c r="M66" s="154">
        <f t="shared" ref="M66:M72" si="4">G66*(1+L66/100)</f>
        <v>0</v>
      </c>
      <c r="N66" s="153">
        <v>0</v>
      </c>
      <c r="O66" s="153">
        <f t="shared" ref="O66:O72" si="5">ROUND(E66*N66,2)</f>
        <v>0</v>
      </c>
      <c r="P66" s="153">
        <v>0</v>
      </c>
      <c r="Q66" s="153">
        <f t="shared" ref="Q66:Q72" si="6">ROUND(E66*P66,2)</f>
        <v>0</v>
      </c>
      <c r="R66" s="154"/>
      <c r="S66" s="154" t="s">
        <v>279</v>
      </c>
      <c r="T66" s="154" t="s">
        <v>280</v>
      </c>
      <c r="U66" s="154">
        <v>0</v>
      </c>
      <c r="V66" s="154">
        <f t="shared" ref="V66:V72" si="7">ROUND(E66*U66,2)</f>
        <v>0</v>
      </c>
      <c r="W66" s="154"/>
      <c r="X66" s="154" t="s">
        <v>281</v>
      </c>
      <c r="Y66" s="154" t="s">
        <v>282</v>
      </c>
      <c r="Z66" s="144"/>
      <c r="AA66" s="144"/>
      <c r="AB66" s="144"/>
      <c r="AC66" s="144"/>
      <c r="AD66" s="144"/>
      <c r="AE66" s="144"/>
      <c r="AF66" s="144"/>
      <c r="AG66" s="144" t="s">
        <v>283</v>
      </c>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row>
    <row r="67" spans="1:60" ht="20" outlineLevel="1" x14ac:dyDescent="0.25">
      <c r="A67" s="173">
        <v>31</v>
      </c>
      <c r="B67" s="174" t="s">
        <v>2116</v>
      </c>
      <c r="C67" s="183" t="s">
        <v>2117</v>
      </c>
      <c r="D67" s="175" t="s">
        <v>408</v>
      </c>
      <c r="E67" s="176">
        <v>1</v>
      </c>
      <c r="F67" s="177">
        <f t="shared" si="0"/>
        <v>0</v>
      </c>
      <c r="G67" s="177">
        <f t="shared" si="1"/>
        <v>0</v>
      </c>
      <c r="H67" s="178"/>
      <c r="I67" s="177">
        <f t="shared" si="2"/>
        <v>0</v>
      </c>
      <c r="J67" s="178"/>
      <c r="K67" s="179">
        <f t="shared" si="3"/>
        <v>0</v>
      </c>
      <c r="L67" s="154">
        <v>21</v>
      </c>
      <c r="M67" s="154">
        <f t="shared" si="4"/>
        <v>0</v>
      </c>
      <c r="N67" s="153">
        <v>0</v>
      </c>
      <c r="O67" s="153">
        <f t="shared" si="5"/>
        <v>0</v>
      </c>
      <c r="P67" s="153">
        <v>0</v>
      </c>
      <c r="Q67" s="153">
        <f t="shared" si="6"/>
        <v>0</v>
      </c>
      <c r="R67" s="154"/>
      <c r="S67" s="154" t="s">
        <v>279</v>
      </c>
      <c r="T67" s="154" t="s">
        <v>280</v>
      </c>
      <c r="U67" s="154">
        <v>0</v>
      </c>
      <c r="V67" s="154">
        <f t="shared" si="7"/>
        <v>0</v>
      </c>
      <c r="W67" s="154"/>
      <c r="X67" s="154" t="s">
        <v>608</v>
      </c>
      <c r="Y67" s="154" t="s">
        <v>282</v>
      </c>
      <c r="Z67" s="144"/>
      <c r="AA67" s="144"/>
      <c r="AB67" s="144"/>
      <c r="AC67" s="144"/>
      <c r="AD67" s="144"/>
      <c r="AE67" s="144"/>
      <c r="AF67" s="144"/>
      <c r="AG67" s="144" t="s">
        <v>609</v>
      </c>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row>
    <row r="68" spans="1:60" ht="20" outlineLevel="1" x14ac:dyDescent="0.25">
      <c r="A68" s="173">
        <v>32</v>
      </c>
      <c r="B68" s="174" t="s">
        <v>2118</v>
      </c>
      <c r="C68" s="183" t="s">
        <v>2119</v>
      </c>
      <c r="D68" s="175" t="s">
        <v>489</v>
      </c>
      <c r="E68" s="176">
        <v>1</v>
      </c>
      <c r="F68" s="177">
        <f t="shared" si="0"/>
        <v>0</v>
      </c>
      <c r="G68" s="177">
        <f t="shared" si="1"/>
        <v>0</v>
      </c>
      <c r="H68" s="178"/>
      <c r="I68" s="177">
        <f t="shared" si="2"/>
        <v>0</v>
      </c>
      <c r="J68" s="178"/>
      <c r="K68" s="179">
        <f t="shared" si="3"/>
        <v>0</v>
      </c>
      <c r="L68" s="154">
        <v>21</v>
      </c>
      <c r="M68" s="154">
        <f t="shared" si="4"/>
        <v>0</v>
      </c>
      <c r="N68" s="153">
        <v>0</v>
      </c>
      <c r="O68" s="153">
        <f t="shared" si="5"/>
        <v>0</v>
      </c>
      <c r="P68" s="153">
        <v>0</v>
      </c>
      <c r="Q68" s="153">
        <f t="shared" si="6"/>
        <v>0</v>
      </c>
      <c r="R68" s="154"/>
      <c r="S68" s="154" t="s">
        <v>279</v>
      </c>
      <c r="T68" s="154" t="s">
        <v>280</v>
      </c>
      <c r="U68" s="154">
        <v>0</v>
      </c>
      <c r="V68" s="154">
        <f t="shared" si="7"/>
        <v>0</v>
      </c>
      <c r="W68" s="154"/>
      <c r="X68" s="154" t="s">
        <v>608</v>
      </c>
      <c r="Y68" s="154" t="s">
        <v>282</v>
      </c>
      <c r="Z68" s="144"/>
      <c r="AA68" s="144"/>
      <c r="AB68" s="144"/>
      <c r="AC68" s="144"/>
      <c r="AD68" s="144"/>
      <c r="AE68" s="144"/>
      <c r="AF68" s="144"/>
      <c r="AG68" s="144" t="s">
        <v>609</v>
      </c>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row>
    <row r="69" spans="1:60" ht="20" outlineLevel="1" x14ac:dyDescent="0.25">
      <c r="A69" s="173">
        <v>33</v>
      </c>
      <c r="B69" s="174" t="s">
        <v>2120</v>
      </c>
      <c r="C69" s="183" t="s">
        <v>2121</v>
      </c>
      <c r="D69" s="175" t="s">
        <v>489</v>
      </c>
      <c r="E69" s="176">
        <v>1</v>
      </c>
      <c r="F69" s="177">
        <f t="shared" si="0"/>
        <v>0</v>
      </c>
      <c r="G69" s="177">
        <f t="shared" si="1"/>
        <v>0</v>
      </c>
      <c r="H69" s="178"/>
      <c r="I69" s="177">
        <f t="shared" si="2"/>
        <v>0</v>
      </c>
      <c r="J69" s="178"/>
      <c r="K69" s="179">
        <f t="shared" si="3"/>
        <v>0</v>
      </c>
      <c r="L69" s="154">
        <v>21</v>
      </c>
      <c r="M69" s="154">
        <f t="shared" si="4"/>
        <v>0</v>
      </c>
      <c r="N69" s="153">
        <v>0</v>
      </c>
      <c r="O69" s="153">
        <f t="shared" si="5"/>
        <v>0</v>
      </c>
      <c r="P69" s="153">
        <v>0</v>
      </c>
      <c r="Q69" s="153">
        <f t="shared" si="6"/>
        <v>0</v>
      </c>
      <c r="R69" s="154"/>
      <c r="S69" s="154" t="s">
        <v>279</v>
      </c>
      <c r="T69" s="154" t="s">
        <v>280</v>
      </c>
      <c r="U69" s="154">
        <v>0</v>
      </c>
      <c r="V69" s="154">
        <f t="shared" si="7"/>
        <v>0</v>
      </c>
      <c r="W69" s="154"/>
      <c r="X69" s="154" t="s">
        <v>608</v>
      </c>
      <c r="Y69" s="154" t="s">
        <v>282</v>
      </c>
      <c r="Z69" s="144"/>
      <c r="AA69" s="144"/>
      <c r="AB69" s="144"/>
      <c r="AC69" s="144"/>
      <c r="AD69" s="144"/>
      <c r="AE69" s="144"/>
      <c r="AF69" s="144"/>
      <c r="AG69" s="144" t="s">
        <v>609</v>
      </c>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row>
    <row r="70" spans="1:60" outlineLevel="1" x14ac:dyDescent="0.25">
      <c r="A70" s="173">
        <v>34</v>
      </c>
      <c r="B70" s="174" t="s">
        <v>2122</v>
      </c>
      <c r="C70" s="183" t="s">
        <v>2123</v>
      </c>
      <c r="D70" s="175" t="s">
        <v>408</v>
      </c>
      <c r="E70" s="176">
        <v>48</v>
      </c>
      <c r="F70" s="177">
        <f t="shared" si="0"/>
        <v>0</v>
      </c>
      <c r="G70" s="177">
        <f t="shared" si="1"/>
        <v>0</v>
      </c>
      <c r="H70" s="178"/>
      <c r="I70" s="177">
        <f t="shared" si="2"/>
        <v>0</v>
      </c>
      <c r="J70" s="178"/>
      <c r="K70" s="179">
        <f t="shared" si="3"/>
        <v>0</v>
      </c>
      <c r="L70" s="154">
        <v>21</v>
      </c>
      <c r="M70" s="154">
        <f t="shared" si="4"/>
        <v>0</v>
      </c>
      <c r="N70" s="153">
        <v>0</v>
      </c>
      <c r="O70" s="153">
        <f t="shared" si="5"/>
        <v>0</v>
      </c>
      <c r="P70" s="153">
        <v>0</v>
      </c>
      <c r="Q70" s="153">
        <f t="shared" si="6"/>
        <v>0</v>
      </c>
      <c r="R70" s="154"/>
      <c r="S70" s="154" t="s">
        <v>279</v>
      </c>
      <c r="T70" s="154" t="s">
        <v>280</v>
      </c>
      <c r="U70" s="154">
        <v>0</v>
      </c>
      <c r="V70" s="154">
        <f t="shared" si="7"/>
        <v>0</v>
      </c>
      <c r="W70" s="154"/>
      <c r="X70" s="154" t="s">
        <v>281</v>
      </c>
      <c r="Y70" s="154" t="s">
        <v>282</v>
      </c>
      <c r="Z70" s="144"/>
      <c r="AA70" s="144"/>
      <c r="AB70" s="144"/>
      <c r="AC70" s="144"/>
      <c r="AD70" s="144"/>
      <c r="AE70" s="144"/>
      <c r="AF70" s="144"/>
      <c r="AG70" s="144" t="s">
        <v>283</v>
      </c>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row>
    <row r="71" spans="1:60" outlineLevel="1" x14ac:dyDescent="0.25">
      <c r="A71" s="173">
        <v>35</v>
      </c>
      <c r="B71" s="174" t="s">
        <v>2124</v>
      </c>
      <c r="C71" s="183" t="s">
        <v>2125</v>
      </c>
      <c r="D71" s="175" t="s">
        <v>408</v>
      </c>
      <c r="E71" s="176">
        <v>6</v>
      </c>
      <c r="F71" s="177">
        <f t="shared" si="0"/>
        <v>0</v>
      </c>
      <c r="G71" s="177">
        <f t="shared" si="1"/>
        <v>0</v>
      </c>
      <c r="H71" s="178"/>
      <c r="I71" s="177">
        <f t="shared" si="2"/>
        <v>0</v>
      </c>
      <c r="J71" s="178"/>
      <c r="K71" s="179">
        <f t="shared" si="3"/>
        <v>0</v>
      </c>
      <c r="L71" s="154">
        <v>21</v>
      </c>
      <c r="M71" s="154">
        <f t="shared" si="4"/>
        <v>0</v>
      </c>
      <c r="N71" s="153">
        <v>0</v>
      </c>
      <c r="O71" s="153">
        <f t="shared" si="5"/>
        <v>0</v>
      </c>
      <c r="P71" s="153">
        <v>0</v>
      </c>
      <c r="Q71" s="153">
        <f t="shared" si="6"/>
        <v>0</v>
      </c>
      <c r="R71" s="154"/>
      <c r="S71" s="154" t="s">
        <v>279</v>
      </c>
      <c r="T71" s="154" t="s">
        <v>280</v>
      </c>
      <c r="U71" s="154">
        <v>0</v>
      </c>
      <c r="V71" s="154">
        <f t="shared" si="7"/>
        <v>0</v>
      </c>
      <c r="W71" s="154"/>
      <c r="X71" s="154" t="s">
        <v>281</v>
      </c>
      <c r="Y71" s="154" t="s">
        <v>282</v>
      </c>
      <c r="Z71" s="144"/>
      <c r="AA71" s="144"/>
      <c r="AB71" s="144"/>
      <c r="AC71" s="144"/>
      <c r="AD71" s="144"/>
      <c r="AE71" s="144"/>
      <c r="AF71" s="144"/>
      <c r="AG71" s="144" t="s">
        <v>283</v>
      </c>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row>
    <row r="72" spans="1:60" outlineLevel="1" x14ac:dyDescent="0.25">
      <c r="A72" s="173">
        <v>36</v>
      </c>
      <c r="B72" s="174" t="s">
        <v>2126</v>
      </c>
      <c r="C72" s="183" t="s">
        <v>2127</v>
      </c>
      <c r="D72" s="175" t="s">
        <v>408</v>
      </c>
      <c r="E72" s="176">
        <v>14</v>
      </c>
      <c r="F72" s="177">
        <f t="shared" si="0"/>
        <v>0</v>
      </c>
      <c r="G72" s="177">
        <f t="shared" si="1"/>
        <v>0</v>
      </c>
      <c r="H72" s="178"/>
      <c r="I72" s="177">
        <f t="shared" si="2"/>
        <v>0</v>
      </c>
      <c r="J72" s="178"/>
      <c r="K72" s="179">
        <f t="shared" si="3"/>
        <v>0</v>
      </c>
      <c r="L72" s="154">
        <v>21</v>
      </c>
      <c r="M72" s="154">
        <f t="shared" si="4"/>
        <v>0</v>
      </c>
      <c r="N72" s="153">
        <v>0</v>
      </c>
      <c r="O72" s="153">
        <f t="shared" si="5"/>
        <v>0</v>
      </c>
      <c r="P72" s="153">
        <v>0</v>
      </c>
      <c r="Q72" s="153">
        <f t="shared" si="6"/>
        <v>0</v>
      </c>
      <c r="R72" s="154"/>
      <c r="S72" s="154" t="s">
        <v>279</v>
      </c>
      <c r="T72" s="154" t="s">
        <v>280</v>
      </c>
      <c r="U72" s="154">
        <v>0</v>
      </c>
      <c r="V72" s="154">
        <f t="shared" si="7"/>
        <v>0</v>
      </c>
      <c r="W72" s="154"/>
      <c r="X72" s="154" t="s">
        <v>281</v>
      </c>
      <c r="Y72" s="154" t="s">
        <v>282</v>
      </c>
      <c r="Z72" s="144"/>
      <c r="AA72" s="144"/>
      <c r="AB72" s="144"/>
      <c r="AC72" s="144"/>
      <c r="AD72" s="144"/>
      <c r="AE72" s="144"/>
      <c r="AF72" s="144"/>
      <c r="AG72" s="144" t="s">
        <v>283</v>
      </c>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row>
    <row r="73" spans="1:60" ht="13" x14ac:dyDescent="0.25">
      <c r="A73" s="159" t="s">
        <v>200</v>
      </c>
      <c r="B73" s="160" t="s">
        <v>188</v>
      </c>
      <c r="C73" s="180" t="s">
        <v>189</v>
      </c>
      <c r="D73" s="161"/>
      <c r="E73" s="162"/>
      <c r="F73" s="163"/>
      <c r="G73" s="163">
        <f>SUMIF(AG74:AG77,"&lt;&gt;NOR",G74:G77)</f>
        <v>0</v>
      </c>
      <c r="H73" s="163"/>
      <c r="I73" s="163">
        <f>SUM(I74:I77)</f>
        <v>0</v>
      </c>
      <c r="J73" s="163"/>
      <c r="K73" s="164">
        <f>SUM(K74:K77)</f>
        <v>0</v>
      </c>
      <c r="L73" s="158"/>
      <c r="M73" s="158">
        <f>SUM(M74:M77)</f>
        <v>0</v>
      </c>
      <c r="N73" s="157"/>
      <c r="O73" s="157">
        <f>SUM(O74:O77)</f>
        <v>0</v>
      </c>
      <c r="P73" s="157"/>
      <c r="Q73" s="157">
        <f>SUM(Q74:Q77)</f>
        <v>0</v>
      </c>
      <c r="R73" s="158"/>
      <c r="S73" s="158"/>
      <c r="T73" s="158"/>
      <c r="U73" s="158"/>
      <c r="V73" s="158">
        <f>SUM(V74:V77)</f>
        <v>0</v>
      </c>
      <c r="W73" s="158"/>
      <c r="X73" s="158"/>
      <c r="Y73" s="158"/>
      <c r="AG73" t="s">
        <v>275</v>
      </c>
    </row>
    <row r="74" spans="1:60" ht="20" outlineLevel="1" x14ac:dyDescent="0.25">
      <c r="A74" s="166">
        <v>37</v>
      </c>
      <c r="B74" s="167" t="s">
        <v>2128</v>
      </c>
      <c r="C74" s="181" t="s">
        <v>2129</v>
      </c>
      <c r="D74" s="168" t="s">
        <v>340</v>
      </c>
      <c r="E74" s="169">
        <v>126.65</v>
      </c>
      <c r="F74" s="170">
        <f>H74+J74</f>
        <v>0</v>
      </c>
      <c r="G74" s="170">
        <f>ROUND(E74*F74,2)</f>
        <v>0</v>
      </c>
      <c r="H74" s="171"/>
      <c r="I74" s="170">
        <f>ROUND(E74*H74,2)</f>
        <v>0</v>
      </c>
      <c r="J74" s="171"/>
      <c r="K74" s="172">
        <f>ROUND(E74*J74,2)</f>
        <v>0</v>
      </c>
      <c r="L74" s="154">
        <v>21</v>
      </c>
      <c r="M74" s="154">
        <f>G74*(1+L74/100)</f>
        <v>0</v>
      </c>
      <c r="N74" s="153">
        <v>0</v>
      </c>
      <c r="O74" s="153">
        <f>ROUND(E74*N74,2)</f>
        <v>0</v>
      </c>
      <c r="P74" s="153">
        <v>0</v>
      </c>
      <c r="Q74" s="153">
        <f>ROUND(E74*P74,2)</f>
        <v>0</v>
      </c>
      <c r="R74" s="154"/>
      <c r="S74" s="154" t="s">
        <v>279</v>
      </c>
      <c r="T74" s="154" t="s">
        <v>280</v>
      </c>
      <c r="U74" s="154">
        <v>0</v>
      </c>
      <c r="V74" s="154">
        <f>ROUND(E74*U74,2)</f>
        <v>0</v>
      </c>
      <c r="W74" s="154"/>
      <c r="X74" s="154" t="s">
        <v>281</v>
      </c>
      <c r="Y74" s="154" t="s">
        <v>282</v>
      </c>
      <c r="Z74" s="144"/>
      <c r="AA74" s="144"/>
      <c r="AB74" s="144"/>
      <c r="AC74" s="144"/>
      <c r="AD74" s="144"/>
      <c r="AE74" s="144"/>
      <c r="AF74" s="144"/>
      <c r="AG74" s="144" t="s">
        <v>283</v>
      </c>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row>
    <row r="75" spans="1:60" ht="20" outlineLevel="2" x14ac:dyDescent="0.25">
      <c r="A75" s="151"/>
      <c r="B75" s="152"/>
      <c r="C75" s="182" t="s">
        <v>2130</v>
      </c>
      <c r="D75" s="155"/>
      <c r="E75" s="156">
        <v>67.5</v>
      </c>
      <c r="F75" s="154"/>
      <c r="G75" s="154"/>
      <c r="H75" s="154"/>
      <c r="I75" s="154"/>
      <c r="J75" s="154"/>
      <c r="K75" s="154"/>
      <c r="L75" s="154"/>
      <c r="M75" s="154"/>
      <c r="N75" s="153"/>
      <c r="O75" s="153"/>
      <c r="P75" s="153"/>
      <c r="Q75" s="153"/>
      <c r="R75" s="154"/>
      <c r="S75" s="154"/>
      <c r="T75" s="154"/>
      <c r="U75" s="154"/>
      <c r="V75" s="154"/>
      <c r="W75" s="154"/>
      <c r="X75" s="154"/>
      <c r="Y75" s="154"/>
      <c r="Z75" s="144"/>
      <c r="AA75" s="144"/>
      <c r="AB75" s="144"/>
      <c r="AC75" s="144"/>
      <c r="AD75" s="144"/>
      <c r="AE75" s="144"/>
      <c r="AF75" s="144"/>
      <c r="AG75" s="144" t="s">
        <v>285</v>
      </c>
      <c r="AH75" s="144">
        <v>0</v>
      </c>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row>
    <row r="76" spans="1:60" outlineLevel="3" x14ac:dyDescent="0.25">
      <c r="A76" s="151"/>
      <c r="B76" s="152"/>
      <c r="C76" s="182" t="s">
        <v>2131</v>
      </c>
      <c r="D76" s="155"/>
      <c r="E76" s="156">
        <v>21.2</v>
      </c>
      <c r="F76" s="154"/>
      <c r="G76" s="154"/>
      <c r="H76" s="154"/>
      <c r="I76" s="154"/>
      <c r="J76" s="154"/>
      <c r="K76" s="154"/>
      <c r="L76" s="154"/>
      <c r="M76" s="154"/>
      <c r="N76" s="153"/>
      <c r="O76" s="153"/>
      <c r="P76" s="153"/>
      <c r="Q76" s="153"/>
      <c r="R76" s="154"/>
      <c r="S76" s="154"/>
      <c r="T76" s="154"/>
      <c r="U76" s="154"/>
      <c r="V76" s="154"/>
      <c r="W76" s="154"/>
      <c r="X76" s="154"/>
      <c r="Y76" s="154"/>
      <c r="Z76" s="144"/>
      <c r="AA76" s="144"/>
      <c r="AB76" s="144"/>
      <c r="AC76" s="144"/>
      <c r="AD76" s="144"/>
      <c r="AE76" s="144"/>
      <c r="AF76" s="144"/>
      <c r="AG76" s="144" t="s">
        <v>285</v>
      </c>
      <c r="AH76" s="144">
        <v>0</v>
      </c>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row>
    <row r="77" spans="1:60" outlineLevel="3" x14ac:dyDescent="0.25">
      <c r="A77" s="151"/>
      <c r="B77" s="152"/>
      <c r="C77" s="182" t="s">
        <v>2132</v>
      </c>
      <c r="D77" s="155"/>
      <c r="E77" s="156">
        <v>37.950000000000003</v>
      </c>
      <c r="F77" s="154"/>
      <c r="G77" s="154"/>
      <c r="H77" s="154"/>
      <c r="I77" s="154"/>
      <c r="J77" s="154"/>
      <c r="K77" s="154"/>
      <c r="L77" s="154"/>
      <c r="M77" s="154"/>
      <c r="N77" s="153"/>
      <c r="O77" s="153"/>
      <c r="P77" s="153"/>
      <c r="Q77" s="153"/>
      <c r="R77" s="154"/>
      <c r="S77" s="154"/>
      <c r="T77" s="154"/>
      <c r="U77" s="154"/>
      <c r="V77" s="154"/>
      <c r="W77" s="154"/>
      <c r="X77" s="154"/>
      <c r="Y77" s="154"/>
      <c r="Z77" s="144"/>
      <c r="AA77" s="144"/>
      <c r="AB77" s="144"/>
      <c r="AC77" s="144"/>
      <c r="AD77" s="144"/>
      <c r="AE77" s="144"/>
      <c r="AF77" s="144"/>
      <c r="AG77" s="144" t="s">
        <v>285</v>
      </c>
      <c r="AH77" s="144">
        <v>0</v>
      </c>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row>
    <row r="78" spans="1:60" ht="13" x14ac:dyDescent="0.25">
      <c r="A78" s="159" t="s">
        <v>200</v>
      </c>
      <c r="B78" s="160" t="s">
        <v>194</v>
      </c>
      <c r="C78" s="180" t="s">
        <v>195</v>
      </c>
      <c r="D78" s="161"/>
      <c r="E78" s="162"/>
      <c r="F78" s="163"/>
      <c r="G78" s="163">
        <f>SUMIF(AG79:AG81,"&lt;&gt;NOR",G79:G81)</f>
        <v>0</v>
      </c>
      <c r="H78" s="163"/>
      <c r="I78" s="163">
        <f>SUM(I79:I81)</f>
        <v>0</v>
      </c>
      <c r="J78" s="163"/>
      <c r="K78" s="164">
        <f>SUM(K79:K81)</f>
        <v>0</v>
      </c>
      <c r="L78" s="158"/>
      <c r="M78" s="158">
        <f>SUM(M79:M81)</f>
        <v>0</v>
      </c>
      <c r="N78" s="157"/>
      <c r="O78" s="157">
        <f>SUM(O79:O81)</f>
        <v>0</v>
      </c>
      <c r="P78" s="157"/>
      <c r="Q78" s="157">
        <f>SUM(Q79:Q81)</f>
        <v>0</v>
      </c>
      <c r="R78" s="158"/>
      <c r="S78" s="158"/>
      <c r="T78" s="158"/>
      <c r="U78" s="158"/>
      <c r="V78" s="158">
        <f>SUM(V79:V81)</f>
        <v>0</v>
      </c>
      <c r="W78" s="158"/>
      <c r="X78" s="158"/>
      <c r="Y78" s="158"/>
      <c r="AG78" t="s">
        <v>275</v>
      </c>
    </row>
    <row r="79" spans="1:60" outlineLevel="1" x14ac:dyDescent="0.25">
      <c r="A79" s="173">
        <v>38</v>
      </c>
      <c r="B79" s="174" t="s">
        <v>2133</v>
      </c>
      <c r="C79" s="183" t="s">
        <v>2134</v>
      </c>
      <c r="D79" s="175" t="s">
        <v>361</v>
      </c>
      <c r="E79" s="176">
        <v>5.91</v>
      </c>
      <c r="F79" s="177">
        <f>H79+J79</f>
        <v>0</v>
      </c>
      <c r="G79" s="177">
        <f>ROUND(E79*F79,2)</f>
        <v>0</v>
      </c>
      <c r="H79" s="178"/>
      <c r="I79" s="177">
        <f>ROUND(E79*H79,2)</f>
        <v>0</v>
      </c>
      <c r="J79" s="178"/>
      <c r="K79" s="179">
        <f>ROUND(E79*J79,2)</f>
        <v>0</v>
      </c>
      <c r="L79" s="154">
        <v>21</v>
      </c>
      <c r="M79" s="154">
        <f>G79*(1+L79/100)</f>
        <v>0</v>
      </c>
      <c r="N79" s="153">
        <v>0</v>
      </c>
      <c r="O79" s="153">
        <f>ROUND(E79*N79,2)</f>
        <v>0</v>
      </c>
      <c r="P79" s="153">
        <v>0</v>
      </c>
      <c r="Q79" s="153">
        <f>ROUND(E79*P79,2)</f>
        <v>0</v>
      </c>
      <c r="R79" s="154"/>
      <c r="S79" s="154" t="s">
        <v>279</v>
      </c>
      <c r="T79" s="154" t="s">
        <v>280</v>
      </c>
      <c r="U79" s="154">
        <v>0</v>
      </c>
      <c r="V79" s="154">
        <f>ROUND(E79*U79,2)</f>
        <v>0</v>
      </c>
      <c r="W79" s="154"/>
      <c r="X79" s="154" t="s">
        <v>281</v>
      </c>
      <c r="Y79" s="154" t="s">
        <v>282</v>
      </c>
      <c r="Z79" s="144"/>
      <c r="AA79" s="144"/>
      <c r="AB79" s="144"/>
      <c r="AC79" s="144"/>
      <c r="AD79" s="144"/>
      <c r="AE79" s="144"/>
      <c r="AF79" s="144"/>
      <c r="AG79" s="144" t="s">
        <v>283</v>
      </c>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row>
    <row r="80" spans="1:60" outlineLevel="1" x14ac:dyDescent="0.25">
      <c r="A80" s="173">
        <v>39</v>
      </c>
      <c r="B80" s="174" t="s">
        <v>2135</v>
      </c>
      <c r="C80" s="183" t="s">
        <v>2136</v>
      </c>
      <c r="D80" s="175" t="s">
        <v>361</v>
      </c>
      <c r="E80" s="176">
        <v>88.65</v>
      </c>
      <c r="F80" s="177">
        <f>H80+J80</f>
        <v>0</v>
      </c>
      <c r="G80" s="177">
        <f>ROUND(E80*F80,2)</f>
        <v>0</v>
      </c>
      <c r="H80" s="178"/>
      <c r="I80" s="177">
        <f>ROUND(E80*H80,2)</f>
        <v>0</v>
      </c>
      <c r="J80" s="178"/>
      <c r="K80" s="179">
        <f>ROUND(E80*J80,2)</f>
        <v>0</v>
      </c>
      <c r="L80" s="154">
        <v>21</v>
      </c>
      <c r="M80" s="154">
        <f>G80*(1+L80/100)</f>
        <v>0</v>
      </c>
      <c r="N80" s="153">
        <v>0</v>
      </c>
      <c r="O80" s="153">
        <f>ROUND(E80*N80,2)</f>
        <v>0</v>
      </c>
      <c r="P80" s="153">
        <v>0</v>
      </c>
      <c r="Q80" s="153">
        <f>ROUND(E80*P80,2)</f>
        <v>0</v>
      </c>
      <c r="R80" s="154"/>
      <c r="S80" s="154" t="s">
        <v>279</v>
      </c>
      <c r="T80" s="154" t="s">
        <v>280</v>
      </c>
      <c r="U80" s="154">
        <v>0</v>
      </c>
      <c r="V80" s="154">
        <f>ROUND(E80*U80,2)</f>
        <v>0</v>
      </c>
      <c r="W80" s="154"/>
      <c r="X80" s="154" t="s">
        <v>281</v>
      </c>
      <c r="Y80" s="154" t="s">
        <v>282</v>
      </c>
      <c r="Z80" s="144"/>
      <c r="AA80" s="144"/>
      <c r="AB80" s="144"/>
      <c r="AC80" s="144"/>
      <c r="AD80" s="144"/>
      <c r="AE80" s="144"/>
      <c r="AF80" s="144"/>
      <c r="AG80" s="144" t="s">
        <v>283</v>
      </c>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row>
    <row r="81" spans="1:60" outlineLevel="1" x14ac:dyDescent="0.25">
      <c r="A81" s="173">
        <v>40</v>
      </c>
      <c r="B81" s="174" t="s">
        <v>2137</v>
      </c>
      <c r="C81" s="183" t="s">
        <v>2138</v>
      </c>
      <c r="D81" s="175" t="s">
        <v>361</v>
      </c>
      <c r="E81" s="176">
        <v>5.91</v>
      </c>
      <c r="F81" s="177">
        <f>H81+J81</f>
        <v>0</v>
      </c>
      <c r="G81" s="177">
        <f>ROUND(E81*F81,2)</f>
        <v>0</v>
      </c>
      <c r="H81" s="178"/>
      <c r="I81" s="177">
        <f>ROUND(E81*H81,2)</f>
        <v>0</v>
      </c>
      <c r="J81" s="178"/>
      <c r="K81" s="179">
        <f>ROUND(E81*J81,2)</f>
        <v>0</v>
      </c>
      <c r="L81" s="154">
        <v>21</v>
      </c>
      <c r="M81" s="154">
        <f>G81*(1+L81/100)</f>
        <v>0</v>
      </c>
      <c r="N81" s="153">
        <v>0</v>
      </c>
      <c r="O81" s="153">
        <f>ROUND(E81*N81,2)</f>
        <v>0</v>
      </c>
      <c r="P81" s="153">
        <v>0</v>
      </c>
      <c r="Q81" s="153">
        <f>ROUND(E81*P81,2)</f>
        <v>0</v>
      </c>
      <c r="R81" s="154"/>
      <c r="S81" s="154" t="s">
        <v>279</v>
      </c>
      <c r="T81" s="154" t="s">
        <v>280</v>
      </c>
      <c r="U81" s="154">
        <v>0</v>
      </c>
      <c r="V81" s="154">
        <f>ROUND(E81*U81,2)</f>
        <v>0</v>
      </c>
      <c r="W81" s="154"/>
      <c r="X81" s="154" t="s">
        <v>281</v>
      </c>
      <c r="Y81" s="154" t="s">
        <v>282</v>
      </c>
      <c r="Z81" s="144"/>
      <c r="AA81" s="144"/>
      <c r="AB81" s="144"/>
      <c r="AC81" s="144"/>
      <c r="AD81" s="144"/>
      <c r="AE81" s="144"/>
      <c r="AF81" s="144"/>
      <c r="AG81" s="144" t="s">
        <v>283</v>
      </c>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row>
    <row r="82" spans="1:60" ht="13" x14ac:dyDescent="0.25">
      <c r="A82" s="159" t="s">
        <v>200</v>
      </c>
      <c r="B82" s="160" t="s">
        <v>198</v>
      </c>
      <c r="C82" s="180" t="s">
        <v>199</v>
      </c>
      <c r="D82" s="161"/>
      <c r="E82" s="162"/>
      <c r="F82" s="163"/>
      <c r="G82" s="163">
        <f>SUMIF(AG83:AG83,"&lt;&gt;NOR",G83:G83)</f>
        <v>0</v>
      </c>
      <c r="H82" s="163"/>
      <c r="I82" s="163">
        <f>SUM(I83:I83)</f>
        <v>0</v>
      </c>
      <c r="J82" s="163"/>
      <c r="K82" s="164">
        <f>SUM(K83:K83)</f>
        <v>0</v>
      </c>
      <c r="L82" s="158"/>
      <c r="M82" s="158">
        <f>SUM(M83:M83)</f>
        <v>0</v>
      </c>
      <c r="N82" s="157"/>
      <c r="O82" s="157">
        <f>SUM(O83:O83)</f>
        <v>0</v>
      </c>
      <c r="P82" s="157"/>
      <c r="Q82" s="157">
        <f>SUM(Q83:Q83)</f>
        <v>0</v>
      </c>
      <c r="R82" s="158"/>
      <c r="S82" s="158"/>
      <c r="T82" s="158"/>
      <c r="U82" s="158"/>
      <c r="V82" s="158">
        <f>SUM(V83:V83)</f>
        <v>0</v>
      </c>
      <c r="W82" s="158"/>
      <c r="X82" s="158"/>
      <c r="Y82" s="158"/>
      <c r="AG82" t="s">
        <v>275</v>
      </c>
    </row>
    <row r="83" spans="1:60" outlineLevel="1" x14ac:dyDescent="0.25">
      <c r="A83" s="173">
        <v>41</v>
      </c>
      <c r="B83" s="174" t="s">
        <v>2139</v>
      </c>
      <c r="C83" s="183" t="s">
        <v>2140</v>
      </c>
      <c r="D83" s="175" t="s">
        <v>361</v>
      </c>
      <c r="E83" s="176">
        <v>186.00856999999999</v>
      </c>
      <c r="F83" s="177">
        <f>H83+J83</f>
        <v>0</v>
      </c>
      <c r="G83" s="177">
        <f>ROUND(E83*F83,2)</f>
        <v>0</v>
      </c>
      <c r="H83" s="178"/>
      <c r="I83" s="177">
        <f>ROUND(E83*H83,2)</f>
        <v>0</v>
      </c>
      <c r="J83" s="178"/>
      <c r="K83" s="179">
        <f>ROUND(E83*J83,2)</f>
        <v>0</v>
      </c>
      <c r="L83" s="154">
        <v>21</v>
      </c>
      <c r="M83" s="154">
        <f>G83*(1+L83/100)</f>
        <v>0</v>
      </c>
      <c r="N83" s="153">
        <v>0</v>
      </c>
      <c r="O83" s="153">
        <f>ROUND(E83*N83,2)</f>
        <v>0</v>
      </c>
      <c r="P83" s="153">
        <v>0</v>
      </c>
      <c r="Q83" s="153">
        <f>ROUND(E83*P83,2)</f>
        <v>0</v>
      </c>
      <c r="R83" s="154"/>
      <c r="S83" s="154" t="s">
        <v>279</v>
      </c>
      <c r="T83" s="154" t="s">
        <v>280</v>
      </c>
      <c r="U83" s="154">
        <v>0</v>
      </c>
      <c r="V83" s="154">
        <f>ROUND(E83*U83,2)</f>
        <v>0</v>
      </c>
      <c r="W83" s="154"/>
      <c r="X83" s="154" t="s">
        <v>281</v>
      </c>
      <c r="Y83" s="154" t="s">
        <v>282</v>
      </c>
      <c r="Z83" s="144"/>
      <c r="AA83" s="144"/>
      <c r="AB83" s="144"/>
      <c r="AC83" s="144"/>
      <c r="AD83" s="144"/>
      <c r="AE83" s="144"/>
      <c r="AF83" s="144"/>
      <c r="AG83" s="144" t="s">
        <v>283</v>
      </c>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row>
    <row r="84" spans="1:60" ht="13" x14ac:dyDescent="0.25">
      <c r="A84" s="159" t="s">
        <v>200</v>
      </c>
      <c r="B84" s="160" t="s">
        <v>224</v>
      </c>
      <c r="C84" s="180" t="s">
        <v>225</v>
      </c>
      <c r="D84" s="161"/>
      <c r="E84" s="162"/>
      <c r="F84" s="163"/>
      <c r="G84" s="163">
        <f>SUMIF(AG85:AG91,"&lt;&gt;NOR",G85:G91)</f>
        <v>0</v>
      </c>
      <c r="H84" s="163"/>
      <c r="I84" s="163">
        <f>SUM(I85:I91)</f>
        <v>0</v>
      </c>
      <c r="J84" s="163"/>
      <c r="K84" s="164">
        <f>SUM(K85:K91)</f>
        <v>0</v>
      </c>
      <c r="L84" s="158"/>
      <c r="M84" s="158">
        <f>SUM(M85:M91)</f>
        <v>0</v>
      </c>
      <c r="N84" s="157"/>
      <c r="O84" s="157">
        <f>SUM(O85:O91)</f>
        <v>0</v>
      </c>
      <c r="P84" s="157"/>
      <c r="Q84" s="157">
        <f>SUM(Q85:Q91)</f>
        <v>0</v>
      </c>
      <c r="R84" s="158"/>
      <c r="S84" s="158"/>
      <c r="T84" s="158"/>
      <c r="U84" s="158"/>
      <c r="V84" s="158">
        <f>SUM(V85:V91)</f>
        <v>0</v>
      </c>
      <c r="W84" s="158"/>
      <c r="X84" s="158"/>
      <c r="Y84" s="158"/>
      <c r="AG84" t="s">
        <v>275</v>
      </c>
    </row>
    <row r="85" spans="1:60" ht="20" outlineLevel="1" x14ac:dyDescent="0.25">
      <c r="A85" s="166">
        <v>42</v>
      </c>
      <c r="B85" s="167" t="s">
        <v>2141</v>
      </c>
      <c r="C85" s="181" t="s">
        <v>2142</v>
      </c>
      <c r="D85" s="168" t="s">
        <v>340</v>
      </c>
      <c r="E85" s="169">
        <v>120</v>
      </c>
      <c r="F85" s="170">
        <f>H85+J85</f>
        <v>0</v>
      </c>
      <c r="G85" s="170">
        <f>ROUND(E85*F85,2)</f>
        <v>0</v>
      </c>
      <c r="H85" s="171"/>
      <c r="I85" s="170">
        <f>ROUND(E85*H85,2)</f>
        <v>0</v>
      </c>
      <c r="J85" s="171"/>
      <c r="K85" s="172">
        <f>ROUND(E85*J85,2)</f>
        <v>0</v>
      </c>
      <c r="L85" s="154">
        <v>21</v>
      </c>
      <c r="M85" s="154">
        <f>G85*(1+L85/100)</f>
        <v>0</v>
      </c>
      <c r="N85" s="153">
        <v>0</v>
      </c>
      <c r="O85" s="153">
        <f>ROUND(E85*N85,2)</f>
        <v>0</v>
      </c>
      <c r="P85" s="153">
        <v>0</v>
      </c>
      <c r="Q85" s="153">
        <f>ROUND(E85*P85,2)</f>
        <v>0</v>
      </c>
      <c r="R85" s="154"/>
      <c r="S85" s="154" t="s">
        <v>279</v>
      </c>
      <c r="T85" s="154" t="s">
        <v>280</v>
      </c>
      <c r="U85" s="154">
        <v>0</v>
      </c>
      <c r="V85" s="154">
        <f>ROUND(E85*U85,2)</f>
        <v>0</v>
      </c>
      <c r="W85" s="154"/>
      <c r="X85" s="154" t="s">
        <v>281</v>
      </c>
      <c r="Y85" s="154" t="s">
        <v>282</v>
      </c>
      <c r="Z85" s="144"/>
      <c r="AA85" s="144"/>
      <c r="AB85" s="144"/>
      <c r="AC85" s="144"/>
      <c r="AD85" s="144"/>
      <c r="AE85" s="144"/>
      <c r="AF85" s="144"/>
      <c r="AG85" s="144" t="s">
        <v>656</v>
      </c>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row>
    <row r="86" spans="1:60" outlineLevel="2" x14ac:dyDescent="0.25">
      <c r="A86" s="151"/>
      <c r="B86" s="152"/>
      <c r="C86" s="182" t="s">
        <v>2143</v>
      </c>
      <c r="D86" s="155"/>
      <c r="E86" s="156">
        <v>120</v>
      </c>
      <c r="F86" s="154"/>
      <c r="G86" s="154"/>
      <c r="H86" s="154"/>
      <c r="I86" s="154"/>
      <c r="J86" s="154"/>
      <c r="K86" s="154"/>
      <c r="L86" s="154"/>
      <c r="M86" s="154"/>
      <c r="N86" s="153"/>
      <c r="O86" s="153"/>
      <c r="P86" s="153"/>
      <c r="Q86" s="153"/>
      <c r="R86" s="154"/>
      <c r="S86" s="154"/>
      <c r="T86" s="154"/>
      <c r="U86" s="154"/>
      <c r="V86" s="154"/>
      <c r="W86" s="154"/>
      <c r="X86" s="154"/>
      <c r="Y86" s="154"/>
      <c r="Z86" s="144"/>
      <c r="AA86" s="144"/>
      <c r="AB86" s="144"/>
      <c r="AC86" s="144"/>
      <c r="AD86" s="144"/>
      <c r="AE86" s="144"/>
      <c r="AF86" s="144"/>
      <c r="AG86" s="144" t="s">
        <v>285</v>
      </c>
      <c r="AH86" s="144">
        <v>0</v>
      </c>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row>
    <row r="87" spans="1:60" outlineLevel="1" x14ac:dyDescent="0.25">
      <c r="A87" s="166">
        <v>43</v>
      </c>
      <c r="B87" s="167" t="s">
        <v>2144</v>
      </c>
      <c r="C87" s="181" t="s">
        <v>2145</v>
      </c>
      <c r="D87" s="168" t="s">
        <v>340</v>
      </c>
      <c r="E87" s="169">
        <v>330</v>
      </c>
      <c r="F87" s="170">
        <f>H87+J87</f>
        <v>0</v>
      </c>
      <c r="G87" s="170">
        <f>ROUND(E87*F87,2)</f>
        <v>0</v>
      </c>
      <c r="H87" s="171"/>
      <c r="I87" s="170">
        <f>ROUND(E87*H87,2)</f>
        <v>0</v>
      </c>
      <c r="J87" s="171"/>
      <c r="K87" s="172">
        <f>ROUND(E87*J87,2)</f>
        <v>0</v>
      </c>
      <c r="L87" s="154">
        <v>21</v>
      </c>
      <c r="M87" s="154">
        <f>G87*(1+L87/100)</f>
        <v>0</v>
      </c>
      <c r="N87" s="153">
        <v>0</v>
      </c>
      <c r="O87" s="153">
        <f>ROUND(E87*N87,2)</f>
        <v>0</v>
      </c>
      <c r="P87" s="153">
        <v>0</v>
      </c>
      <c r="Q87" s="153">
        <f>ROUND(E87*P87,2)</f>
        <v>0</v>
      </c>
      <c r="R87" s="154"/>
      <c r="S87" s="154" t="s">
        <v>279</v>
      </c>
      <c r="T87" s="154" t="s">
        <v>280</v>
      </c>
      <c r="U87" s="154">
        <v>0</v>
      </c>
      <c r="V87" s="154">
        <f>ROUND(E87*U87,2)</f>
        <v>0</v>
      </c>
      <c r="W87" s="154"/>
      <c r="X87" s="154" t="s">
        <v>281</v>
      </c>
      <c r="Y87" s="154" t="s">
        <v>282</v>
      </c>
      <c r="Z87" s="144"/>
      <c r="AA87" s="144"/>
      <c r="AB87" s="144"/>
      <c r="AC87" s="144"/>
      <c r="AD87" s="144"/>
      <c r="AE87" s="144"/>
      <c r="AF87" s="144"/>
      <c r="AG87" s="144" t="s">
        <v>656</v>
      </c>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row>
    <row r="88" spans="1:60" outlineLevel="2" x14ac:dyDescent="0.25">
      <c r="A88" s="151"/>
      <c r="B88" s="152"/>
      <c r="C88" s="182" t="s">
        <v>2146</v>
      </c>
      <c r="D88" s="155"/>
      <c r="E88" s="156">
        <v>330</v>
      </c>
      <c r="F88" s="154"/>
      <c r="G88" s="154"/>
      <c r="H88" s="154"/>
      <c r="I88" s="154"/>
      <c r="J88" s="154"/>
      <c r="K88" s="154"/>
      <c r="L88" s="154"/>
      <c r="M88" s="154"/>
      <c r="N88" s="153"/>
      <c r="O88" s="153"/>
      <c r="P88" s="153"/>
      <c r="Q88" s="153"/>
      <c r="R88" s="154"/>
      <c r="S88" s="154"/>
      <c r="T88" s="154"/>
      <c r="U88" s="154"/>
      <c r="V88" s="154"/>
      <c r="W88" s="154"/>
      <c r="X88" s="154"/>
      <c r="Y88" s="154"/>
      <c r="Z88" s="144"/>
      <c r="AA88" s="144"/>
      <c r="AB88" s="144"/>
      <c r="AC88" s="144"/>
      <c r="AD88" s="144"/>
      <c r="AE88" s="144"/>
      <c r="AF88" s="144"/>
      <c r="AG88" s="144" t="s">
        <v>285</v>
      </c>
      <c r="AH88" s="144">
        <v>0</v>
      </c>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row>
    <row r="89" spans="1:60" ht="20" outlineLevel="1" x14ac:dyDescent="0.25">
      <c r="A89" s="173">
        <v>44</v>
      </c>
      <c r="B89" s="174" t="s">
        <v>2147</v>
      </c>
      <c r="C89" s="183" t="s">
        <v>2148</v>
      </c>
      <c r="D89" s="175" t="s">
        <v>340</v>
      </c>
      <c r="E89" s="176">
        <v>110</v>
      </c>
      <c r="F89" s="177">
        <f>H89+J89</f>
        <v>0</v>
      </c>
      <c r="G89" s="177">
        <f>ROUND(E89*F89,2)</f>
        <v>0</v>
      </c>
      <c r="H89" s="178"/>
      <c r="I89" s="177">
        <f>ROUND(E89*H89,2)</f>
        <v>0</v>
      </c>
      <c r="J89" s="178"/>
      <c r="K89" s="179">
        <f>ROUND(E89*J89,2)</f>
        <v>0</v>
      </c>
      <c r="L89" s="154">
        <v>21</v>
      </c>
      <c r="M89" s="154">
        <f>G89*(1+L89/100)</f>
        <v>0</v>
      </c>
      <c r="N89" s="153">
        <v>0</v>
      </c>
      <c r="O89" s="153">
        <f>ROUND(E89*N89,2)</f>
        <v>0</v>
      </c>
      <c r="P89" s="153">
        <v>0</v>
      </c>
      <c r="Q89" s="153">
        <f>ROUND(E89*P89,2)</f>
        <v>0</v>
      </c>
      <c r="R89" s="154"/>
      <c r="S89" s="154" t="s">
        <v>279</v>
      </c>
      <c r="T89" s="154" t="s">
        <v>280</v>
      </c>
      <c r="U89" s="154">
        <v>0</v>
      </c>
      <c r="V89" s="154">
        <f>ROUND(E89*U89,2)</f>
        <v>0</v>
      </c>
      <c r="W89" s="154"/>
      <c r="X89" s="154" t="s">
        <v>281</v>
      </c>
      <c r="Y89" s="154" t="s">
        <v>282</v>
      </c>
      <c r="Z89" s="144"/>
      <c r="AA89" s="144"/>
      <c r="AB89" s="144"/>
      <c r="AC89" s="144"/>
      <c r="AD89" s="144"/>
      <c r="AE89" s="144"/>
      <c r="AF89" s="144"/>
      <c r="AG89" s="144" t="s">
        <v>656</v>
      </c>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row>
    <row r="90" spans="1:60" outlineLevel="1" x14ac:dyDescent="0.25">
      <c r="A90" s="173">
        <v>45</v>
      </c>
      <c r="B90" s="174" t="s">
        <v>2149</v>
      </c>
      <c r="C90" s="183" t="s">
        <v>2150</v>
      </c>
      <c r="D90" s="175" t="s">
        <v>408</v>
      </c>
      <c r="E90" s="176">
        <v>2</v>
      </c>
      <c r="F90" s="177">
        <f>H90+J90</f>
        <v>0</v>
      </c>
      <c r="G90" s="177">
        <f>ROUND(E90*F90,2)</f>
        <v>0</v>
      </c>
      <c r="H90" s="178"/>
      <c r="I90" s="177">
        <f>ROUND(E90*H90,2)</f>
        <v>0</v>
      </c>
      <c r="J90" s="178"/>
      <c r="K90" s="179">
        <f>ROUND(E90*J90,2)</f>
        <v>0</v>
      </c>
      <c r="L90" s="154">
        <v>21</v>
      </c>
      <c r="M90" s="154">
        <f>G90*(1+L90/100)</f>
        <v>0</v>
      </c>
      <c r="N90" s="153">
        <v>0</v>
      </c>
      <c r="O90" s="153">
        <f>ROUND(E90*N90,2)</f>
        <v>0</v>
      </c>
      <c r="P90" s="153">
        <v>0</v>
      </c>
      <c r="Q90" s="153">
        <f>ROUND(E90*P90,2)</f>
        <v>0</v>
      </c>
      <c r="R90" s="154"/>
      <c r="S90" s="154" t="s">
        <v>279</v>
      </c>
      <c r="T90" s="154" t="s">
        <v>280</v>
      </c>
      <c r="U90" s="154">
        <v>0</v>
      </c>
      <c r="V90" s="154">
        <f>ROUND(E90*U90,2)</f>
        <v>0</v>
      </c>
      <c r="W90" s="154"/>
      <c r="X90" s="154" t="s">
        <v>281</v>
      </c>
      <c r="Y90" s="154" t="s">
        <v>282</v>
      </c>
      <c r="Z90" s="144"/>
      <c r="AA90" s="144"/>
      <c r="AB90" s="144"/>
      <c r="AC90" s="144"/>
      <c r="AD90" s="144"/>
      <c r="AE90" s="144"/>
      <c r="AF90" s="144"/>
      <c r="AG90" s="144" t="s">
        <v>656</v>
      </c>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row>
    <row r="91" spans="1:60" outlineLevel="1" x14ac:dyDescent="0.25">
      <c r="A91" s="166">
        <v>46</v>
      </c>
      <c r="B91" s="167" t="s">
        <v>2151</v>
      </c>
      <c r="C91" s="181" t="s">
        <v>2152</v>
      </c>
      <c r="D91" s="168" t="s">
        <v>677</v>
      </c>
      <c r="E91" s="169">
        <v>35</v>
      </c>
      <c r="F91" s="170">
        <f>H91+J91</f>
        <v>0</v>
      </c>
      <c r="G91" s="170">
        <f>ROUND(E91*F91,2)</f>
        <v>0</v>
      </c>
      <c r="H91" s="171"/>
      <c r="I91" s="170">
        <f>ROUND(E91*H91,2)</f>
        <v>0</v>
      </c>
      <c r="J91" s="171"/>
      <c r="K91" s="172">
        <f>ROUND(E91*J91,2)</f>
        <v>0</v>
      </c>
      <c r="L91" s="154">
        <v>21</v>
      </c>
      <c r="M91" s="154">
        <f>G91*(1+L91/100)</f>
        <v>0</v>
      </c>
      <c r="N91" s="153">
        <v>0</v>
      </c>
      <c r="O91" s="153">
        <f>ROUND(E91*N91,2)</f>
        <v>0</v>
      </c>
      <c r="P91" s="153">
        <v>0</v>
      </c>
      <c r="Q91" s="153">
        <f>ROUND(E91*P91,2)</f>
        <v>0</v>
      </c>
      <c r="R91" s="154"/>
      <c r="S91" s="154" t="s">
        <v>279</v>
      </c>
      <c r="T91" s="154" t="s">
        <v>280</v>
      </c>
      <c r="U91" s="154">
        <v>0</v>
      </c>
      <c r="V91" s="154">
        <f>ROUND(E91*U91,2)</f>
        <v>0</v>
      </c>
      <c r="W91" s="154"/>
      <c r="X91" s="154" t="s">
        <v>281</v>
      </c>
      <c r="Y91" s="154" t="s">
        <v>282</v>
      </c>
      <c r="Z91" s="144"/>
      <c r="AA91" s="144"/>
      <c r="AB91" s="144"/>
      <c r="AC91" s="144"/>
      <c r="AD91" s="144"/>
      <c r="AE91" s="144"/>
      <c r="AF91" s="144"/>
      <c r="AG91" s="144" t="s">
        <v>656</v>
      </c>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row>
    <row r="92" spans="1:60" x14ac:dyDescent="0.25">
      <c r="A92" s="3"/>
      <c r="B92" s="4"/>
      <c r="C92" s="184"/>
      <c r="D92" s="6"/>
      <c r="E92" s="3"/>
      <c r="F92" s="3"/>
      <c r="G92" s="3"/>
      <c r="H92" s="3"/>
      <c r="I92" s="3"/>
      <c r="J92" s="3"/>
      <c r="K92" s="3"/>
      <c r="L92" s="3"/>
      <c r="M92" s="3"/>
      <c r="N92" s="3"/>
      <c r="O92" s="3"/>
      <c r="P92" s="3"/>
      <c r="Q92" s="3"/>
      <c r="R92" s="3"/>
      <c r="S92" s="3"/>
      <c r="T92" s="3"/>
      <c r="U92" s="3"/>
      <c r="V92" s="3"/>
      <c r="W92" s="3"/>
      <c r="X92" s="3"/>
      <c r="Y92" s="3"/>
      <c r="AE92">
        <v>12</v>
      </c>
      <c r="AF92">
        <v>21</v>
      </c>
      <c r="AG92" t="s">
        <v>261</v>
      </c>
    </row>
    <row r="93" spans="1:60" ht="13" x14ac:dyDescent="0.25">
      <c r="A93" s="147"/>
      <c r="B93" s="148" t="s">
        <v>30</v>
      </c>
      <c r="C93" s="185"/>
      <c r="D93" s="149"/>
      <c r="E93" s="150"/>
      <c r="F93" s="150"/>
      <c r="G93" s="165">
        <f>G8+G40+G47+G54+G61+G73+G78+G82+G84</f>
        <v>0</v>
      </c>
      <c r="H93" s="3"/>
      <c r="I93" s="3"/>
      <c r="J93" s="3"/>
      <c r="K93" s="3"/>
      <c r="L93" s="3"/>
      <c r="M93" s="3"/>
      <c r="N93" s="3"/>
      <c r="O93" s="3"/>
      <c r="P93" s="3"/>
      <c r="Q93" s="3"/>
      <c r="R93" s="3"/>
      <c r="S93" s="3"/>
      <c r="T93" s="3"/>
      <c r="U93" s="3"/>
      <c r="V93" s="3"/>
      <c r="W93" s="3"/>
      <c r="X93" s="3"/>
      <c r="Y93" s="3"/>
      <c r="AE93">
        <f>SUMIF(L7:L91,AE92,G7:G91)</f>
        <v>0</v>
      </c>
      <c r="AF93">
        <f>SUMIF(L7:L91,AF92,G7:G91)</f>
        <v>0</v>
      </c>
      <c r="AG93" t="s">
        <v>1024</v>
      </c>
    </row>
    <row r="94" spans="1:60" x14ac:dyDescent="0.25">
      <c r="A94" s="3"/>
      <c r="B94" s="4"/>
      <c r="C94" s="184"/>
      <c r="D94" s="6"/>
      <c r="E94" s="3"/>
      <c r="F94" s="3"/>
      <c r="G94" s="3"/>
      <c r="H94" s="3"/>
      <c r="I94" s="3"/>
      <c r="J94" s="3"/>
      <c r="K94" s="3"/>
      <c r="L94" s="3"/>
      <c r="M94" s="3"/>
      <c r="N94" s="3"/>
      <c r="O94" s="3"/>
      <c r="P94" s="3"/>
      <c r="Q94" s="3"/>
      <c r="R94" s="3"/>
      <c r="S94" s="3"/>
      <c r="T94" s="3"/>
      <c r="U94" s="3"/>
      <c r="V94" s="3"/>
      <c r="W94" s="3"/>
      <c r="X94" s="3"/>
      <c r="Y94" s="3"/>
    </row>
    <row r="95" spans="1:60" x14ac:dyDescent="0.25">
      <c r="A95" s="3"/>
      <c r="B95" s="4"/>
      <c r="C95" s="184"/>
      <c r="D95" s="6"/>
      <c r="E95" s="3"/>
      <c r="F95" s="3"/>
      <c r="G95" s="3"/>
      <c r="H95" s="3"/>
      <c r="I95" s="3"/>
      <c r="J95" s="3"/>
      <c r="K95" s="3"/>
      <c r="L95" s="3"/>
      <c r="M95" s="3"/>
      <c r="N95" s="3"/>
      <c r="O95" s="3"/>
      <c r="P95" s="3"/>
      <c r="Q95" s="3"/>
      <c r="R95" s="3"/>
      <c r="S95" s="3"/>
      <c r="T95" s="3"/>
      <c r="U95" s="3"/>
      <c r="V95" s="3"/>
      <c r="W95" s="3"/>
      <c r="X95" s="3"/>
      <c r="Y95" s="3"/>
    </row>
    <row r="96" spans="1:60" x14ac:dyDescent="0.25">
      <c r="A96" s="262" t="s">
        <v>1025</v>
      </c>
      <c r="B96" s="262"/>
      <c r="C96" s="263"/>
      <c r="D96" s="6"/>
      <c r="E96" s="3"/>
      <c r="F96" s="3"/>
      <c r="G96" s="3"/>
      <c r="H96" s="3"/>
      <c r="I96" s="3"/>
      <c r="J96" s="3"/>
      <c r="K96" s="3"/>
      <c r="L96" s="3"/>
      <c r="M96" s="3"/>
      <c r="N96" s="3"/>
      <c r="O96" s="3"/>
      <c r="P96" s="3"/>
      <c r="Q96" s="3"/>
      <c r="R96" s="3"/>
      <c r="S96" s="3"/>
      <c r="T96" s="3"/>
      <c r="U96" s="3"/>
      <c r="V96" s="3"/>
      <c r="W96" s="3"/>
      <c r="X96" s="3"/>
      <c r="Y96" s="3"/>
    </row>
    <row r="97" spans="1:33" x14ac:dyDescent="0.25">
      <c r="A97" s="243"/>
      <c r="B97" s="244"/>
      <c r="C97" s="245"/>
      <c r="D97" s="244"/>
      <c r="E97" s="244"/>
      <c r="F97" s="244"/>
      <c r="G97" s="246"/>
      <c r="H97" s="3"/>
      <c r="I97" s="3"/>
      <c r="J97" s="3"/>
      <c r="K97" s="3"/>
      <c r="L97" s="3"/>
      <c r="M97" s="3"/>
      <c r="N97" s="3"/>
      <c r="O97" s="3"/>
      <c r="P97" s="3"/>
      <c r="Q97" s="3"/>
      <c r="R97" s="3"/>
      <c r="S97" s="3"/>
      <c r="T97" s="3"/>
      <c r="U97" s="3"/>
      <c r="V97" s="3"/>
      <c r="W97" s="3"/>
      <c r="X97" s="3"/>
      <c r="Y97" s="3"/>
      <c r="AG97" t="s">
        <v>1026</v>
      </c>
    </row>
    <row r="98" spans="1:33" x14ac:dyDescent="0.25">
      <c r="A98" s="247"/>
      <c r="B98" s="248"/>
      <c r="C98" s="249"/>
      <c r="D98" s="248"/>
      <c r="E98" s="248"/>
      <c r="F98" s="248"/>
      <c r="G98" s="250"/>
      <c r="H98" s="3"/>
      <c r="I98" s="3"/>
      <c r="J98" s="3"/>
      <c r="K98" s="3"/>
      <c r="L98" s="3"/>
      <c r="M98" s="3"/>
      <c r="N98" s="3"/>
      <c r="O98" s="3"/>
      <c r="P98" s="3"/>
      <c r="Q98" s="3"/>
      <c r="R98" s="3"/>
      <c r="S98" s="3"/>
      <c r="T98" s="3"/>
      <c r="U98" s="3"/>
      <c r="V98" s="3"/>
      <c r="W98" s="3"/>
      <c r="X98" s="3"/>
      <c r="Y98" s="3"/>
    </row>
    <row r="99" spans="1:33" x14ac:dyDescent="0.25">
      <c r="A99" s="247"/>
      <c r="B99" s="248"/>
      <c r="C99" s="249"/>
      <c r="D99" s="248"/>
      <c r="E99" s="248"/>
      <c r="F99" s="248"/>
      <c r="G99" s="250"/>
      <c r="H99" s="3"/>
      <c r="I99" s="3"/>
      <c r="J99" s="3"/>
      <c r="K99" s="3"/>
      <c r="L99" s="3"/>
      <c r="M99" s="3"/>
      <c r="N99" s="3"/>
      <c r="O99" s="3"/>
      <c r="P99" s="3"/>
      <c r="Q99" s="3"/>
      <c r="R99" s="3"/>
      <c r="S99" s="3"/>
      <c r="T99" s="3"/>
      <c r="U99" s="3"/>
      <c r="V99" s="3"/>
      <c r="W99" s="3"/>
      <c r="X99" s="3"/>
      <c r="Y99" s="3"/>
    </row>
    <row r="100" spans="1:33" x14ac:dyDescent="0.25">
      <c r="A100" s="247"/>
      <c r="B100" s="248"/>
      <c r="C100" s="249"/>
      <c r="D100" s="248"/>
      <c r="E100" s="248"/>
      <c r="F100" s="248"/>
      <c r="G100" s="250"/>
      <c r="H100" s="3"/>
      <c r="I100" s="3"/>
      <c r="J100" s="3"/>
      <c r="K100" s="3"/>
      <c r="L100" s="3"/>
      <c r="M100" s="3"/>
      <c r="N100" s="3"/>
      <c r="O100" s="3"/>
      <c r="P100" s="3"/>
      <c r="Q100" s="3"/>
      <c r="R100" s="3"/>
      <c r="S100" s="3"/>
      <c r="T100" s="3"/>
      <c r="U100" s="3"/>
      <c r="V100" s="3"/>
      <c r="W100" s="3"/>
      <c r="X100" s="3"/>
      <c r="Y100" s="3"/>
    </row>
    <row r="101" spans="1:33" x14ac:dyDescent="0.25">
      <c r="A101" s="251"/>
      <c r="B101" s="252"/>
      <c r="C101" s="253"/>
      <c r="D101" s="252"/>
      <c r="E101" s="252"/>
      <c r="F101" s="252"/>
      <c r="G101" s="254"/>
      <c r="H101" s="3"/>
      <c r="I101" s="3"/>
      <c r="J101" s="3"/>
      <c r="K101" s="3"/>
      <c r="L101" s="3"/>
      <c r="M101" s="3"/>
      <c r="N101" s="3"/>
      <c r="O101" s="3"/>
      <c r="P101" s="3"/>
      <c r="Q101" s="3"/>
      <c r="R101" s="3"/>
      <c r="S101" s="3"/>
      <c r="T101" s="3"/>
      <c r="U101" s="3"/>
      <c r="V101" s="3"/>
      <c r="W101" s="3"/>
      <c r="X101" s="3"/>
      <c r="Y101" s="3"/>
    </row>
    <row r="102" spans="1:33" x14ac:dyDescent="0.25">
      <c r="A102" s="3"/>
      <c r="B102" s="4"/>
      <c r="C102" s="184"/>
      <c r="D102" s="6"/>
      <c r="E102" s="3"/>
      <c r="F102" s="3"/>
      <c r="G102" s="3"/>
      <c r="H102" s="3"/>
      <c r="I102" s="3"/>
      <c r="J102" s="3"/>
      <c r="K102" s="3"/>
      <c r="L102" s="3"/>
      <c r="M102" s="3"/>
      <c r="N102" s="3"/>
      <c r="O102" s="3"/>
      <c r="P102" s="3"/>
      <c r="Q102" s="3"/>
      <c r="R102" s="3"/>
      <c r="S102" s="3"/>
      <c r="T102" s="3"/>
      <c r="U102" s="3"/>
      <c r="V102" s="3"/>
      <c r="W102" s="3"/>
      <c r="X102" s="3"/>
      <c r="Y102" s="3"/>
    </row>
    <row r="103" spans="1:33" x14ac:dyDescent="0.25">
      <c r="C103" s="186"/>
      <c r="D103" s="10"/>
      <c r="AG103" t="s">
        <v>1027</v>
      </c>
    </row>
    <row r="104" spans="1:33" x14ac:dyDescent="0.25">
      <c r="D104" s="10"/>
    </row>
    <row r="105" spans="1:33" x14ac:dyDescent="0.25">
      <c r="D105" s="10"/>
    </row>
    <row r="106" spans="1:33" x14ac:dyDescent="0.25">
      <c r="D106" s="10"/>
    </row>
    <row r="107" spans="1:33" x14ac:dyDescent="0.25">
      <c r="D107" s="10"/>
    </row>
    <row r="108" spans="1:33" x14ac:dyDescent="0.25">
      <c r="D108" s="10"/>
    </row>
    <row r="109" spans="1:33" x14ac:dyDescent="0.25">
      <c r="D109" s="10"/>
    </row>
    <row r="110" spans="1:33" x14ac:dyDescent="0.25">
      <c r="D110" s="10"/>
    </row>
    <row r="111" spans="1:33" x14ac:dyDescent="0.25">
      <c r="D111" s="10"/>
    </row>
    <row r="112" spans="1:33"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mergeCells count="6">
    <mergeCell ref="A97:G101"/>
    <mergeCell ref="A1:G1"/>
    <mergeCell ref="C2:G2"/>
    <mergeCell ref="C3:G3"/>
    <mergeCell ref="C4:G4"/>
    <mergeCell ref="A96:C96"/>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95F82-0F95-42EE-A6DA-32A13E0F0D66}">
  <sheetPr>
    <outlinePr summaryBelow="0"/>
  </sheetPr>
  <dimension ref="A1:BH5000"/>
  <sheetViews>
    <sheetView workbookViewId="0">
      <pane ySplit="7" topLeftCell="A8" activePane="bottomLeft" state="frozen"/>
      <selection pane="bottomLeft" sqref="A1:G1"/>
    </sheetView>
  </sheetViews>
  <sheetFormatPr defaultRowHeight="12.5" outlineLevelRow="2" x14ac:dyDescent="0.25"/>
  <cols>
    <col min="1" max="1" width="3.36328125" customWidth="1"/>
    <col min="2" max="2" width="12.453125" style="117" customWidth="1"/>
    <col min="3" max="3" width="38.1796875" style="117" customWidth="1"/>
    <col min="4" max="4" width="4.81640625" customWidth="1"/>
    <col min="5" max="5" width="10.453125" customWidth="1"/>
    <col min="6" max="6" width="9.81640625" customWidth="1"/>
    <col min="7" max="7" width="12.6328125" customWidth="1"/>
    <col min="12" max="25" width="0" hidden="1" customWidth="1"/>
    <col min="29" max="29" width="0" hidden="1" customWidth="1"/>
    <col min="31" max="41" width="0" hidden="1" customWidth="1"/>
  </cols>
  <sheetData>
    <row r="1" spans="1:60" ht="15.75" customHeight="1" x14ac:dyDescent="0.35">
      <c r="A1" s="255" t="s">
        <v>6</v>
      </c>
      <c r="B1" s="255"/>
      <c r="C1" s="255"/>
      <c r="D1" s="255"/>
      <c r="E1" s="255"/>
      <c r="F1" s="255"/>
      <c r="G1" s="255"/>
      <c r="AG1" t="s">
        <v>249</v>
      </c>
    </row>
    <row r="2" spans="1:60" ht="25" customHeight="1" x14ac:dyDescent="0.25">
      <c r="A2" s="136" t="s">
        <v>7</v>
      </c>
      <c r="B2" s="47" t="s">
        <v>43</v>
      </c>
      <c r="C2" s="256" t="s">
        <v>44</v>
      </c>
      <c r="D2" s="257"/>
      <c r="E2" s="257"/>
      <c r="F2" s="257"/>
      <c r="G2" s="258"/>
      <c r="AG2" t="s">
        <v>250</v>
      </c>
    </row>
    <row r="3" spans="1:60" ht="25" customHeight="1" x14ac:dyDescent="0.25">
      <c r="A3" s="136" t="s">
        <v>8</v>
      </c>
      <c r="B3" s="47" t="s">
        <v>54</v>
      </c>
      <c r="C3" s="256" t="s">
        <v>55</v>
      </c>
      <c r="D3" s="257"/>
      <c r="E3" s="257"/>
      <c r="F3" s="257"/>
      <c r="G3" s="258"/>
      <c r="AC3" s="117" t="s">
        <v>250</v>
      </c>
      <c r="AG3" t="s">
        <v>251</v>
      </c>
    </row>
    <row r="4" spans="1:60" ht="25" customHeight="1" x14ac:dyDescent="0.25">
      <c r="A4" s="137" t="s">
        <v>9</v>
      </c>
      <c r="B4" s="138" t="s">
        <v>76</v>
      </c>
      <c r="C4" s="259" t="s">
        <v>77</v>
      </c>
      <c r="D4" s="260"/>
      <c r="E4" s="260"/>
      <c r="F4" s="260"/>
      <c r="G4" s="261"/>
      <c r="AG4" t="s">
        <v>252</v>
      </c>
    </row>
    <row r="5" spans="1:60" x14ac:dyDescent="0.25">
      <c r="D5" s="10"/>
    </row>
    <row r="6" spans="1:60" ht="37.5" x14ac:dyDescent="0.25">
      <c r="A6" s="140" t="s">
        <v>253</v>
      </c>
      <c r="B6" s="142" t="s">
        <v>254</v>
      </c>
      <c r="C6" s="142" t="s">
        <v>255</v>
      </c>
      <c r="D6" s="141" t="s">
        <v>256</v>
      </c>
      <c r="E6" s="140" t="s">
        <v>257</v>
      </c>
      <c r="F6" s="139" t="s">
        <v>258</v>
      </c>
      <c r="G6" s="140" t="s">
        <v>30</v>
      </c>
      <c r="H6" s="143" t="s">
        <v>31</v>
      </c>
      <c r="I6" s="143" t="s">
        <v>259</v>
      </c>
      <c r="J6" s="143" t="s">
        <v>32</v>
      </c>
      <c r="K6" s="143" t="s">
        <v>260</v>
      </c>
      <c r="L6" s="143" t="s">
        <v>261</v>
      </c>
      <c r="M6" s="143" t="s">
        <v>262</v>
      </c>
      <c r="N6" s="143" t="s">
        <v>263</v>
      </c>
      <c r="O6" s="143" t="s">
        <v>264</v>
      </c>
      <c r="P6" s="143" t="s">
        <v>265</v>
      </c>
      <c r="Q6" s="143" t="s">
        <v>266</v>
      </c>
      <c r="R6" s="143" t="s">
        <v>267</v>
      </c>
      <c r="S6" s="143" t="s">
        <v>268</v>
      </c>
      <c r="T6" s="143" t="s">
        <v>269</v>
      </c>
      <c r="U6" s="143" t="s">
        <v>270</v>
      </c>
      <c r="V6" s="143" t="s">
        <v>271</v>
      </c>
      <c r="W6" s="143" t="s">
        <v>272</v>
      </c>
      <c r="X6" s="143" t="s">
        <v>273</v>
      </c>
      <c r="Y6" s="143" t="s">
        <v>274</v>
      </c>
    </row>
    <row r="7" spans="1:60" hidden="1" x14ac:dyDescent="0.25">
      <c r="A7" s="3"/>
      <c r="B7" s="4"/>
      <c r="C7" s="4"/>
      <c r="D7" s="6"/>
      <c r="E7" s="145"/>
      <c r="F7" s="146"/>
      <c r="G7" s="146"/>
      <c r="H7" s="146"/>
      <c r="I7" s="146"/>
      <c r="J7" s="146"/>
      <c r="K7" s="146"/>
      <c r="L7" s="146"/>
      <c r="M7" s="146"/>
      <c r="N7" s="145"/>
      <c r="O7" s="145"/>
      <c r="P7" s="145"/>
      <c r="Q7" s="145"/>
      <c r="R7" s="146"/>
      <c r="S7" s="146"/>
      <c r="T7" s="146"/>
      <c r="U7" s="146"/>
      <c r="V7" s="146"/>
      <c r="W7" s="146"/>
      <c r="X7" s="146"/>
      <c r="Y7" s="146"/>
    </row>
    <row r="8" spans="1:60" ht="13" x14ac:dyDescent="0.25">
      <c r="A8" s="159" t="s">
        <v>200</v>
      </c>
      <c r="B8" s="160" t="s">
        <v>166</v>
      </c>
      <c r="C8" s="180" t="s">
        <v>167</v>
      </c>
      <c r="D8" s="161"/>
      <c r="E8" s="162"/>
      <c r="F8" s="163"/>
      <c r="G8" s="163">
        <f>SUMIF(AG9:AG19,"&lt;&gt;NOR",G9:G19)</f>
        <v>0</v>
      </c>
      <c r="H8" s="163"/>
      <c r="I8" s="163">
        <f>SUM(I9:I19)</f>
        <v>0</v>
      </c>
      <c r="J8" s="163"/>
      <c r="K8" s="164">
        <f>SUM(K9:K19)</f>
        <v>0</v>
      </c>
      <c r="L8" s="158"/>
      <c r="M8" s="158">
        <f>SUM(M9:M19)</f>
        <v>0</v>
      </c>
      <c r="N8" s="157"/>
      <c r="O8" s="157">
        <f>SUM(O9:O19)</f>
        <v>0</v>
      </c>
      <c r="P8" s="157"/>
      <c r="Q8" s="157">
        <f>SUM(Q9:Q19)</f>
        <v>0</v>
      </c>
      <c r="R8" s="158"/>
      <c r="S8" s="158"/>
      <c r="T8" s="158"/>
      <c r="U8" s="158"/>
      <c r="V8" s="158">
        <f>SUM(V9:V19)</f>
        <v>0</v>
      </c>
      <c r="W8" s="158"/>
      <c r="X8" s="158"/>
      <c r="Y8" s="158"/>
      <c r="AG8" t="s">
        <v>275</v>
      </c>
    </row>
    <row r="9" spans="1:60" outlineLevel="1" x14ac:dyDescent="0.25">
      <c r="A9" s="173">
        <v>1</v>
      </c>
      <c r="B9" s="174" t="s">
        <v>2153</v>
      </c>
      <c r="C9" s="183" t="s">
        <v>2154</v>
      </c>
      <c r="D9" s="175" t="s">
        <v>355</v>
      </c>
      <c r="E9" s="176">
        <v>60</v>
      </c>
      <c r="F9" s="177">
        <f>H9+J9</f>
        <v>0</v>
      </c>
      <c r="G9" s="177">
        <f>ROUND(E9*F9,2)</f>
        <v>0</v>
      </c>
      <c r="H9" s="178"/>
      <c r="I9" s="177">
        <f>ROUND(E9*H9,2)</f>
        <v>0</v>
      </c>
      <c r="J9" s="178"/>
      <c r="K9" s="179">
        <f>ROUND(E9*J9,2)</f>
        <v>0</v>
      </c>
      <c r="L9" s="154">
        <v>21</v>
      </c>
      <c r="M9" s="154">
        <f>G9*(1+L9/100)</f>
        <v>0</v>
      </c>
      <c r="N9" s="153">
        <v>0</v>
      </c>
      <c r="O9" s="153">
        <f>ROUND(E9*N9,2)</f>
        <v>0</v>
      </c>
      <c r="P9" s="153">
        <v>0</v>
      </c>
      <c r="Q9" s="153">
        <f>ROUND(E9*P9,2)</f>
        <v>0</v>
      </c>
      <c r="R9" s="154"/>
      <c r="S9" s="154" t="s">
        <v>279</v>
      </c>
      <c r="T9" s="154" t="s">
        <v>280</v>
      </c>
      <c r="U9" s="154">
        <v>0</v>
      </c>
      <c r="V9" s="154">
        <f>ROUND(E9*U9,2)</f>
        <v>0</v>
      </c>
      <c r="W9" s="154"/>
      <c r="X9" s="154" t="s">
        <v>281</v>
      </c>
      <c r="Y9" s="154" t="s">
        <v>282</v>
      </c>
      <c r="Z9" s="144"/>
      <c r="AA9" s="144"/>
      <c r="AB9" s="144"/>
      <c r="AC9" s="144"/>
      <c r="AD9" s="144"/>
      <c r="AE9" s="144"/>
      <c r="AF9" s="144"/>
      <c r="AG9" s="144" t="s">
        <v>283</v>
      </c>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row>
    <row r="10" spans="1:60" outlineLevel="1" x14ac:dyDescent="0.25">
      <c r="A10" s="173">
        <v>2</v>
      </c>
      <c r="B10" s="174" t="s">
        <v>2155</v>
      </c>
      <c r="C10" s="183" t="s">
        <v>2156</v>
      </c>
      <c r="D10" s="175" t="s">
        <v>408</v>
      </c>
      <c r="E10" s="176">
        <v>33</v>
      </c>
      <c r="F10" s="177">
        <f>H10+J10</f>
        <v>0</v>
      </c>
      <c r="G10" s="177">
        <f>ROUND(E10*F10,2)</f>
        <v>0</v>
      </c>
      <c r="H10" s="178"/>
      <c r="I10" s="177">
        <f>ROUND(E10*H10,2)</f>
        <v>0</v>
      </c>
      <c r="J10" s="178"/>
      <c r="K10" s="179">
        <f>ROUND(E10*J10,2)</f>
        <v>0</v>
      </c>
      <c r="L10" s="154">
        <v>21</v>
      </c>
      <c r="M10" s="154">
        <f>G10*(1+L10/100)</f>
        <v>0</v>
      </c>
      <c r="N10" s="153">
        <v>0</v>
      </c>
      <c r="O10" s="153">
        <f>ROUND(E10*N10,2)</f>
        <v>0</v>
      </c>
      <c r="P10" s="153">
        <v>0</v>
      </c>
      <c r="Q10" s="153">
        <f>ROUND(E10*P10,2)</f>
        <v>0</v>
      </c>
      <c r="R10" s="154"/>
      <c r="S10" s="154" t="s">
        <v>279</v>
      </c>
      <c r="T10" s="154" t="s">
        <v>280</v>
      </c>
      <c r="U10" s="154">
        <v>0</v>
      </c>
      <c r="V10" s="154">
        <f>ROUND(E10*U10,2)</f>
        <v>0</v>
      </c>
      <c r="W10" s="154"/>
      <c r="X10" s="154" t="s">
        <v>281</v>
      </c>
      <c r="Y10" s="154" t="s">
        <v>282</v>
      </c>
      <c r="Z10" s="144"/>
      <c r="AA10" s="144"/>
      <c r="AB10" s="144"/>
      <c r="AC10" s="144"/>
      <c r="AD10" s="144"/>
      <c r="AE10" s="144"/>
      <c r="AF10" s="144"/>
      <c r="AG10" s="144" t="s">
        <v>283</v>
      </c>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row>
    <row r="11" spans="1:60" outlineLevel="1" x14ac:dyDescent="0.25">
      <c r="A11" s="173">
        <v>3</v>
      </c>
      <c r="B11" s="174" t="s">
        <v>2157</v>
      </c>
      <c r="C11" s="183" t="s">
        <v>2158</v>
      </c>
      <c r="D11" s="175" t="s">
        <v>408</v>
      </c>
      <c r="E11" s="176">
        <v>33</v>
      </c>
      <c r="F11" s="177">
        <f>H11+J11</f>
        <v>0</v>
      </c>
      <c r="G11" s="177">
        <f>ROUND(E11*F11,2)</f>
        <v>0</v>
      </c>
      <c r="H11" s="178"/>
      <c r="I11" s="177">
        <f>ROUND(E11*H11,2)</f>
        <v>0</v>
      </c>
      <c r="J11" s="178"/>
      <c r="K11" s="179">
        <f>ROUND(E11*J11,2)</f>
        <v>0</v>
      </c>
      <c r="L11" s="154">
        <v>21</v>
      </c>
      <c r="M11" s="154">
        <f>G11*(1+L11/100)</f>
        <v>0</v>
      </c>
      <c r="N11" s="153">
        <v>0</v>
      </c>
      <c r="O11" s="153">
        <f>ROUND(E11*N11,2)</f>
        <v>0</v>
      </c>
      <c r="P11" s="153">
        <v>0</v>
      </c>
      <c r="Q11" s="153">
        <f>ROUND(E11*P11,2)</f>
        <v>0</v>
      </c>
      <c r="R11" s="154"/>
      <c r="S11" s="154" t="s">
        <v>279</v>
      </c>
      <c r="T11" s="154" t="s">
        <v>280</v>
      </c>
      <c r="U11" s="154">
        <v>0</v>
      </c>
      <c r="V11" s="154">
        <f>ROUND(E11*U11,2)</f>
        <v>0</v>
      </c>
      <c r="W11" s="154"/>
      <c r="X11" s="154" t="s">
        <v>281</v>
      </c>
      <c r="Y11" s="154" t="s">
        <v>282</v>
      </c>
      <c r="Z11" s="144"/>
      <c r="AA11" s="144"/>
      <c r="AB11" s="144"/>
      <c r="AC11" s="144"/>
      <c r="AD11" s="144"/>
      <c r="AE11" s="144"/>
      <c r="AF11" s="144"/>
      <c r="AG11" s="144" t="s">
        <v>283</v>
      </c>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row>
    <row r="12" spans="1:60" outlineLevel="1" x14ac:dyDescent="0.25">
      <c r="A12" s="173">
        <v>4</v>
      </c>
      <c r="B12" s="174" t="s">
        <v>2159</v>
      </c>
      <c r="C12" s="183" t="s">
        <v>2160</v>
      </c>
      <c r="D12" s="175" t="s">
        <v>408</v>
      </c>
      <c r="E12" s="176">
        <v>33</v>
      </c>
      <c r="F12" s="177">
        <f>H12+J12</f>
        <v>0</v>
      </c>
      <c r="G12" s="177">
        <f>ROUND(E12*F12,2)</f>
        <v>0</v>
      </c>
      <c r="H12" s="178"/>
      <c r="I12" s="177">
        <f>ROUND(E12*H12,2)</f>
        <v>0</v>
      </c>
      <c r="J12" s="178"/>
      <c r="K12" s="179">
        <f>ROUND(E12*J12,2)</f>
        <v>0</v>
      </c>
      <c r="L12" s="154">
        <v>21</v>
      </c>
      <c r="M12" s="154">
        <f>G12*(1+L12/100)</f>
        <v>0</v>
      </c>
      <c r="N12" s="153">
        <v>0</v>
      </c>
      <c r="O12" s="153">
        <f>ROUND(E12*N12,2)</f>
        <v>0</v>
      </c>
      <c r="P12" s="153">
        <v>0</v>
      </c>
      <c r="Q12" s="153">
        <f>ROUND(E12*P12,2)</f>
        <v>0</v>
      </c>
      <c r="R12" s="154"/>
      <c r="S12" s="154" t="s">
        <v>279</v>
      </c>
      <c r="T12" s="154" t="s">
        <v>280</v>
      </c>
      <c r="U12" s="154">
        <v>0</v>
      </c>
      <c r="V12" s="154">
        <f>ROUND(E12*U12,2)</f>
        <v>0</v>
      </c>
      <c r="W12" s="154"/>
      <c r="X12" s="154" t="s">
        <v>281</v>
      </c>
      <c r="Y12" s="154" t="s">
        <v>282</v>
      </c>
      <c r="Z12" s="144"/>
      <c r="AA12" s="144"/>
      <c r="AB12" s="144"/>
      <c r="AC12" s="144"/>
      <c r="AD12" s="144"/>
      <c r="AE12" s="144"/>
      <c r="AF12" s="144"/>
      <c r="AG12" s="144" t="s">
        <v>283</v>
      </c>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row>
    <row r="13" spans="1:60" outlineLevel="1" x14ac:dyDescent="0.25">
      <c r="A13" s="166">
        <v>5</v>
      </c>
      <c r="B13" s="167" t="s">
        <v>2055</v>
      </c>
      <c r="C13" s="181" t="s">
        <v>2056</v>
      </c>
      <c r="D13" s="168" t="s">
        <v>278</v>
      </c>
      <c r="E13" s="169">
        <v>42.5</v>
      </c>
      <c r="F13" s="170">
        <f>H13+J13</f>
        <v>0</v>
      </c>
      <c r="G13" s="170">
        <f>ROUND(E13*F13,2)</f>
        <v>0</v>
      </c>
      <c r="H13" s="171"/>
      <c r="I13" s="170">
        <f>ROUND(E13*H13,2)</f>
        <v>0</v>
      </c>
      <c r="J13" s="171"/>
      <c r="K13" s="172">
        <f>ROUND(E13*J13,2)</f>
        <v>0</v>
      </c>
      <c r="L13" s="154">
        <v>21</v>
      </c>
      <c r="M13" s="154">
        <f>G13*(1+L13/100)</f>
        <v>0</v>
      </c>
      <c r="N13" s="153">
        <v>0</v>
      </c>
      <c r="O13" s="153">
        <f>ROUND(E13*N13,2)</f>
        <v>0</v>
      </c>
      <c r="P13" s="153">
        <v>0</v>
      </c>
      <c r="Q13" s="153">
        <f>ROUND(E13*P13,2)</f>
        <v>0</v>
      </c>
      <c r="R13" s="154"/>
      <c r="S13" s="154" t="s">
        <v>279</v>
      </c>
      <c r="T13" s="154" t="s">
        <v>280</v>
      </c>
      <c r="U13" s="154">
        <v>0</v>
      </c>
      <c r="V13" s="154">
        <f>ROUND(E13*U13,2)</f>
        <v>0</v>
      </c>
      <c r="W13" s="154"/>
      <c r="X13" s="154" t="s">
        <v>281</v>
      </c>
      <c r="Y13" s="154" t="s">
        <v>282</v>
      </c>
      <c r="Z13" s="144"/>
      <c r="AA13" s="144"/>
      <c r="AB13" s="144"/>
      <c r="AC13" s="144"/>
      <c r="AD13" s="144"/>
      <c r="AE13" s="144"/>
      <c r="AF13" s="144"/>
      <c r="AG13" s="144" t="s">
        <v>283</v>
      </c>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row>
    <row r="14" spans="1:60" outlineLevel="2" x14ac:dyDescent="0.25">
      <c r="A14" s="151"/>
      <c r="B14" s="152"/>
      <c r="C14" s="182" t="s">
        <v>2161</v>
      </c>
      <c r="D14" s="155"/>
      <c r="E14" s="156">
        <v>42.5</v>
      </c>
      <c r="F14" s="154"/>
      <c r="G14" s="154"/>
      <c r="H14" s="154"/>
      <c r="I14" s="154"/>
      <c r="J14" s="154"/>
      <c r="K14" s="154"/>
      <c r="L14" s="154"/>
      <c r="M14" s="154"/>
      <c r="N14" s="153"/>
      <c r="O14" s="153"/>
      <c r="P14" s="153"/>
      <c r="Q14" s="153"/>
      <c r="R14" s="154"/>
      <c r="S14" s="154"/>
      <c r="T14" s="154"/>
      <c r="U14" s="154"/>
      <c r="V14" s="154"/>
      <c r="W14" s="154"/>
      <c r="X14" s="154"/>
      <c r="Y14" s="154"/>
      <c r="Z14" s="144"/>
      <c r="AA14" s="144"/>
      <c r="AB14" s="144"/>
      <c r="AC14" s="144"/>
      <c r="AD14" s="144"/>
      <c r="AE14" s="144"/>
      <c r="AF14" s="144"/>
      <c r="AG14" s="144" t="s">
        <v>285</v>
      </c>
      <c r="AH14" s="144">
        <v>0</v>
      </c>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row>
    <row r="15" spans="1:60" outlineLevel="1" x14ac:dyDescent="0.25">
      <c r="A15" s="173">
        <v>6</v>
      </c>
      <c r="B15" s="174" t="s">
        <v>300</v>
      </c>
      <c r="C15" s="183" t="s">
        <v>301</v>
      </c>
      <c r="D15" s="175" t="s">
        <v>278</v>
      </c>
      <c r="E15" s="176">
        <v>42.5</v>
      </c>
      <c r="F15" s="177">
        <f>H15+J15</f>
        <v>0</v>
      </c>
      <c r="G15" s="177">
        <f>ROUND(E15*F15,2)</f>
        <v>0</v>
      </c>
      <c r="H15" s="178"/>
      <c r="I15" s="177">
        <f>ROUND(E15*H15,2)</f>
        <v>0</v>
      </c>
      <c r="J15" s="178"/>
      <c r="K15" s="179">
        <f>ROUND(E15*J15,2)</f>
        <v>0</v>
      </c>
      <c r="L15" s="154">
        <v>21</v>
      </c>
      <c r="M15" s="154">
        <f>G15*(1+L15/100)</f>
        <v>0</v>
      </c>
      <c r="N15" s="153">
        <v>0</v>
      </c>
      <c r="O15" s="153">
        <f>ROUND(E15*N15,2)</f>
        <v>0</v>
      </c>
      <c r="P15" s="153">
        <v>0</v>
      </c>
      <c r="Q15" s="153">
        <f>ROUND(E15*P15,2)</f>
        <v>0</v>
      </c>
      <c r="R15" s="154"/>
      <c r="S15" s="154" t="s">
        <v>279</v>
      </c>
      <c r="T15" s="154" t="s">
        <v>280</v>
      </c>
      <c r="U15" s="154">
        <v>0</v>
      </c>
      <c r="V15" s="154">
        <f>ROUND(E15*U15,2)</f>
        <v>0</v>
      </c>
      <c r="W15" s="154"/>
      <c r="X15" s="154" t="s">
        <v>281</v>
      </c>
      <c r="Y15" s="154" t="s">
        <v>282</v>
      </c>
      <c r="Z15" s="144"/>
      <c r="AA15" s="144"/>
      <c r="AB15" s="144"/>
      <c r="AC15" s="144"/>
      <c r="AD15" s="144"/>
      <c r="AE15" s="144"/>
      <c r="AF15" s="144"/>
      <c r="AG15" s="144" t="s">
        <v>283</v>
      </c>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row>
    <row r="16" spans="1:60" outlineLevel="1" x14ac:dyDescent="0.25">
      <c r="A16" s="173">
        <v>7</v>
      </c>
      <c r="B16" s="174" t="s">
        <v>2074</v>
      </c>
      <c r="C16" s="183" t="s">
        <v>2075</v>
      </c>
      <c r="D16" s="175" t="s">
        <v>278</v>
      </c>
      <c r="E16" s="176">
        <v>42.5</v>
      </c>
      <c r="F16" s="177">
        <f>H16+J16</f>
        <v>0</v>
      </c>
      <c r="G16" s="177">
        <f>ROUND(E16*F16,2)</f>
        <v>0</v>
      </c>
      <c r="H16" s="178"/>
      <c r="I16" s="177">
        <f>ROUND(E16*H16,2)</f>
        <v>0</v>
      </c>
      <c r="J16" s="178"/>
      <c r="K16" s="179">
        <f>ROUND(E16*J16,2)</f>
        <v>0</v>
      </c>
      <c r="L16" s="154">
        <v>21</v>
      </c>
      <c r="M16" s="154">
        <f>G16*(1+L16/100)</f>
        <v>0</v>
      </c>
      <c r="N16" s="153">
        <v>0</v>
      </c>
      <c r="O16" s="153">
        <f>ROUND(E16*N16,2)</f>
        <v>0</v>
      </c>
      <c r="P16" s="153">
        <v>0</v>
      </c>
      <c r="Q16" s="153">
        <f>ROUND(E16*P16,2)</f>
        <v>0</v>
      </c>
      <c r="R16" s="154"/>
      <c r="S16" s="154" t="s">
        <v>279</v>
      </c>
      <c r="T16" s="154" t="s">
        <v>280</v>
      </c>
      <c r="U16" s="154">
        <v>0</v>
      </c>
      <c r="V16" s="154">
        <f>ROUND(E16*U16,2)</f>
        <v>0</v>
      </c>
      <c r="W16" s="154"/>
      <c r="X16" s="154" t="s">
        <v>281</v>
      </c>
      <c r="Y16" s="154" t="s">
        <v>282</v>
      </c>
      <c r="Z16" s="144"/>
      <c r="AA16" s="144"/>
      <c r="AB16" s="144"/>
      <c r="AC16" s="144"/>
      <c r="AD16" s="144"/>
      <c r="AE16" s="144"/>
      <c r="AF16" s="144"/>
      <c r="AG16" s="144" t="s">
        <v>283</v>
      </c>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row>
    <row r="17" spans="1:60" outlineLevel="1" x14ac:dyDescent="0.25">
      <c r="A17" s="166">
        <v>8</v>
      </c>
      <c r="B17" s="167" t="s">
        <v>2162</v>
      </c>
      <c r="C17" s="181" t="s">
        <v>2163</v>
      </c>
      <c r="D17" s="168" t="s">
        <v>355</v>
      </c>
      <c r="E17" s="169">
        <v>425</v>
      </c>
      <c r="F17" s="170">
        <f>H17+J17</f>
        <v>0</v>
      </c>
      <c r="G17" s="170">
        <f>ROUND(E17*F17,2)</f>
        <v>0</v>
      </c>
      <c r="H17" s="171"/>
      <c r="I17" s="170">
        <f>ROUND(E17*H17,2)</f>
        <v>0</v>
      </c>
      <c r="J17" s="171"/>
      <c r="K17" s="172">
        <f>ROUND(E17*J17,2)</f>
        <v>0</v>
      </c>
      <c r="L17" s="154">
        <v>21</v>
      </c>
      <c r="M17" s="154">
        <f>G17*(1+L17/100)</f>
        <v>0</v>
      </c>
      <c r="N17" s="153">
        <v>0</v>
      </c>
      <c r="O17" s="153">
        <f>ROUND(E17*N17,2)</f>
        <v>0</v>
      </c>
      <c r="P17" s="153">
        <v>0</v>
      </c>
      <c r="Q17" s="153">
        <f>ROUND(E17*P17,2)</f>
        <v>0</v>
      </c>
      <c r="R17" s="154"/>
      <c r="S17" s="154" t="s">
        <v>279</v>
      </c>
      <c r="T17" s="154" t="s">
        <v>280</v>
      </c>
      <c r="U17" s="154">
        <v>0</v>
      </c>
      <c r="V17" s="154">
        <f>ROUND(E17*U17,2)</f>
        <v>0</v>
      </c>
      <c r="W17" s="154"/>
      <c r="X17" s="154" t="s">
        <v>281</v>
      </c>
      <c r="Y17" s="154" t="s">
        <v>282</v>
      </c>
      <c r="Z17" s="144"/>
      <c r="AA17" s="144"/>
      <c r="AB17" s="144"/>
      <c r="AC17" s="144"/>
      <c r="AD17" s="144"/>
      <c r="AE17" s="144"/>
      <c r="AF17" s="144"/>
      <c r="AG17" s="144" t="s">
        <v>283</v>
      </c>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row>
    <row r="18" spans="1:60" outlineLevel="2" x14ac:dyDescent="0.25">
      <c r="A18" s="151"/>
      <c r="B18" s="152"/>
      <c r="C18" s="182" t="s">
        <v>2164</v>
      </c>
      <c r="D18" s="155"/>
      <c r="E18" s="156">
        <v>425</v>
      </c>
      <c r="F18" s="154"/>
      <c r="G18" s="154"/>
      <c r="H18" s="154"/>
      <c r="I18" s="154"/>
      <c r="J18" s="154"/>
      <c r="K18" s="154"/>
      <c r="L18" s="154"/>
      <c r="M18" s="154"/>
      <c r="N18" s="153"/>
      <c r="O18" s="153"/>
      <c r="P18" s="153"/>
      <c r="Q18" s="153"/>
      <c r="R18" s="154"/>
      <c r="S18" s="154"/>
      <c r="T18" s="154"/>
      <c r="U18" s="154"/>
      <c r="V18" s="154"/>
      <c r="W18" s="154"/>
      <c r="X18" s="154"/>
      <c r="Y18" s="154"/>
      <c r="Z18" s="144"/>
      <c r="AA18" s="144"/>
      <c r="AB18" s="144"/>
      <c r="AC18" s="144"/>
      <c r="AD18" s="144"/>
      <c r="AE18" s="144"/>
      <c r="AF18" s="144"/>
      <c r="AG18" s="144" t="s">
        <v>285</v>
      </c>
      <c r="AH18" s="144">
        <v>0</v>
      </c>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row>
    <row r="19" spans="1:60" outlineLevel="1" x14ac:dyDescent="0.25">
      <c r="A19" s="173">
        <v>9</v>
      </c>
      <c r="B19" s="174" t="s">
        <v>2165</v>
      </c>
      <c r="C19" s="183" t="s">
        <v>2166</v>
      </c>
      <c r="D19" s="175" t="s">
        <v>355</v>
      </c>
      <c r="E19" s="176">
        <v>425</v>
      </c>
      <c r="F19" s="177">
        <f>H19+J19</f>
        <v>0</v>
      </c>
      <c r="G19" s="177">
        <f>ROUND(E19*F19,2)</f>
        <v>0</v>
      </c>
      <c r="H19" s="178"/>
      <c r="I19" s="177">
        <f>ROUND(E19*H19,2)</f>
        <v>0</v>
      </c>
      <c r="J19" s="178"/>
      <c r="K19" s="179">
        <f>ROUND(E19*J19,2)</f>
        <v>0</v>
      </c>
      <c r="L19" s="154">
        <v>21</v>
      </c>
      <c r="M19" s="154">
        <f>G19*(1+L19/100)</f>
        <v>0</v>
      </c>
      <c r="N19" s="153">
        <v>0</v>
      </c>
      <c r="O19" s="153">
        <f>ROUND(E19*N19,2)</f>
        <v>0</v>
      </c>
      <c r="P19" s="153">
        <v>0</v>
      </c>
      <c r="Q19" s="153">
        <f>ROUND(E19*P19,2)</f>
        <v>0</v>
      </c>
      <c r="R19" s="154"/>
      <c r="S19" s="154" t="s">
        <v>279</v>
      </c>
      <c r="T19" s="154" t="s">
        <v>280</v>
      </c>
      <c r="U19" s="154">
        <v>0</v>
      </c>
      <c r="V19" s="154">
        <f>ROUND(E19*U19,2)</f>
        <v>0</v>
      </c>
      <c r="W19" s="154"/>
      <c r="X19" s="154" t="s">
        <v>281</v>
      </c>
      <c r="Y19" s="154" t="s">
        <v>282</v>
      </c>
      <c r="Z19" s="144"/>
      <c r="AA19" s="144"/>
      <c r="AB19" s="144"/>
      <c r="AC19" s="144"/>
      <c r="AD19" s="144"/>
      <c r="AE19" s="144"/>
      <c r="AF19" s="144"/>
      <c r="AG19" s="144" t="s">
        <v>283</v>
      </c>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row>
    <row r="20" spans="1:60" ht="13" x14ac:dyDescent="0.25">
      <c r="A20" s="159" t="s">
        <v>200</v>
      </c>
      <c r="B20" s="160" t="s">
        <v>170</v>
      </c>
      <c r="C20" s="180" t="s">
        <v>171</v>
      </c>
      <c r="D20" s="161"/>
      <c r="E20" s="162"/>
      <c r="F20" s="163"/>
      <c r="G20" s="163">
        <f>SUMIF(AG21:AG71,"&lt;&gt;NOR",G21:G71)</f>
        <v>0</v>
      </c>
      <c r="H20" s="163"/>
      <c r="I20" s="163">
        <f>SUM(I21:I71)</f>
        <v>0</v>
      </c>
      <c r="J20" s="163"/>
      <c r="K20" s="164">
        <f>SUM(K21:K71)</f>
        <v>0</v>
      </c>
      <c r="L20" s="158"/>
      <c r="M20" s="158">
        <f>SUM(M21:M71)</f>
        <v>0</v>
      </c>
      <c r="N20" s="157"/>
      <c r="O20" s="157">
        <f>SUM(O21:O71)</f>
        <v>0</v>
      </c>
      <c r="P20" s="157"/>
      <c r="Q20" s="157">
        <f>SUM(Q21:Q71)</f>
        <v>0</v>
      </c>
      <c r="R20" s="158"/>
      <c r="S20" s="158"/>
      <c r="T20" s="158"/>
      <c r="U20" s="158"/>
      <c r="V20" s="158">
        <f>SUM(V21:V71)</f>
        <v>0</v>
      </c>
      <c r="W20" s="158"/>
      <c r="X20" s="158"/>
      <c r="Y20" s="158"/>
      <c r="AG20" t="s">
        <v>275</v>
      </c>
    </row>
    <row r="21" spans="1:60" outlineLevel="1" x14ac:dyDescent="0.25">
      <c r="A21" s="173">
        <v>10</v>
      </c>
      <c r="B21" s="174" t="s">
        <v>2167</v>
      </c>
      <c r="C21" s="183" t="s">
        <v>2168</v>
      </c>
      <c r="D21" s="175" t="s">
        <v>355</v>
      </c>
      <c r="E21" s="176">
        <v>425</v>
      </c>
      <c r="F21" s="177">
        <f t="shared" ref="F21:F32" si="0">H21+J21</f>
        <v>0</v>
      </c>
      <c r="G21" s="177">
        <f t="shared" ref="G21:G32" si="1">ROUND(E21*F21,2)</f>
        <v>0</v>
      </c>
      <c r="H21" s="178"/>
      <c r="I21" s="177">
        <f t="shared" ref="I21:I32" si="2">ROUND(E21*H21,2)</f>
        <v>0</v>
      </c>
      <c r="J21" s="178"/>
      <c r="K21" s="179">
        <f t="shared" ref="K21:K32" si="3">ROUND(E21*J21,2)</f>
        <v>0</v>
      </c>
      <c r="L21" s="154">
        <v>21</v>
      </c>
      <c r="M21" s="154">
        <f t="shared" ref="M21:M32" si="4">G21*(1+L21/100)</f>
        <v>0</v>
      </c>
      <c r="N21" s="153">
        <v>0</v>
      </c>
      <c r="O21" s="153">
        <f t="shared" ref="O21:O32" si="5">ROUND(E21*N21,2)</f>
        <v>0</v>
      </c>
      <c r="P21" s="153">
        <v>0</v>
      </c>
      <c r="Q21" s="153">
        <f t="shared" ref="Q21:Q32" si="6">ROUND(E21*P21,2)</f>
        <v>0</v>
      </c>
      <c r="R21" s="154"/>
      <c r="S21" s="154" t="s">
        <v>279</v>
      </c>
      <c r="T21" s="154" t="s">
        <v>280</v>
      </c>
      <c r="U21" s="154">
        <v>0</v>
      </c>
      <c r="V21" s="154">
        <f t="shared" ref="V21:V32" si="7">ROUND(E21*U21,2)</f>
        <v>0</v>
      </c>
      <c r="W21" s="154"/>
      <c r="X21" s="154" t="s">
        <v>281</v>
      </c>
      <c r="Y21" s="154" t="s">
        <v>282</v>
      </c>
      <c r="Z21" s="144"/>
      <c r="AA21" s="144"/>
      <c r="AB21" s="144"/>
      <c r="AC21" s="144"/>
      <c r="AD21" s="144"/>
      <c r="AE21" s="144"/>
      <c r="AF21" s="144"/>
      <c r="AG21" s="144" t="s">
        <v>283</v>
      </c>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row>
    <row r="22" spans="1:60" outlineLevel="1" x14ac:dyDescent="0.25">
      <c r="A22" s="173">
        <v>11</v>
      </c>
      <c r="B22" s="174" t="s">
        <v>2169</v>
      </c>
      <c r="C22" s="183" t="s">
        <v>2170</v>
      </c>
      <c r="D22" s="175" t="s">
        <v>408</v>
      </c>
      <c r="E22" s="176">
        <v>15</v>
      </c>
      <c r="F22" s="177">
        <f t="shared" si="0"/>
        <v>0</v>
      </c>
      <c r="G22" s="177">
        <f t="shared" si="1"/>
        <v>0</v>
      </c>
      <c r="H22" s="178"/>
      <c r="I22" s="177">
        <f t="shared" si="2"/>
        <v>0</v>
      </c>
      <c r="J22" s="178"/>
      <c r="K22" s="179">
        <f t="shared" si="3"/>
        <v>0</v>
      </c>
      <c r="L22" s="154">
        <v>21</v>
      </c>
      <c r="M22" s="154">
        <f t="shared" si="4"/>
        <v>0</v>
      </c>
      <c r="N22" s="153">
        <v>0</v>
      </c>
      <c r="O22" s="153">
        <f t="shared" si="5"/>
        <v>0</v>
      </c>
      <c r="P22" s="153">
        <v>0</v>
      </c>
      <c r="Q22" s="153">
        <f t="shared" si="6"/>
        <v>0</v>
      </c>
      <c r="R22" s="154"/>
      <c r="S22" s="154" t="s">
        <v>279</v>
      </c>
      <c r="T22" s="154" t="s">
        <v>280</v>
      </c>
      <c r="U22" s="154">
        <v>0</v>
      </c>
      <c r="V22" s="154">
        <f t="shared" si="7"/>
        <v>0</v>
      </c>
      <c r="W22" s="154"/>
      <c r="X22" s="154" t="s">
        <v>281</v>
      </c>
      <c r="Y22" s="154" t="s">
        <v>282</v>
      </c>
      <c r="Z22" s="144"/>
      <c r="AA22" s="144"/>
      <c r="AB22" s="144"/>
      <c r="AC22" s="144"/>
      <c r="AD22" s="144"/>
      <c r="AE22" s="144"/>
      <c r="AF22" s="144"/>
      <c r="AG22" s="144" t="s">
        <v>283</v>
      </c>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row>
    <row r="23" spans="1:60" outlineLevel="1" x14ac:dyDescent="0.25">
      <c r="A23" s="173">
        <v>12</v>
      </c>
      <c r="B23" s="174" t="s">
        <v>2171</v>
      </c>
      <c r="C23" s="183" t="s">
        <v>2172</v>
      </c>
      <c r="D23" s="175" t="s">
        <v>408</v>
      </c>
      <c r="E23" s="176">
        <v>5</v>
      </c>
      <c r="F23" s="177">
        <f t="shared" si="0"/>
        <v>0</v>
      </c>
      <c r="G23" s="177">
        <f t="shared" si="1"/>
        <v>0</v>
      </c>
      <c r="H23" s="178"/>
      <c r="I23" s="177">
        <f t="shared" si="2"/>
        <v>0</v>
      </c>
      <c r="J23" s="178"/>
      <c r="K23" s="179">
        <f t="shared" si="3"/>
        <v>0</v>
      </c>
      <c r="L23" s="154">
        <v>21</v>
      </c>
      <c r="M23" s="154">
        <f t="shared" si="4"/>
        <v>0</v>
      </c>
      <c r="N23" s="153">
        <v>0</v>
      </c>
      <c r="O23" s="153">
        <f t="shared" si="5"/>
        <v>0</v>
      </c>
      <c r="P23" s="153">
        <v>0</v>
      </c>
      <c r="Q23" s="153">
        <f t="shared" si="6"/>
        <v>0</v>
      </c>
      <c r="R23" s="154"/>
      <c r="S23" s="154" t="s">
        <v>279</v>
      </c>
      <c r="T23" s="154" t="s">
        <v>280</v>
      </c>
      <c r="U23" s="154">
        <v>0</v>
      </c>
      <c r="V23" s="154">
        <f t="shared" si="7"/>
        <v>0</v>
      </c>
      <c r="W23" s="154"/>
      <c r="X23" s="154" t="s">
        <v>281</v>
      </c>
      <c r="Y23" s="154" t="s">
        <v>282</v>
      </c>
      <c r="Z23" s="144"/>
      <c r="AA23" s="144"/>
      <c r="AB23" s="144"/>
      <c r="AC23" s="144"/>
      <c r="AD23" s="144"/>
      <c r="AE23" s="144"/>
      <c r="AF23" s="144"/>
      <c r="AG23" s="144" t="s">
        <v>283</v>
      </c>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row>
    <row r="24" spans="1:60" outlineLevel="1" x14ac:dyDescent="0.25">
      <c r="A24" s="173">
        <v>13</v>
      </c>
      <c r="B24" s="174" t="s">
        <v>2173</v>
      </c>
      <c r="C24" s="183" t="s">
        <v>2174</v>
      </c>
      <c r="D24" s="175" t="s">
        <v>355</v>
      </c>
      <c r="E24" s="176">
        <v>425</v>
      </c>
      <c r="F24" s="177">
        <f t="shared" si="0"/>
        <v>0</v>
      </c>
      <c r="G24" s="177">
        <f t="shared" si="1"/>
        <v>0</v>
      </c>
      <c r="H24" s="178"/>
      <c r="I24" s="177">
        <f t="shared" si="2"/>
        <v>0</v>
      </c>
      <c r="J24" s="178"/>
      <c r="K24" s="179">
        <f t="shared" si="3"/>
        <v>0</v>
      </c>
      <c r="L24" s="154">
        <v>21</v>
      </c>
      <c r="M24" s="154">
        <f t="shared" si="4"/>
        <v>0</v>
      </c>
      <c r="N24" s="153">
        <v>0</v>
      </c>
      <c r="O24" s="153">
        <f t="shared" si="5"/>
        <v>0</v>
      </c>
      <c r="P24" s="153">
        <v>0</v>
      </c>
      <c r="Q24" s="153">
        <f t="shared" si="6"/>
        <v>0</v>
      </c>
      <c r="R24" s="154"/>
      <c r="S24" s="154" t="s">
        <v>279</v>
      </c>
      <c r="T24" s="154" t="s">
        <v>280</v>
      </c>
      <c r="U24" s="154">
        <v>0</v>
      </c>
      <c r="V24" s="154">
        <f t="shared" si="7"/>
        <v>0</v>
      </c>
      <c r="W24" s="154"/>
      <c r="X24" s="154" t="s">
        <v>281</v>
      </c>
      <c r="Y24" s="154" t="s">
        <v>282</v>
      </c>
      <c r="Z24" s="144"/>
      <c r="AA24" s="144"/>
      <c r="AB24" s="144"/>
      <c r="AC24" s="144"/>
      <c r="AD24" s="144"/>
      <c r="AE24" s="144"/>
      <c r="AF24" s="144"/>
      <c r="AG24" s="144" t="s">
        <v>283</v>
      </c>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row>
    <row r="25" spans="1:60" outlineLevel="1" x14ac:dyDescent="0.25">
      <c r="A25" s="173">
        <v>14</v>
      </c>
      <c r="B25" s="174" t="s">
        <v>2175</v>
      </c>
      <c r="C25" s="183" t="s">
        <v>2176</v>
      </c>
      <c r="D25" s="175" t="s">
        <v>408</v>
      </c>
      <c r="E25" s="176">
        <v>100</v>
      </c>
      <c r="F25" s="177">
        <f t="shared" si="0"/>
        <v>0</v>
      </c>
      <c r="G25" s="177">
        <f t="shared" si="1"/>
        <v>0</v>
      </c>
      <c r="H25" s="178"/>
      <c r="I25" s="177">
        <f t="shared" si="2"/>
        <v>0</v>
      </c>
      <c r="J25" s="178"/>
      <c r="K25" s="179">
        <f t="shared" si="3"/>
        <v>0</v>
      </c>
      <c r="L25" s="154">
        <v>21</v>
      </c>
      <c r="M25" s="154">
        <f t="shared" si="4"/>
        <v>0</v>
      </c>
      <c r="N25" s="153">
        <v>0</v>
      </c>
      <c r="O25" s="153">
        <f t="shared" si="5"/>
        <v>0</v>
      </c>
      <c r="P25" s="153">
        <v>0</v>
      </c>
      <c r="Q25" s="153">
        <f t="shared" si="6"/>
        <v>0</v>
      </c>
      <c r="R25" s="154"/>
      <c r="S25" s="154" t="s">
        <v>279</v>
      </c>
      <c r="T25" s="154" t="s">
        <v>280</v>
      </c>
      <c r="U25" s="154">
        <v>0</v>
      </c>
      <c r="V25" s="154">
        <f t="shared" si="7"/>
        <v>0</v>
      </c>
      <c r="W25" s="154"/>
      <c r="X25" s="154" t="s">
        <v>281</v>
      </c>
      <c r="Y25" s="154" t="s">
        <v>282</v>
      </c>
      <c r="Z25" s="144"/>
      <c r="AA25" s="144"/>
      <c r="AB25" s="144"/>
      <c r="AC25" s="144"/>
      <c r="AD25" s="144"/>
      <c r="AE25" s="144"/>
      <c r="AF25" s="144"/>
      <c r="AG25" s="144" t="s">
        <v>283</v>
      </c>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row>
    <row r="26" spans="1:60" outlineLevel="1" x14ac:dyDescent="0.25">
      <c r="A26" s="173">
        <v>15</v>
      </c>
      <c r="B26" s="174" t="s">
        <v>2177</v>
      </c>
      <c r="C26" s="183" t="s">
        <v>2178</v>
      </c>
      <c r="D26" s="175" t="s">
        <v>408</v>
      </c>
      <c r="E26" s="176">
        <v>15</v>
      </c>
      <c r="F26" s="177">
        <f t="shared" si="0"/>
        <v>0</v>
      </c>
      <c r="G26" s="177">
        <f t="shared" si="1"/>
        <v>0</v>
      </c>
      <c r="H26" s="178"/>
      <c r="I26" s="177">
        <f t="shared" si="2"/>
        <v>0</v>
      </c>
      <c r="J26" s="178"/>
      <c r="K26" s="179">
        <f t="shared" si="3"/>
        <v>0</v>
      </c>
      <c r="L26" s="154">
        <v>21</v>
      </c>
      <c r="M26" s="154">
        <f t="shared" si="4"/>
        <v>0</v>
      </c>
      <c r="N26" s="153">
        <v>0</v>
      </c>
      <c r="O26" s="153">
        <f t="shared" si="5"/>
        <v>0</v>
      </c>
      <c r="P26" s="153">
        <v>0</v>
      </c>
      <c r="Q26" s="153">
        <f t="shared" si="6"/>
        <v>0</v>
      </c>
      <c r="R26" s="154"/>
      <c r="S26" s="154" t="s">
        <v>279</v>
      </c>
      <c r="T26" s="154" t="s">
        <v>280</v>
      </c>
      <c r="U26" s="154">
        <v>0</v>
      </c>
      <c r="V26" s="154">
        <f t="shared" si="7"/>
        <v>0</v>
      </c>
      <c r="W26" s="154"/>
      <c r="X26" s="154" t="s">
        <v>281</v>
      </c>
      <c r="Y26" s="154" t="s">
        <v>282</v>
      </c>
      <c r="Z26" s="144"/>
      <c r="AA26" s="144"/>
      <c r="AB26" s="144"/>
      <c r="AC26" s="144"/>
      <c r="AD26" s="144"/>
      <c r="AE26" s="144"/>
      <c r="AF26" s="144"/>
      <c r="AG26" s="144" t="s">
        <v>283</v>
      </c>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row>
    <row r="27" spans="1:60" outlineLevel="1" x14ac:dyDescent="0.25">
      <c r="A27" s="173">
        <v>16</v>
      </c>
      <c r="B27" s="174" t="s">
        <v>2179</v>
      </c>
      <c r="C27" s="183" t="s">
        <v>2180</v>
      </c>
      <c r="D27" s="175" t="s">
        <v>408</v>
      </c>
      <c r="E27" s="176">
        <v>5</v>
      </c>
      <c r="F27" s="177">
        <f t="shared" si="0"/>
        <v>0</v>
      </c>
      <c r="G27" s="177">
        <f t="shared" si="1"/>
        <v>0</v>
      </c>
      <c r="H27" s="178"/>
      <c r="I27" s="177">
        <f t="shared" si="2"/>
        <v>0</v>
      </c>
      <c r="J27" s="178"/>
      <c r="K27" s="179">
        <f t="shared" si="3"/>
        <v>0</v>
      </c>
      <c r="L27" s="154">
        <v>21</v>
      </c>
      <c r="M27" s="154">
        <f t="shared" si="4"/>
        <v>0</v>
      </c>
      <c r="N27" s="153">
        <v>0</v>
      </c>
      <c r="O27" s="153">
        <f t="shared" si="5"/>
        <v>0</v>
      </c>
      <c r="P27" s="153">
        <v>0</v>
      </c>
      <c r="Q27" s="153">
        <f t="shared" si="6"/>
        <v>0</v>
      </c>
      <c r="R27" s="154"/>
      <c r="S27" s="154" t="s">
        <v>279</v>
      </c>
      <c r="T27" s="154" t="s">
        <v>280</v>
      </c>
      <c r="U27" s="154">
        <v>0</v>
      </c>
      <c r="V27" s="154">
        <f t="shared" si="7"/>
        <v>0</v>
      </c>
      <c r="W27" s="154"/>
      <c r="X27" s="154" t="s">
        <v>281</v>
      </c>
      <c r="Y27" s="154" t="s">
        <v>282</v>
      </c>
      <c r="Z27" s="144"/>
      <c r="AA27" s="144"/>
      <c r="AB27" s="144"/>
      <c r="AC27" s="144"/>
      <c r="AD27" s="144"/>
      <c r="AE27" s="144"/>
      <c r="AF27" s="144"/>
      <c r="AG27" s="144" t="s">
        <v>283</v>
      </c>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row>
    <row r="28" spans="1:60" outlineLevel="1" x14ac:dyDescent="0.25">
      <c r="A28" s="173">
        <v>17</v>
      </c>
      <c r="B28" s="174" t="s">
        <v>2181</v>
      </c>
      <c r="C28" s="183" t="s">
        <v>2182</v>
      </c>
      <c r="D28" s="175" t="s">
        <v>408</v>
      </c>
      <c r="E28" s="176">
        <v>15</v>
      </c>
      <c r="F28" s="177">
        <f t="shared" si="0"/>
        <v>0</v>
      </c>
      <c r="G28" s="177">
        <f t="shared" si="1"/>
        <v>0</v>
      </c>
      <c r="H28" s="178"/>
      <c r="I28" s="177">
        <f t="shared" si="2"/>
        <v>0</v>
      </c>
      <c r="J28" s="178"/>
      <c r="K28" s="179">
        <f t="shared" si="3"/>
        <v>0</v>
      </c>
      <c r="L28" s="154">
        <v>21</v>
      </c>
      <c r="M28" s="154">
        <f t="shared" si="4"/>
        <v>0</v>
      </c>
      <c r="N28" s="153">
        <v>0</v>
      </c>
      <c r="O28" s="153">
        <f t="shared" si="5"/>
        <v>0</v>
      </c>
      <c r="P28" s="153">
        <v>0</v>
      </c>
      <c r="Q28" s="153">
        <f t="shared" si="6"/>
        <v>0</v>
      </c>
      <c r="R28" s="154"/>
      <c r="S28" s="154" t="s">
        <v>279</v>
      </c>
      <c r="T28" s="154" t="s">
        <v>280</v>
      </c>
      <c r="U28" s="154">
        <v>0</v>
      </c>
      <c r="V28" s="154">
        <f t="shared" si="7"/>
        <v>0</v>
      </c>
      <c r="W28" s="154"/>
      <c r="X28" s="154" t="s">
        <v>281</v>
      </c>
      <c r="Y28" s="154" t="s">
        <v>282</v>
      </c>
      <c r="Z28" s="144"/>
      <c r="AA28" s="144"/>
      <c r="AB28" s="144"/>
      <c r="AC28" s="144"/>
      <c r="AD28" s="144"/>
      <c r="AE28" s="144"/>
      <c r="AF28" s="144"/>
      <c r="AG28" s="144" t="s">
        <v>283</v>
      </c>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row>
    <row r="29" spans="1:60" outlineLevel="1" x14ac:dyDescent="0.25">
      <c r="A29" s="173">
        <v>18</v>
      </c>
      <c r="B29" s="174" t="s">
        <v>2183</v>
      </c>
      <c r="C29" s="183" t="s">
        <v>2184</v>
      </c>
      <c r="D29" s="175" t="s">
        <v>408</v>
      </c>
      <c r="E29" s="176">
        <v>5</v>
      </c>
      <c r="F29" s="177">
        <f t="shared" si="0"/>
        <v>0</v>
      </c>
      <c r="G29" s="177">
        <f t="shared" si="1"/>
        <v>0</v>
      </c>
      <c r="H29" s="178"/>
      <c r="I29" s="177">
        <f t="shared" si="2"/>
        <v>0</v>
      </c>
      <c r="J29" s="178"/>
      <c r="K29" s="179">
        <f t="shared" si="3"/>
        <v>0</v>
      </c>
      <c r="L29" s="154">
        <v>21</v>
      </c>
      <c r="M29" s="154">
        <f t="shared" si="4"/>
        <v>0</v>
      </c>
      <c r="N29" s="153">
        <v>0</v>
      </c>
      <c r="O29" s="153">
        <f t="shared" si="5"/>
        <v>0</v>
      </c>
      <c r="P29" s="153">
        <v>0</v>
      </c>
      <c r="Q29" s="153">
        <f t="shared" si="6"/>
        <v>0</v>
      </c>
      <c r="R29" s="154"/>
      <c r="S29" s="154" t="s">
        <v>279</v>
      </c>
      <c r="T29" s="154" t="s">
        <v>280</v>
      </c>
      <c r="U29" s="154">
        <v>0</v>
      </c>
      <c r="V29" s="154">
        <f t="shared" si="7"/>
        <v>0</v>
      </c>
      <c r="W29" s="154"/>
      <c r="X29" s="154" t="s">
        <v>281</v>
      </c>
      <c r="Y29" s="154" t="s">
        <v>282</v>
      </c>
      <c r="Z29" s="144"/>
      <c r="AA29" s="144"/>
      <c r="AB29" s="144"/>
      <c r="AC29" s="144"/>
      <c r="AD29" s="144"/>
      <c r="AE29" s="144"/>
      <c r="AF29" s="144"/>
      <c r="AG29" s="144" t="s">
        <v>283</v>
      </c>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row>
    <row r="30" spans="1:60" outlineLevel="1" x14ac:dyDescent="0.25">
      <c r="A30" s="173">
        <v>19</v>
      </c>
      <c r="B30" s="174" t="s">
        <v>2185</v>
      </c>
      <c r="C30" s="183" t="s">
        <v>2186</v>
      </c>
      <c r="D30" s="175" t="s">
        <v>408</v>
      </c>
      <c r="E30" s="176">
        <v>20</v>
      </c>
      <c r="F30" s="177">
        <f t="shared" si="0"/>
        <v>0</v>
      </c>
      <c r="G30" s="177">
        <f t="shared" si="1"/>
        <v>0</v>
      </c>
      <c r="H30" s="178"/>
      <c r="I30" s="177">
        <f t="shared" si="2"/>
        <v>0</v>
      </c>
      <c r="J30" s="178"/>
      <c r="K30" s="179">
        <f t="shared" si="3"/>
        <v>0</v>
      </c>
      <c r="L30" s="154">
        <v>21</v>
      </c>
      <c r="M30" s="154">
        <f t="shared" si="4"/>
        <v>0</v>
      </c>
      <c r="N30" s="153">
        <v>0</v>
      </c>
      <c r="O30" s="153">
        <f t="shared" si="5"/>
        <v>0</v>
      </c>
      <c r="P30" s="153">
        <v>0</v>
      </c>
      <c r="Q30" s="153">
        <f t="shared" si="6"/>
        <v>0</v>
      </c>
      <c r="R30" s="154"/>
      <c r="S30" s="154" t="s">
        <v>279</v>
      </c>
      <c r="T30" s="154" t="s">
        <v>280</v>
      </c>
      <c r="U30" s="154">
        <v>0</v>
      </c>
      <c r="V30" s="154">
        <f t="shared" si="7"/>
        <v>0</v>
      </c>
      <c r="W30" s="154"/>
      <c r="X30" s="154" t="s">
        <v>281</v>
      </c>
      <c r="Y30" s="154" t="s">
        <v>282</v>
      </c>
      <c r="Z30" s="144"/>
      <c r="AA30" s="144"/>
      <c r="AB30" s="144"/>
      <c r="AC30" s="144"/>
      <c r="AD30" s="144"/>
      <c r="AE30" s="144"/>
      <c r="AF30" s="144"/>
      <c r="AG30" s="144" t="s">
        <v>283</v>
      </c>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row>
    <row r="31" spans="1:60" outlineLevel="1" x14ac:dyDescent="0.25">
      <c r="A31" s="173">
        <v>20</v>
      </c>
      <c r="B31" s="174" t="s">
        <v>2187</v>
      </c>
      <c r="C31" s="183" t="s">
        <v>2188</v>
      </c>
      <c r="D31" s="175" t="s">
        <v>355</v>
      </c>
      <c r="E31" s="176">
        <v>425</v>
      </c>
      <c r="F31" s="177">
        <f t="shared" si="0"/>
        <v>0</v>
      </c>
      <c r="G31" s="177">
        <f t="shared" si="1"/>
        <v>0</v>
      </c>
      <c r="H31" s="178"/>
      <c r="I31" s="177">
        <f t="shared" si="2"/>
        <v>0</v>
      </c>
      <c r="J31" s="178"/>
      <c r="K31" s="179">
        <f t="shared" si="3"/>
        <v>0</v>
      </c>
      <c r="L31" s="154">
        <v>21</v>
      </c>
      <c r="M31" s="154">
        <f t="shared" si="4"/>
        <v>0</v>
      </c>
      <c r="N31" s="153">
        <v>0</v>
      </c>
      <c r="O31" s="153">
        <f t="shared" si="5"/>
        <v>0</v>
      </c>
      <c r="P31" s="153">
        <v>0</v>
      </c>
      <c r="Q31" s="153">
        <f t="shared" si="6"/>
        <v>0</v>
      </c>
      <c r="R31" s="154"/>
      <c r="S31" s="154" t="s">
        <v>279</v>
      </c>
      <c r="T31" s="154" t="s">
        <v>280</v>
      </c>
      <c r="U31" s="154">
        <v>0</v>
      </c>
      <c r="V31" s="154">
        <f t="shared" si="7"/>
        <v>0</v>
      </c>
      <c r="W31" s="154"/>
      <c r="X31" s="154" t="s">
        <v>281</v>
      </c>
      <c r="Y31" s="154" t="s">
        <v>282</v>
      </c>
      <c r="Z31" s="144"/>
      <c r="AA31" s="144"/>
      <c r="AB31" s="144"/>
      <c r="AC31" s="144"/>
      <c r="AD31" s="144"/>
      <c r="AE31" s="144"/>
      <c r="AF31" s="144"/>
      <c r="AG31" s="144" t="s">
        <v>283</v>
      </c>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row>
    <row r="32" spans="1:60" outlineLevel="1" x14ac:dyDescent="0.25">
      <c r="A32" s="166">
        <v>21</v>
      </c>
      <c r="B32" s="167" t="s">
        <v>2189</v>
      </c>
      <c r="C32" s="181" t="s">
        <v>2190</v>
      </c>
      <c r="D32" s="168" t="s">
        <v>408</v>
      </c>
      <c r="E32" s="169">
        <v>120</v>
      </c>
      <c r="F32" s="170">
        <f t="shared" si="0"/>
        <v>0</v>
      </c>
      <c r="G32" s="170">
        <f t="shared" si="1"/>
        <v>0</v>
      </c>
      <c r="H32" s="171"/>
      <c r="I32" s="170">
        <f t="shared" si="2"/>
        <v>0</v>
      </c>
      <c r="J32" s="171"/>
      <c r="K32" s="172">
        <f t="shared" si="3"/>
        <v>0</v>
      </c>
      <c r="L32" s="154">
        <v>21</v>
      </c>
      <c r="M32" s="154">
        <f t="shared" si="4"/>
        <v>0</v>
      </c>
      <c r="N32" s="153">
        <v>0</v>
      </c>
      <c r="O32" s="153">
        <f t="shared" si="5"/>
        <v>0</v>
      </c>
      <c r="P32" s="153">
        <v>0</v>
      </c>
      <c r="Q32" s="153">
        <f t="shared" si="6"/>
        <v>0</v>
      </c>
      <c r="R32" s="154"/>
      <c r="S32" s="154" t="s">
        <v>279</v>
      </c>
      <c r="T32" s="154" t="s">
        <v>280</v>
      </c>
      <c r="U32" s="154">
        <v>0</v>
      </c>
      <c r="V32" s="154">
        <f t="shared" si="7"/>
        <v>0</v>
      </c>
      <c r="W32" s="154"/>
      <c r="X32" s="154" t="s">
        <v>281</v>
      </c>
      <c r="Y32" s="154" t="s">
        <v>282</v>
      </c>
      <c r="Z32" s="144"/>
      <c r="AA32" s="144"/>
      <c r="AB32" s="144"/>
      <c r="AC32" s="144"/>
      <c r="AD32" s="144"/>
      <c r="AE32" s="144"/>
      <c r="AF32" s="144"/>
      <c r="AG32" s="144" t="s">
        <v>283</v>
      </c>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row>
    <row r="33" spans="1:60" outlineLevel="2" x14ac:dyDescent="0.25">
      <c r="A33" s="151"/>
      <c r="B33" s="152"/>
      <c r="C33" s="182" t="s">
        <v>2191</v>
      </c>
      <c r="D33" s="155"/>
      <c r="E33" s="156">
        <v>120</v>
      </c>
      <c r="F33" s="154"/>
      <c r="G33" s="154"/>
      <c r="H33" s="154"/>
      <c r="I33" s="154"/>
      <c r="J33" s="154"/>
      <c r="K33" s="154"/>
      <c r="L33" s="154"/>
      <c r="M33" s="154"/>
      <c r="N33" s="153"/>
      <c r="O33" s="153"/>
      <c r="P33" s="153"/>
      <c r="Q33" s="153"/>
      <c r="R33" s="154"/>
      <c r="S33" s="154"/>
      <c r="T33" s="154"/>
      <c r="U33" s="154"/>
      <c r="V33" s="154"/>
      <c r="W33" s="154"/>
      <c r="X33" s="154"/>
      <c r="Y33" s="154"/>
      <c r="Z33" s="144"/>
      <c r="AA33" s="144"/>
      <c r="AB33" s="144"/>
      <c r="AC33" s="144"/>
      <c r="AD33" s="144"/>
      <c r="AE33" s="144"/>
      <c r="AF33" s="144"/>
      <c r="AG33" s="144" t="s">
        <v>285</v>
      </c>
      <c r="AH33" s="144">
        <v>0</v>
      </c>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row>
    <row r="34" spans="1:60" outlineLevel="1" x14ac:dyDescent="0.25">
      <c r="A34" s="166">
        <v>22</v>
      </c>
      <c r="B34" s="167" t="s">
        <v>2192</v>
      </c>
      <c r="C34" s="181" t="s">
        <v>2193</v>
      </c>
      <c r="D34" s="168" t="s">
        <v>355</v>
      </c>
      <c r="E34" s="169">
        <v>150</v>
      </c>
      <c r="F34" s="170">
        <f>H34+J34</f>
        <v>0</v>
      </c>
      <c r="G34" s="170">
        <f>ROUND(E34*F34,2)</f>
        <v>0</v>
      </c>
      <c r="H34" s="171"/>
      <c r="I34" s="170">
        <f>ROUND(E34*H34,2)</f>
        <v>0</v>
      </c>
      <c r="J34" s="171"/>
      <c r="K34" s="172">
        <f>ROUND(E34*J34,2)</f>
        <v>0</v>
      </c>
      <c r="L34" s="154">
        <v>21</v>
      </c>
      <c r="M34" s="154">
        <f>G34*(1+L34/100)</f>
        <v>0</v>
      </c>
      <c r="N34" s="153">
        <v>0</v>
      </c>
      <c r="O34" s="153">
        <f>ROUND(E34*N34,2)</f>
        <v>0</v>
      </c>
      <c r="P34" s="153">
        <v>0</v>
      </c>
      <c r="Q34" s="153">
        <f>ROUND(E34*P34,2)</f>
        <v>0</v>
      </c>
      <c r="R34" s="154"/>
      <c r="S34" s="154" t="s">
        <v>279</v>
      </c>
      <c r="T34" s="154" t="s">
        <v>280</v>
      </c>
      <c r="U34" s="154">
        <v>0</v>
      </c>
      <c r="V34" s="154">
        <f>ROUND(E34*U34,2)</f>
        <v>0</v>
      </c>
      <c r="W34" s="154"/>
      <c r="X34" s="154" t="s">
        <v>281</v>
      </c>
      <c r="Y34" s="154" t="s">
        <v>282</v>
      </c>
      <c r="Z34" s="144"/>
      <c r="AA34" s="144"/>
      <c r="AB34" s="144"/>
      <c r="AC34" s="144"/>
      <c r="AD34" s="144"/>
      <c r="AE34" s="144"/>
      <c r="AF34" s="144"/>
      <c r="AG34" s="144" t="s">
        <v>283</v>
      </c>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row>
    <row r="35" spans="1:60" outlineLevel="2" x14ac:dyDescent="0.25">
      <c r="A35" s="151"/>
      <c r="B35" s="152"/>
      <c r="C35" s="182" t="s">
        <v>2194</v>
      </c>
      <c r="D35" s="155"/>
      <c r="E35" s="156">
        <v>150</v>
      </c>
      <c r="F35" s="154"/>
      <c r="G35" s="154"/>
      <c r="H35" s="154"/>
      <c r="I35" s="154"/>
      <c r="J35" s="154"/>
      <c r="K35" s="154"/>
      <c r="L35" s="154"/>
      <c r="M35" s="154"/>
      <c r="N35" s="153"/>
      <c r="O35" s="153"/>
      <c r="P35" s="153"/>
      <c r="Q35" s="153"/>
      <c r="R35" s="154"/>
      <c r="S35" s="154"/>
      <c r="T35" s="154"/>
      <c r="U35" s="154"/>
      <c r="V35" s="154"/>
      <c r="W35" s="154"/>
      <c r="X35" s="154"/>
      <c r="Y35" s="154"/>
      <c r="Z35" s="144"/>
      <c r="AA35" s="144"/>
      <c r="AB35" s="144"/>
      <c r="AC35" s="144"/>
      <c r="AD35" s="144"/>
      <c r="AE35" s="144"/>
      <c r="AF35" s="144"/>
      <c r="AG35" s="144" t="s">
        <v>285</v>
      </c>
      <c r="AH35" s="144">
        <v>0</v>
      </c>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row>
    <row r="36" spans="1:60" outlineLevel="1" x14ac:dyDescent="0.25">
      <c r="A36" s="166">
        <v>23</v>
      </c>
      <c r="B36" s="167" t="s">
        <v>2195</v>
      </c>
      <c r="C36" s="181" t="s">
        <v>2196</v>
      </c>
      <c r="D36" s="168" t="s">
        <v>361</v>
      </c>
      <c r="E36" s="169">
        <v>4.2500000000000003E-2</v>
      </c>
      <c r="F36" s="170">
        <f>H36+J36</f>
        <v>0</v>
      </c>
      <c r="G36" s="170">
        <f>ROUND(E36*F36,2)</f>
        <v>0</v>
      </c>
      <c r="H36" s="171"/>
      <c r="I36" s="170">
        <f>ROUND(E36*H36,2)</f>
        <v>0</v>
      </c>
      <c r="J36" s="171"/>
      <c r="K36" s="172">
        <f>ROUND(E36*J36,2)</f>
        <v>0</v>
      </c>
      <c r="L36" s="154">
        <v>21</v>
      </c>
      <c r="M36" s="154">
        <f>G36*(1+L36/100)</f>
        <v>0</v>
      </c>
      <c r="N36" s="153">
        <v>0</v>
      </c>
      <c r="O36" s="153">
        <f>ROUND(E36*N36,2)</f>
        <v>0</v>
      </c>
      <c r="P36" s="153">
        <v>0</v>
      </c>
      <c r="Q36" s="153">
        <f>ROUND(E36*P36,2)</f>
        <v>0</v>
      </c>
      <c r="R36" s="154"/>
      <c r="S36" s="154" t="s">
        <v>279</v>
      </c>
      <c r="T36" s="154" t="s">
        <v>280</v>
      </c>
      <c r="U36" s="154">
        <v>0</v>
      </c>
      <c r="V36" s="154">
        <f>ROUND(E36*U36,2)</f>
        <v>0</v>
      </c>
      <c r="W36" s="154"/>
      <c r="X36" s="154" t="s">
        <v>281</v>
      </c>
      <c r="Y36" s="154" t="s">
        <v>282</v>
      </c>
      <c r="Z36" s="144"/>
      <c r="AA36" s="144"/>
      <c r="AB36" s="144"/>
      <c r="AC36" s="144"/>
      <c r="AD36" s="144"/>
      <c r="AE36" s="144"/>
      <c r="AF36" s="144"/>
      <c r="AG36" s="144" t="s">
        <v>283</v>
      </c>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row>
    <row r="37" spans="1:60" outlineLevel="2" x14ac:dyDescent="0.25">
      <c r="A37" s="151"/>
      <c r="B37" s="152"/>
      <c r="C37" s="182" t="s">
        <v>2197</v>
      </c>
      <c r="D37" s="155"/>
      <c r="E37" s="156">
        <v>0.04</v>
      </c>
      <c r="F37" s="154"/>
      <c r="G37" s="154"/>
      <c r="H37" s="154"/>
      <c r="I37" s="154"/>
      <c r="J37" s="154"/>
      <c r="K37" s="154"/>
      <c r="L37" s="154"/>
      <c r="M37" s="154"/>
      <c r="N37" s="153"/>
      <c r="O37" s="153"/>
      <c r="P37" s="153"/>
      <c r="Q37" s="153"/>
      <c r="R37" s="154"/>
      <c r="S37" s="154"/>
      <c r="T37" s="154"/>
      <c r="U37" s="154"/>
      <c r="V37" s="154"/>
      <c r="W37" s="154"/>
      <c r="X37" s="154"/>
      <c r="Y37" s="154"/>
      <c r="Z37" s="144"/>
      <c r="AA37" s="144"/>
      <c r="AB37" s="144"/>
      <c r="AC37" s="144"/>
      <c r="AD37" s="144"/>
      <c r="AE37" s="144"/>
      <c r="AF37" s="144"/>
      <c r="AG37" s="144" t="s">
        <v>285</v>
      </c>
      <c r="AH37" s="144">
        <v>0</v>
      </c>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row>
    <row r="38" spans="1:60" outlineLevel="1" x14ac:dyDescent="0.25">
      <c r="A38" s="166">
        <v>24</v>
      </c>
      <c r="B38" s="167" t="s">
        <v>2198</v>
      </c>
      <c r="C38" s="181" t="s">
        <v>2199</v>
      </c>
      <c r="D38" s="168" t="s">
        <v>355</v>
      </c>
      <c r="E38" s="169">
        <v>325</v>
      </c>
      <c r="F38" s="170">
        <f>H38+J38</f>
        <v>0</v>
      </c>
      <c r="G38" s="170">
        <f>ROUND(E38*F38,2)</f>
        <v>0</v>
      </c>
      <c r="H38" s="171"/>
      <c r="I38" s="170">
        <f>ROUND(E38*H38,2)</f>
        <v>0</v>
      </c>
      <c r="J38" s="171"/>
      <c r="K38" s="172">
        <f>ROUND(E38*J38,2)</f>
        <v>0</v>
      </c>
      <c r="L38" s="154">
        <v>21</v>
      </c>
      <c r="M38" s="154">
        <f>G38*(1+L38/100)</f>
        <v>0</v>
      </c>
      <c r="N38" s="153">
        <v>0</v>
      </c>
      <c r="O38" s="153">
        <f>ROUND(E38*N38,2)</f>
        <v>0</v>
      </c>
      <c r="P38" s="153">
        <v>0</v>
      </c>
      <c r="Q38" s="153">
        <f>ROUND(E38*P38,2)</f>
        <v>0</v>
      </c>
      <c r="R38" s="154"/>
      <c r="S38" s="154" t="s">
        <v>279</v>
      </c>
      <c r="T38" s="154" t="s">
        <v>280</v>
      </c>
      <c r="U38" s="154">
        <v>0</v>
      </c>
      <c r="V38" s="154">
        <f>ROUND(E38*U38,2)</f>
        <v>0</v>
      </c>
      <c r="W38" s="154"/>
      <c r="X38" s="154" t="s">
        <v>281</v>
      </c>
      <c r="Y38" s="154" t="s">
        <v>282</v>
      </c>
      <c r="Z38" s="144"/>
      <c r="AA38" s="144"/>
      <c r="AB38" s="144"/>
      <c r="AC38" s="144"/>
      <c r="AD38" s="144"/>
      <c r="AE38" s="144"/>
      <c r="AF38" s="144"/>
      <c r="AG38" s="144" t="s">
        <v>283</v>
      </c>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row>
    <row r="39" spans="1:60" outlineLevel="2" x14ac:dyDescent="0.25">
      <c r="A39" s="151"/>
      <c r="B39" s="152"/>
      <c r="C39" s="182" t="s">
        <v>2200</v>
      </c>
      <c r="D39" s="155"/>
      <c r="E39" s="156">
        <v>325</v>
      </c>
      <c r="F39" s="154"/>
      <c r="G39" s="154"/>
      <c r="H39" s="154"/>
      <c r="I39" s="154"/>
      <c r="J39" s="154"/>
      <c r="K39" s="154"/>
      <c r="L39" s="154"/>
      <c r="M39" s="154"/>
      <c r="N39" s="153"/>
      <c r="O39" s="153"/>
      <c r="P39" s="153"/>
      <c r="Q39" s="153"/>
      <c r="R39" s="154"/>
      <c r="S39" s="154"/>
      <c r="T39" s="154"/>
      <c r="U39" s="154"/>
      <c r="V39" s="154"/>
      <c r="W39" s="154"/>
      <c r="X39" s="154"/>
      <c r="Y39" s="154"/>
      <c r="Z39" s="144"/>
      <c r="AA39" s="144"/>
      <c r="AB39" s="144"/>
      <c r="AC39" s="144"/>
      <c r="AD39" s="144"/>
      <c r="AE39" s="144"/>
      <c r="AF39" s="144"/>
      <c r="AG39" s="144" t="s">
        <v>285</v>
      </c>
      <c r="AH39" s="144">
        <v>0</v>
      </c>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row>
    <row r="40" spans="1:60" outlineLevel="1" x14ac:dyDescent="0.25">
      <c r="A40" s="166">
        <v>25</v>
      </c>
      <c r="B40" s="167" t="s">
        <v>2201</v>
      </c>
      <c r="C40" s="181" t="s">
        <v>2202</v>
      </c>
      <c r="D40" s="168" t="s">
        <v>355</v>
      </c>
      <c r="E40" s="169">
        <v>45</v>
      </c>
      <c r="F40" s="170">
        <f>H40+J40</f>
        <v>0</v>
      </c>
      <c r="G40" s="170">
        <f>ROUND(E40*F40,2)</f>
        <v>0</v>
      </c>
      <c r="H40" s="171"/>
      <c r="I40" s="170">
        <f>ROUND(E40*H40,2)</f>
        <v>0</v>
      </c>
      <c r="J40" s="171"/>
      <c r="K40" s="172">
        <f>ROUND(E40*J40,2)</f>
        <v>0</v>
      </c>
      <c r="L40" s="154">
        <v>21</v>
      </c>
      <c r="M40" s="154">
        <f>G40*(1+L40/100)</f>
        <v>0</v>
      </c>
      <c r="N40" s="153">
        <v>0</v>
      </c>
      <c r="O40" s="153">
        <f>ROUND(E40*N40,2)</f>
        <v>0</v>
      </c>
      <c r="P40" s="153">
        <v>0</v>
      </c>
      <c r="Q40" s="153">
        <f>ROUND(E40*P40,2)</f>
        <v>0</v>
      </c>
      <c r="R40" s="154"/>
      <c r="S40" s="154" t="s">
        <v>279</v>
      </c>
      <c r="T40" s="154" t="s">
        <v>280</v>
      </c>
      <c r="U40" s="154">
        <v>0</v>
      </c>
      <c r="V40" s="154">
        <f>ROUND(E40*U40,2)</f>
        <v>0</v>
      </c>
      <c r="W40" s="154"/>
      <c r="X40" s="154" t="s">
        <v>281</v>
      </c>
      <c r="Y40" s="154" t="s">
        <v>282</v>
      </c>
      <c r="Z40" s="144"/>
      <c r="AA40" s="144"/>
      <c r="AB40" s="144"/>
      <c r="AC40" s="144"/>
      <c r="AD40" s="144"/>
      <c r="AE40" s="144"/>
      <c r="AF40" s="144"/>
      <c r="AG40" s="144" t="s">
        <v>283</v>
      </c>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row>
    <row r="41" spans="1:60" outlineLevel="2" x14ac:dyDescent="0.25">
      <c r="A41" s="151"/>
      <c r="B41" s="152"/>
      <c r="C41" s="182" t="s">
        <v>2203</v>
      </c>
      <c r="D41" s="155"/>
      <c r="E41" s="156">
        <v>45</v>
      </c>
      <c r="F41" s="154"/>
      <c r="G41" s="154"/>
      <c r="H41" s="154"/>
      <c r="I41" s="154"/>
      <c r="J41" s="154"/>
      <c r="K41" s="154"/>
      <c r="L41" s="154"/>
      <c r="M41" s="154"/>
      <c r="N41" s="153"/>
      <c r="O41" s="153"/>
      <c r="P41" s="153"/>
      <c r="Q41" s="153"/>
      <c r="R41" s="154"/>
      <c r="S41" s="154"/>
      <c r="T41" s="154"/>
      <c r="U41" s="154"/>
      <c r="V41" s="154"/>
      <c r="W41" s="154"/>
      <c r="X41" s="154"/>
      <c r="Y41" s="154"/>
      <c r="Z41" s="144"/>
      <c r="AA41" s="144"/>
      <c r="AB41" s="144"/>
      <c r="AC41" s="144"/>
      <c r="AD41" s="144"/>
      <c r="AE41" s="144"/>
      <c r="AF41" s="144"/>
      <c r="AG41" s="144" t="s">
        <v>285</v>
      </c>
      <c r="AH41" s="144">
        <v>0</v>
      </c>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row>
    <row r="42" spans="1:60" outlineLevel="1" x14ac:dyDescent="0.25">
      <c r="A42" s="166">
        <v>26</v>
      </c>
      <c r="B42" s="167" t="s">
        <v>2204</v>
      </c>
      <c r="C42" s="181" t="s">
        <v>2205</v>
      </c>
      <c r="D42" s="168" t="s">
        <v>278</v>
      </c>
      <c r="E42" s="169">
        <v>7.8</v>
      </c>
      <c r="F42" s="170">
        <f>H42+J42</f>
        <v>0</v>
      </c>
      <c r="G42" s="170">
        <f>ROUND(E42*F42,2)</f>
        <v>0</v>
      </c>
      <c r="H42" s="171"/>
      <c r="I42" s="170">
        <f>ROUND(E42*H42,2)</f>
        <v>0</v>
      </c>
      <c r="J42" s="171"/>
      <c r="K42" s="172">
        <f>ROUND(E42*J42,2)</f>
        <v>0</v>
      </c>
      <c r="L42" s="154">
        <v>21</v>
      </c>
      <c r="M42" s="154">
        <f>G42*(1+L42/100)</f>
        <v>0</v>
      </c>
      <c r="N42" s="153">
        <v>0</v>
      </c>
      <c r="O42" s="153">
        <f>ROUND(E42*N42,2)</f>
        <v>0</v>
      </c>
      <c r="P42" s="153">
        <v>0</v>
      </c>
      <c r="Q42" s="153">
        <f>ROUND(E42*P42,2)</f>
        <v>0</v>
      </c>
      <c r="R42" s="154"/>
      <c r="S42" s="154" t="s">
        <v>279</v>
      </c>
      <c r="T42" s="154" t="s">
        <v>280</v>
      </c>
      <c r="U42" s="154">
        <v>0</v>
      </c>
      <c r="V42" s="154">
        <f>ROUND(E42*U42,2)</f>
        <v>0</v>
      </c>
      <c r="W42" s="154"/>
      <c r="X42" s="154" t="s">
        <v>281</v>
      </c>
      <c r="Y42" s="154" t="s">
        <v>282</v>
      </c>
      <c r="Z42" s="144"/>
      <c r="AA42" s="144"/>
      <c r="AB42" s="144"/>
      <c r="AC42" s="144"/>
      <c r="AD42" s="144"/>
      <c r="AE42" s="144"/>
      <c r="AF42" s="144"/>
      <c r="AG42" s="144" t="s">
        <v>283</v>
      </c>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row>
    <row r="43" spans="1:60" outlineLevel="2" x14ac:dyDescent="0.25">
      <c r="A43" s="151"/>
      <c r="B43" s="152"/>
      <c r="C43" s="182" t="s">
        <v>2206</v>
      </c>
      <c r="D43" s="155"/>
      <c r="E43" s="156">
        <v>7.8</v>
      </c>
      <c r="F43" s="154"/>
      <c r="G43" s="154"/>
      <c r="H43" s="154"/>
      <c r="I43" s="154"/>
      <c r="J43" s="154"/>
      <c r="K43" s="154"/>
      <c r="L43" s="154"/>
      <c r="M43" s="154"/>
      <c r="N43" s="153"/>
      <c r="O43" s="153"/>
      <c r="P43" s="153"/>
      <c r="Q43" s="153"/>
      <c r="R43" s="154"/>
      <c r="S43" s="154"/>
      <c r="T43" s="154"/>
      <c r="U43" s="154"/>
      <c r="V43" s="154"/>
      <c r="W43" s="154"/>
      <c r="X43" s="154"/>
      <c r="Y43" s="154"/>
      <c r="Z43" s="144"/>
      <c r="AA43" s="144"/>
      <c r="AB43" s="144"/>
      <c r="AC43" s="144"/>
      <c r="AD43" s="144"/>
      <c r="AE43" s="144"/>
      <c r="AF43" s="144"/>
      <c r="AG43" s="144" t="s">
        <v>285</v>
      </c>
      <c r="AH43" s="144">
        <v>0</v>
      </c>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row>
    <row r="44" spans="1:60" outlineLevel="1" x14ac:dyDescent="0.25">
      <c r="A44" s="166">
        <v>27</v>
      </c>
      <c r="B44" s="167" t="s">
        <v>2207</v>
      </c>
      <c r="C44" s="181" t="s">
        <v>2208</v>
      </c>
      <c r="D44" s="168" t="s">
        <v>355</v>
      </c>
      <c r="E44" s="169">
        <v>150</v>
      </c>
      <c r="F44" s="170">
        <f>H44+J44</f>
        <v>0</v>
      </c>
      <c r="G44" s="170">
        <f>ROUND(E44*F44,2)</f>
        <v>0</v>
      </c>
      <c r="H44" s="171"/>
      <c r="I44" s="170">
        <f>ROUND(E44*H44,2)</f>
        <v>0</v>
      </c>
      <c r="J44" s="171"/>
      <c r="K44" s="172">
        <f>ROUND(E44*J44,2)</f>
        <v>0</v>
      </c>
      <c r="L44" s="154">
        <v>21</v>
      </c>
      <c r="M44" s="154">
        <f>G44*(1+L44/100)</f>
        <v>0</v>
      </c>
      <c r="N44" s="153">
        <v>0</v>
      </c>
      <c r="O44" s="153">
        <f>ROUND(E44*N44,2)</f>
        <v>0</v>
      </c>
      <c r="P44" s="153">
        <v>0</v>
      </c>
      <c r="Q44" s="153">
        <f>ROUND(E44*P44,2)</f>
        <v>0</v>
      </c>
      <c r="R44" s="154"/>
      <c r="S44" s="154" t="s">
        <v>279</v>
      </c>
      <c r="T44" s="154" t="s">
        <v>280</v>
      </c>
      <c r="U44" s="154">
        <v>0</v>
      </c>
      <c r="V44" s="154">
        <f>ROUND(E44*U44,2)</f>
        <v>0</v>
      </c>
      <c r="W44" s="154"/>
      <c r="X44" s="154" t="s">
        <v>281</v>
      </c>
      <c r="Y44" s="154" t="s">
        <v>282</v>
      </c>
      <c r="Z44" s="144"/>
      <c r="AA44" s="144"/>
      <c r="AB44" s="144"/>
      <c r="AC44" s="144"/>
      <c r="AD44" s="144"/>
      <c r="AE44" s="144"/>
      <c r="AF44" s="144"/>
      <c r="AG44" s="144" t="s">
        <v>283</v>
      </c>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row>
    <row r="45" spans="1:60" outlineLevel="2" x14ac:dyDescent="0.25">
      <c r="A45" s="151"/>
      <c r="B45" s="152"/>
      <c r="C45" s="182" t="s">
        <v>2194</v>
      </c>
      <c r="D45" s="155"/>
      <c r="E45" s="156">
        <v>150</v>
      </c>
      <c r="F45" s="154"/>
      <c r="G45" s="154"/>
      <c r="H45" s="154"/>
      <c r="I45" s="154"/>
      <c r="J45" s="154"/>
      <c r="K45" s="154"/>
      <c r="L45" s="154"/>
      <c r="M45" s="154"/>
      <c r="N45" s="153"/>
      <c r="O45" s="153"/>
      <c r="P45" s="153"/>
      <c r="Q45" s="153"/>
      <c r="R45" s="154"/>
      <c r="S45" s="154"/>
      <c r="T45" s="154"/>
      <c r="U45" s="154"/>
      <c r="V45" s="154"/>
      <c r="W45" s="154"/>
      <c r="X45" s="154"/>
      <c r="Y45" s="154"/>
      <c r="Z45" s="144"/>
      <c r="AA45" s="144"/>
      <c r="AB45" s="144"/>
      <c r="AC45" s="144"/>
      <c r="AD45" s="144"/>
      <c r="AE45" s="144"/>
      <c r="AF45" s="144"/>
      <c r="AG45" s="144" t="s">
        <v>285</v>
      </c>
      <c r="AH45" s="144">
        <v>0</v>
      </c>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row>
    <row r="46" spans="1:60" outlineLevel="1" x14ac:dyDescent="0.25">
      <c r="A46" s="173">
        <v>28</v>
      </c>
      <c r="B46" s="174" t="s">
        <v>2209</v>
      </c>
      <c r="C46" s="183" t="s">
        <v>2210</v>
      </c>
      <c r="D46" s="175" t="s">
        <v>278</v>
      </c>
      <c r="E46" s="176">
        <v>7.8</v>
      </c>
      <c r="F46" s="177">
        <f>H46+J46</f>
        <v>0</v>
      </c>
      <c r="G46" s="177">
        <f>ROUND(E46*F46,2)</f>
        <v>0</v>
      </c>
      <c r="H46" s="178"/>
      <c r="I46" s="177">
        <f>ROUND(E46*H46,2)</f>
        <v>0</v>
      </c>
      <c r="J46" s="178"/>
      <c r="K46" s="179">
        <f>ROUND(E46*J46,2)</f>
        <v>0</v>
      </c>
      <c r="L46" s="154">
        <v>21</v>
      </c>
      <c r="M46" s="154">
        <f>G46*(1+L46/100)</f>
        <v>0</v>
      </c>
      <c r="N46" s="153">
        <v>0</v>
      </c>
      <c r="O46" s="153">
        <f>ROUND(E46*N46,2)</f>
        <v>0</v>
      </c>
      <c r="P46" s="153">
        <v>0</v>
      </c>
      <c r="Q46" s="153">
        <f>ROUND(E46*P46,2)</f>
        <v>0</v>
      </c>
      <c r="R46" s="154"/>
      <c r="S46" s="154" t="s">
        <v>279</v>
      </c>
      <c r="T46" s="154" t="s">
        <v>280</v>
      </c>
      <c r="U46" s="154">
        <v>0</v>
      </c>
      <c r="V46" s="154">
        <f>ROUND(E46*U46,2)</f>
        <v>0</v>
      </c>
      <c r="W46" s="154"/>
      <c r="X46" s="154" t="s">
        <v>281</v>
      </c>
      <c r="Y46" s="154" t="s">
        <v>282</v>
      </c>
      <c r="Z46" s="144"/>
      <c r="AA46" s="144"/>
      <c r="AB46" s="144"/>
      <c r="AC46" s="144"/>
      <c r="AD46" s="144"/>
      <c r="AE46" s="144"/>
      <c r="AF46" s="144"/>
      <c r="AG46" s="144" t="s">
        <v>283</v>
      </c>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row>
    <row r="47" spans="1:60" outlineLevel="1" x14ac:dyDescent="0.25">
      <c r="A47" s="166">
        <v>29</v>
      </c>
      <c r="B47" s="167" t="s">
        <v>2211</v>
      </c>
      <c r="C47" s="181" t="s">
        <v>2212</v>
      </c>
      <c r="D47" s="168" t="s">
        <v>278</v>
      </c>
      <c r="E47" s="169">
        <v>46.8</v>
      </c>
      <c r="F47" s="170">
        <f>H47+J47</f>
        <v>0</v>
      </c>
      <c r="G47" s="170">
        <f>ROUND(E47*F47,2)</f>
        <v>0</v>
      </c>
      <c r="H47" s="171"/>
      <c r="I47" s="170">
        <f>ROUND(E47*H47,2)</f>
        <v>0</v>
      </c>
      <c r="J47" s="171"/>
      <c r="K47" s="172">
        <f>ROUND(E47*J47,2)</f>
        <v>0</v>
      </c>
      <c r="L47" s="154">
        <v>21</v>
      </c>
      <c r="M47" s="154">
        <f>G47*(1+L47/100)</f>
        <v>0</v>
      </c>
      <c r="N47" s="153">
        <v>0</v>
      </c>
      <c r="O47" s="153">
        <f>ROUND(E47*N47,2)</f>
        <v>0</v>
      </c>
      <c r="P47" s="153">
        <v>0</v>
      </c>
      <c r="Q47" s="153">
        <f>ROUND(E47*P47,2)</f>
        <v>0</v>
      </c>
      <c r="R47" s="154"/>
      <c r="S47" s="154" t="s">
        <v>279</v>
      </c>
      <c r="T47" s="154" t="s">
        <v>280</v>
      </c>
      <c r="U47" s="154">
        <v>0</v>
      </c>
      <c r="V47" s="154">
        <f>ROUND(E47*U47,2)</f>
        <v>0</v>
      </c>
      <c r="W47" s="154"/>
      <c r="X47" s="154" t="s">
        <v>281</v>
      </c>
      <c r="Y47" s="154" t="s">
        <v>282</v>
      </c>
      <c r="Z47" s="144"/>
      <c r="AA47" s="144"/>
      <c r="AB47" s="144"/>
      <c r="AC47" s="144"/>
      <c r="AD47" s="144"/>
      <c r="AE47" s="144"/>
      <c r="AF47" s="144"/>
      <c r="AG47" s="144" t="s">
        <v>283</v>
      </c>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row>
    <row r="48" spans="1:60" outlineLevel="2" x14ac:dyDescent="0.25">
      <c r="A48" s="151"/>
      <c r="B48" s="152"/>
      <c r="C48" s="182" t="s">
        <v>2213</v>
      </c>
      <c r="D48" s="155"/>
      <c r="E48" s="156">
        <v>46.8</v>
      </c>
      <c r="F48" s="154"/>
      <c r="G48" s="154"/>
      <c r="H48" s="154"/>
      <c r="I48" s="154"/>
      <c r="J48" s="154"/>
      <c r="K48" s="154"/>
      <c r="L48" s="154"/>
      <c r="M48" s="154"/>
      <c r="N48" s="153"/>
      <c r="O48" s="153"/>
      <c r="P48" s="153"/>
      <c r="Q48" s="153"/>
      <c r="R48" s="154"/>
      <c r="S48" s="154"/>
      <c r="T48" s="154"/>
      <c r="U48" s="154"/>
      <c r="V48" s="154"/>
      <c r="W48" s="154"/>
      <c r="X48" s="154"/>
      <c r="Y48" s="154"/>
      <c r="Z48" s="144"/>
      <c r="AA48" s="144"/>
      <c r="AB48" s="144"/>
      <c r="AC48" s="144"/>
      <c r="AD48" s="144"/>
      <c r="AE48" s="144"/>
      <c r="AF48" s="144"/>
      <c r="AG48" s="144" t="s">
        <v>285</v>
      </c>
      <c r="AH48" s="144">
        <v>0</v>
      </c>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row>
    <row r="49" spans="1:60" outlineLevel="1" x14ac:dyDescent="0.25">
      <c r="A49" s="166">
        <v>30</v>
      </c>
      <c r="B49" s="167" t="s">
        <v>2214</v>
      </c>
      <c r="C49" s="181" t="s">
        <v>2215</v>
      </c>
      <c r="D49" s="168" t="s">
        <v>677</v>
      </c>
      <c r="E49" s="169">
        <v>9.75</v>
      </c>
      <c r="F49" s="170">
        <f>H49+J49</f>
        <v>0</v>
      </c>
      <c r="G49" s="170">
        <f>ROUND(E49*F49,2)</f>
        <v>0</v>
      </c>
      <c r="H49" s="171"/>
      <c r="I49" s="170">
        <f>ROUND(E49*H49,2)</f>
        <v>0</v>
      </c>
      <c r="J49" s="171"/>
      <c r="K49" s="172">
        <f>ROUND(E49*J49,2)</f>
        <v>0</v>
      </c>
      <c r="L49" s="154">
        <v>21</v>
      </c>
      <c r="M49" s="154">
        <f>G49*(1+L49/100)</f>
        <v>0</v>
      </c>
      <c r="N49" s="153">
        <v>0</v>
      </c>
      <c r="O49" s="153">
        <f>ROUND(E49*N49,2)</f>
        <v>0</v>
      </c>
      <c r="P49" s="153">
        <v>0</v>
      </c>
      <c r="Q49" s="153">
        <f>ROUND(E49*P49,2)</f>
        <v>0</v>
      </c>
      <c r="R49" s="154"/>
      <c r="S49" s="154" t="s">
        <v>279</v>
      </c>
      <c r="T49" s="154" t="s">
        <v>280</v>
      </c>
      <c r="U49" s="154">
        <v>0</v>
      </c>
      <c r="V49" s="154">
        <f>ROUND(E49*U49,2)</f>
        <v>0</v>
      </c>
      <c r="W49" s="154"/>
      <c r="X49" s="154" t="s">
        <v>608</v>
      </c>
      <c r="Y49" s="154" t="s">
        <v>282</v>
      </c>
      <c r="Z49" s="144"/>
      <c r="AA49" s="144"/>
      <c r="AB49" s="144"/>
      <c r="AC49" s="144"/>
      <c r="AD49" s="144"/>
      <c r="AE49" s="144"/>
      <c r="AF49" s="144"/>
      <c r="AG49" s="144" t="s">
        <v>609</v>
      </c>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row>
    <row r="50" spans="1:60" outlineLevel="2" x14ac:dyDescent="0.25">
      <c r="A50" s="151"/>
      <c r="B50" s="152"/>
      <c r="C50" s="182" t="s">
        <v>2216</v>
      </c>
      <c r="D50" s="155"/>
      <c r="E50" s="156">
        <v>9.75</v>
      </c>
      <c r="F50" s="154"/>
      <c r="G50" s="154"/>
      <c r="H50" s="154"/>
      <c r="I50" s="154"/>
      <c r="J50" s="154"/>
      <c r="K50" s="154"/>
      <c r="L50" s="154"/>
      <c r="M50" s="154"/>
      <c r="N50" s="153"/>
      <c r="O50" s="153"/>
      <c r="P50" s="153"/>
      <c r="Q50" s="153"/>
      <c r="R50" s="154"/>
      <c r="S50" s="154"/>
      <c r="T50" s="154"/>
      <c r="U50" s="154"/>
      <c r="V50" s="154"/>
      <c r="W50" s="154"/>
      <c r="X50" s="154"/>
      <c r="Y50" s="154"/>
      <c r="Z50" s="144"/>
      <c r="AA50" s="144"/>
      <c r="AB50" s="144"/>
      <c r="AC50" s="144"/>
      <c r="AD50" s="144"/>
      <c r="AE50" s="144"/>
      <c r="AF50" s="144"/>
      <c r="AG50" s="144" t="s">
        <v>285</v>
      </c>
      <c r="AH50" s="144">
        <v>0</v>
      </c>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row>
    <row r="51" spans="1:60" outlineLevel="1" x14ac:dyDescent="0.25">
      <c r="A51" s="173">
        <v>31</v>
      </c>
      <c r="B51" s="174" t="s">
        <v>2217</v>
      </c>
      <c r="C51" s="183" t="s">
        <v>2218</v>
      </c>
      <c r="D51" s="175" t="s">
        <v>408</v>
      </c>
      <c r="E51" s="176">
        <v>25</v>
      </c>
      <c r="F51" s="177">
        <f>H51+J51</f>
        <v>0</v>
      </c>
      <c r="G51" s="177">
        <f>ROUND(E51*F51,2)</f>
        <v>0</v>
      </c>
      <c r="H51" s="178"/>
      <c r="I51" s="177">
        <f>ROUND(E51*H51,2)</f>
        <v>0</v>
      </c>
      <c r="J51" s="178"/>
      <c r="K51" s="179">
        <f>ROUND(E51*J51,2)</f>
        <v>0</v>
      </c>
      <c r="L51" s="154">
        <v>21</v>
      </c>
      <c r="M51" s="154">
        <f>G51*(1+L51/100)</f>
        <v>0</v>
      </c>
      <c r="N51" s="153">
        <v>0</v>
      </c>
      <c r="O51" s="153">
        <f>ROUND(E51*N51,2)</f>
        <v>0</v>
      </c>
      <c r="P51" s="153">
        <v>0</v>
      </c>
      <c r="Q51" s="153">
        <f>ROUND(E51*P51,2)</f>
        <v>0</v>
      </c>
      <c r="R51" s="154"/>
      <c r="S51" s="154" t="s">
        <v>279</v>
      </c>
      <c r="T51" s="154" t="s">
        <v>280</v>
      </c>
      <c r="U51" s="154">
        <v>0</v>
      </c>
      <c r="V51" s="154">
        <f>ROUND(E51*U51,2)</f>
        <v>0</v>
      </c>
      <c r="W51" s="154"/>
      <c r="X51" s="154" t="s">
        <v>608</v>
      </c>
      <c r="Y51" s="154" t="s">
        <v>282</v>
      </c>
      <c r="Z51" s="144"/>
      <c r="AA51" s="144"/>
      <c r="AB51" s="144"/>
      <c r="AC51" s="144"/>
      <c r="AD51" s="144"/>
      <c r="AE51" s="144"/>
      <c r="AF51" s="144"/>
      <c r="AG51" s="144" t="s">
        <v>609</v>
      </c>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row>
    <row r="52" spans="1:60" outlineLevel="1" x14ac:dyDescent="0.25">
      <c r="A52" s="173">
        <v>32</v>
      </c>
      <c r="B52" s="174" t="s">
        <v>2219</v>
      </c>
      <c r="C52" s="183" t="s">
        <v>2220</v>
      </c>
      <c r="D52" s="175" t="s">
        <v>408</v>
      </c>
      <c r="E52" s="176">
        <v>15</v>
      </c>
      <c r="F52" s="177">
        <f>H52+J52</f>
        <v>0</v>
      </c>
      <c r="G52" s="177">
        <f>ROUND(E52*F52,2)</f>
        <v>0</v>
      </c>
      <c r="H52" s="178"/>
      <c r="I52" s="177">
        <f>ROUND(E52*H52,2)</f>
        <v>0</v>
      </c>
      <c r="J52" s="178"/>
      <c r="K52" s="179">
        <f>ROUND(E52*J52,2)</f>
        <v>0</v>
      </c>
      <c r="L52" s="154">
        <v>21</v>
      </c>
      <c r="M52" s="154">
        <f>G52*(1+L52/100)</f>
        <v>0</v>
      </c>
      <c r="N52" s="153">
        <v>0</v>
      </c>
      <c r="O52" s="153">
        <f>ROUND(E52*N52,2)</f>
        <v>0</v>
      </c>
      <c r="P52" s="153">
        <v>0</v>
      </c>
      <c r="Q52" s="153">
        <f>ROUND(E52*P52,2)</f>
        <v>0</v>
      </c>
      <c r="R52" s="154"/>
      <c r="S52" s="154" t="s">
        <v>279</v>
      </c>
      <c r="T52" s="154" t="s">
        <v>280</v>
      </c>
      <c r="U52" s="154">
        <v>0</v>
      </c>
      <c r="V52" s="154">
        <f>ROUND(E52*U52,2)</f>
        <v>0</v>
      </c>
      <c r="W52" s="154"/>
      <c r="X52" s="154" t="s">
        <v>608</v>
      </c>
      <c r="Y52" s="154" t="s">
        <v>282</v>
      </c>
      <c r="Z52" s="144"/>
      <c r="AA52" s="144"/>
      <c r="AB52" s="144"/>
      <c r="AC52" s="144"/>
      <c r="AD52" s="144"/>
      <c r="AE52" s="144"/>
      <c r="AF52" s="144"/>
      <c r="AG52" s="144" t="s">
        <v>609</v>
      </c>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row>
    <row r="53" spans="1:60" outlineLevel="1" x14ac:dyDescent="0.25">
      <c r="A53" s="173">
        <v>33</v>
      </c>
      <c r="B53" s="174" t="s">
        <v>2221</v>
      </c>
      <c r="C53" s="183" t="s">
        <v>2222</v>
      </c>
      <c r="D53" s="175" t="s">
        <v>408</v>
      </c>
      <c r="E53" s="176">
        <v>5</v>
      </c>
      <c r="F53" s="177">
        <f>H53+J53</f>
        <v>0</v>
      </c>
      <c r="G53" s="177">
        <f>ROUND(E53*F53,2)</f>
        <v>0</v>
      </c>
      <c r="H53" s="178"/>
      <c r="I53" s="177">
        <f>ROUND(E53*H53,2)</f>
        <v>0</v>
      </c>
      <c r="J53" s="178"/>
      <c r="K53" s="179">
        <f>ROUND(E53*J53,2)</f>
        <v>0</v>
      </c>
      <c r="L53" s="154">
        <v>21</v>
      </c>
      <c r="M53" s="154">
        <f>G53*(1+L53/100)</f>
        <v>0</v>
      </c>
      <c r="N53" s="153">
        <v>0</v>
      </c>
      <c r="O53" s="153">
        <f>ROUND(E53*N53,2)</f>
        <v>0</v>
      </c>
      <c r="P53" s="153">
        <v>0</v>
      </c>
      <c r="Q53" s="153">
        <f>ROUND(E53*P53,2)</f>
        <v>0</v>
      </c>
      <c r="R53" s="154"/>
      <c r="S53" s="154" t="s">
        <v>279</v>
      </c>
      <c r="T53" s="154" t="s">
        <v>280</v>
      </c>
      <c r="U53" s="154">
        <v>0</v>
      </c>
      <c r="V53" s="154">
        <f>ROUND(E53*U53,2)</f>
        <v>0</v>
      </c>
      <c r="W53" s="154"/>
      <c r="X53" s="154" t="s">
        <v>608</v>
      </c>
      <c r="Y53" s="154" t="s">
        <v>282</v>
      </c>
      <c r="Z53" s="144"/>
      <c r="AA53" s="144"/>
      <c r="AB53" s="144"/>
      <c r="AC53" s="144"/>
      <c r="AD53" s="144"/>
      <c r="AE53" s="144"/>
      <c r="AF53" s="144"/>
      <c r="AG53" s="144" t="s">
        <v>609</v>
      </c>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row>
    <row r="54" spans="1:60" outlineLevel="1" x14ac:dyDescent="0.25">
      <c r="A54" s="173">
        <v>34</v>
      </c>
      <c r="B54" s="174" t="s">
        <v>2223</v>
      </c>
      <c r="C54" s="183" t="s">
        <v>2224</v>
      </c>
      <c r="D54" s="175" t="s">
        <v>408</v>
      </c>
      <c r="E54" s="176">
        <v>15</v>
      </c>
      <c r="F54" s="177">
        <f>H54+J54</f>
        <v>0</v>
      </c>
      <c r="G54" s="177">
        <f>ROUND(E54*F54,2)</f>
        <v>0</v>
      </c>
      <c r="H54" s="178"/>
      <c r="I54" s="177">
        <f>ROUND(E54*H54,2)</f>
        <v>0</v>
      </c>
      <c r="J54" s="178"/>
      <c r="K54" s="179">
        <f>ROUND(E54*J54,2)</f>
        <v>0</v>
      </c>
      <c r="L54" s="154">
        <v>21</v>
      </c>
      <c r="M54" s="154">
        <f>G54*(1+L54/100)</f>
        <v>0</v>
      </c>
      <c r="N54" s="153">
        <v>0</v>
      </c>
      <c r="O54" s="153">
        <f>ROUND(E54*N54,2)</f>
        <v>0</v>
      </c>
      <c r="P54" s="153">
        <v>0</v>
      </c>
      <c r="Q54" s="153">
        <f>ROUND(E54*P54,2)</f>
        <v>0</v>
      </c>
      <c r="R54" s="154"/>
      <c r="S54" s="154" t="s">
        <v>279</v>
      </c>
      <c r="T54" s="154" t="s">
        <v>280</v>
      </c>
      <c r="U54" s="154">
        <v>0</v>
      </c>
      <c r="V54" s="154">
        <f>ROUND(E54*U54,2)</f>
        <v>0</v>
      </c>
      <c r="W54" s="154"/>
      <c r="X54" s="154" t="s">
        <v>608</v>
      </c>
      <c r="Y54" s="154" t="s">
        <v>282</v>
      </c>
      <c r="Z54" s="144"/>
      <c r="AA54" s="144"/>
      <c r="AB54" s="144"/>
      <c r="AC54" s="144"/>
      <c r="AD54" s="144"/>
      <c r="AE54" s="144"/>
      <c r="AF54" s="144"/>
      <c r="AG54" s="144" t="s">
        <v>609</v>
      </c>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row>
    <row r="55" spans="1:60" ht="20" outlineLevel="1" x14ac:dyDescent="0.25">
      <c r="A55" s="166">
        <v>35</v>
      </c>
      <c r="B55" s="167" t="s">
        <v>2225</v>
      </c>
      <c r="C55" s="181" t="s">
        <v>2226</v>
      </c>
      <c r="D55" s="168" t="s">
        <v>408</v>
      </c>
      <c r="E55" s="169">
        <v>60</v>
      </c>
      <c r="F55" s="170">
        <f>H55+J55</f>
        <v>0</v>
      </c>
      <c r="G55" s="170">
        <f>ROUND(E55*F55,2)</f>
        <v>0</v>
      </c>
      <c r="H55" s="171"/>
      <c r="I55" s="170">
        <f>ROUND(E55*H55,2)</f>
        <v>0</v>
      </c>
      <c r="J55" s="171"/>
      <c r="K55" s="172">
        <f>ROUND(E55*J55,2)</f>
        <v>0</v>
      </c>
      <c r="L55" s="154">
        <v>21</v>
      </c>
      <c r="M55" s="154">
        <f>G55*(1+L55/100)</f>
        <v>0</v>
      </c>
      <c r="N55" s="153">
        <v>0</v>
      </c>
      <c r="O55" s="153">
        <f>ROUND(E55*N55,2)</f>
        <v>0</v>
      </c>
      <c r="P55" s="153">
        <v>0</v>
      </c>
      <c r="Q55" s="153">
        <f>ROUND(E55*P55,2)</f>
        <v>0</v>
      </c>
      <c r="R55" s="154"/>
      <c r="S55" s="154" t="s">
        <v>279</v>
      </c>
      <c r="T55" s="154" t="s">
        <v>280</v>
      </c>
      <c r="U55" s="154">
        <v>0</v>
      </c>
      <c r="V55" s="154">
        <f>ROUND(E55*U55,2)</f>
        <v>0</v>
      </c>
      <c r="W55" s="154"/>
      <c r="X55" s="154" t="s">
        <v>608</v>
      </c>
      <c r="Y55" s="154" t="s">
        <v>282</v>
      </c>
      <c r="Z55" s="144"/>
      <c r="AA55" s="144"/>
      <c r="AB55" s="144"/>
      <c r="AC55" s="144"/>
      <c r="AD55" s="144"/>
      <c r="AE55" s="144"/>
      <c r="AF55" s="144"/>
      <c r="AG55" s="144" t="s">
        <v>609</v>
      </c>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row>
    <row r="56" spans="1:60" outlineLevel="2" x14ac:dyDescent="0.25">
      <c r="A56" s="151"/>
      <c r="B56" s="152"/>
      <c r="C56" s="182" t="s">
        <v>2227</v>
      </c>
      <c r="D56" s="155"/>
      <c r="E56" s="156">
        <v>60</v>
      </c>
      <c r="F56" s="154"/>
      <c r="G56" s="154"/>
      <c r="H56" s="154"/>
      <c r="I56" s="154"/>
      <c r="J56" s="154"/>
      <c r="K56" s="154"/>
      <c r="L56" s="154"/>
      <c r="M56" s="154"/>
      <c r="N56" s="153"/>
      <c r="O56" s="153"/>
      <c r="P56" s="153"/>
      <c r="Q56" s="153"/>
      <c r="R56" s="154"/>
      <c r="S56" s="154"/>
      <c r="T56" s="154"/>
      <c r="U56" s="154"/>
      <c r="V56" s="154"/>
      <c r="W56" s="154"/>
      <c r="X56" s="154"/>
      <c r="Y56" s="154"/>
      <c r="Z56" s="144"/>
      <c r="AA56" s="144"/>
      <c r="AB56" s="144"/>
      <c r="AC56" s="144"/>
      <c r="AD56" s="144"/>
      <c r="AE56" s="144"/>
      <c r="AF56" s="144"/>
      <c r="AG56" s="144" t="s">
        <v>285</v>
      </c>
      <c r="AH56" s="144">
        <v>0</v>
      </c>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row>
    <row r="57" spans="1:60" outlineLevel="1" x14ac:dyDescent="0.25">
      <c r="A57" s="166">
        <v>36</v>
      </c>
      <c r="B57" s="167" t="s">
        <v>2228</v>
      </c>
      <c r="C57" s="181" t="s">
        <v>2229</v>
      </c>
      <c r="D57" s="168" t="s">
        <v>278</v>
      </c>
      <c r="E57" s="169">
        <v>7.5</v>
      </c>
      <c r="F57" s="170">
        <f>H57+J57</f>
        <v>0</v>
      </c>
      <c r="G57" s="170">
        <f>ROUND(E57*F57,2)</f>
        <v>0</v>
      </c>
      <c r="H57" s="171"/>
      <c r="I57" s="170">
        <f>ROUND(E57*H57,2)</f>
        <v>0</v>
      </c>
      <c r="J57" s="171"/>
      <c r="K57" s="172">
        <f>ROUND(E57*J57,2)</f>
        <v>0</v>
      </c>
      <c r="L57" s="154">
        <v>21</v>
      </c>
      <c r="M57" s="154">
        <f>G57*(1+L57/100)</f>
        <v>0</v>
      </c>
      <c r="N57" s="153">
        <v>0</v>
      </c>
      <c r="O57" s="153">
        <f>ROUND(E57*N57,2)</f>
        <v>0</v>
      </c>
      <c r="P57" s="153">
        <v>0</v>
      </c>
      <c r="Q57" s="153">
        <f>ROUND(E57*P57,2)</f>
        <v>0</v>
      </c>
      <c r="R57" s="154"/>
      <c r="S57" s="154" t="s">
        <v>279</v>
      </c>
      <c r="T57" s="154" t="s">
        <v>280</v>
      </c>
      <c r="U57" s="154">
        <v>0</v>
      </c>
      <c r="V57" s="154">
        <f>ROUND(E57*U57,2)</f>
        <v>0</v>
      </c>
      <c r="W57" s="154"/>
      <c r="X57" s="154" t="s">
        <v>608</v>
      </c>
      <c r="Y57" s="154" t="s">
        <v>282</v>
      </c>
      <c r="Z57" s="144"/>
      <c r="AA57" s="144"/>
      <c r="AB57" s="144"/>
      <c r="AC57" s="144"/>
      <c r="AD57" s="144"/>
      <c r="AE57" s="144"/>
      <c r="AF57" s="144"/>
      <c r="AG57" s="144" t="s">
        <v>609</v>
      </c>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row>
    <row r="58" spans="1:60" outlineLevel="2" x14ac:dyDescent="0.25">
      <c r="A58" s="151"/>
      <c r="B58" s="152"/>
      <c r="C58" s="182" t="s">
        <v>2230</v>
      </c>
      <c r="D58" s="155"/>
      <c r="E58" s="156">
        <v>7.5</v>
      </c>
      <c r="F58" s="154"/>
      <c r="G58" s="154"/>
      <c r="H58" s="154"/>
      <c r="I58" s="154"/>
      <c r="J58" s="154"/>
      <c r="K58" s="154"/>
      <c r="L58" s="154"/>
      <c r="M58" s="154"/>
      <c r="N58" s="153"/>
      <c r="O58" s="153"/>
      <c r="P58" s="153"/>
      <c r="Q58" s="153"/>
      <c r="R58" s="154"/>
      <c r="S58" s="154"/>
      <c r="T58" s="154"/>
      <c r="U58" s="154"/>
      <c r="V58" s="154"/>
      <c r="W58" s="154"/>
      <c r="X58" s="154"/>
      <c r="Y58" s="154"/>
      <c r="Z58" s="144"/>
      <c r="AA58" s="144"/>
      <c r="AB58" s="144"/>
      <c r="AC58" s="144"/>
      <c r="AD58" s="144"/>
      <c r="AE58" s="144"/>
      <c r="AF58" s="144"/>
      <c r="AG58" s="144" t="s">
        <v>285</v>
      </c>
      <c r="AH58" s="144">
        <v>0</v>
      </c>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row>
    <row r="59" spans="1:60" outlineLevel="1" x14ac:dyDescent="0.25">
      <c r="A59" s="166">
        <v>37</v>
      </c>
      <c r="B59" s="167" t="s">
        <v>2231</v>
      </c>
      <c r="C59" s="181" t="s">
        <v>2232</v>
      </c>
      <c r="D59" s="168" t="s">
        <v>677</v>
      </c>
      <c r="E59" s="169">
        <v>42.5</v>
      </c>
      <c r="F59" s="170">
        <f>H59+J59</f>
        <v>0</v>
      </c>
      <c r="G59" s="170">
        <f>ROUND(E59*F59,2)</f>
        <v>0</v>
      </c>
      <c r="H59" s="171"/>
      <c r="I59" s="170">
        <f>ROUND(E59*H59,2)</f>
        <v>0</v>
      </c>
      <c r="J59" s="171"/>
      <c r="K59" s="172">
        <f>ROUND(E59*J59,2)</f>
        <v>0</v>
      </c>
      <c r="L59" s="154">
        <v>21</v>
      </c>
      <c r="M59" s="154">
        <f>G59*(1+L59/100)</f>
        <v>0</v>
      </c>
      <c r="N59" s="153">
        <v>0</v>
      </c>
      <c r="O59" s="153">
        <f>ROUND(E59*N59,2)</f>
        <v>0</v>
      </c>
      <c r="P59" s="153">
        <v>0</v>
      </c>
      <c r="Q59" s="153">
        <f>ROUND(E59*P59,2)</f>
        <v>0</v>
      </c>
      <c r="R59" s="154"/>
      <c r="S59" s="154" t="s">
        <v>279</v>
      </c>
      <c r="T59" s="154" t="s">
        <v>280</v>
      </c>
      <c r="U59" s="154">
        <v>0</v>
      </c>
      <c r="V59" s="154">
        <f>ROUND(E59*U59,2)</f>
        <v>0</v>
      </c>
      <c r="W59" s="154"/>
      <c r="X59" s="154" t="s">
        <v>608</v>
      </c>
      <c r="Y59" s="154" t="s">
        <v>282</v>
      </c>
      <c r="Z59" s="144"/>
      <c r="AA59" s="144"/>
      <c r="AB59" s="144"/>
      <c r="AC59" s="144"/>
      <c r="AD59" s="144"/>
      <c r="AE59" s="144"/>
      <c r="AF59" s="144"/>
      <c r="AG59" s="144" t="s">
        <v>609</v>
      </c>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row>
    <row r="60" spans="1:60" outlineLevel="2" x14ac:dyDescent="0.25">
      <c r="A60" s="151"/>
      <c r="B60" s="152"/>
      <c r="C60" s="182" t="s">
        <v>2161</v>
      </c>
      <c r="D60" s="155"/>
      <c r="E60" s="156">
        <v>42.5</v>
      </c>
      <c r="F60" s="154"/>
      <c r="G60" s="154"/>
      <c r="H60" s="154"/>
      <c r="I60" s="154"/>
      <c r="J60" s="154"/>
      <c r="K60" s="154"/>
      <c r="L60" s="154"/>
      <c r="M60" s="154"/>
      <c r="N60" s="153"/>
      <c r="O60" s="153"/>
      <c r="P60" s="153"/>
      <c r="Q60" s="153"/>
      <c r="R60" s="154"/>
      <c r="S60" s="154"/>
      <c r="T60" s="154"/>
      <c r="U60" s="154"/>
      <c r="V60" s="154"/>
      <c r="W60" s="154"/>
      <c r="X60" s="154"/>
      <c r="Y60" s="154"/>
      <c r="Z60" s="144"/>
      <c r="AA60" s="144"/>
      <c r="AB60" s="144"/>
      <c r="AC60" s="144"/>
      <c r="AD60" s="144"/>
      <c r="AE60" s="144"/>
      <c r="AF60" s="144"/>
      <c r="AG60" s="144" t="s">
        <v>285</v>
      </c>
      <c r="AH60" s="144">
        <v>0</v>
      </c>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row>
    <row r="61" spans="1:60" outlineLevel="1" x14ac:dyDescent="0.25">
      <c r="A61" s="166">
        <v>38</v>
      </c>
      <c r="B61" s="167" t="s">
        <v>2233</v>
      </c>
      <c r="C61" s="181" t="s">
        <v>2234</v>
      </c>
      <c r="D61" s="168" t="s">
        <v>2235</v>
      </c>
      <c r="E61" s="169">
        <v>0.04</v>
      </c>
      <c r="F61" s="170">
        <f>H61+J61</f>
        <v>0</v>
      </c>
      <c r="G61" s="170">
        <f>ROUND(E61*F61,2)</f>
        <v>0</v>
      </c>
      <c r="H61" s="171"/>
      <c r="I61" s="170">
        <f>ROUND(E61*H61,2)</f>
        <v>0</v>
      </c>
      <c r="J61" s="171"/>
      <c r="K61" s="172">
        <f>ROUND(E61*J61,2)</f>
        <v>0</v>
      </c>
      <c r="L61" s="154">
        <v>21</v>
      </c>
      <c r="M61" s="154">
        <f>G61*(1+L61/100)</f>
        <v>0</v>
      </c>
      <c r="N61" s="153">
        <v>0</v>
      </c>
      <c r="O61" s="153">
        <f>ROUND(E61*N61,2)</f>
        <v>0</v>
      </c>
      <c r="P61" s="153">
        <v>0</v>
      </c>
      <c r="Q61" s="153">
        <f>ROUND(E61*P61,2)</f>
        <v>0</v>
      </c>
      <c r="R61" s="154"/>
      <c r="S61" s="154" t="s">
        <v>279</v>
      </c>
      <c r="T61" s="154" t="s">
        <v>280</v>
      </c>
      <c r="U61" s="154">
        <v>0</v>
      </c>
      <c r="V61" s="154">
        <f>ROUND(E61*U61,2)</f>
        <v>0</v>
      </c>
      <c r="W61" s="154"/>
      <c r="X61" s="154" t="s">
        <v>608</v>
      </c>
      <c r="Y61" s="154" t="s">
        <v>282</v>
      </c>
      <c r="Z61" s="144"/>
      <c r="AA61" s="144"/>
      <c r="AB61" s="144"/>
      <c r="AC61" s="144"/>
      <c r="AD61" s="144"/>
      <c r="AE61" s="144"/>
      <c r="AF61" s="144"/>
      <c r="AG61" s="144" t="s">
        <v>609</v>
      </c>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row>
    <row r="62" spans="1:60" outlineLevel="2" x14ac:dyDescent="0.25">
      <c r="A62" s="151"/>
      <c r="B62" s="152"/>
      <c r="C62" s="182" t="s">
        <v>2236</v>
      </c>
      <c r="D62" s="155"/>
      <c r="E62" s="156">
        <v>0.04</v>
      </c>
      <c r="F62" s="154"/>
      <c r="G62" s="154"/>
      <c r="H62" s="154"/>
      <c r="I62" s="154"/>
      <c r="J62" s="154"/>
      <c r="K62" s="154"/>
      <c r="L62" s="154"/>
      <c r="M62" s="154"/>
      <c r="N62" s="153"/>
      <c r="O62" s="153"/>
      <c r="P62" s="153"/>
      <c r="Q62" s="153"/>
      <c r="R62" s="154"/>
      <c r="S62" s="154"/>
      <c r="T62" s="154"/>
      <c r="U62" s="154"/>
      <c r="V62" s="154"/>
      <c r="W62" s="154"/>
      <c r="X62" s="154"/>
      <c r="Y62" s="154"/>
      <c r="Z62" s="144"/>
      <c r="AA62" s="144"/>
      <c r="AB62" s="144"/>
      <c r="AC62" s="144"/>
      <c r="AD62" s="144"/>
      <c r="AE62" s="144"/>
      <c r="AF62" s="144"/>
      <c r="AG62" s="144" t="s">
        <v>285</v>
      </c>
      <c r="AH62" s="144">
        <v>0</v>
      </c>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row>
    <row r="63" spans="1:60" outlineLevel="1" x14ac:dyDescent="0.25">
      <c r="A63" s="166">
        <v>39</v>
      </c>
      <c r="B63" s="167" t="s">
        <v>2237</v>
      </c>
      <c r="C63" s="181" t="s">
        <v>2238</v>
      </c>
      <c r="D63" s="168" t="s">
        <v>969</v>
      </c>
      <c r="E63" s="169">
        <v>0.42499999999999999</v>
      </c>
      <c r="F63" s="170">
        <f>H63+J63</f>
        <v>0</v>
      </c>
      <c r="G63" s="170">
        <f>ROUND(E63*F63,2)</f>
        <v>0</v>
      </c>
      <c r="H63" s="171"/>
      <c r="I63" s="170">
        <f>ROUND(E63*H63,2)</f>
        <v>0</v>
      </c>
      <c r="J63" s="171"/>
      <c r="K63" s="172">
        <f>ROUND(E63*J63,2)</f>
        <v>0</v>
      </c>
      <c r="L63" s="154">
        <v>21</v>
      </c>
      <c r="M63" s="154">
        <f>G63*(1+L63/100)</f>
        <v>0</v>
      </c>
      <c r="N63" s="153">
        <v>0</v>
      </c>
      <c r="O63" s="153">
        <f>ROUND(E63*N63,2)</f>
        <v>0</v>
      </c>
      <c r="P63" s="153">
        <v>0</v>
      </c>
      <c r="Q63" s="153">
        <f>ROUND(E63*P63,2)</f>
        <v>0</v>
      </c>
      <c r="R63" s="154"/>
      <c r="S63" s="154" t="s">
        <v>279</v>
      </c>
      <c r="T63" s="154" t="s">
        <v>280</v>
      </c>
      <c r="U63" s="154">
        <v>0</v>
      </c>
      <c r="V63" s="154">
        <f>ROUND(E63*U63,2)</f>
        <v>0</v>
      </c>
      <c r="W63" s="154"/>
      <c r="X63" s="154" t="s">
        <v>608</v>
      </c>
      <c r="Y63" s="154" t="s">
        <v>282</v>
      </c>
      <c r="Z63" s="144"/>
      <c r="AA63" s="144"/>
      <c r="AB63" s="144"/>
      <c r="AC63" s="144"/>
      <c r="AD63" s="144"/>
      <c r="AE63" s="144"/>
      <c r="AF63" s="144"/>
      <c r="AG63" s="144" t="s">
        <v>609</v>
      </c>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row>
    <row r="64" spans="1:60" outlineLevel="2" x14ac:dyDescent="0.25">
      <c r="A64" s="151"/>
      <c r="B64" s="152"/>
      <c r="C64" s="182" t="s">
        <v>2239</v>
      </c>
      <c r="D64" s="155"/>
      <c r="E64" s="156">
        <v>0.43</v>
      </c>
      <c r="F64" s="154"/>
      <c r="G64" s="154"/>
      <c r="H64" s="154"/>
      <c r="I64" s="154"/>
      <c r="J64" s="154"/>
      <c r="K64" s="154"/>
      <c r="L64" s="154"/>
      <c r="M64" s="154"/>
      <c r="N64" s="153"/>
      <c r="O64" s="153"/>
      <c r="P64" s="153"/>
      <c r="Q64" s="153"/>
      <c r="R64" s="154"/>
      <c r="S64" s="154"/>
      <c r="T64" s="154"/>
      <c r="U64" s="154"/>
      <c r="V64" s="154"/>
      <c r="W64" s="154"/>
      <c r="X64" s="154"/>
      <c r="Y64" s="154"/>
      <c r="Z64" s="144"/>
      <c r="AA64" s="144"/>
      <c r="AB64" s="144"/>
      <c r="AC64" s="144"/>
      <c r="AD64" s="144"/>
      <c r="AE64" s="144"/>
      <c r="AF64" s="144"/>
      <c r="AG64" s="144" t="s">
        <v>285</v>
      </c>
      <c r="AH64" s="144">
        <v>0</v>
      </c>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row>
    <row r="65" spans="1:60" outlineLevel="1" x14ac:dyDescent="0.25">
      <c r="A65" s="166">
        <v>40</v>
      </c>
      <c r="B65" s="167" t="s">
        <v>2240</v>
      </c>
      <c r="C65" s="181" t="s">
        <v>2241</v>
      </c>
      <c r="D65" s="168" t="s">
        <v>361</v>
      </c>
      <c r="E65" s="169">
        <v>34</v>
      </c>
      <c r="F65" s="170">
        <f>H65+J65</f>
        <v>0</v>
      </c>
      <c r="G65" s="170">
        <f>ROUND(E65*F65,2)</f>
        <v>0</v>
      </c>
      <c r="H65" s="171"/>
      <c r="I65" s="170">
        <f>ROUND(E65*H65,2)</f>
        <v>0</v>
      </c>
      <c r="J65" s="171"/>
      <c r="K65" s="172">
        <f>ROUND(E65*J65,2)</f>
        <v>0</v>
      </c>
      <c r="L65" s="154">
        <v>21</v>
      </c>
      <c r="M65" s="154">
        <f>G65*(1+L65/100)</f>
        <v>0</v>
      </c>
      <c r="N65" s="153">
        <v>0</v>
      </c>
      <c r="O65" s="153">
        <f>ROUND(E65*N65,2)</f>
        <v>0</v>
      </c>
      <c r="P65" s="153">
        <v>0</v>
      </c>
      <c r="Q65" s="153">
        <f>ROUND(E65*P65,2)</f>
        <v>0</v>
      </c>
      <c r="R65" s="154"/>
      <c r="S65" s="154" t="s">
        <v>279</v>
      </c>
      <c r="T65" s="154" t="s">
        <v>280</v>
      </c>
      <c r="U65" s="154">
        <v>0</v>
      </c>
      <c r="V65" s="154">
        <f>ROUND(E65*U65,2)</f>
        <v>0</v>
      </c>
      <c r="W65" s="154"/>
      <c r="X65" s="154" t="s">
        <v>608</v>
      </c>
      <c r="Y65" s="154" t="s">
        <v>282</v>
      </c>
      <c r="Z65" s="144"/>
      <c r="AA65" s="144"/>
      <c r="AB65" s="144"/>
      <c r="AC65" s="144"/>
      <c r="AD65" s="144"/>
      <c r="AE65" s="144"/>
      <c r="AF65" s="144"/>
      <c r="AG65" s="144" t="s">
        <v>609</v>
      </c>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row>
    <row r="66" spans="1:60" outlineLevel="2" x14ac:dyDescent="0.25">
      <c r="A66" s="151"/>
      <c r="B66" s="152"/>
      <c r="C66" s="182" t="s">
        <v>2242</v>
      </c>
      <c r="D66" s="155"/>
      <c r="E66" s="156">
        <v>34</v>
      </c>
      <c r="F66" s="154"/>
      <c r="G66" s="154"/>
      <c r="H66" s="154"/>
      <c r="I66" s="154"/>
      <c r="J66" s="154"/>
      <c r="K66" s="154"/>
      <c r="L66" s="154"/>
      <c r="M66" s="154"/>
      <c r="N66" s="153"/>
      <c r="O66" s="153"/>
      <c r="P66" s="153"/>
      <c r="Q66" s="153"/>
      <c r="R66" s="154"/>
      <c r="S66" s="154"/>
      <c r="T66" s="154"/>
      <c r="U66" s="154"/>
      <c r="V66" s="154"/>
      <c r="W66" s="154"/>
      <c r="X66" s="154"/>
      <c r="Y66" s="154"/>
      <c r="Z66" s="144"/>
      <c r="AA66" s="144"/>
      <c r="AB66" s="144"/>
      <c r="AC66" s="144"/>
      <c r="AD66" s="144"/>
      <c r="AE66" s="144"/>
      <c r="AF66" s="144"/>
      <c r="AG66" s="144" t="s">
        <v>285</v>
      </c>
      <c r="AH66" s="144">
        <v>0</v>
      </c>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row>
    <row r="67" spans="1:60" outlineLevel="1" x14ac:dyDescent="0.25">
      <c r="A67" s="166">
        <v>41</v>
      </c>
      <c r="B67" s="167" t="s">
        <v>2243</v>
      </c>
      <c r="C67" s="181" t="s">
        <v>2244</v>
      </c>
      <c r="D67" s="168" t="s">
        <v>408</v>
      </c>
      <c r="E67" s="169">
        <v>60</v>
      </c>
      <c r="F67" s="170">
        <f>H67+J67</f>
        <v>0</v>
      </c>
      <c r="G67" s="170">
        <f>ROUND(E67*F67,2)</f>
        <v>0</v>
      </c>
      <c r="H67" s="171"/>
      <c r="I67" s="170">
        <f>ROUND(E67*H67,2)</f>
        <v>0</v>
      </c>
      <c r="J67" s="171"/>
      <c r="K67" s="172">
        <f>ROUND(E67*J67,2)</f>
        <v>0</v>
      </c>
      <c r="L67" s="154">
        <v>21</v>
      </c>
      <c r="M67" s="154">
        <f>G67*(1+L67/100)</f>
        <v>0</v>
      </c>
      <c r="N67" s="153">
        <v>0</v>
      </c>
      <c r="O67" s="153">
        <f>ROUND(E67*N67,2)</f>
        <v>0</v>
      </c>
      <c r="P67" s="153">
        <v>0</v>
      </c>
      <c r="Q67" s="153">
        <f>ROUND(E67*P67,2)</f>
        <v>0</v>
      </c>
      <c r="R67" s="154"/>
      <c r="S67" s="154" t="s">
        <v>279</v>
      </c>
      <c r="T67" s="154" t="s">
        <v>280</v>
      </c>
      <c r="U67" s="154">
        <v>0</v>
      </c>
      <c r="V67" s="154">
        <f>ROUND(E67*U67,2)</f>
        <v>0</v>
      </c>
      <c r="W67" s="154"/>
      <c r="X67" s="154" t="s">
        <v>608</v>
      </c>
      <c r="Y67" s="154" t="s">
        <v>282</v>
      </c>
      <c r="Z67" s="144"/>
      <c r="AA67" s="144"/>
      <c r="AB67" s="144"/>
      <c r="AC67" s="144"/>
      <c r="AD67" s="144"/>
      <c r="AE67" s="144"/>
      <c r="AF67" s="144"/>
      <c r="AG67" s="144" t="s">
        <v>609</v>
      </c>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row>
    <row r="68" spans="1:60" outlineLevel="2" x14ac:dyDescent="0.25">
      <c r="A68" s="151"/>
      <c r="B68" s="152"/>
      <c r="C68" s="182" t="s">
        <v>2245</v>
      </c>
      <c r="D68" s="155"/>
      <c r="E68" s="156">
        <v>60</v>
      </c>
      <c r="F68" s="154"/>
      <c r="G68" s="154"/>
      <c r="H68" s="154"/>
      <c r="I68" s="154"/>
      <c r="J68" s="154"/>
      <c r="K68" s="154"/>
      <c r="L68" s="154"/>
      <c r="M68" s="154"/>
      <c r="N68" s="153"/>
      <c r="O68" s="153"/>
      <c r="P68" s="153"/>
      <c r="Q68" s="153"/>
      <c r="R68" s="154"/>
      <c r="S68" s="154"/>
      <c r="T68" s="154"/>
      <c r="U68" s="154"/>
      <c r="V68" s="154"/>
      <c r="W68" s="154"/>
      <c r="X68" s="154"/>
      <c r="Y68" s="154"/>
      <c r="Z68" s="144"/>
      <c r="AA68" s="144"/>
      <c r="AB68" s="144"/>
      <c r="AC68" s="144"/>
      <c r="AD68" s="144"/>
      <c r="AE68" s="144"/>
      <c r="AF68" s="144"/>
      <c r="AG68" s="144" t="s">
        <v>285</v>
      </c>
      <c r="AH68" s="144">
        <v>0</v>
      </c>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row>
    <row r="69" spans="1:60" outlineLevel="1" x14ac:dyDescent="0.25">
      <c r="A69" s="166">
        <v>42</v>
      </c>
      <c r="B69" s="167" t="s">
        <v>2246</v>
      </c>
      <c r="C69" s="181" t="s">
        <v>2247</v>
      </c>
      <c r="D69" s="168" t="s">
        <v>408</v>
      </c>
      <c r="E69" s="169">
        <v>60</v>
      </c>
      <c r="F69" s="170">
        <f>H69+J69</f>
        <v>0</v>
      </c>
      <c r="G69" s="170">
        <f>ROUND(E69*F69,2)</f>
        <v>0</v>
      </c>
      <c r="H69" s="171"/>
      <c r="I69" s="170">
        <f>ROUND(E69*H69,2)</f>
        <v>0</v>
      </c>
      <c r="J69" s="171"/>
      <c r="K69" s="172">
        <f>ROUND(E69*J69,2)</f>
        <v>0</v>
      </c>
      <c r="L69" s="154">
        <v>21</v>
      </c>
      <c r="M69" s="154">
        <f>G69*(1+L69/100)</f>
        <v>0</v>
      </c>
      <c r="N69" s="153">
        <v>0</v>
      </c>
      <c r="O69" s="153">
        <f>ROUND(E69*N69,2)</f>
        <v>0</v>
      </c>
      <c r="P69" s="153">
        <v>0</v>
      </c>
      <c r="Q69" s="153">
        <f>ROUND(E69*P69,2)</f>
        <v>0</v>
      </c>
      <c r="R69" s="154"/>
      <c r="S69" s="154" t="s">
        <v>279</v>
      </c>
      <c r="T69" s="154" t="s">
        <v>280</v>
      </c>
      <c r="U69" s="154">
        <v>0</v>
      </c>
      <c r="V69" s="154">
        <f>ROUND(E69*U69,2)</f>
        <v>0</v>
      </c>
      <c r="W69" s="154"/>
      <c r="X69" s="154" t="s">
        <v>281</v>
      </c>
      <c r="Y69" s="154" t="s">
        <v>282</v>
      </c>
      <c r="Z69" s="144"/>
      <c r="AA69" s="144"/>
      <c r="AB69" s="144"/>
      <c r="AC69" s="144"/>
      <c r="AD69" s="144"/>
      <c r="AE69" s="144"/>
      <c r="AF69" s="144"/>
      <c r="AG69" s="144" t="s">
        <v>283</v>
      </c>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row>
    <row r="70" spans="1:60" outlineLevel="2" x14ac:dyDescent="0.25">
      <c r="A70" s="151"/>
      <c r="B70" s="152"/>
      <c r="C70" s="182" t="s">
        <v>2245</v>
      </c>
      <c r="D70" s="155"/>
      <c r="E70" s="156">
        <v>60</v>
      </c>
      <c r="F70" s="154"/>
      <c r="G70" s="154"/>
      <c r="H70" s="154"/>
      <c r="I70" s="154"/>
      <c r="J70" s="154"/>
      <c r="K70" s="154"/>
      <c r="L70" s="154"/>
      <c r="M70" s="154"/>
      <c r="N70" s="153"/>
      <c r="O70" s="153"/>
      <c r="P70" s="153"/>
      <c r="Q70" s="153"/>
      <c r="R70" s="154"/>
      <c r="S70" s="154"/>
      <c r="T70" s="154"/>
      <c r="U70" s="154"/>
      <c r="V70" s="154"/>
      <c r="W70" s="154"/>
      <c r="X70" s="154"/>
      <c r="Y70" s="154"/>
      <c r="Z70" s="144"/>
      <c r="AA70" s="144"/>
      <c r="AB70" s="144"/>
      <c r="AC70" s="144"/>
      <c r="AD70" s="144"/>
      <c r="AE70" s="144"/>
      <c r="AF70" s="144"/>
      <c r="AG70" s="144" t="s">
        <v>285</v>
      </c>
      <c r="AH70" s="144">
        <v>0</v>
      </c>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row>
    <row r="71" spans="1:60" outlineLevel="1" x14ac:dyDescent="0.25">
      <c r="A71" s="166">
        <v>43</v>
      </c>
      <c r="B71" s="167" t="s">
        <v>2248</v>
      </c>
      <c r="C71" s="181" t="s">
        <v>2249</v>
      </c>
      <c r="D71" s="168" t="s">
        <v>361</v>
      </c>
      <c r="E71" s="169">
        <v>5.9338699999999998</v>
      </c>
      <c r="F71" s="170">
        <f>H71+J71</f>
        <v>0</v>
      </c>
      <c r="G71" s="170">
        <f>ROUND(E71*F71,2)</f>
        <v>0</v>
      </c>
      <c r="H71" s="171"/>
      <c r="I71" s="170">
        <f>ROUND(E71*H71,2)</f>
        <v>0</v>
      </c>
      <c r="J71" s="171"/>
      <c r="K71" s="172">
        <f>ROUND(E71*J71,2)</f>
        <v>0</v>
      </c>
      <c r="L71" s="154">
        <v>21</v>
      </c>
      <c r="M71" s="154">
        <f>G71*(1+L71/100)</f>
        <v>0</v>
      </c>
      <c r="N71" s="153">
        <v>0</v>
      </c>
      <c r="O71" s="153">
        <f>ROUND(E71*N71,2)</f>
        <v>0</v>
      </c>
      <c r="P71" s="153">
        <v>0</v>
      </c>
      <c r="Q71" s="153">
        <f>ROUND(E71*P71,2)</f>
        <v>0</v>
      </c>
      <c r="R71" s="154"/>
      <c r="S71" s="154" t="s">
        <v>279</v>
      </c>
      <c r="T71" s="154" t="s">
        <v>280</v>
      </c>
      <c r="U71" s="154">
        <v>0</v>
      </c>
      <c r="V71" s="154">
        <f>ROUND(E71*U71,2)</f>
        <v>0</v>
      </c>
      <c r="W71" s="154"/>
      <c r="X71" s="154" t="s">
        <v>281</v>
      </c>
      <c r="Y71" s="154" t="s">
        <v>282</v>
      </c>
      <c r="Z71" s="144"/>
      <c r="AA71" s="144"/>
      <c r="AB71" s="144"/>
      <c r="AC71" s="144"/>
      <c r="AD71" s="144"/>
      <c r="AE71" s="144"/>
      <c r="AF71" s="144"/>
      <c r="AG71" s="144" t="s">
        <v>283</v>
      </c>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row>
    <row r="72" spans="1:60" x14ac:dyDescent="0.25">
      <c r="A72" s="3"/>
      <c r="B72" s="4"/>
      <c r="C72" s="184"/>
      <c r="D72" s="6"/>
      <c r="E72" s="3"/>
      <c r="F72" s="3"/>
      <c r="G72" s="3"/>
      <c r="H72" s="3"/>
      <c r="I72" s="3"/>
      <c r="J72" s="3"/>
      <c r="K72" s="3"/>
      <c r="L72" s="3"/>
      <c r="M72" s="3"/>
      <c r="N72" s="3"/>
      <c r="O72" s="3"/>
      <c r="P72" s="3"/>
      <c r="Q72" s="3"/>
      <c r="R72" s="3"/>
      <c r="S72" s="3"/>
      <c r="T72" s="3"/>
      <c r="U72" s="3"/>
      <c r="V72" s="3"/>
      <c r="W72" s="3"/>
      <c r="X72" s="3"/>
      <c r="Y72" s="3"/>
      <c r="AE72">
        <v>12</v>
      </c>
      <c r="AF72">
        <v>21</v>
      </c>
      <c r="AG72" t="s">
        <v>261</v>
      </c>
    </row>
    <row r="73" spans="1:60" ht="13" x14ac:dyDescent="0.25">
      <c r="A73" s="147"/>
      <c r="B73" s="148" t="s">
        <v>30</v>
      </c>
      <c r="C73" s="185"/>
      <c r="D73" s="149"/>
      <c r="E73" s="150"/>
      <c r="F73" s="150"/>
      <c r="G73" s="165">
        <f>G8+G20</f>
        <v>0</v>
      </c>
      <c r="H73" s="3"/>
      <c r="I73" s="3"/>
      <c r="J73" s="3"/>
      <c r="K73" s="3"/>
      <c r="L73" s="3"/>
      <c r="M73" s="3"/>
      <c r="N73" s="3"/>
      <c r="O73" s="3"/>
      <c r="P73" s="3"/>
      <c r="Q73" s="3"/>
      <c r="R73" s="3"/>
      <c r="S73" s="3"/>
      <c r="T73" s="3"/>
      <c r="U73" s="3"/>
      <c r="V73" s="3"/>
      <c r="W73" s="3"/>
      <c r="X73" s="3"/>
      <c r="Y73" s="3"/>
      <c r="AE73">
        <f>SUMIF(L7:L71,AE72,G7:G71)</f>
        <v>0</v>
      </c>
      <c r="AF73">
        <f>SUMIF(L7:L71,AF72,G7:G71)</f>
        <v>0</v>
      </c>
      <c r="AG73" t="s">
        <v>1024</v>
      </c>
    </row>
    <row r="74" spans="1:60" x14ac:dyDescent="0.25">
      <c r="A74" s="3"/>
      <c r="B74" s="4"/>
      <c r="C74" s="184"/>
      <c r="D74" s="6"/>
      <c r="E74" s="3"/>
      <c r="F74" s="3"/>
      <c r="G74" s="3"/>
      <c r="H74" s="3"/>
      <c r="I74" s="3"/>
      <c r="J74" s="3"/>
      <c r="K74" s="3"/>
      <c r="L74" s="3"/>
      <c r="M74" s="3"/>
      <c r="N74" s="3"/>
      <c r="O74" s="3"/>
      <c r="P74" s="3"/>
      <c r="Q74" s="3"/>
      <c r="R74" s="3"/>
      <c r="S74" s="3"/>
      <c r="T74" s="3"/>
      <c r="U74" s="3"/>
      <c r="V74" s="3"/>
      <c r="W74" s="3"/>
      <c r="X74" s="3"/>
      <c r="Y74" s="3"/>
    </row>
    <row r="75" spans="1:60" x14ac:dyDescent="0.25">
      <c r="A75" s="3"/>
      <c r="B75" s="4"/>
      <c r="C75" s="184"/>
      <c r="D75" s="6"/>
      <c r="E75" s="3"/>
      <c r="F75" s="3"/>
      <c r="G75" s="3"/>
      <c r="H75" s="3"/>
      <c r="I75" s="3"/>
      <c r="J75" s="3"/>
      <c r="K75" s="3"/>
      <c r="L75" s="3"/>
      <c r="M75" s="3"/>
      <c r="N75" s="3"/>
      <c r="O75" s="3"/>
      <c r="P75" s="3"/>
      <c r="Q75" s="3"/>
      <c r="R75" s="3"/>
      <c r="S75" s="3"/>
      <c r="T75" s="3"/>
      <c r="U75" s="3"/>
      <c r="V75" s="3"/>
      <c r="W75" s="3"/>
      <c r="X75" s="3"/>
      <c r="Y75" s="3"/>
    </row>
    <row r="76" spans="1:60" x14ac:dyDescent="0.25">
      <c r="A76" s="262" t="s">
        <v>1025</v>
      </c>
      <c r="B76" s="262"/>
      <c r="C76" s="263"/>
      <c r="D76" s="6"/>
      <c r="E76" s="3"/>
      <c r="F76" s="3"/>
      <c r="G76" s="3"/>
      <c r="H76" s="3"/>
      <c r="I76" s="3"/>
      <c r="J76" s="3"/>
      <c r="K76" s="3"/>
      <c r="L76" s="3"/>
      <c r="M76" s="3"/>
      <c r="N76" s="3"/>
      <c r="O76" s="3"/>
      <c r="P76" s="3"/>
      <c r="Q76" s="3"/>
      <c r="R76" s="3"/>
      <c r="S76" s="3"/>
      <c r="T76" s="3"/>
      <c r="U76" s="3"/>
      <c r="V76" s="3"/>
      <c r="W76" s="3"/>
      <c r="X76" s="3"/>
      <c r="Y76" s="3"/>
    </row>
    <row r="77" spans="1:60" x14ac:dyDescent="0.25">
      <c r="A77" s="243"/>
      <c r="B77" s="244"/>
      <c r="C77" s="245"/>
      <c r="D77" s="244"/>
      <c r="E77" s="244"/>
      <c r="F77" s="244"/>
      <c r="G77" s="246"/>
      <c r="H77" s="3"/>
      <c r="I77" s="3"/>
      <c r="J77" s="3"/>
      <c r="K77" s="3"/>
      <c r="L77" s="3"/>
      <c r="M77" s="3"/>
      <c r="N77" s="3"/>
      <c r="O77" s="3"/>
      <c r="P77" s="3"/>
      <c r="Q77" s="3"/>
      <c r="R77" s="3"/>
      <c r="S77" s="3"/>
      <c r="T77" s="3"/>
      <c r="U77" s="3"/>
      <c r="V77" s="3"/>
      <c r="W77" s="3"/>
      <c r="X77" s="3"/>
      <c r="Y77" s="3"/>
      <c r="AG77" t="s">
        <v>1026</v>
      </c>
    </row>
    <row r="78" spans="1:60" x14ac:dyDescent="0.25">
      <c r="A78" s="247"/>
      <c r="B78" s="248"/>
      <c r="C78" s="249"/>
      <c r="D78" s="248"/>
      <c r="E78" s="248"/>
      <c r="F78" s="248"/>
      <c r="G78" s="250"/>
      <c r="H78" s="3"/>
      <c r="I78" s="3"/>
      <c r="J78" s="3"/>
      <c r="K78" s="3"/>
      <c r="L78" s="3"/>
      <c r="M78" s="3"/>
      <c r="N78" s="3"/>
      <c r="O78" s="3"/>
      <c r="P78" s="3"/>
      <c r="Q78" s="3"/>
      <c r="R78" s="3"/>
      <c r="S78" s="3"/>
      <c r="T78" s="3"/>
      <c r="U78" s="3"/>
      <c r="V78" s="3"/>
      <c r="W78" s="3"/>
      <c r="X78" s="3"/>
      <c r="Y78" s="3"/>
    </row>
    <row r="79" spans="1:60" x14ac:dyDescent="0.25">
      <c r="A79" s="247"/>
      <c r="B79" s="248"/>
      <c r="C79" s="249"/>
      <c r="D79" s="248"/>
      <c r="E79" s="248"/>
      <c r="F79" s="248"/>
      <c r="G79" s="250"/>
      <c r="H79" s="3"/>
      <c r="I79" s="3"/>
      <c r="J79" s="3"/>
      <c r="K79" s="3"/>
      <c r="L79" s="3"/>
      <c r="M79" s="3"/>
      <c r="N79" s="3"/>
      <c r="O79" s="3"/>
      <c r="P79" s="3"/>
      <c r="Q79" s="3"/>
      <c r="R79" s="3"/>
      <c r="S79" s="3"/>
      <c r="T79" s="3"/>
      <c r="U79" s="3"/>
      <c r="V79" s="3"/>
      <c r="W79" s="3"/>
      <c r="X79" s="3"/>
      <c r="Y79" s="3"/>
    </row>
    <row r="80" spans="1:60" x14ac:dyDescent="0.25">
      <c r="A80" s="247"/>
      <c r="B80" s="248"/>
      <c r="C80" s="249"/>
      <c r="D80" s="248"/>
      <c r="E80" s="248"/>
      <c r="F80" s="248"/>
      <c r="G80" s="250"/>
      <c r="H80" s="3"/>
      <c r="I80" s="3"/>
      <c r="J80" s="3"/>
      <c r="K80" s="3"/>
      <c r="L80" s="3"/>
      <c r="M80" s="3"/>
      <c r="N80" s="3"/>
      <c r="O80" s="3"/>
      <c r="P80" s="3"/>
      <c r="Q80" s="3"/>
      <c r="R80" s="3"/>
      <c r="S80" s="3"/>
      <c r="T80" s="3"/>
      <c r="U80" s="3"/>
      <c r="V80" s="3"/>
      <c r="W80" s="3"/>
      <c r="X80" s="3"/>
      <c r="Y80" s="3"/>
    </row>
    <row r="81" spans="1:33" x14ac:dyDescent="0.25">
      <c r="A81" s="251"/>
      <c r="B81" s="252"/>
      <c r="C81" s="253"/>
      <c r="D81" s="252"/>
      <c r="E81" s="252"/>
      <c r="F81" s="252"/>
      <c r="G81" s="254"/>
      <c r="H81" s="3"/>
      <c r="I81" s="3"/>
      <c r="J81" s="3"/>
      <c r="K81" s="3"/>
      <c r="L81" s="3"/>
      <c r="M81" s="3"/>
      <c r="N81" s="3"/>
      <c r="O81" s="3"/>
      <c r="P81" s="3"/>
      <c r="Q81" s="3"/>
      <c r="R81" s="3"/>
      <c r="S81" s="3"/>
      <c r="T81" s="3"/>
      <c r="U81" s="3"/>
      <c r="V81" s="3"/>
      <c r="W81" s="3"/>
      <c r="X81" s="3"/>
      <c r="Y81" s="3"/>
    </row>
    <row r="82" spans="1:33" x14ac:dyDescent="0.25">
      <c r="A82" s="3"/>
      <c r="B82" s="4"/>
      <c r="C82" s="184"/>
      <c r="D82" s="6"/>
      <c r="E82" s="3"/>
      <c r="F82" s="3"/>
      <c r="G82" s="3"/>
      <c r="H82" s="3"/>
      <c r="I82" s="3"/>
      <c r="J82" s="3"/>
      <c r="K82" s="3"/>
      <c r="L82" s="3"/>
      <c r="M82" s="3"/>
      <c r="N82" s="3"/>
      <c r="O82" s="3"/>
      <c r="P82" s="3"/>
      <c r="Q82" s="3"/>
      <c r="R82" s="3"/>
      <c r="S82" s="3"/>
      <c r="T82" s="3"/>
      <c r="U82" s="3"/>
      <c r="V82" s="3"/>
      <c r="W82" s="3"/>
      <c r="X82" s="3"/>
      <c r="Y82" s="3"/>
    </row>
    <row r="83" spans="1:33" x14ac:dyDescent="0.25">
      <c r="C83" s="186"/>
      <c r="D83" s="10"/>
      <c r="AG83" t="s">
        <v>1027</v>
      </c>
    </row>
    <row r="84" spans="1:33" x14ac:dyDescent="0.25">
      <c r="D84" s="10"/>
    </row>
    <row r="85" spans="1:33" x14ac:dyDescent="0.25">
      <c r="D85" s="10"/>
    </row>
    <row r="86" spans="1:33" x14ac:dyDescent="0.25">
      <c r="D86" s="10"/>
    </row>
    <row r="87" spans="1:33" x14ac:dyDescent="0.25">
      <c r="D87" s="10"/>
    </row>
    <row r="88" spans="1:33" x14ac:dyDescent="0.25">
      <c r="D88" s="10"/>
    </row>
    <row r="89" spans="1:33" x14ac:dyDescent="0.25">
      <c r="D89" s="10"/>
    </row>
    <row r="90" spans="1:33" x14ac:dyDescent="0.25">
      <c r="D90" s="10"/>
    </row>
    <row r="91" spans="1:33" x14ac:dyDescent="0.25">
      <c r="D91" s="10"/>
    </row>
    <row r="92" spans="1:33" x14ac:dyDescent="0.25">
      <c r="D92" s="10"/>
    </row>
    <row r="93" spans="1:33" x14ac:dyDescent="0.25">
      <c r="D93" s="10"/>
    </row>
    <row r="94" spans="1:33" x14ac:dyDescent="0.25">
      <c r="D94" s="10"/>
    </row>
    <row r="95" spans="1:33" x14ac:dyDescent="0.25">
      <c r="D95" s="10"/>
    </row>
    <row r="96" spans="1:33"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mergeCells count="6">
    <mergeCell ref="A77:G81"/>
    <mergeCell ref="A1:G1"/>
    <mergeCell ref="C2:G2"/>
    <mergeCell ref="C3:G3"/>
    <mergeCell ref="C4:G4"/>
    <mergeCell ref="A76:C76"/>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83434-F1C1-4BC7-80DF-BBE4B27409F6}">
  <sheetPr>
    <outlinePr summaryBelow="0"/>
  </sheetPr>
  <dimension ref="A1:BH5000"/>
  <sheetViews>
    <sheetView workbookViewId="0">
      <pane ySplit="7" topLeftCell="A8" activePane="bottomLeft" state="frozen"/>
      <selection pane="bottomLeft" sqref="A1:G1"/>
    </sheetView>
  </sheetViews>
  <sheetFormatPr defaultRowHeight="12.5" outlineLevelRow="3" x14ac:dyDescent="0.25"/>
  <cols>
    <col min="1" max="1" width="3.36328125" customWidth="1"/>
    <col min="2" max="2" width="12.453125" style="117" customWidth="1"/>
    <col min="3" max="3" width="38.1796875" style="117" customWidth="1"/>
    <col min="4" max="4" width="4.81640625" customWidth="1"/>
    <col min="5" max="5" width="10.453125" customWidth="1"/>
    <col min="6" max="6" width="9.81640625" customWidth="1"/>
    <col min="7" max="7" width="12.6328125" customWidth="1"/>
    <col min="12" max="25" width="0" hidden="1" customWidth="1"/>
    <col min="29" max="29" width="0" hidden="1" customWidth="1"/>
    <col min="31" max="41" width="0" hidden="1" customWidth="1"/>
  </cols>
  <sheetData>
    <row r="1" spans="1:60" ht="15.75" customHeight="1" x14ac:dyDescent="0.35">
      <c r="A1" s="255" t="s">
        <v>6</v>
      </c>
      <c r="B1" s="255"/>
      <c r="C1" s="255"/>
      <c r="D1" s="255"/>
      <c r="E1" s="255"/>
      <c r="F1" s="255"/>
      <c r="G1" s="255"/>
      <c r="AG1" t="s">
        <v>249</v>
      </c>
    </row>
    <row r="2" spans="1:60" ht="25" customHeight="1" x14ac:dyDescent="0.25">
      <c r="A2" s="136" t="s">
        <v>7</v>
      </c>
      <c r="B2" s="47" t="s">
        <v>43</v>
      </c>
      <c r="C2" s="256" t="s">
        <v>44</v>
      </c>
      <c r="D2" s="257"/>
      <c r="E2" s="257"/>
      <c r="F2" s="257"/>
      <c r="G2" s="258"/>
      <c r="AG2" t="s">
        <v>250</v>
      </c>
    </row>
    <row r="3" spans="1:60" ht="25" customHeight="1" x14ac:dyDescent="0.25">
      <c r="A3" s="136" t="s">
        <v>8</v>
      </c>
      <c r="B3" s="47" t="s">
        <v>54</v>
      </c>
      <c r="C3" s="256" t="s">
        <v>55</v>
      </c>
      <c r="D3" s="257"/>
      <c r="E3" s="257"/>
      <c r="F3" s="257"/>
      <c r="G3" s="258"/>
      <c r="AC3" s="117" t="s">
        <v>250</v>
      </c>
      <c r="AG3" t="s">
        <v>251</v>
      </c>
    </row>
    <row r="4" spans="1:60" ht="25" customHeight="1" x14ac:dyDescent="0.25">
      <c r="A4" s="137" t="s">
        <v>9</v>
      </c>
      <c r="B4" s="138" t="s">
        <v>78</v>
      </c>
      <c r="C4" s="259" t="s">
        <v>79</v>
      </c>
      <c r="D4" s="260"/>
      <c r="E4" s="260"/>
      <c r="F4" s="260"/>
      <c r="G4" s="261"/>
      <c r="AG4" t="s">
        <v>252</v>
      </c>
    </row>
    <row r="5" spans="1:60" x14ac:dyDescent="0.25">
      <c r="D5" s="10"/>
    </row>
    <row r="6" spans="1:60" ht="37.5" x14ac:dyDescent="0.25">
      <c r="A6" s="140" t="s">
        <v>253</v>
      </c>
      <c r="B6" s="142" t="s">
        <v>254</v>
      </c>
      <c r="C6" s="142" t="s">
        <v>255</v>
      </c>
      <c r="D6" s="141" t="s">
        <v>256</v>
      </c>
      <c r="E6" s="140" t="s">
        <v>257</v>
      </c>
      <c r="F6" s="139" t="s">
        <v>258</v>
      </c>
      <c r="G6" s="140" t="s">
        <v>30</v>
      </c>
      <c r="H6" s="143" t="s">
        <v>31</v>
      </c>
      <c r="I6" s="143" t="s">
        <v>259</v>
      </c>
      <c r="J6" s="143" t="s">
        <v>32</v>
      </c>
      <c r="K6" s="143" t="s">
        <v>260</v>
      </c>
      <c r="L6" s="143" t="s">
        <v>261</v>
      </c>
      <c r="M6" s="143" t="s">
        <v>262</v>
      </c>
      <c r="N6" s="143" t="s">
        <v>263</v>
      </c>
      <c r="O6" s="143" t="s">
        <v>264</v>
      </c>
      <c r="P6" s="143" t="s">
        <v>265</v>
      </c>
      <c r="Q6" s="143" t="s">
        <v>266</v>
      </c>
      <c r="R6" s="143" t="s">
        <v>267</v>
      </c>
      <c r="S6" s="143" t="s">
        <v>268</v>
      </c>
      <c r="T6" s="143" t="s">
        <v>269</v>
      </c>
      <c r="U6" s="143" t="s">
        <v>270</v>
      </c>
      <c r="V6" s="143" t="s">
        <v>271</v>
      </c>
      <c r="W6" s="143" t="s">
        <v>272</v>
      </c>
      <c r="X6" s="143" t="s">
        <v>273</v>
      </c>
      <c r="Y6" s="143" t="s">
        <v>274</v>
      </c>
    </row>
    <row r="7" spans="1:60" hidden="1" x14ac:dyDescent="0.25">
      <c r="A7" s="3"/>
      <c r="B7" s="4"/>
      <c r="C7" s="4"/>
      <c r="D7" s="6"/>
      <c r="E7" s="145"/>
      <c r="F7" s="146"/>
      <c r="G7" s="146"/>
      <c r="H7" s="146"/>
      <c r="I7" s="146"/>
      <c r="J7" s="146"/>
      <c r="K7" s="146"/>
      <c r="L7" s="146"/>
      <c r="M7" s="146"/>
      <c r="N7" s="145"/>
      <c r="O7" s="145"/>
      <c r="P7" s="145"/>
      <c r="Q7" s="145"/>
      <c r="R7" s="146"/>
      <c r="S7" s="146"/>
      <c r="T7" s="146"/>
      <c r="U7" s="146"/>
      <c r="V7" s="146"/>
      <c r="W7" s="146"/>
      <c r="X7" s="146"/>
      <c r="Y7" s="146"/>
    </row>
    <row r="8" spans="1:60" ht="13" x14ac:dyDescent="0.25">
      <c r="A8" s="159" t="s">
        <v>200</v>
      </c>
      <c r="B8" s="160" t="s">
        <v>166</v>
      </c>
      <c r="C8" s="180" t="s">
        <v>167</v>
      </c>
      <c r="D8" s="161"/>
      <c r="E8" s="162"/>
      <c r="F8" s="163"/>
      <c r="G8" s="163">
        <f>SUMIF(AG9:AG55,"&lt;&gt;NOR",G9:G55)</f>
        <v>0</v>
      </c>
      <c r="H8" s="163"/>
      <c r="I8" s="163">
        <f>SUM(I9:I55)</f>
        <v>0</v>
      </c>
      <c r="J8" s="163"/>
      <c r="K8" s="164">
        <f>SUM(K9:K55)</f>
        <v>0</v>
      </c>
      <c r="L8" s="158"/>
      <c r="M8" s="158">
        <f>SUM(M9:M55)</f>
        <v>0</v>
      </c>
      <c r="N8" s="157"/>
      <c r="O8" s="157">
        <f>SUM(O9:O55)</f>
        <v>0</v>
      </c>
      <c r="P8" s="157"/>
      <c r="Q8" s="157">
        <f>SUM(Q9:Q55)</f>
        <v>0</v>
      </c>
      <c r="R8" s="158"/>
      <c r="S8" s="158"/>
      <c r="T8" s="158"/>
      <c r="U8" s="158"/>
      <c r="V8" s="158">
        <f>SUM(V9:V55)</f>
        <v>0</v>
      </c>
      <c r="W8" s="158"/>
      <c r="X8" s="158"/>
      <c r="Y8" s="158"/>
      <c r="AG8" t="s">
        <v>275</v>
      </c>
    </row>
    <row r="9" spans="1:60" outlineLevel="1" x14ac:dyDescent="0.25">
      <c r="A9" s="173">
        <v>1</v>
      </c>
      <c r="B9" s="174" t="s">
        <v>2250</v>
      </c>
      <c r="C9" s="183" t="s">
        <v>2251</v>
      </c>
      <c r="D9" s="175" t="s">
        <v>2047</v>
      </c>
      <c r="E9" s="176">
        <v>1</v>
      </c>
      <c r="F9" s="177">
        <f>H9+J9</f>
        <v>0</v>
      </c>
      <c r="G9" s="177">
        <f>ROUND(E9*F9,2)</f>
        <v>0</v>
      </c>
      <c r="H9" s="178"/>
      <c r="I9" s="177">
        <f>ROUND(E9*H9,2)</f>
        <v>0</v>
      </c>
      <c r="J9" s="178"/>
      <c r="K9" s="179">
        <f>ROUND(E9*J9,2)</f>
        <v>0</v>
      </c>
      <c r="L9" s="154">
        <v>21</v>
      </c>
      <c r="M9" s="154">
        <f>G9*(1+L9/100)</f>
        <v>0</v>
      </c>
      <c r="N9" s="153">
        <v>0</v>
      </c>
      <c r="O9" s="153">
        <f>ROUND(E9*N9,2)</f>
        <v>0</v>
      </c>
      <c r="P9" s="153">
        <v>0</v>
      </c>
      <c r="Q9" s="153">
        <f>ROUND(E9*P9,2)</f>
        <v>0</v>
      </c>
      <c r="R9" s="154"/>
      <c r="S9" s="154" t="s">
        <v>279</v>
      </c>
      <c r="T9" s="154" t="s">
        <v>280</v>
      </c>
      <c r="U9" s="154">
        <v>0</v>
      </c>
      <c r="V9" s="154">
        <f>ROUND(E9*U9,2)</f>
        <v>0</v>
      </c>
      <c r="W9" s="154"/>
      <c r="X9" s="154" t="s">
        <v>281</v>
      </c>
      <c r="Y9" s="154" t="s">
        <v>282</v>
      </c>
      <c r="Z9" s="144"/>
      <c r="AA9" s="144"/>
      <c r="AB9" s="144"/>
      <c r="AC9" s="144"/>
      <c r="AD9" s="144"/>
      <c r="AE9" s="144"/>
      <c r="AF9" s="144"/>
      <c r="AG9" s="144" t="s">
        <v>283</v>
      </c>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row>
    <row r="10" spans="1:60" outlineLevel="1" x14ac:dyDescent="0.25">
      <c r="A10" s="166">
        <v>2</v>
      </c>
      <c r="B10" s="167" t="s">
        <v>2252</v>
      </c>
      <c r="C10" s="181" t="s">
        <v>2253</v>
      </c>
      <c r="D10" s="168" t="s">
        <v>355</v>
      </c>
      <c r="E10" s="169">
        <v>3</v>
      </c>
      <c r="F10" s="170">
        <f>H10+J10</f>
        <v>0</v>
      </c>
      <c r="G10" s="170">
        <f>ROUND(E10*F10,2)</f>
        <v>0</v>
      </c>
      <c r="H10" s="171"/>
      <c r="I10" s="170">
        <f>ROUND(E10*H10,2)</f>
        <v>0</v>
      </c>
      <c r="J10" s="171"/>
      <c r="K10" s="172">
        <f>ROUND(E10*J10,2)</f>
        <v>0</v>
      </c>
      <c r="L10" s="154">
        <v>21</v>
      </c>
      <c r="M10" s="154">
        <f>G10*(1+L10/100)</f>
        <v>0</v>
      </c>
      <c r="N10" s="153">
        <v>0</v>
      </c>
      <c r="O10" s="153">
        <f>ROUND(E10*N10,2)</f>
        <v>0</v>
      </c>
      <c r="P10" s="153">
        <v>0</v>
      </c>
      <c r="Q10" s="153">
        <f>ROUND(E10*P10,2)</f>
        <v>0</v>
      </c>
      <c r="R10" s="154"/>
      <c r="S10" s="154" t="s">
        <v>279</v>
      </c>
      <c r="T10" s="154" t="s">
        <v>280</v>
      </c>
      <c r="U10" s="154">
        <v>0</v>
      </c>
      <c r="V10" s="154">
        <f>ROUND(E10*U10,2)</f>
        <v>0</v>
      </c>
      <c r="W10" s="154"/>
      <c r="X10" s="154" t="s">
        <v>281</v>
      </c>
      <c r="Y10" s="154" t="s">
        <v>282</v>
      </c>
      <c r="Z10" s="144"/>
      <c r="AA10" s="144"/>
      <c r="AB10" s="144"/>
      <c r="AC10" s="144"/>
      <c r="AD10" s="144"/>
      <c r="AE10" s="144"/>
      <c r="AF10" s="144"/>
      <c r="AG10" s="144" t="s">
        <v>283</v>
      </c>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row>
    <row r="11" spans="1:60" outlineLevel="2" x14ac:dyDescent="0.25">
      <c r="A11" s="151"/>
      <c r="B11" s="152"/>
      <c r="C11" s="182" t="s">
        <v>2254</v>
      </c>
      <c r="D11" s="155"/>
      <c r="E11" s="156">
        <v>3</v>
      </c>
      <c r="F11" s="154"/>
      <c r="G11" s="154"/>
      <c r="H11" s="154"/>
      <c r="I11" s="154"/>
      <c r="J11" s="154"/>
      <c r="K11" s="154"/>
      <c r="L11" s="154"/>
      <c r="M11" s="154"/>
      <c r="N11" s="153"/>
      <c r="O11" s="153"/>
      <c r="P11" s="153"/>
      <c r="Q11" s="153"/>
      <c r="R11" s="154"/>
      <c r="S11" s="154"/>
      <c r="T11" s="154"/>
      <c r="U11" s="154"/>
      <c r="V11" s="154"/>
      <c r="W11" s="154"/>
      <c r="X11" s="154"/>
      <c r="Y11" s="154"/>
      <c r="Z11" s="144"/>
      <c r="AA11" s="144"/>
      <c r="AB11" s="144"/>
      <c r="AC11" s="144"/>
      <c r="AD11" s="144"/>
      <c r="AE11" s="144"/>
      <c r="AF11" s="144"/>
      <c r="AG11" s="144" t="s">
        <v>285</v>
      </c>
      <c r="AH11" s="144">
        <v>0</v>
      </c>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row>
    <row r="12" spans="1:60" outlineLevel="1" x14ac:dyDescent="0.25">
      <c r="A12" s="166">
        <v>3</v>
      </c>
      <c r="B12" s="167" t="s">
        <v>2048</v>
      </c>
      <c r="C12" s="181" t="s">
        <v>2049</v>
      </c>
      <c r="D12" s="168" t="s">
        <v>355</v>
      </c>
      <c r="E12" s="169">
        <v>5</v>
      </c>
      <c r="F12" s="170">
        <f>H12+J12</f>
        <v>0</v>
      </c>
      <c r="G12" s="170">
        <f>ROUND(E12*F12,2)</f>
        <v>0</v>
      </c>
      <c r="H12" s="171"/>
      <c r="I12" s="170">
        <f>ROUND(E12*H12,2)</f>
        <v>0</v>
      </c>
      <c r="J12" s="171"/>
      <c r="K12" s="172">
        <f>ROUND(E12*J12,2)</f>
        <v>0</v>
      </c>
      <c r="L12" s="154">
        <v>21</v>
      </c>
      <c r="M12" s="154">
        <f>G12*(1+L12/100)</f>
        <v>0</v>
      </c>
      <c r="N12" s="153">
        <v>0</v>
      </c>
      <c r="O12" s="153">
        <f>ROUND(E12*N12,2)</f>
        <v>0</v>
      </c>
      <c r="P12" s="153">
        <v>0</v>
      </c>
      <c r="Q12" s="153">
        <f>ROUND(E12*P12,2)</f>
        <v>0</v>
      </c>
      <c r="R12" s="154"/>
      <c r="S12" s="154" t="s">
        <v>279</v>
      </c>
      <c r="T12" s="154" t="s">
        <v>280</v>
      </c>
      <c r="U12" s="154">
        <v>0</v>
      </c>
      <c r="V12" s="154">
        <f>ROUND(E12*U12,2)</f>
        <v>0</v>
      </c>
      <c r="W12" s="154"/>
      <c r="X12" s="154" t="s">
        <v>281</v>
      </c>
      <c r="Y12" s="154" t="s">
        <v>282</v>
      </c>
      <c r="Z12" s="144"/>
      <c r="AA12" s="144"/>
      <c r="AB12" s="144"/>
      <c r="AC12" s="144"/>
      <c r="AD12" s="144"/>
      <c r="AE12" s="144"/>
      <c r="AF12" s="144"/>
      <c r="AG12" s="144" t="s">
        <v>283</v>
      </c>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row>
    <row r="13" spans="1:60" outlineLevel="2" x14ac:dyDescent="0.25">
      <c r="A13" s="151"/>
      <c r="B13" s="152"/>
      <c r="C13" s="182" t="s">
        <v>2255</v>
      </c>
      <c r="D13" s="155"/>
      <c r="E13" s="156">
        <v>5</v>
      </c>
      <c r="F13" s="154"/>
      <c r="G13" s="154"/>
      <c r="H13" s="154"/>
      <c r="I13" s="154"/>
      <c r="J13" s="154"/>
      <c r="K13" s="154"/>
      <c r="L13" s="154"/>
      <c r="M13" s="154"/>
      <c r="N13" s="153"/>
      <c r="O13" s="153"/>
      <c r="P13" s="153"/>
      <c r="Q13" s="153"/>
      <c r="R13" s="154"/>
      <c r="S13" s="154"/>
      <c r="T13" s="154"/>
      <c r="U13" s="154"/>
      <c r="V13" s="154"/>
      <c r="W13" s="154"/>
      <c r="X13" s="154"/>
      <c r="Y13" s="154"/>
      <c r="Z13" s="144"/>
      <c r="AA13" s="144"/>
      <c r="AB13" s="144"/>
      <c r="AC13" s="144"/>
      <c r="AD13" s="144"/>
      <c r="AE13" s="144"/>
      <c r="AF13" s="144"/>
      <c r="AG13" s="144" t="s">
        <v>285</v>
      </c>
      <c r="AH13" s="144">
        <v>0</v>
      </c>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row>
    <row r="14" spans="1:60" outlineLevel="1" x14ac:dyDescent="0.25">
      <c r="A14" s="173">
        <v>4</v>
      </c>
      <c r="B14" s="174" t="s">
        <v>2256</v>
      </c>
      <c r="C14" s="183" t="s">
        <v>2257</v>
      </c>
      <c r="D14" s="175" t="s">
        <v>355</v>
      </c>
      <c r="E14" s="176">
        <v>5</v>
      </c>
      <c r="F14" s="177">
        <f t="shared" ref="F14:F19" si="0">H14+J14</f>
        <v>0</v>
      </c>
      <c r="G14" s="177">
        <f t="shared" ref="G14:G19" si="1">ROUND(E14*F14,2)</f>
        <v>0</v>
      </c>
      <c r="H14" s="178"/>
      <c r="I14" s="177">
        <f t="shared" ref="I14:I19" si="2">ROUND(E14*H14,2)</f>
        <v>0</v>
      </c>
      <c r="J14" s="178"/>
      <c r="K14" s="179">
        <f t="shared" ref="K14:K19" si="3">ROUND(E14*J14,2)</f>
        <v>0</v>
      </c>
      <c r="L14" s="154">
        <v>21</v>
      </c>
      <c r="M14" s="154">
        <f t="shared" ref="M14:M19" si="4">G14*(1+L14/100)</f>
        <v>0</v>
      </c>
      <c r="N14" s="153">
        <v>0</v>
      </c>
      <c r="O14" s="153">
        <f t="shared" ref="O14:O19" si="5">ROUND(E14*N14,2)</f>
        <v>0</v>
      </c>
      <c r="P14" s="153">
        <v>0</v>
      </c>
      <c r="Q14" s="153">
        <f t="shared" ref="Q14:Q19" si="6">ROUND(E14*P14,2)</f>
        <v>0</v>
      </c>
      <c r="R14" s="154"/>
      <c r="S14" s="154" t="s">
        <v>279</v>
      </c>
      <c r="T14" s="154" t="s">
        <v>280</v>
      </c>
      <c r="U14" s="154">
        <v>0</v>
      </c>
      <c r="V14" s="154">
        <f t="shared" ref="V14:V19" si="7">ROUND(E14*U14,2)</f>
        <v>0</v>
      </c>
      <c r="W14" s="154"/>
      <c r="X14" s="154" t="s">
        <v>281</v>
      </c>
      <c r="Y14" s="154" t="s">
        <v>282</v>
      </c>
      <c r="Z14" s="144"/>
      <c r="AA14" s="144"/>
      <c r="AB14" s="144"/>
      <c r="AC14" s="144"/>
      <c r="AD14" s="144"/>
      <c r="AE14" s="144"/>
      <c r="AF14" s="144"/>
      <c r="AG14" s="144" t="s">
        <v>283</v>
      </c>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row>
    <row r="15" spans="1:60" outlineLevel="1" x14ac:dyDescent="0.25">
      <c r="A15" s="173">
        <v>5</v>
      </c>
      <c r="B15" s="174" t="s">
        <v>2052</v>
      </c>
      <c r="C15" s="183" t="s">
        <v>2053</v>
      </c>
      <c r="D15" s="175" t="s">
        <v>340</v>
      </c>
      <c r="E15" s="176">
        <v>3</v>
      </c>
      <c r="F15" s="177">
        <f t="shared" si="0"/>
        <v>0</v>
      </c>
      <c r="G15" s="177">
        <f t="shared" si="1"/>
        <v>0</v>
      </c>
      <c r="H15" s="178"/>
      <c r="I15" s="177">
        <f t="shared" si="2"/>
        <v>0</v>
      </c>
      <c r="J15" s="178"/>
      <c r="K15" s="179">
        <f t="shared" si="3"/>
        <v>0</v>
      </c>
      <c r="L15" s="154">
        <v>21</v>
      </c>
      <c r="M15" s="154">
        <f t="shared" si="4"/>
        <v>0</v>
      </c>
      <c r="N15" s="153">
        <v>0</v>
      </c>
      <c r="O15" s="153">
        <f t="shared" si="5"/>
        <v>0</v>
      </c>
      <c r="P15" s="153">
        <v>0</v>
      </c>
      <c r="Q15" s="153">
        <f t="shared" si="6"/>
        <v>0</v>
      </c>
      <c r="R15" s="154"/>
      <c r="S15" s="154" t="s">
        <v>279</v>
      </c>
      <c r="T15" s="154" t="s">
        <v>280</v>
      </c>
      <c r="U15" s="154">
        <v>0</v>
      </c>
      <c r="V15" s="154">
        <f t="shared" si="7"/>
        <v>0</v>
      </c>
      <c r="W15" s="154"/>
      <c r="X15" s="154" t="s">
        <v>281</v>
      </c>
      <c r="Y15" s="154" t="s">
        <v>282</v>
      </c>
      <c r="Z15" s="144"/>
      <c r="AA15" s="144"/>
      <c r="AB15" s="144"/>
      <c r="AC15" s="144"/>
      <c r="AD15" s="144"/>
      <c r="AE15" s="144"/>
      <c r="AF15" s="144"/>
      <c r="AG15" s="144" t="s">
        <v>283</v>
      </c>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row>
    <row r="16" spans="1:60" outlineLevel="1" x14ac:dyDescent="0.25">
      <c r="A16" s="173">
        <v>6</v>
      </c>
      <c r="B16" s="174" t="s">
        <v>2258</v>
      </c>
      <c r="C16" s="183" t="s">
        <v>2259</v>
      </c>
      <c r="D16" s="175" t="s">
        <v>340</v>
      </c>
      <c r="E16" s="176">
        <v>3</v>
      </c>
      <c r="F16" s="177">
        <f t="shared" si="0"/>
        <v>0</v>
      </c>
      <c r="G16" s="177">
        <f t="shared" si="1"/>
        <v>0</v>
      </c>
      <c r="H16" s="178"/>
      <c r="I16" s="177">
        <f t="shared" si="2"/>
        <v>0</v>
      </c>
      <c r="J16" s="178"/>
      <c r="K16" s="179">
        <f t="shared" si="3"/>
        <v>0</v>
      </c>
      <c r="L16" s="154">
        <v>21</v>
      </c>
      <c r="M16" s="154">
        <f t="shared" si="4"/>
        <v>0</v>
      </c>
      <c r="N16" s="153">
        <v>0</v>
      </c>
      <c r="O16" s="153">
        <f t="shared" si="5"/>
        <v>0</v>
      </c>
      <c r="P16" s="153">
        <v>0</v>
      </c>
      <c r="Q16" s="153">
        <f t="shared" si="6"/>
        <v>0</v>
      </c>
      <c r="R16" s="154"/>
      <c r="S16" s="154" t="s">
        <v>279</v>
      </c>
      <c r="T16" s="154" t="s">
        <v>280</v>
      </c>
      <c r="U16" s="154">
        <v>0</v>
      </c>
      <c r="V16" s="154">
        <f t="shared" si="7"/>
        <v>0</v>
      </c>
      <c r="W16" s="154"/>
      <c r="X16" s="154" t="s">
        <v>281</v>
      </c>
      <c r="Y16" s="154" t="s">
        <v>282</v>
      </c>
      <c r="Z16" s="144"/>
      <c r="AA16" s="144"/>
      <c r="AB16" s="144"/>
      <c r="AC16" s="144"/>
      <c r="AD16" s="144"/>
      <c r="AE16" s="144"/>
      <c r="AF16" s="144"/>
      <c r="AG16" s="144" t="s">
        <v>283</v>
      </c>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row>
    <row r="17" spans="1:60" outlineLevel="1" x14ac:dyDescent="0.25">
      <c r="A17" s="173">
        <v>7</v>
      </c>
      <c r="B17" s="174" t="s">
        <v>2260</v>
      </c>
      <c r="C17" s="183" t="s">
        <v>2261</v>
      </c>
      <c r="D17" s="175" t="s">
        <v>2262</v>
      </c>
      <c r="E17" s="176">
        <v>20</v>
      </c>
      <c r="F17" s="177">
        <f t="shared" si="0"/>
        <v>0</v>
      </c>
      <c r="G17" s="177">
        <f t="shared" si="1"/>
        <v>0</v>
      </c>
      <c r="H17" s="178"/>
      <c r="I17" s="177">
        <f t="shared" si="2"/>
        <v>0</v>
      </c>
      <c r="J17" s="178"/>
      <c r="K17" s="179">
        <f t="shared" si="3"/>
        <v>0</v>
      </c>
      <c r="L17" s="154">
        <v>21</v>
      </c>
      <c r="M17" s="154">
        <f t="shared" si="4"/>
        <v>0</v>
      </c>
      <c r="N17" s="153">
        <v>0</v>
      </c>
      <c r="O17" s="153">
        <f t="shared" si="5"/>
        <v>0</v>
      </c>
      <c r="P17" s="153">
        <v>0</v>
      </c>
      <c r="Q17" s="153">
        <f t="shared" si="6"/>
        <v>0</v>
      </c>
      <c r="R17" s="154"/>
      <c r="S17" s="154" t="s">
        <v>279</v>
      </c>
      <c r="T17" s="154" t="s">
        <v>280</v>
      </c>
      <c r="U17" s="154">
        <v>0</v>
      </c>
      <c r="V17" s="154">
        <f t="shared" si="7"/>
        <v>0</v>
      </c>
      <c r="W17" s="154"/>
      <c r="X17" s="154" t="s">
        <v>281</v>
      </c>
      <c r="Y17" s="154" t="s">
        <v>282</v>
      </c>
      <c r="Z17" s="144"/>
      <c r="AA17" s="144"/>
      <c r="AB17" s="144"/>
      <c r="AC17" s="144"/>
      <c r="AD17" s="144"/>
      <c r="AE17" s="144"/>
      <c r="AF17" s="144"/>
      <c r="AG17" s="144" t="s">
        <v>283</v>
      </c>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row>
    <row r="18" spans="1:60" outlineLevel="1" x14ac:dyDescent="0.25">
      <c r="A18" s="173">
        <v>8</v>
      </c>
      <c r="B18" s="174" t="s">
        <v>2263</v>
      </c>
      <c r="C18" s="183" t="s">
        <v>2264</v>
      </c>
      <c r="D18" s="175" t="s">
        <v>340</v>
      </c>
      <c r="E18" s="176">
        <v>5</v>
      </c>
      <c r="F18" s="177">
        <f t="shared" si="0"/>
        <v>0</v>
      </c>
      <c r="G18" s="177">
        <f t="shared" si="1"/>
        <v>0</v>
      </c>
      <c r="H18" s="178"/>
      <c r="I18" s="177">
        <f t="shared" si="2"/>
        <v>0</v>
      </c>
      <c r="J18" s="178"/>
      <c r="K18" s="179">
        <f t="shared" si="3"/>
        <v>0</v>
      </c>
      <c r="L18" s="154">
        <v>21</v>
      </c>
      <c r="M18" s="154">
        <f t="shared" si="4"/>
        <v>0</v>
      </c>
      <c r="N18" s="153">
        <v>0</v>
      </c>
      <c r="O18" s="153">
        <f t="shared" si="5"/>
        <v>0</v>
      </c>
      <c r="P18" s="153">
        <v>0</v>
      </c>
      <c r="Q18" s="153">
        <f t="shared" si="6"/>
        <v>0</v>
      </c>
      <c r="R18" s="154"/>
      <c r="S18" s="154" t="s">
        <v>279</v>
      </c>
      <c r="T18" s="154" t="s">
        <v>280</v>
      </c>
      <c r="U18" s="154">
        <v>0</v>
      </c>
      <c r="V18" s="154">
        <f t="shared" si="7"/>
        <v>0</v>
      </c>
      <c r="W18" s="154"/>
      <c r="X18" s="154" t="s">
        <v>281</v>
      </c>
      <c r="Y18" s="154" t="s">
        <v>282</v>
      </c>
      <c r="Z18" s="144"/>
      <c r="AA18" s="144"/>
      <c r="AB18" s="144"/>
      <c r="AC18" s="144"/>
      <c r="AD18" s="144"/>
      <c r="AE18" s="144"/>
      <c r="AF18" s="144"/>
      <c r="AG18" s="144" t="s">
        <v>283</v>
      </c>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row>
    <row r="19" spans="1:60" outlineLevel="1" x14ac:dyDescent="0.25">
      <c r="A19" s="166">
        <v>9</v>
      </c>
      <c r="B19" s="167" t="s">
        <v>2265</v>
      </c>
      <c r="C19" s="181" t="s">
        <v>2266</v>
      </c>
      <c r="D19" s="168" t="s">
        <v>278</v>
      </c>
      <c r="E19" s="169">
        <v>4.5750000000000002</v>
      </c>
      <c r="F19" s="170">
        <f t="shared" si="0"/>
        <v>0</v>
      </c>
      <c r="G19" s="170">
        <f t="shared" si="1"/>
        <v>0</v>
      </c>
      <c r="H19" s="171"/>
      <c r="I19" s="170">
        <f t="shared" si="2"/>
        <v>0</v>
      </c>
      <c r="J19" s="171"/>
      <c r="K19" s="172">
        <f t="shared" si="3"/>
        <v>0</v>
      </c>
      <c r="L19" s="154">
        <v>21</v>
      </c>
      <c r="M19" s="154">
        <f t="shared" si="4"/>
        <v>0</v>
      </c>
      <c r="N19" s="153">
        <v>0</v>
      </c>
      <c r="O19" s="153">
        <f t="shared" si="5"/>
        <v>0</v>
      </c>
      <c r="P19" s="153">
        <v>0</v>
      </c>
      <c r="Q19" s="153">
        <f t="shared" si="6"/>
        <v>0</v>
      </c>
      <c r="R19" s="154"/>
      <c r="S19" s="154" t="s">
        <v>279</v>
      </c>
      <c r="T19" s="154" t="s">
        <v>280</v>
      </c>
      <c r="U19" s="154">
        <v>0</v>
      </c>
      <c r="V19" s="154">
        <f t="shared" si="7"/>
        <v>0</v>
      </c>
      <c r="W19" s="154"/>
      <c r="X19" s="154" t="s">
        <v>281</v>
      </c>
      <c r="Y19" s="154" t="s">
        <v>282</v>
      </c>
      <c r="Z19" s="144"/>
      <c r="AA19" s="144"/>
      <c r="AB19" s="144"/>
      <c r="AC19" s="144"/>
      <c r="AD19" s="144"/>
      <c r="AE19" s="144"/>
      <c r="AF19" s="144"/>
      <c r="AG19" s="144" t="s">
        <v>283</v>
      </c>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row>
    <row r="20" spans="1:60" outlineLevel="2" x14ac:dyDescent="0.25">
      <c r="A20" s="151"/>
      <c r="B20" s="152"/>
      <c r="C20" s="182" t="s">
        <v>2267</v>
      </c>
      <c r="D20" s="155"/>
      <c r="E20" s="156">
        <v>4.58</v>
      </c>
      <c r="F20" s="154"/>
      <c r="G20" s="154"/>
      <c r="H20" s="154"/>
      <c r="I20" s="154"/>
      <c r="J20" s="154"/>
      <c r="K20" s="154"/>
      <c r="L20" s="154"/>
      <c r="M20" s="154"/>
      <c r="N20" s="153"/>
      <c r="O20" s="153"/>
      <c r="P20" s="153"/>
      <c r="Q20" s="153"/>
      <c r="R20" s="154"/>
      <c r="S20" s="154"/>
      <c r="T20" s="154"/>
      <c r="U20" s="154"/>
      <c r="V20" s="154"/>
      <c r="W20" s="154"/>
      <c r="X20" s="154"/>
      <c r="Y20" s="154"/>
      <c r="Z20" s="144"/>
      <c r="AA20" s="144"/>
      <c r="AB20" s="144"/>
      <c r="AC20" s="144"/>
      <c r="AD20" s="144"/>
      <c r="AE20" s="144"/>
      <c r="AF20" s="144"/>
      <c r="AG20" s="144" t="s">
        <v>285</v>
      </c>
      <c r="AH20" s="144">
        <v>0</v>
      </c>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row>
    <row r="21" spans="1:60" ht="20" outlineLevel="1" x14ac:dyDescent="0.25">
      <c r="A21" s="166">
        <v>10</v>
      </c>
      <c r="B21" s="167" t="s">
        <v>2268</v>
      </c>
      <c r="C21" s="181" t="s">
        <v>2269</v>
      </c>
      <c r="D21" s="168" t="s">
        <v>278</v>
      </c>
      <c r="E21" s="169">
        <v>41.712000000000003</v>
      </c>
      <c r="F21" s="170">
        <f>H21+J21</f>
        <v>0</v>
      </c>
      <c r="G21" s="170">
        <f>ROUND(E21*F21,2)</f>
        <v>0</v>
      </c>
      <c r="H21" s="171"/>
      <c r="I21" s="170">
        <f>ROUND(E21*H21,2)</f>
        <v>0</v>
      </c>
      <c r="J21" s="171"/>
      <c r="K21" s="172">
        <f>ROUND(E21*J21,2)</f>
        <v>0</v>
      </c>
      <c r="L21" s="154">
        <v>21</v>
      </c>
      <c r="M21" s="154">
        <f>G21*(1+L21/100)</f>
        <v>0</v>
      </c>
      <c r="N21" s="153">
        <v>0</v>
      </c>
      <c r="O21" s="153">
        <f>ROUND(E21*N21,2)</f>
        <v>0</v>
      </c>
      <c r="P21" s="153">
        <v>0</v>
      </c>
      <c r="Q21" s="153">
        <f>ROUND(E21*P21,2)</f>
        <v>0</v>
      </c>
      <c r="R21" s="154"/>
      <c r="S21" s="154" t="s">
        <v>279</v>
      </c>
      <c r="T21" s="154" t="s">
        <v>280</v>
      </c>
      <c r="U21" s="154">
        <v>0</v>
      </c>
      <c r="V21" s="154">
        <f>ROUND(E21*U21,2)</f>
        <v>0</v>
      </c>
      <c r="W21" s="154"/>
      <c r="X21" s="154" t="s">
        <v>281</v>
      </c>
      <c r="Y21" s="154" t="s">
        <v>282</v>
      </c>
      <c r="Z21" s="144"/>
      <c r="AA21" s="144"/>
      <c r="AB21" s="144"/>
      <c r="AC21" s="144"/>
      <c r="AD21" s="144"/>
      <c r="AE21" s="144"/>
      <c r="AF21" s="144"/>
      <c r="AG21" s="144" t="s">
        <v>283</v>
      </c>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row>
    <row r="22" spans="1:60" outlineLevel="2" x14ac:dyDescent="0.25">
      <c r="A22" s="151"/>
      <c r="B22" s="152"/>
      <c r="C22" s="182" t="s">
        <v>2270</v>
      </c>
      <c r="D22" s="155"/>
      <c r="E22" s="156">
        <v>22.5</v>
      </c>
      <c r="F22" s="154"/>
      <c r="G22" s="154"/>
      <c r="H22" s="154"/>
      <c r="I22" s="154"/>
      <c r="J22" s="154"/>
      <c r="K22" s="154"/>
      <c r="L22" s="154"/>
      <c r="M22" s="154"/>
      <c r="N22" s="153"/>
      <c r="O22" s="153"/>
      <c r="P22" s="153"/>
      <c r="Q22" s="153"/>
      <c r="R22" s="154"/>
      <c r="S22" s="154"/>
      <c r="T22" s="154"/>
      <c r="U22" s="154"/>
      <c r="V22" s="154"/>
      <c r="W22" s="154"/>
      <c r="X22" s="154"/>
      <c r="Y22" s="154"/>
      <c r="Z22" s="144"/>
      <c r="AA22" s="144"/>
      <c r="AB22" s="144"/>
      <c r="AC22" s="144"/>
      <c r="AD22" s="144"/>
      <c r="AE22" s="144"/>
      <c r="AF22" s="144"/>
      <c r="AG22" s="144" t="s">
        <v>285</v>
      </c>
      <c r="AH22" s="144">
        <v>0</v>
      </c>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row>
    <row r="23" spans="1:60" outlineLevel="3" x14ac:dyDescent="0.25">
      <c r="A23" s="151"/>
      <c r="B23" s="152"/>
      <c r="C23" s="182" t="s">
        <v>2271</v>
      </c>
      <c r="D23" s="155"/>
      <c r="E23" s="156">
        <v>6</v>
      </c>
      <c r="F23" s="154"/>
      <c r="G23" s="154"/>
      <c r="H23" s="154"/>
      <c r="I23" s="154"/>
      <c r="J23" s="154"/>
      <c r="K23" s="154"/>
      <c r="L23" s="154"/>
      <c r="M23" s="154"/>
      <c r="N23" s="153"/>
      <c r="O23" s="153"/>
      <c r="P23" s="153"/>
      <c r="Q23" s="153"/>
      <c r="R23" s="154"/>
      <c r="S23" s="154"/>
      <c r="T23" s="154"/>
      <c r="U23" s="154"/>
      <c r="V23" s="154"/>
      <c r="W23" s="154"/>
      <c r="X23" s="154"/>
      <c r="Y23" s="154"/>
      <c r="Z23" s="144"/>
      <c r="AA23" s="144"/>
      <c r="AB23" s="144"/>
      <c r="AC23" s="144"/>
      <c r="AD23" s="144"/>
      <c r="AE23" s="144"/>
      <c r="AF23" s="144"/>
      <c r="AG23" s="144" t="s">
        <v>285</v>
      </c>
      <c r="AH23" s="144">
        <v>0</v>
      </c>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row>
    <row r="24" spans="1:60" outlineLevel="3" x14ac:dyDescent="0.25">
      <c r="A24" s="151"/>
      <c r="B24" s="152"/>
      <c r="C24" s="182" t="s">
        <v>2272</v>
      </c>
      <c r="D24" s="155"/>
      <c r="E24" s="156">
        <v>7.45</v>
      </c>
      <c r="F24" s="154"/>
      <c r="G24" s="154"/>
      <c r="H24" s="154"/>
      <c r="I24" s="154"/>
      <c r="J24" s="154"/>
      <c r="K24" s="154"/>
      <c r="L24" s="154"/>
      <c r="M24" s="154"/>
      <c r="N24" s="153"/>
      <c r="O24" s="153"/>
      <c r="P24" s="153"/>
      <c r="Q24" s="153"/>
      <c r="R24" s="154"/>
      <c r="S24" s="154"/>
      <c r="T24" s="154"/>
      <c r="U24" s="154"/>
      <c r="V24" s="154"/>
      <c r="W24" s="154"/>
      <c r="X24" s="154"/>
      <c r="Y24" s="154"/>
      <c r="Z24" s="144"/>
      <c r="AA24" s="144"/>
      <c r="AB24" s="144"/>
      <c r="AC24" s="144"/>
      <c r="AD24" s="144"/>
      <c r="AE24" s="144"/>
      <c r="AF24" s="144"/>
      <c r="AG24" s="144" t="s">
        <v>285</v>
      </c>
      <c r="AH24" s="144">
        <v>0</v>
      </c>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row>
    <row r="25" spans="1:60" outlineLevel="3" x14ac:dyDescent="0.25">
      <c r="A25" s="151"/>
      <c r="B25" s="152"/>
      <c r="C25" s="182" t="s">
        <v>2273</v>
      </c>
      <c r="D25" s="155"/>
      <c r="E25" s="156">
        <v>5.76</v>
      </c>
      <c r="F25" s="154"/>
      <c r="G25" s="154"/>
      <c r="H25" s="154"/>
      <c r="I25" s="154"/>
      <c r="J25" s="154"/>
      <c r="K25" s="154"/>
      <c r="L25" s="154"/>
      <c r="M25" s="154"/>
      <c r="N25" s="153"/>
      <c r="O25" s="153"/>
      <c r="P25" s="153"/>
      <c r="Q25" s="153"/>
      <c r="R25" s="154"/>
      <c r="S25" s="154"/>
      <c r="T25" s="154"/>
      <c r="U25" s="154"/>
      <c r="V25" s="154"/>
      <c r="W25" s="154"/>
      <c r="X25" s="154"/>
      <c r="Y25" s="154"/>
      <c r="Z25" s="144"/>
      <c r="AA25" s="144"/>
      <c r="AB25" s="144"/>
      <c r="AC25" s="144"/>
      <c r="AD25" s="144"/>
      <c r="AE25" s="144"/>
      <c r="AF25" s="144"/>
      <c r="AG25" s="144" t="s">
        <v>285</v>
      </c>
      <c r="AH25" s="144">
        <v>0</v>
      </c>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row>
    <row r="26" spans="1:60" outlineLevel="1" x14ac:dyDescent="0.25">
      <c r="A26" s="173">
        <v>11</v>
      </c>
      <c r="B26" s="174" t="s">
        <v>2274</v>
      </c>
      <c r="C26" s="183" t="s">
        <v>2275</v>
      </c>
      <c r="D26" s="175" t="s">
        <v>278</v>
      </c>
      <c r="E26" s="176">
        <v>41.71</v>
      </c>
      <c r="F26" s="177">
        <f>H26+J26</f>
        <v>0</v>
      </c>
      <c r="G26" s="177">
        <f>ROUND(E26*F26,2)</f>
        <v>0</v>
      </c>
      <c r="H26" s="178"/>
      <c r="I26" s="177">
        <f>ROUND(E26*H26,2)</f>
        <v>0</v>
      </c>
      <c r="J26" s="178"/>
      <c r="K26" s="179">
        <f>ROUND(E26*J26,2)</f>
        <v>0</v>
      </c>
      <c r="L26" s="154">
        <v>21</v>
      </c>
      <c r="M26" s="154">
        <f>G26*(1+L26/100)</f>
        <v>0</v>
      </c>
      <c r="N26" s="153">
        <v>0</v>
      </c>
      <c r="O26" s="153">
        <f>ROUND(E26*N26,2)</f>
        <v>0</v>
      </c>
      <c r="P26" s="153">
        <v>0</v>
      </c>
      <c r="Q26" s="153">
        <f>ROUND(E26*P26,2)</f>
        <v>0</v>
      </c>
      <c r="R26" s="154"/>
      <c r="S26" s="154" t="s">
        <v>279</v>
      </c>
      <c r="T26" s="154" t="s">
        <v>280</v>
      </c>
      <c r="U26" s="154">
        <v>0</v>
      </c>
      <c r="V26" s="154">
        <f>ROUND(E26*U26,2)</f>
        <v>0</v>
      </c>
      <c r="W26" s="154"/>
      <c r="X26" s="154" t="s">
        <v>281</v>
      </c>
      <c r="Y26" s="154" t="s">
        <v>282</v>
      </c>
      <c r="Z26" s="144"/>
      <c r="AA26" s="144"/>
      <c r="AB26" s="144"/>
      <c r="AC26" s="144"/>
      <c r="AD26" s="144"/>
      <c r="AE26" s="144"/>
      <c r="AF26" s="144"/>
      <c r="AG26" s="144" t="s">
        <v>283</v>
      </c>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row>
    <row r="27" spans="1:60" ht="20" outlineLevel="1" x14ac:dyDescent="0.25">
      <c r="A27" s="166">
        <v>12</v>
      </c>
      <c r="B27" s="167" t="s">
        <v>2276</v>
      </c>
      <c r="C27" s="181" t="s">
        <v>2277</v>
      </c>
      <c r="D27" s="168" t="s">
        <v>278</v>
      </c>
      <c r="E27" s="169">
        <v>18.3</v>
      </c>
      <c r="F27" s="170">
        <f>H27+J27</f>
        <v>0</v>
      </c>
      <c r="G27" s="170">
        <f>ROUND(E27*F27,2)</f>
        <v>0</v>
      </c>
      <c r="H27" s="171"/>
      <c r="I27" s="170">
        <f>ROUND(E27*H27,2)</f>
        <v>0</v>
      </c>
      <c r="J27" s="171"/>
      <c r="K27" s="172">
        <f>ROUND(E27*J27,2)</f>
        <v>0</v>
      </c>
      <c r="L27" s="154">
        <v>21</v>
      </c>
      <c r="M27" s="154">
        <f>G27*(1+L27/100)</f>
        <v>0</v>
      </c>
      <c r="N27" s="153">
        <v>0</v>
      </c>
      <c r="O27" s="153">
        <f>ROUND(E27*N27,2)</f>
        <v>0</v>
      </c>
      <c r="P27" s="153">
        <v>0</v>
      </c>
      <c r="Q27" s="153">
        <f>ROUND(E27*P27,2)</f>
        <v>0</v>
      </c>
      <c r="R27" s="154"/>
      <c r="S27" s="154" t="s">
        <v>279</v>
      </c>
      <c r="T27" s="154" t="s">
        <v>280</v>
      </c>
      <c r="U27" s="154">
        <v>0</v>
      </c>
      <c r="V27" s="154">
        <f>ROUND(E27*U27,2)</f>
        <v>0</v>
      </c>
      <c r="W27" s="154"/>
      <c r="X27" s="154" t="s">
        <v>281</v>
      </c>
      <c r="Y27" s="154" t="s">
        <v>282</v>
      </c>
      <c r="Z27" s="144"/>
      <c r="AA27" s="144"/>
      <c r="AB27" s="144"/>
      <c r="AC27" s="144"/>
      <c r="AD27" s="144"/>
      <c r="AE27" s="144"/>
      <c r="AF27" s="144"/>
      <c r="AG27" s="144" t="s">
        <v>283</v>
      </c>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row>
    <row r="28" spans="1:60" outlineLevel="2" x14ac:dyDescent="0.25">
      <c r="A28" s="151"/>
      <c r="B28" s="152"/>
      <c r="C28" s="182" t="s">
        <v>2278</v>
      </c>
      <c r="D28" s="155"/>
      <c r="E28" s="156">
        <v>5.4</v>
      </c>
      <c r="F28" s="154"/>
      <c r="G28" s="154"/>
      <c r="H28" s="154"/>
      <c r="I28" s="154"/>
      <c r="J28" s="154"/>
      <c r="K28" s="154"/>
      <c r="L28" s="154"/>
      <c r="M28" s="154"/>
      <c r="N28" s="153"/>
      <c r="O28" s="153"/>
      <c r="P28" s="153"/>
      <c r="Q28" s="153"/>
      <c r="R28" s="154"/>
      <c r="S28" s="154"/>
      <c r="T28" s="154"/>
      <c r="U28" s="154"/>
      <c r="V28" s="154"/>
      <c r="W28" s="154"/>
      <c r="X28" s="154"/>
      <c r="Y28" s="154"/>
      <c r="Z28" s="144"/>
      <c r="AA28" s="144"/>
      <c r="AB28" s="144"/>
      <c r="AC28" s="144"/>
      <c r="AD28" s="144"/>
      <c r="AE28" s="144"/>
      <c r="AF28" s="144"/>
      <c r="AG28" s="144" t="s">
        <v>285</v>
      </c>
      <c r="AH28" s="144">
        <v>0</v>
      </c>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row>
    <row r="29" spans="1:60" outlineLevel="3" x14ac:dyDescent="0.25">
      <c r="A29" s="151"/>
      <c r="B29" s="152"/>
      <c r="C29" s="182" t="s">
        <v>2279</v>
      </c>
      <c r="D29" s="155"/>
      <c r="E29" s="156">
        <v>12.9</v>
      </c>
      <c r="F29" s="154"/>
      <c r="G29" s="154"/>
      <c r="H29" s="154"/>
      <c r="I29" s="154"/>
      <c r="J29" s="154"/>
      <c r="K29" s="154"/>
      <c r="L29" s="154"/>
      <c r="M29" s="154"/>
      <c r="N29" s="153"/>
      <c r="O29" s="153"/>
      <c r="P29" s="153"/>
      <c r="Q29" s="153"/>
      <c r="R29" s="154"/>
      <c r="S29" s="154"/>
      <c r="T29" s="154"/>
      <c r="U29" s="154"/>
      <c r="V29" s="154"/>
      <c r="W29" s="154"/>
      <c r="X29" s="154"/>
      <c r="Y29" s="154"/>
      <c r="Z29" s="144"/>
      <c r="AA29" s="144"/>
      <c r="AB29" s="144"/>
      <c r="AC29" s="144"/>
      <c r="AD29" s="144"/>
      <c r="AE29" s="144"/>
      <c r="AF29" s="144"/>
      <c r="AG29" s="144" t="s">
        <v>285</v>
      </c>
      <c r="AH29" s="144">
        <v>0</v>
      </c>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row>
    <row r="30" spans="1:60" outlineLevel="1" x14ac:dyDescent="0.25">
      <c r="A30" s="173">
        <v>13</v>
      </c>
      <c r="B30" s="174" t="s">
        <v>2280</v>
      </c>
      <c r="C30" s="183" t="s">
        <v>2281</v>
      </c>
      <c r="D30" s="175" t="s">
        <v>278</v>
      </c>
      <c r="E30" s="176">
        <v>18.3</v>
      </c>
      <c r="F30" s="177">
        <f>H30+J30</f>
        <v>0</v>
      </c>
      <c r="G30" s="177">
        <f>ROUND(E30*F30,2)</f>
        <v>0</v>
      </c>
      <c r="H30" s="178"/>
      <c r="I30" s="177">
        <f>ROUND(E30*H30,2)</f>
        <v>0</v>
      </c>
      <c r="J30" s="178"/>
      <c r="K30" s="179">
        <f>ROUND(E30*J30,2)</f>
        <v>0</v>
      </c>
      <c r="L30" s="154">
        <v>21</v>
      </c>
      <c r="M30" s="154">
        <f>G30*(1+L30/100)</f>
        <v>0</v>
      </c>
      <c r="N30" s="153">
        <v>0</v>
      </c>
      <c r="O30" s="153">
        <f>ROUND(E30*N30,2)</f>
        <v>0</v>
      </c>
      <c r="P30" s="153">
        <v>0</v>
      </c>
      <c r="Q30" s="153">
        <f>ROUND(E30*P30,2)</f>
        <v>0</v>
      </c>
      <c r="R30" s="154"/>
      <c r="S30" s="154" t="s">
        <v>279</v>
      </c>
      <c r="T30" s="154" t="s">
        <v>280</v>
      </c>
      <c r="U30" s="154">
        <v>0</v>
      </c>
      <c r="V30" s="154">
        <f>ROUND(E30*U30,2)</f>
        <v>0</v>
      </c>
      <c r="W30" s="154"/>
      <c r="X30" s="154" t="s">
        <v>281</v>
      </c>
      <c r="Y30" s="154" t="s">
        <v>282</v>
      </c>
      <c r="Z30" s="144"/>
      <c r="AA30" s="144"/>
      <c r="AB30" s="144"/>
      <c r="AC30" s="144"/>
      <c r="AD30" s="144"/>
      <c r="AE30" s="144"/>
      <c r="AF30" s="144"/>
      <c r="AG30" s="144" t="s">
        <v>283</v>
      </c>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row>
    <row r="31" spans="1:60" ht="20" outlineLevel="1" x14ac:dyDescent="0.25">
      <c r="A31" s="166">
        <v>14</v>
      </c>
      <c r="B31" s="167" t="s">
        <v>294</v>
      </c>
      <c r="C31" s="181" t="s">
        <v>2282</v>
      </c>
      <c r="D31" s="168" t="s">
        <v>278</v>
      </c>
      <c r="E31" s="169">
        <v>92.88</v>
      </c>
      <c r="F31" s="170">
        <f>H31+J31</f>
        <v>0</v>
      </c>
      <c r="G31" s="170">
        <f>ROUND(E31*F31,2)</f>
        <v>0</v>
      </c>
      <c r="H31" s="171"/>
      <c r="I31" s="170">
        <f>ROUND(E31*H31,2)</f>
        <v>0</v>
      </c>
      <c r="J31" s="171"/>
      <c r="K31" s="172">
        <f>ROUND(E31*J31,2)</f>
        <v>0</v>
      </c>
      <c r="L31" s="154">
        <v>21</v>
      </c>
      <c r="M31" s="154">
        <f>G31*(1+L31/100)</f>
        <v>0</v>
      </c>
      <c r="N31" s="153">
        <v>0</v>
      </c>
      <c r="O31" s="153">
        <f>ROUND(E31*N31,2)</f>
        <v>0</v>
      </c>
      <c r="P31" s="153">
        <v>0</v>
      </c>
      <c r="Q31" s="153">
        <f>ROUND(E31*P31,2)</f>
        <v>0</v>
      </c>
      <c r="R31" s="154"/>
      <c r="S31" s="154" t="s">
        <v>279</v>
      </c>
      <c r="T31" s="154" t="s">
        <v>280</v>
      </c>
      <c r="U31" s="154">
        <v>0</v>
      </c>
      <c r="V31" s="154">
        <f>ROUND(E31*U31,2)</f>
        <v>0</v>
      </c>
      <c r="W31" s="154"/>
      <c r="X31" s="154" t="s">
        <v>281</v>
      </c>
      <c r="Y31" s="154" t="s">
        <v>282</v>
      </c>
      <c r="Z31" s="144"/>
      <c r="AA31" s="144"/>
      <c r="AB31" s="144"/>
      <c r="AC31" s="144"/>
      <c r="AD31" s="144"/>
      <c r="AE31" s="144"/>
      <c r="AF31" s="144"/>
      <c r="AG31" s="144" t="s">
        <v>283</v>
      </c>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row>
    <row r="32" spans="1:60" outlineLevel="2" x14ac:dyDescent="0.25">
      <c r="A32" s="151"/>
      <c r="B32" s="152"/>
      <c r="C32" s="182" t="s">
        <v>2283</v>
      </c>
      <c r="D32" s="155"/>
      <c r="E32" s="156">
        <v>92.88</v>
      </c>
      <c r="F32" s="154"/>
      <c r="G32" s="154"/>
      <c r="H32" s="154"/>
      <c r="I32" s="154"/>
      <c r="J32" s="154"/>
      <c r="K32" s="154"/>
      <c r="L32" s="154"/>
      <c r="M32" s="154"/>
      <c r="N32" s="153"/>
      <c r="O32" s="153"/>
      <c r="P32" s="153"/>
      <c r="Q32" s="153"/>
      <c r="R32" s="154"/>
      <c r="S32" s="154"/>
      <c r="T32" s="154"/>
      <c r="U32" s="154"/>
      <c r="V32" s="154"/>
      <c r="W32" s="154"/>
      <c r="X32" s="154"/>
      <c r="Y32" s="154"/>
      <c r="Z32" s="144"/>
      <c r="AA32" s="144"/>
      <c r="AB32" s="144"/>
      <c r="AC32" s="144"/>
      <c r="AD32" s="144"/>
      <c r="AE32" s="144"/>
      <c r="AF32" s="144"/>
      <c r="AG32" s="144" t="s">
        <v>285</v>
      </c>
      <c r="AH32" s="144">
        <v>0</v>
      </c>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row>
    <row r="33" spans="1:60" outlineLevel="1" x14ac:dyDescent="0.25">
      <c r="A33" s="173">
        <v>15</v>
      </c>
      <c r="B33" s="174" t="s">
        <v>298</v>
      </c>
      <c r="C33" s="183" t="s">
        <v>299</v>
      </c>
      <c r="D33" s="175" t="s">
        <v>278</v>
      </c>
      <c r="E33" s="176">
        <v>92.88</v>
      </c>
      <c r="F33" s="177">
        <f>H33+J33</f>
        <v>0</v>
      </c>
      <c r="G33" s="177">
        <f>ROUND(E33*F33,2)</f>
        <v>0</v>
      </c>
      <c r="H33" s="178"/>
      <c r="I33" s="177">
        <f>ROUND(E33*H33,2)</f>
        <v>0</v>
      </c>
      <c r="J33" s="178"/>
      <c r="K33" s="179">
        <f>ROUND(E33*J33,2)</f>
        <v>0</v>
      </c>
      <c r="L33" s="154">
        <v>21</v>
      </c>
      <c r="M33" s="154">
        <f>G33*(1+L33/100)</f>
        <v>0</v>
      </c>
      <c r="N33" s="153">
        <v>0</v>
      </c>
      <c r="O33" s="153">
        <f>ROUND(E33*N33,2)</f>
        <v>0</v>
      </c>
      <c r="P33" s="153">
        <v>0</v>
      </c>
      <c r="Q33" s="153">
        <f>ROUND(E33*P33,2)</f>
        <v>0</v>
      </c>
      <c r="R33" s="154"/>
      <c r="S33" s="154" t="s">
        <v>279</v>
      </c>
      <c r="T33" s="154" t="s">
        <v>280</v>
      </c>
      <c r="U33" s="154">
        <v>0</v>
      </c>
      <c r="V33" s="154">
        <f>ROUND(E33*U33,2)</f>
        <v>0</v>
      </c>
      <c r="W33" s="154"/>
      <c r="X33" s="154" t="s">
        <v>281</v>
      </c>
      <c r="Y33" s="154" t="s">
        <v>282</v>
      </c>
      <c r="Z33" s="144"/>
      <c r="AA33" s="144"/>
      <c r="AB33" s="144"/>
      <c r="AC33" s="144"/>
      <c r="AD33" s="144"/>
      <c r="AE33" s="144"/>
      <c r="AF33" s="144"/>
      <c r="AG33" s="144" t="s">
        <v>283</v>
      </c>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row>
    <row r="34" spans="1:60" outlineLevel="1" x14ac:dyDescent="0.25">
      <c r="A34" s="166">
        <v>16</v>
      </c>
      <c r="B34" s="167" t="s">
        <v>2284</v>
      </c>
      <c r="C34" s="181" t="s">
        <v>2285</v>
      </c>
      <c r="D34" s="168" t="s">
        <v>355</v>
      </c>
      <c r="E34" s="169">
        <v>154.80000000000001</v>
      </c>
      <c r="F34" s="170">
        <f>H34+J34</f>
        <v>0</v>
      </c>
      <c r="G34" s="170">
        <f>ROUND(E34*F34,2)</f>
        <v>0</v>
      </c>
      <c r="H34" s="171"/>
      <c r="I34" s="170">
        <f>ROUND(E34*H34,2)</f>
        <v>0</v>
      </c>
      <c r="J34" s="171"/>
      <c r="K34" s="172">
        <f>ROUND(E34*J34,2)</f>
        <v>0</v>
      </c>
      <c r="L34" s="154">
        <v>21</v>
      </c>
      <c r="M34" s="154">
        <f>G34*(1+L34/100)</f>
        <v>0</v>
      </c>
      <c r="N34" s="153">
        <v>0</v>
      </c>
      <c r="O34" s="153">
        <f>ROUND(E34*N34,2)</f>
        <v>0</v>
      </c>
      <c r="P34" s="153">
        <v>0</v>
      </c>
      <c r="Q34" s="153">
        <f>ROUND(E34*P34,2)</f>
        <v>0</v>
      </c>
      <c r="R34" s="154"/>
      <c r="S34" s="154" t="s">
        <v>279</v>
      </c>
      <c r="T34" s="154" t="s">
        <v>280</v>
      </c>
      <c r="U34" s="154">
        <v>0</v>
      </c>
      <c r="V34" s="154">
        <f>ROUND(E34*U34,2)</f>
        <v>0</v>
      </c>
      <c r="W34" s="154"/>
      <c r="X34" s="154" t="s">
        <v>281</v>
      </c>
      <c r="Y34" s="154" t="s">
        <v>282</v>
      </c>
      <c r="Z34" s="144"/>
      <c r="AA34" s="144"/>
      <c r="AB34" s="144"/>
      <c r="AC34" s="144"/>
      <c r="AD34" s="144"/>
      <c r="AE34" s="144"/>
      <c r="AF34" s="144"/>
      <c r="AG34" s="144" t="s">
        <v>283</v>
      </c>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row>
    <row r="35" spans="1:60" outlineLevel="2" x14ac:dyDescent="0.25">
      <c r="A35" s="151"/>
      <c r="B35" s="152"/>
      <c r="C35" s="182" t="s">
        <v>2286</v>
      </c>
      <c r="D35" s="155"/>
      <c r="E35" s="156">
        <v>154.80000000000001</v>
      </c>
      <c r="F35" s="154"/>
      <c r="G35" s="154"/>
      <c r="H35" s="154"/>
      <c r="I35" s="154"/>
      <c r="J35" s="154"/>
      <c r="K35" s="154"/>
      <c r="L35" s="154"/>
      <c r="M35" s="154"/>
      <c r="N35" s="153"/>
      <c r="O35" s="153"/>
      <c r="P35" s="153"/>
      <c r="Q35" s="153"/>
      <c r="R35" s="154"/>
      <c r="S35" s="154"/>
      <c r="T35" s="154"/>
      <c r="U35" s="154"/>
      <c r="V35" s="154"/>
      <c r="W35" s="154"/>
      <c r="X35" s="154"/>
      <c r="Y35" s="154"/>
      <c r="Z35" s="144"/>
      <c r="AA35" s="144"/>
      <c r="AB35" s="144"/>
      <c r="AC35" s="144"/>
      <c r="AD35" s="144"/>
      <c r="AE35" s="144"/>
      <c r="AF35" s="144"/>
      <c r="AG35" s="144" t="s">
        <v>285</v>
      </c>
      <c r="AH35" s="144">
        <v>0</v>
      </c>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row>
    <row r="36" spans="1:60" outlineLevel="1" x14ac:dyDescent="0.25">
      <c r="A36" s="173">
        <v>17</v>
      </c>
      <c r="B36" s="174" t="s">
        <v>2287</v>
      </c>
      <c r="C36" s="183" t="s">
        <v>2288</v>
      </c>
      <c r="D36" s="175" t="s">
        <v>355</v>
      </c>
      <c r="E36" s="176">
        <v>154.80000000000001</v>
      </c>
      <c r="F36" s="177">
        <f>H36+J36</f>
        <v>0</v>
      </c>
      <c r="G36" s="177">
        <f>ROUND(E36*F36,2)</f>
        <v>0</v>
      </c>
      <c r="H36" s="178"/>
      <c r="I36" s="177">
        <f>ROUND(E36*H36,2)</f>
        <v>0</v>
      </c>
      <c r="J36" s="178"/>
      <c r="K36" s="179">
        <f>ROUND(E36*J36,2)</f>
        <v>0</v>
      </c>
      <c r="L36" s="154">
        <v>21</v>
      </c>
      <c r="M36" s="154">
        <f>G36*(1+L36/100)</f>
        <v>0</v>
      </c>
      <c r="N36" s="153">
        <v>0</v>
      </c>
      <c r="O36" s="153">
        <f>ROUND(E36*N36,2)</f>
        <v>0</v>
      </c>
      <c r="P36" s="153">
        <v>0</v>
      </c>
      <c r="Q36" s="153">
        <f>ROUND(E36*P36,2)</f>
        <v>0</v>
      </c>
      <c r="R36" s="154"/>
      <c r="S36" s="154" t="s">
        <v>279</v>
      </c>
      <c r="T36" s="154" t="s">
        <v>280</v>
      </c>
      <c r="U36" s="154">
        <v>0</v>
      </c>
      <c r="V36" s="154">
        <f>ROUND(E36*U36,2)</f>
        <v>0</v>
      </c>
      <c r="W36" s="154"/>
      <c r="X36" s="154" t="s">
        <v>281</v>
      </c>
      <c r="Y36" s="154" t="s">
        <v>282</v>
      </c>
      <c r="Z36" s="144"/>
      <c r="AA36" s="144"/>
      <c r="AB36" s="144"/>
      <c r="AC36" s="144"/>
      <c r="AD36" s="144"/>
      <c r="AE36" s="144"/>
      <c r="AF36" s="144"/>
      <c r="AG36" s="144" t="s">
        <v>283</v>
      </c>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row>
    <row r="37" spans="1:60" outlineLevel="1" x14ac:dyDescent="0.25">
      <c r="A37" s="173">
        <v>18</v>
      </c>
      <c r="B37" s="174" t="s">
        <v>2289</v>
      </c>
      <c r="C37" s="183" t="s">
        <v>2290</v>
      </c>
      <c r="D37" s="175" t="s">
        <v>278</v>
      </c>
      <c r="E37" s="176">
        <v>154.80000000000001</v>
      </c>
      <c r="F37" s="177">
        <f>H37+J37</f>
        <v>0</v>
      </c>
      <c r="G37" s="177">
        <f>ROUND(E37*F37,2)</f>
        <v>0</v>
      </c>
      <c r="H37" s="178"/>
      <c r="I37" s="177">
        <f>ROUND(E37*H37,2)</f>
        <v>0</v>
      </c>
      <c r="J37" s="178"/>
      <c r="K37" s="179">
        <f>ROUND(E37*J37,2)</f>
        <v>0</v>
      </c>
      <c r="L37" s="154">
        <v>21</v>
      </c>
      <c r="M37" s="154">
        <f>G37*(1+L37/100)</f>
        <v>0</v>
      </c>
      <c r="N37" s="153">
        <v>0</v>
      </c>
      <c r="O37" s="153">
        <f>ROUND(E37*N37,2)</f>
        <v>0</v>
      </c>
      <c r="P37" s="153">
        <v>0</v>
      </c>
      <c r="Q37" s="153">
        <f>ROUND(E37*P37,2)</f>
        <v>0</v>
      </c>
      <c r="R37" s="154"/>
      <c r="S37" s="154" t="s">
        <v>279</v>
      </c>
      <c r="T37" s="154" t="s">
        <v>280</v>
      </c>
      <c r="U37" s="154">
        <v>0</v>
      </c>
      <c r="V37" s="154">
        <f>ROUND(E37*U37,2)</f>
        <v>0</v>
      </c>
      <c r="W37" s="154"/>
      <c r="X37" s="154" t="s">
        <v>281</v>
      </c>
      <c r="Y37" s="154" t="s">
        <v>282</v>
      </c>
      <c r="Z37" s="144"/>
      <c r="AA37" s="144"/>
      <c r="AB37" s="144"/>
      <c r="AC37" s="144"/>
      <c r="AD37" s="144"/>
      <c r="AE37" s="144"/>
      <c r="AF37" s="144"/>
      <c r="AG37" s="144" t="s">
        <v>283</v>
      </c>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row>
    <row r="38" spans="1:60" outlineLevel="1" x14ac:dyDescent="0.25">
      <c r="A38" s="166">
        <v>19</v>
      </c>
      <c r="B38" s="167" t="s">
        <v>303</v>
      </c>
      <c r="C38" s="181" t="s">
        <v>304</v>
      </c>
      <c r="D38" s="168" t="s">
        <v>278</v>
      </c>
      <c r="E38" s="169">
        <v>64.69</v>
      </c>
      <c r="F38" s="170">
        <f>H38+J38</f>
        <v>0</v>
      </c>
      <c r="G38" s="170">
        <f>ROUND(E38*F38,2)</f>
        <v>0</v>
      </c>
      <c r="H38" s="171"/>
      <c r="I38" s="170">
        <f>ROUND(E38*H38,2)</f>
        <v>0</v>
      </c>
      <c r="J38" s="171"/>
      <c r="K38" s="172">
        <f>ROUND(E38*J38,2)</f>
        <v>0</v>
      </c>
      <c r="L38" s="154">
        <v>21</v>
      </c>
      <c r="M38" s="154">
        <f>G38*(1+L38/100)</f>
        <v>0</v>
      </c>
      <c r="N38" s="153">
        <v>0</v>
      </c>
      <c r="O38" s="153">
        <f>ROUND(E38*N38,2)</f>
        <v>0</v>
      </c>
      <c r="P38" s="153">
        <v>0</v>
      </c>
      <c r="Q38" s="153">
        <f>ROUND(E38*P38,2)</f>
        <v>0</v>
      </c>
      <c r="R38" s="154"/>
      <c r="S38" s="154" t="s">
        <v>279</v>
      </c>
      <c r="T38" s="154" t="s">
        <v>280</v>
      </c>
      <c r="U38" s="154">
        <v>0</v>
      </c>
      <c r="V38" s="154">
        <f>ROUND(E38*U38,2)</f>
        <v>0</v>
      </c>
      <c r="W38" s="154"/>
      <c r="X38" s="154" t="s">
        <v>281</v>
      </c>
      <c r="Y38" s="154" t="s">
        <v>282</v>
      </c>
      <c r="Z38" s="144"/>
      <c r="AA38" s="144"/>
      <c r="AB38" s="144"/>
      <c r="AC38" s="144"/>
      <c r="AD38" s="144"/>
      <c r="AE38" s="144"/>
      <c r="AF38" s="144"/>
      <c r="AG38" s="144" t="s">
        <v>283</v>
      </c>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row>
    <row r="39" spans="1:60" outlineLevel="2" x14ac:dyDescent="0.25">
      <c r="A39" s="151"/>
      <c r="B39" s="152"/>
      <c r="C39" s="182" t="s">
        <v>2291</v>
      </c>
      <c r="D39" s="155"/>
      <c r="E39" s="156">
        <v>64.69</v>
      </c>
      <c r="F39" s="154"/>
      <c r="G39" s="154"/>
      <c r="H39" s="154"/>
      <c r="I39" s="154"/>
      <c r="J39" s="154"/>
      <c r="K39" s="154"/>
      <c r="L39" s="154"/>
      <c r="M39" s="154"/>
      <c r="N39" s="153"/>
      <c r="O39" s="153"/>
      <c r="P39" s="153"/>
      <c r="Q39" s="153"/>
      <c r="R39" s="154"/>
      <c r="S39" s="154"/>
      <c r="T39" s="154"/>
      <c r="U39" s="154"/>
      <c r="V39" s="154"/>
      <c r="W39" s="154"/>
      <c r="X39" s="154"/>
      <c r="Y39" s="154"/>
      <c r="Z39" s="144"/>
      <c r="AA39" s="144"/>
      <c r="AB39" s="144"/>
      <c r="AC39" s="144"/>
      <c r="AD39" s="144"/>
      <c r="AE39" s="144"/>
      <c r="AF39" s="144"/>
      <c r="AG39" s="144" t="s">
        <v>285</v>
      </c>
      <c r="AH39" s="144">
        <v>0</v>
      </c>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row>
    <row r="40" spans="1:60" outlineLevel="1" x14ac:dyDescent="0.25">
      <c r="A40" s="166">
        <v>20</v>
      </c>
      <c r="B40" s="167" t="s">
        <v>306</v>
      </c>
      <c r="C40" s="181" t="s">
        <v>307</v>
      </c>
      <c r="D40" s="168" t="s">
        <v>278</v>
      </c>
      <c r="E40" s="169">
        <v>647</v>
      </c>
      <c r="F40" s="170">
        <f>H40+J40</f>
        <v>0</v>
      </c>
      <c r="G40" s="170">
        <f>ROUND(E40*F40,2)</f>
        <v>0</v>
      </c>
      <c r="H40" s="171"/>
      <c r="I40" s="170">
        <f>ROUND(E40*H40,2)</f>
        <v>0</v>
      </c>
      <c r="J40" s="171"/>
      <c r="K40" s="172">
        <f>ROUND(E40*J40,2)</f>
        <v>0</v>
      </c>
      <c r="L40" s="154">
        <v>21</v>
      </c>
      <c r="M40" s="154">
        <f>G40*(1+L40/100)</f>
        <v>0</v>
      </c>
      <c r="N40" s="153">
        <v>0</v>
      </c>
      <c r="O40" s="153">
        <f>ROUND(E40*N40,2)</f>
        <v>0</v>
      </c>
      <c r="P40" s="153">
        <v>0</v>
      </c>
      <c r="Q40" s="153">
        <f>ROUND(E40*P40,2)</f>
        <v>0</v>
      </c>
      <c r="R40" s="154"/>
      <c r="S40" s="154" t="s">
        <v>279</v>
      </c>
      <c r="T40" s="154" t="s">
        <v>280</v>
      </c>
      <c r="U40" s="154">
        <v>0</v>
      </c>
      <c r="V40" s="154">
        <f>ROUND(E40*U40,2)</f>
        <v>0</v>
      </c>
      <c r="W40" s="154"/>
      <c r="X40" s="154" t="s">
        <v>281</v>
      </c>
      <c r="Y40" s="154" t="s">
        <v>282</v>
      </c>
      <c r="Z40" s="144"/>
      <c r="AA40" s="144"/>
      <c r="AB40" s="144"/>
      <c r="AC40" s="144"/>
      <c r="AD40" s="144"/>
      <c r="AE40" s="144"/>
      <c r="AF40" s="144"/>
      <c r="AG40" s="144" t="s">
        <v>283</v>
      </c>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row>
    <row r="41" spans="1:60" outlineLevel="2" x14ac:dyDescent="0.25">
      <c r="A41" s="151"/>
      <c r="B41" s="152"/>
      <c r="C41" s="182" t="s">
        <v>2292</v>
      </c>
      <c r="D41" s="155"/>
      <c r="E41" s="156">
        <v>647</v>
      </c>
      <c r="F41" s="154"/>
      <c r="G41" s="154"/>
      <c r="H41" s="154"/>
      <c r="I41" s="154"/>
      <c r="J41" s="154"/>
      <c r="K41" s="154"/>
      <c r="L41" s="154"/>
      <c r="M41" s="154"/>
      <c r="N41" s="153"/>
      <c r="O41" s="153"/>
      <c r="P41" s="153"/>
      <c r="Q41" s="153"/>
      <c r="R41" s="154"/>
      <c r="S41" s="154"/>
      <c r="T41" s="154"/>
      <c r="U41" s="154"/>
      <c r="V41" s="154"/>
      <c r="W41" s="154"/>
      <c r="X41" s="154"/>
      <c r="Y41" s="154"/>
      <c r="Z41" s="144"/>
      <c r="AA41" s="144"/>
      <c r="AB41" s="144"/>
      <c r="AC41" s="144"/>
      <c r="AD41" s="144"/>
      <c r="AE41" s="144"/>
      <c r="AF41" s="144"/>
      <c r="AG41" s="144" t="s">
        <v>285</v>
      </c>
      <c r="AH41" s="144">
        <v>0</v>
      </c>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row>
    <row r="42" spans="1:60" outlineLevel="1" x14ac:dyDescent="0.25">
      <c r="A42" s="166">
        <v>21</v>
      </c>
      <c r="B42" s="167" t="s">
        <v>309</v>
      </c>
      <c r="C42" s="181" t="s">
        <v>310</v>
      </c>
      <c r="D42" s="168" t="s">
        <v>278</v>
      </c>
      <c r="E42" s="169">
        <v>152.88999999999999</v>
      </c>
      <c r="F42" s="170">
        <f>H42+J42</f>
        <v>0</v>
      </c>
      <c r="G42" s="170">
        <f>ROUND(E42*F42,2)</f>
        <v>0</v>
      </c>
      <c r="H42" s="171"/>
      <c r="I42" s="170">
        <f>ROUND(E42*H42,2)</f>
        <v>0</v>
      </c>
      <c r="J42" s="171"/>
      <c r="K42" s="172">
        <f>ROUND(E42*J42,2)</f>
        <v>0</v>
      </c>
      <c r="L42" s="154">
        <v>21</v>
      </c>
      <c r="M42" s="154">
        <f>G42*(1+L42/100)</f>
        <v>0</v>
      </c>
      <c r="N42" s="153">
        <v>0</v>
      </c>
      <c r="O42" s="153">
        <f>ROUND(E42*N42,2)</f>
        <v>0</v>
      </c>
      <c r="P42" s="153">
        <v>0</v>
      </c>
      <c r="Q42" s="153">
        <f>ROUND(E42*P42,2)</f>
        <v>0</v>
      </c>
      <c r="R42" s="154"/>
      <c r="S42" s="154" t="s">
        <v>279</v>
      </c>
      <c r="T42" s="154" t="s">
        <v>280</v>
      </c>
      <c r="U42" s="154">
        <v>0</v>
      </c>
      <c r="V42" s="154">
        <f>ROUND(E42*U42,2)</f>
        <v>0</v>
      </c>
      <c r="W42" s="154"/>
      <c r="X42" s="154" t="s">
        <v>281</v>
      </c>
      <c r="Y42" s="154" t="s">
        <v>282</v>
      </c>
      <c r="Z42" s="144"/>
      <c r="AA42" s="144"/>
      <c r="AB42" s="144"/>
      <c r="AC42" s="144"/>
      <c r="AD42" s="144"/>
      <c r="AE42" s="144"/>
      <c r="AF42" s="144"/>
      <c r="AG42" s="144" t="s">
        <v>283</v>
      </c>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row>
    <row r="43" spans="1:60" outlineLevel="2" x14ac:dyDescent="0.25">
      <c r="A43" s="151"/>
      <c r="B43" s="152"/>
      <c r="C43" s="182" t="s">
        <v>2293</v>
      </c>
      <c r="D43" s="155"/>
      <c r="E43" s="156">
        <v>152.88999999999999</v>
      </c>
      <c r="F43" s="154"/>
      <c r="G43" s="154"/>
      <c r="H43" s="154"/>
      <c r="I43" s="154"/>
      <c r="J43" s="154"/>
      <c r="K43" s="154"/>
      <c r="L43" s="154"/>
      <c r="M43" s="154"/>
      <c r="N43" s="153"/>
      <c r="O43" s="153"/>
      <c r="P43" s="153"/>
      <c r="Q43" s="153"/>
      <c r="R43" s="154"/>
      <c r="S43" s="154"/>
      <c r="T43" s="154"/>
      <c r="U43" s="154"/>
      <c r="V43" s="154"/>
      <c r="W43" s="154"/>
      <c r="X43" s="154"/>
      <c r="Y43" s="154"/>
      <c r="Z43" s="144"/>
      <c r="AA43" s="144"/>
      <c r="AB43" s="144"/>
      <c r="AC43" s="144"/>
      <c r="AD43" s="144"/>
      <c r="AE43" s="144"/>
      <c r="AF43" s="144"/>
      <c r="AG43" s="144" t="s">
        <v>285</v>
      </c>
      <c r="AH43" s="144">
        <v>0</v>
      </c>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row>
    <row r="44" spans="1:60" outlineLevel="1" x14ac:dyDescent="0.25">
      <c r="A44" s="166">
        <v>22</v>
      </c>
      <c r="B44" s="167" t="s">
        <v>315</v>
      </c>
      <c r="C44" s="181" t="s">
        <v>316</v>
      </c>
      <c r="D44" s="168" t="s">
        <v>278</v>
      </c>
      <c r="E44" s="169">
        <v>64.7</v>
      </c>
      <c r="F44" s="170">
        <f>H44+J44</f>
        <v>0</v>
      </c>
      <c r="G44" s="170">
        <f>ROUND(E44*F44,2)</f>
        <v>0</v>
      </c>
      <c r="H44" s="171"/>
      <c r="I44" s="170">
        <f>ROUND(E44*H44,2)</f>
        <v>0</v>
      </c>
      <c r="J44" s="171"/>
      <c r="K44" s="172">
        <f>ROUND(E44*J44,2)</f>
        <v>0</v>
      </c>
      <c r="L44" s="154">
        <v>21</v>
      </c>
      <c r="M44" s="154">
        <f>G44*(1+L44/100)</f>
        <v>0</v>
      </c>
      <c r="N44" s="153">
        <v>0</v>
      </c>
      <c r="O44" s="153">
        <f>ROUND(E44*N44,2)</f>
        <v>0</v>
      </c>
      <c r="P44" s="153">
        <v>0</v>
      </c>
      <c r="Q44" s="153">
        <f>ROUND(E44*P44,2)</f>
        <v>0</v>
      </c>
      <c r="R44" s="154"/>
      <c r="S44" s="154" t="s">
        <v>279</v>
      </c>
      <c r="T44" s="154" t="s">
        <v>280</v>
      </c>
      <c r="U44" s="154">
        <v>0</v>
      </c>
      <c r="V44" s="154">
        <f>ROUND(E44*U44,2)</f>
        <v>0</v>
      </c>
      <c r="W44" s="154"/>
      <c r="X44" s="154" t="s">
        <v>281</v>
      </c>
      <c r="Y44" s="154" t="s">
        <v>282</v>
      </c>
      <c r="Z44" s="144"/>
      <c r="AA44" s="144"/>
      <c r="AB44" s="144"/>
      <c r="AC44" s="144"/>
      <c r="AD44" s="144"/>
      <c r="AE44" s="144"/>
      <c r="AF44" s="144"/>
      <c r="AG44" s="144" t="s">
        <v>283</v>
      </c>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row>
    <row r="45" spans="1:60" outlineLevel="2" x14ac:dyDescent="0.25">
      <c r="A45" s="151"/>
      <c r="B45" s="152"/>
      <c r="C45" s="182" t="s">
        <v>2294</v>
      </c>
      <c r="D45" s="155"/>
      <c r="E45" s="156">
        <v>64.7</v>
      </c>
      <c r="F45" s="154"/>
      <c r="G45" s="154"/>
      <c r="H45" s="154"/>
      <c r="I45" s="154"/>
      <c r="J45" s="154"/>
      <c r="K45" s="154"/>
      <c r="L45" s="154"/>
      <c r="M45" s="154"/>
      <c r="N45" s="153"/>
      <c r="O45" s="153"/>
      <c r="P45" s="153"/>
      <c r="Q45" s="153"/>
      <c r="R45" s="154"/>
      <c r="S45" s="154"/>
      <c r="T45" s="154"/>
      <c r="U45" s="154"/>
      <c r="V45" s="154"/>
      <c r="W45" s="154"/>
      <c r="X45" s="154"/>
      <c r="Y45" s="154"/>
      <c r="Z45" s="144"/>
      <c r="AA45" s="144"/>
      <c r="AB45" s="144"/>
      <c r="AC45" s="144"/>
      <c r="AD45" s="144"/>
      <c r="AE45" s="144"/>
      <c r="AF45" s="144"/>
      <c r="AG45" s="144" t="s">
        <v>285</v>
      </c>
      <c r="AH45" s="144">
        <v>0</v>
      </c>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row>
    <row r="46" spans="1:60" outlineLevel="1" x14ac:dyDescent="0.25">
      <c r="A46" s="166">
        <v>23</v>
      </c>
      <c r="B46" s="167" t="s">
        <v>318</v>
      </c>
      <c r="C46" s="181" t="s">
        <v>1361</v>
      </c>
      <c r="D46" s="168" t="s">
        <v>278</v>
      </c>
      <c r="E46" s="169">
        <v>88.2</v>
      </c>
      <c r="F46" s="170">
        <f>H46+J46</f>
        <v>0</v>
      </c>
      <c r="G46" s="170">
        <f>ROUND(E46*F46,2)</f>
        <v>0</v>
      </c>
      <c r="H46" s="171"/>
      <c r="I46" s="170">
        <f>ROUND(E46*H46,2)</f>
        <v>0</v>
      </c>
      <c r="J46" s="171"/>
      <c r="K46" s="172">
        <f>ROUND(E46*J46,2)</f>
        <v>0</v>
      </c>
      <c r="L46" s="154">
        <v>21</v>
      </c>
      <c r="M46" s="154">
        <f>G46*(1+L46/100)</f>
        <v>0</v>
      </c>
      <c r="N46" s="153">
        <v>0</v>
      </c>
      <c r="O46" s="153">
        <f>ROUND(E46*N46,2)</f>
        <v>0</v>
      </c>
      <c r="P46" s="153">
        <v>0</v>
      </c>
      <c r="Q46" s="153">
        <f>ROUND(E46*P46,2)</f>
        <v>0</v>
      </c>
      <c r="R46" s="154"/>
      <c r="S46" s="154" t="s">
        <v>279</v>
      </c>
      <c r="T46" s="154" t="s">
        <v>280</v>
      </c>
      <c r="U46" s="154">
        <v>0</v>
      </c>
      <c r="V46" s="154">
        <f>ROUND(E46*U46,2)</f>
        <v>0</v>
      </c>
      <c r="W46" s="154"/>
      <c r="X46" s="154" t="s">
        <v>281</v>
      </c>
      <c r="Y46" s="154" t="s">
        <v>282</v>
      </c>
      <c r="Z46" s="144"/>
      <c r="AA46" s="144"/>
      <c r="AB46" s="144"/>
      <c r="AC46" s="144"/>
      <c r="AD46" s="144"/>
      <c r="AE46" s="144"/>
      <c r="AF46" s="144"/>
      <c r="AG46" s="144" t="s">
        <v>283</v>
      </c>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row>
    <row r="47" spans="1:60" outlineLevel="2" x14ac:dyDescent="0.25">
      <c r="A47" s="151"/>
      <c r="B47" s="152"/>
      <c r="C47" s="182" t="s">
        <v>2295</v>
      </c>
      <c r="D47" s="155"/>
      <c r="E47" s="156">
        <v>77.400000000000006</v>
      </c>
      <c r="F47" s="154"/>
      <c r="G47" s="154"/>
      <c r="H47" s="154"/>
      <c r="I47" s="154"/>
      <c r="J47" s="154"/>
      <c r="K47" s="154"/>
      <c r="L47" s="154"/>
      <c r="M47" s="154"/>
      <c r="N47" s="153"/>
      <c r="O47" s="153"/>
      <c r="P47" s="153"/>
      <c r="Q47" s="153"/>
      <c r="R47" s="154"/>
      <c r="S47" s="154"/>
      <c r="T47" s="154"/>
      <c r="U47" s="154"/>
      <c r="V47" s="154"/>
      <c r="W47" s="154"/>
      <c r="X47" s="154"/>
      <c r="Y47" s="154"/>
      <c r="Z47" s="144"/>
      <c r="AA47" s="144"/>
      <c r="AB47" s="144"/>
      <c r="AC47" s="144"/>
      <c r="AD47" s="144"/>
      <c r="AE47" s="144"/>
      <c r="AF47" s="144"/>
      <c r="AG47" s="144" t="s">
        <v>285</v>
      </c>
      <c r="AH47" s="144">
        <v>0</v>
      </c>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row>
    <row r="48" spans="1:60" outlineLevel="3" x14ac:dyDescent="0.25">
      <c r="A48" s="151"/>
      <c r="B48" s="152"/>
      <c r="C48" s="182" t="s">
        <v>2296</v>
      </c>
      <c r="D48" s="155"/>
      <c r="E48" s="156">
        <v>7.2</v>
      </c>
      <c r="F48" s="154"/>
      <c r="G48" s="154"/>
      <c r="H48" s="154"/>
      <c r="I48" s="154"/>
      <c r="J48" s="154"/>
      <c r="K48" s="154"/>
      <c r="L48" s="154"/>
      <c r="M48" s="154"/>
      <c r="N48" s="153"/>
      <c r="O48" s="153"/>
      <c r="P48" s="153"/>
      <c r="Q48" s="153"/>
      <c r="R48" s="154"/>
      <c r="S48" s="154"/>
      <c r="T48" s="154"/>
      <c r="U48" s="154"/>
      <c r="V48" s="154"/>
      <c r="W48" s="154"/>
      <c r="X48" s="154"/>
      <c r="Y48" s="154"/>
      <c r="Z48" s="144"/>
      <c r="AA48" s="144"/>
      <c r="AB48" s="144"/>
      <c r="AC48" s="144"/>
      <c r="AD48" s="144"/>
      <c r="AE48" s="144"/>
      <c r="AF48" s="144"/>
      <c r="AG48" s="144" t="s">
        <v>285</v>
      </c>
      <c r="AH48" s="144">
        <v>0</v>
      </c>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row>
    <row r="49" spans="1:60" outlineLevel="3" x14ac:dyDescent="0.25">
      <c r="A49" s="151"/>
      <c r="B49" s="152"/>
      <c r="C49" s="182" t="s">
        <v>2297</v>
      </c>
      <c r="D49" s="155"/>
      <c r="E49" s="156">
        <v>3.6</v>
      </c>
      <c r="F49" s="154"/>
      <c r="G49" s="154"/>
      <c r="H49" s="154"/>
      <c r="I49" s="154"/>
      <c r="J49" s="154"/>
      <c r="K49" s="154"/>
      <c r="L49" s="154"/>
      <c r="M49" s="154"/>
      <c r="N49" s="153"/>
      <c r="O49" s="153"/>
      <c r="P49" s="153"/>
      <c r="Q49" s="153"/>
      <c r="R49" s="154"/>
      <c r="S49" s="154"/>
      <c r="T49" s="154"/>
      <c r="U49" s="154"/>
      <c r="V49" s="154"/>
      <c r="W49" s="154"/>
      <c r="X49" s="154"/>
      <c r="Y49" s="154"/>
      <c r="Z49" s="144"/>
      <c r="AA49" s="144"/>
      <c r="AB49" s="144"/>
      <c r="AC49" s="144"/>
      <c r="AD49" s="144"/>
      <c r="AE49" s="144"/>
      <c r="AF49" s="144"/>
      <c r="AG49" s="144" t="s">
        <v>285</v>
      </c>
      <c r="AH49" s="144">
        <v>0</v>
      </c>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row>
    <row r="50" spans="1:60" ht="20" outlineLevel="1" x14ac:dyDescent="0.25">
      <c r="A50" s="166">
        <v>24</v>
      </c>
      <c r="B50" s="167" t="s">
        <v>321</v>
      </c>
      <c r="C50" s="181" t="s">
        <v>322</v>
      </c>
      <c r="D50" s="168" t="s">
        <v>278</v>
      </c>
      <c r="E50" s="169">
        <v>16.05</v>
      </c>
      <c r="F50" s="170">
        <f>H50+J50</f>
        <v>0</v>
      </c>
      <c r="G50" s="170">
        <f>ROUND(E50*F50,2)</f>
        <v>0</v>
      </c>
      <c r="H50" s="171"/>
      <c r="I50" s="170">
        <f>ROUND(E50*H50,2)</f>
        <v>0</v>
      </c>
      <c r="J50" s="171"/>
      <c r="K50" s="172">
        <f>ROUND(E50*J50,2)</f>
        <v>0</v>
      </c>
      <c r="L50" s="154">
        <v>21</v>
      </c>
      <c r="M50" s="154">
        <f>G50*(1+L50/100)</f>
        <v>0</v>
      </c>
      <c r="N50" s="153">
        <v>0</v>
      </c>
      <c r="O50" s="153">
        <f>ROUND(E50*N50,2)</f>
        <v>0</v>
      </c>
      <c r="P50" s="153">
        <v>0</v>
      </c>
      <c r="Q50" s="153">
        <f>ROUND(E50*P50,2)</f>
        <v>0</v>
      </c>
      <c r="R50" s="154"/>
      <c r="S50" s="154" t="s">
        <v>279</v>
      </c>
      <c r="T50" s="154" t="s">
        <v>280</v>
      </c>
      <c r="U50" s="154">
        <v>0</v>
      </c>
      <c r="V50" s="154">
        <f>ROUND(E50*U50,2)</f>
        <v>0</v>
      </c>
      <c r="W50" s="154"/>
      <c r="X50" s="154" t="s">
        <v>281</v>
      </c>
      <c r="Y50" s="154" t="s">
        <v>282</v>
      </c>
      <c r="Z50" s="144"/>
      <c r="AA50" s="144"/>
      <c r="AB50" s="144"/>
      <c r="AC50" s="144"/>
      <c r="AD50" s="144"/>
      <c r="AE50" s="144"/>
      <c r="AF50" s="144"/>
      <c r="AG50" s="144" t="s">
        <v>283</v>
      </c>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row>
    <row r="51" spans="1:60" outlineLevel="2" x14ac:dyDescent="0.25">
      <c r="A51" s="151"/>
      <c r="B51" s="152"/>
      <c r="C51" s="182" t="s">
        <v>2298</v>
      </c>
      <c r="D51" s="155"/>
      <c r="E51" s="156">
        <v>16.05</v>
      </c>
      <c r="F51" s="154"/>
      <c r="G51" s="154"/>
      <c r="H51" s="154"/>
      <c r="I51" s="154"/>
      <c r="J51" s="154"/>
      <c r="K51" s="154"/>
      <c r="L51" s="154"/>
      <c r="M51" s="154"/>
      <c r="N51" s="153"/>
      <c r="O51" s="153"/>
      <c r="P51" s="153"/>
      <c r="Q51" s="153"/>
      <c r="R51" s="154"/>
      <c r="S51" s="154"/>
      <c r="T51" s="154"/>
      <c r="U51" s="154"/>
      <c r="V51" s="154"/>
      <c r="W51" s="154"/>
      <c r="X51" s="154"/>
      <c r="Y51" s="154"/>
      <c r="Z51" s="144"/>
      <c r="AA51" s="144"/>
      <c r="AB51" s="144"/>
      <c r="AC51" s="144"/>
      <c r="AD51" s="144"/>
      <c r="AE51" s="144"/>
      <c r="AF51" s="144"/>
      <c r="AG51" s="144" t="s">
        <v>285</v>
      </c>
      <c r="AH51" s="144">
        <v>0</v>
      </c>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row>
    <row r="52" spans="1:60" outlineLevel="1" x14ac:dyDescent="0.25">
      <c r="A52" s="166">
        <v>25</v>
      </c>
      <c r="B52" s="167" t="s">
        <v>324</v>
      </c>
      <c r="C52" s="181" t="s">
        <v>325</v>
      </c>
      <c r="D52" s="168" t="s">
        <v>278</v>
      </c>
      <c r="E52" s="169">
        <v>9.09</v>
      </c>
      <c r="F52" s="170">
        <f>H52+J52</f>
        <v>0</v>
      </c>
      <c r="G52" s="170">
        <f>ROUND(E52*F52,2)</f>
        <v>0</v>
      </c>
      <c r="H52" s="171"/>
      <c r="I52" s="170">
        <f>ROUND(E52*H52,2)</f>
        <v>0</v>
      </c>
      <c r="J52" s="171"/>
      <c r="K52" s="172">
        <f>ROUND(E52*J52,2)</f>
        <v>0</v>
      </c>
      <c r="L52" s="154">
        <v>21</v>
      </c>
      <c r="M52" s="154">
        <f>G52*(1+L52/100)</f>
        <v>0</v>
      </c>
      <c r="N52" s="153">
        <v>0</v>
      </c>
      <c r="O52" s="153">
        <f>ROUND(E52*N52,2)</f>
        <v>0</v>
      </c>
      <c r="P52" s="153">
        <v>0</v>
      </c>
      <c r="Q52" s="153">
        <f>ROUND(E52*P52,2)</f>
        <v>0</v>
      </c>
      <c r="R52" s="154"/>
      <c r="S52" s="154" t="s">
        <v>279</v>
      </c>
      <c r="T52" s="154" t="s">
        <v>280</v>
      </c>
      <c r="U52" s="154">
        <v>0</v>
      </c>
      <c r="V52" s="154">
        <f>ROUND(E52*U52,2)</f>
        <v>0</v>
      </c>
      <c r="W52" s="154"/>
      <c r="X52" s="154" t="s">
        <v>281</v>
      </c>
      <c r="Y52" s="154" t="s">
        <v>282</v>
      </c>
      <c r="Z52" s="144"/>
      <c r="AA52" s="144"/>
      <c r="AB52" s="144"/>
      <c r="AC52" s="144"/>
      <c r="AD52" s="144"/>
      <c r="AE52" s="144"/>
      <c r="AF52" s="144"/>
      <c r="AG52" s="144" t="s">
        <v>283</v>
      </c>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row>
    <row r="53" spans="1:60" outlineLevel="2" x14ac:dyDescent="0.25">
      <c r="A53" s="151"/>
      <c r="B53" s="152"/>
      <c r="C53" s="182" t="s">
        <v>2299</v>
      </c>
      <c r="D53" s="155"/>
      <c r="E53" s="156">
        <v>9.09</v>
      </c>
      <c r="F53" s="154"/>
      <c r="G53" s="154"/>
      <c r="H53" s="154"/>
      <c r="I53" s="154"/>
      <c r="J53" s="154"/>
      <c r="K53" s="154"/>
      <c r="L53" s="154"/>
      <c r="M53" s="154"/>
      <c r="N53" s="153"/>
      <c r="O53" s="153"/>
      <c r="P53" s="153"/>
      <c r="Q53" s="153"/>
      <c r="R53" s="154"/>
      <c r="S53" s="154"/>
      <c r="T53" s="154"/>
      <c r="U53" s="154"/>
      <c r="V53" s="154"/>
      <c r="W53" s="154"/>
      <c r="X53" s="154"/>
      <c r="Y53" s="154"/>
      <c r="Z53" s="144"/>
      <c r="AA53" s="144"/>
      <c r="AB53" s="144"/>
      <c r="AC53" s="144"/>
      <c r="AD53" s="144"/>
      <c r="AE53" s="144"/>
      <c r="AF53" s="144"/>
      <c r="AG53" s="144" t="s">
        <v>285</v>
      </c>
      <c r="AH53" s="144">
        <v>0</v>
      </c>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row>
    <row r="54" spans="1:60" outlineLevel="1" x14ac:dyDescent="0.25">
      <c r="A54" s="173">
        <v>26</v>
      </c>
      <c r="B54" s="174" t="s">
        <v>327</v>
      </c>
      <c r="C54" s="183" t="s">
        <v>328</v>
      </c>
      <c r="D54" s="175" t="s">
        <v>278</v>
      </c>
      <c r="E54" s="176">
        <v>9.1</v>
      </c>
      <c r="F54" s="177">
        <f>H54+J54</f>
        <v>0</v>
      </c>
      <c r="G54" s="177">
        <f>ROUND(E54*F54,2)</f>
        <v>0</v>
      </c>
      <c r="H54" s="178"/>
      <c r="I54" s="177">
        <f>ROUND(E54*H54,2)</f>
        <v>0</v>
      </c>
      <c r="J54" s="178"/>
      <c r="K54" s="179">
        <f>ROUND(E54*J54,2)</f>
        <v>0</v>
      </c>
      <c r="L54" s="154">
        <v>21</v>
      </c>
      <c r="M54" s="154">
        <f>G54*(1+L54/100)</f>
        <v>0</v>
      </c>
      <c r="N54" s="153">
        <v>0</v>
      </c>
      <c r="O54" s="153">
        <f>ROUND(E54*N54,2)</f>
        <v>0</v>
      </c>
      <c r="P54" s="153">
        <v>0</v>
      </c>
      <c r="Q54" s="153">
        <f>ROUND(E54*P54,2)</f>
        <v>0</v>
      </c>
      <c r="R54" s="154"/>
      <c r="S54" s="154" t="s">
        <v>279</v>
      </c>
      <c r="T54" s="154" t="s">
        <v>280</v>
      </c>
      <c r="U54" s="154">
        <v>0</v>
      </c>
      <c r="V54" s="154">
        <f>ROUND(E54*U54,2)</f>
        <v>0</v>
      </c>
      <c r="W54" s="154"/>
      <c r="X54" s="154" t="s">
        <v>281</v>
      </c>
      <c r="Y54" s="154" t="s">
        <v>282</v>
      </c>
      <c r="Z54" s="144"/>
      <c r="AA54" s="144"/>
      <c r="AB54" s="144"/>
      <c r="AC54" s="144"/>
      <c r="AD54" s="144"/>
      <c r="AE54" s="144"/>
      <c r="AF54" s="144"/>
      <c r="AG54" s="144" t="s">
        <v>283</v>
      </c>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row>
    <row r="55" spans="1:60" outlineLevel="1" x14ac:dyDescent="0.25">
      <c r="A55" s="173">
        <v>27</v>
      </c>
      <c r="B55" s="174" t="s">
        <v>329</v>
      </c>
      <c r="C55" s="183" t="s">
        <v>330</v>
      </c>
      <c r="D55" s="175" t="s">
        <v>278</v>
      </c>
      <c r="E55" s="176">
        <v>64.7</v>
      </c>
      <c r="F55" s="177">
        <f>H55+J55</f>
        <v>0</v>
      </c>
      <c r="G55" s="177">
        <f>ROUND(E55*F55,2)</f>
        <v>0</v>
      </c>
      <c r="H55" s="178"/>
      <c r="I55" s="177">
        <f>ROUND(E55*H55,2)</f>
        <v>0</v>
      </c>
      <c r="J55" s="178"/>
      <c r="K55" s="179">
        <f>ROUND(E55*J55,2)</f>
        <v>0</v>
      </c>
      <c r="L55" s="154">
        <v>21</v>
      </c>
      <c r="M55" s="154">
        <f>G55*(1+L55/100)</f>
        <v>0</v>
      </c>
      <c r="N55" s="153">
        <v>0</v>
      </c>
      <c r="O55" s="153">
        <f>ROUND(E55*N55,2)</f>
        <v>0</v>
      </c>
      <c r="P55" s="153">
        <v>0</v>
      </c>
      <c r="Q55" s="153">
        <f>ROUND(E55*P55,2)</f>
        <v>0</v>
      </c>
      <c r="R55" s="154"/>
      <c r="S55" s="154" t="s">
        <v>279</v>
      </c>
      <c r="T55" s="154" t="s">
        <v>280</v>
      </c>
      <c r="U55" s="154">
        <v>0</v>
      </c>
      <c r="V55" s="154">
        <f>ROUND(E55*U55,2)</f>
        <v>0</v>
      </c>
      <c r="W55" s="154"/>
      <c r="X55" s="154" t="s">
        <v>281</v>
      </c>
      <c r="Y55" s="154" t="s">
        <v>282</v>
      </c>
      <c r="Z55" s="144"/>
      <c r="AA55" s="144"/>
      <c r="AB55" s="144"/>
      <c r="AC55" s="144"/>
      <c r="AD55" s="144"/>
      <c r="AE55" s="144"/>
      <c r="AF55" s="144"/>
      <c r="AG55" s="144" t="s">
        <v>283</v>
      </c>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row>
    <row r="56" spans="1:60" ht="13" x14ac:dyDescent="0.25">
      <c r="A56" s="159" t="s">
        <v>200</v>
      </c>
      <c r="B56" s="160" t="s">
        <v>172</v>
      </c>
      <c r="C56" s="180" t="s">
        <v>173</v>
      </c>
      <c r="D56" s="161"/>
      <c r="E56" s="162"/>
      <c r="F56" s="163"/>
      <c r="G56" s="163">
        <f>SUMIF(AG57:AG59,"&lt;&gt;NOR",G57:G59)</f>
        <v>0</v>
      </c>
      <c r="H56" s="163"/>
      <c r="I56" s="163">
        <f>SUM(I57:I59)</f>
        <v>0</v>
      </c>
      <c r="J56" s="163"/>
      <c r="K56" s="164">
        <f>SUM(K57:K59)</f>
        <v>0</v>
      </c>
      <c r="L56" s="158"/>
      <c r="M56" s="158">
        <f>SUM(M57:M59)</f>
        <v>0</v>
      </c>
      <c r="N56" s="157"/>
      <c r="O56" s="157">
        <f>SUM(O57:O59)</f>
        <v>0</v>
      </c>
      <c r="P56" s="157"/>
      <c r="Q56" s="157">
        <f>SUM(Q57:Q59)</f>
        <v>0</v>
      </c>
      <c r="R56" s="158"/>
      <c r="S56" s="158"/>
      <c r="T56" s="158"/>
      <c r="U56" s="158"/>
      <c r="V56" s="158">
        <f>SUM(V57:V59)</f>
        <v>0</v>
      </c>
      <c r="W56" s="158"/>
      <c r="X56" s="158"/>
      <c r="Y56" s="158"/>
      <c r="AG56" t="s">
        <v>275</v>
      </c>
    </row>
    <row r="57" spans="1:60" ht="20" outlineLevel="1" x14ac:dyDescent="0.25">
      <c r="A57" s="166">
        <v>28</v>
      </c>
      <c r="B57" s="167" t="s">
        <v>2300</v>
      </c>
      <c r="C57" s="181" t="s">
        <v>2301</v>
      </c>
      <c r="D57" s="168" t="s">
        <v>355</v>
      </c>
      <c r="E57" s="169">
        <v>11.44</v>
      </c>
      <c r="F57" s="170">
        <f>H57+J57</f>
        <v>0</v>
      </c>
      <c r="G57" s="170">
        <f>ROUND(E57*F57,2)</f>
        <v>0</v>
      </c>
      <c r="H57" s="171"/>
      <c r="I57" s="170">
        <f>ROUND(E57*H57,2)</f>
        <v>0</v>
      </c>
      <c r="J57" s="171"/>
      <c r="K57" s="172">
        <f>ROUND(E57*J57,2)</f>
        <v>0</v>
      </c>
      <c r="L57" s="154">
        <v>21</v>
      </c>
      <c r="M57" s="154">
        <f>G57*(1+L57/100)</f>
        <v>0</v>
      </c>
      <c r="N57" s="153">
        <v>0</v>
      </c>
      <c r="O57" s="153">
        <f>ROUND(E57*N57,2)</f>
        <v>0</v>
      </c>
      <c r="P57" s="153">
        <v>0</v>
      </c>
      <c r="Q57" s="153">
        <f>ROUND(E57*P57,2)</f>
        <v>0</v>
      </c>
      <c r="R57" s="154"/>
      <c r="S57" s="154" t="s">
        <v>279</v>
      </c>
      <c r="T57" s="154" t="s">
        <v>280</v>
      </c>
      <c r="U57" s="154">
        <v>0</v>
      </c>
      <c r="V57" s="154">
        <f>ROUND(E57*U57,2)</f>
        <v>0</v>
      </c>
      <c r="W57" s="154"/>
      <c r="X57" s="154" t="s">
        <v>281</v>
      </c>
      <c r="Y57" s="154" t="s">
        <v>282</v>
      </c>
      <c r="Z57" s="144"/>
      <c r="AA57" s="144"/>
      <c r="AB57" s="144"/>
      <c r="AC57" s="144"/>
      <c r="AD57" s="144"/>
      <c r="AE57" s="144"/>
      <c r="AF57" s="144"/>
      <c r="AG57" s="144" t="s">
        <v>283</v>
      </c>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row>
    <row r="58" spans="1:60" outlineLevel="2" x14ac:dyDescent="0.25">
      <c r="A58" s="151"/>
      <c r="B58" s="152"/>
      <c r="C58" s="182" t="s">
        <v>2302</v>
      </c>
      <c r="D58" s="155"/>
      <c r="E58" s="156">
        <v>11.44</v>
      </c>
      <c r="F58" s="154"/>
      <c r="G58" s="154"/>
      <c r="H58" s="154"/>
      <c r="I58" s="154"/>
      <c r="J58" s="154"/>
      <c r="K58" s="154"/>
      <c r="L58" s="154"/>
      <c r="M58" s="154"/>
      <c r="N58" s="153"/>
      <c r="O58" s="153"/>
      <c r="P58" s="153"/>
      <c r="Q58" s="153"/>
      <c r="R58" s="154"/>
      <c r="S58" s="154"/>
      <c r="T58" s="154"/>
      <c r="U58" s="154"/>
      <c r="V58" s="154"/>
      <c r="W58" s="154"/>
      <c r="X58" s="154"/>
      <c r="Y58" s="154"/>
      <c r="Z58" s="144"/>
      <c r="AA58" s="144"/>
      <c r="AB58" s="144"/>
      <c r="AC58" s="144"/>
      <c r="AD58" s="144"/>
      <c r="AE58" s="144"/>
      <c r="AF58" s="144"/>
      <c r="AG58" s="144" t="s">
        <v>285</v>
      </c>
      <c r="AH58" s="144">
        <v>0</v>
      </c>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row>
    <row r="59" spans="1:60" outlineLevel="1" x14ac:dyDescent="0.25">
      <c r="A59" s="173">
        <v>29</v>
      </c>
      <c r="B59" s="174" t="s">
        <v>2303</v>
      </c>
      <c r="C59" s="183" t="s">
        <v>2304</v>
      </c>
      <c r="D59" s="175" t="s">
        <v>355</v>
      </c>
      <c r="E59" s="176">
        <v>11.44</v>
      </c>
      <c r="F59" s="177">
        <f>H59+J59</f>
        <v>0</v>
      </c>
      <c r="G59" s="177">
        <f>ROUND(E59*F59,2)</f>
        <v>0</v>
      </c>
      <c r="H59" s="178"/>
      <c r="I59" s="177">
        <f>ROUND(E59*H59,2)</f>
        <v>0</v>
      </c>
      <c r="J59" s="178"/>
      <c r="K59" s="179">
        <f>ROUND(E59*J59,2)</f>
        <v>0</v>
      </c>
      <c r="L59" s="154">
        <v>21</v>
      </c>
      <c r="M59" s="154">
        <f>G59*(1+L59/100)</f>
        <v>0</v>
      </c>
      <c r="N59" s="153">
        <v>0</v>
      </c>
      <c r="O59" s="153">
        <f>ROUND(E59*N59,2)</f>
        <v>0</v>
      </c>
      <c r="P59" s="153">
        <v>0</v>
      </c>
      <c r="Q59" s="153">
        <f>ROUND(E59*P59,2)</f>
        <v>0</v>
      </c>
      <c r="R59" s="154"/>
      <c r="S59" s="154" t="s">
        <v>279</v>
      </c>
      <c r="T59" s="154" t="s">
        <v>280</v>
      </c>
      <c r="U59" s="154">
        <v>0</v>
      </c>
      <c r="V59" s="154">
        <f>ROUND(E59*U59,2)</f>
        <v>0</v>
      </c>
      <c r="W59" s="154"/>
      <c r="X59" s="154" t="s">
        <v>281</v>
      </c>
      <c r="Y59" s="154" t="s">
        <v>282</v>
      </c>
      <c r="Z59" s="144"/>
      <c r="AA59" s="144"/>
      <c r="AB59" s="144"/>
      <c r="AC59" s="144"/>
      <c r="AD59" s="144"/>
      <c r="AE59" s="144"/>
      <c r="AF59" s="144"/>
      <c r="AG59" s="144" t="s">
        <v>283</v>
      </c>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row>
    <row r="60" spans="1:60" ht="13" x14ac:dyDescent="0.25">
      <c r="A60" s="159" t="s">
        <v>200</v>
      </c>
      <c r="B60" s="160" t="s">
        <v>176</v>
      </c>
      <c r="C60" s="180" t="s">
        <v>177</v>
      </c>
      <c r="D60" s="161"/>
      <c r="E60" s="162"/>
      <c r="F60" s="163"/>
      <c r="G60" s="163">
        <f>SUMIF(AG61:AG64,"&lt;&gt;NOR",G61:G64)</f>
        <v>0</v>
      </c>
      <c r="H60" s="163"/>
      <c r="I60" s="163">
        <f>SUM(I61:I64)</f>
        <v>0</v>
      </c>
      <c r="J60" s="163"/>
      <c r="K60" s="164">
        <f>SUM(K61:K64)</f>
        <v>0</v>
      </c>
      <c r="L60" s="158"/>
      <c r="M60" s="158">
        <f>SUM(M61:M64)</f>
        <v>0</v>
      </c>
      <c r="N60" s="157"/>
      <c r="O60" s="157">
        <f>SUM(O61:O64)</f>
        <v>0</v>
      </c>
      <c r="P60" s="157"/>
      <c r="Q60" s="157">
        <f>SUM(Q61:Q64)</f>
        <v>0</v>
      </c>
      <c r="R60" s="158"/>
      <c r="S60" s="158"/>
      <c r="T60" s="158"/>
      <c r="U60" s="158"/>
      <c r="V60" s="158">
        <f>SUM(V61:V64)</f>
        <v>0</v>
      </c>
      <c r="W60" s="158"/>
      <c r="X60" s="158"/>
      <c r="Y60" s="158"/>
      <c r="AG60" t="s">
        <v>275</v>
      </c>
    </row>
    <row r="61" spans="1:60" outlineLevel="1" x14ac:dyDescent="0.25">
      <c r="A61" s="166">
        <v>30</v>
      </c>
      <c r="B61" s="167" t="s">
        <v>2305</v>
      </c>
      <c r="C61" s="181" t="s">
        <v>2306</v>
      </c>
      <c r="D61" s="168" t="s">
        <v>355</v>
      </c>
      <c r="E61" s="169">
        <v>13.68</v>
      </c>
      <c r="F61" s="170">
        <f>H61+J61</f>
        <v>0</v>
      </c>
      <c r="G61" s="170">
        <f>ROUND(E61*F61,2)</f>
        <v>0</v>
      </c>
      <c r="H61" s="171"/>
      <c r="I61" s="170">
        <f>ROUND(E61*H61,2)</f>
        <v>0</v>
      </c>
      <c r="J61" s="171"/>
      <c r="K61" s="172">
        <f>ROUND(E61*J61,2)</f>
        <v>0</v>
      </c>
      <c r="L61" s="154">
        <v>21</v>
      </c>
      <c r="M61" s="154">
        <f>G61*(1+L61/100)</f>
        <v>0</v>
      </c>
      <c r="N61" s="153">
        <v>0</v>
      </c>
      <c r="O61" s="153">
        <f>ROUND(E61*N61,2)</f>
        <v>0</v>
      </c>
      <c r="P61" s="153">
        <v>0</v>
      </c>
      <c r="Q61" s="153">
        <f>ROUND(E61*P61,2)</f>
        <v>0</v>
      </c>
      <c r="R61" s="154"/>
      <c r="S61" s="154" t="s">
        <v>279</v>
      </c>
      <c r="T61" s="154" t="s">
        <v>280</v>
      </c>
      <c r="U61" s="154">
        <v>0</v>
      </c>
      <c r="V61" s="154">
        <f>ROUND(E61*U61,2)</f>
        <v>0</v>
      </c>
      <c r="W61" s="154"/>
      <c r="X61" s="154" t="s">
        <v>281</v>
      </c>
      <c r="Y61" s="154" t="s">
        <v>282</v>
      </c>
      <c r="Z61" s="144"/>
      <c r="AA61" s="144"/>
      <c r="AB61" s="144"/>
      <c r="AC61" s="144"/>
      <c r="AD61" s="144"/>
      <c r="AE61" s="144"/>
      <c r="AF61" s="144"/>
      <c r="AG61" s="144" t="s">
        <v>283</v>
      </c>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row>
    <row r="62" spans="1:60" outlineLevel="2" x14ac:dyDescent="0.25">
      <c r="A62" s="151"/>
      <c r="B62" s="152"/>
      <c r="C62" s="182" t="s">
        <v>2307</v>
      </c>
      <c r="D62" s="155"/>
      <c r="E62" s="156">
        <v>13.68</v>
      </c>
      <c r="F62" s="154"/>
      <c r="G62" s="154"/>
      <c r="H62" s="154"/>
      <c r="I62" s="154"/>
      <c r="J62" s="154"/>
      <c r="K62" s="154"/>
      <c r="L62" s="154"/>
      <c r="M62" s="154"/>
      <c r="N62" s="153"/>
      <c r="O62" s="153"/>
      <c r="P62" s="153"/>
      <c r="Q62" s="153"/>
      <c r="R62" s="154"/>
      <c r="S62" s="154"/>
      <c r="T62" s="154"/>
      <c r="U62" s="154"/>
      <c r="V62" s="154"/>
      <c r="W62" s="154"/>
      <c r="X62" s="154"/>
      <c r="Y62" s="154"/>
      <c r="Z62" s="144"/>
      <c r="AA62" s="144"/>
      <c r="AB62" s="144"/>
      <c r="AC62" s="144"/>
      <c r="AD62" s="144"/>
      <c r="AE62" s="144"/>
      <c r="AF62" s="144"/>
      <c r="AG62" s="144" t="s">
        <v>285</v>
      </c>
      <c r="AH62" s="144">
        <v>0</v>
      </c>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row>
    <row r="63" spans="1:60" outlineLevel="1" x14ac:dyDescent="0.25">
      <c r="A63" s="166">
        <v>31</v>
      </c>
      <c r="B63" s="167" t="s">
        <v>2308</v>
      </c>
      <c r="C63" s="181" t="s">
        <v>2309</v>
      </c>
      <c r="D63" s="168" t="s">
        <v>278</v>
      </c>
      <c r="E63" s="169">
        <v>6.42</v>
      </c>
      <c r="F63" s="170">
        <f>H63+J63</f>
        <v>0</v>
      </c>
      <c r="G63" s="170">
        <f>ROUND(E63*F63,2)</f>
        <v>0</v>
      </c>
      <c r="H63" s="171"/>
      <c r="I63" s="170">
        <f>ROUND(E63*H63,2)</f>
        <v>0</v>
      </c>
      <c r="J63" s="171"/>
      <c r="K63" s="172">
        <f>ROUND(E63*J63,2)</f>
        <v>0</v>
      </c>
      <c r="L63" s="154">
        <v>21</v>
      </c>
      <c r="M63" s="154">
        <f>G63*(1+L63/100)</f>
        <v>0</v>
      </c>
      <c r="N63" s="153">
        <v>0</v>
      </c>
      <c r="O63" s="153">
        <f>ROUND(E63*N63,2)</f>
        <v>0</v>
      </c>
      <c r="P63" s="153">
        <v>0</v>
      </c>
      <c r="Q63" s="153">
        <f>ROUND(E63*P63,2)</f>
        <v>0</v>
      </c>
      <c r="R63" s="154"/>
      <c r="S63" s="154" t="s">
        <v>279</v>
      </c>
      <c r="T63" s="154" t="s">
        <v>280</v>
      </c>
      <c r="U63" s="154">
        <v>0</v>
      </c>
      <c r="V63" s="154">
        <f>ROUND(E63*U63,2)</f>
        <v>0</v>
      </c>
      <c r="W63" s="154"/>
      <c r="X63" s="154" t="s">
        <v>281</v>
      </c>
      <c r="Y63" s="154" t="s">
        <v>282</v>
      </c>
      <c r="Z63" s="144"/>
      <c r="AA63" s="144"/>
      <c r="AB63" s="144"/>
      <c r="AC63" s="144"/>
      <c r="AD63" s="144"/>
      <c r="AE63" s="144"/>
      <c r="AF63" s="144"/>
      <c r="AG63" s="144" t="s">
        <v>283</v>
      </c>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row>
    <row r="64" spans="1:60" outlineLevel="2" x14ac:dyDescent="0.25">
      <c r="A64" s="151"/>
      <c r="B64" s="152"/>
      <c r="C64" s="182" t="s">
        <v>2310</v>
      </c>
      <c r="D64" s="155"/>
      <c r="E64" s="156">
        <v>6.42</v>
      </c>
      <c r="F64" s="154"/>
      <c r="G64" s="154"/>
      <c r="H64" s="154"/>
      <c r="I64" s="154"/>
      <c r="J64" s="154"/>
      <c r="K64" s="154"/>
      <c r="L64" s="154"/>
      <c r="M64" s="154"/>
      <c r="N64" s="153"/>
      <c r="O64" s="153"/>
      <c r="P64" s="153"/>
      <c r="Q64" s="153"/>
      <c r="R64" s="154"/>
      <c r="S64" s="154"/>
      <c r="T64" s="154"/>
      <c r="U64" s="154"/>
      <c r="V64" s="154"/>
      <c r="W64" s="154"/>
      <c r="X64" s="154"/>
      <c r="Y64" s="154"/>
      <c r="Z64" s="144"/>
      <c r="AA64" s="144"/>
      <c r="AB64" s="144"/>
      <c r="AC64" s="144"/>
      <c r="AD64" s="144"/>
      <c r="AE64" s="144"/>
      <c r="AF64" s="144"/>
      <c r="AG64" s="144" t="s">
        <v>285</v>
      </c>
      <c r="AH64" s="144">
        <v>0</v>
      </c>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row>
    <row r="65" spans="1:60" ht="13" x14ac:dyDescent="0.25">
      <c r="A65" s="159" t="s">
        <v>200</v>
      </c>
      <c r="B65" s="160" t="s">
        <v>178</v>
      </c>
      <c r="C65" s="180" t="s">
        <v>179</v>
      </c>
      <c r="D65" s="161"/>
      <c r="E65" s="162"/>
      <c r="F65" s="163"/>
      <c r="G65" s="163">
        <f>SUMIF(AG66:AG71,"&lt;&gt;NOR",G66:G71)</f>
        <v>0</v>
      </c>
      <c r="H65" s="163"/>
      <c r="I65" s="163">
        <f>SUM(I66:I71)</f>
        <v>0</v>
      </c>
      <c r="J65" s="163"/>
      <c r="K65" s="164">
        <f>SUM(K66:K71)</f>
        <v>0</v>
      </c>
      <c r="L65" s="158"/>
      <c r="M65" s="158">
        <f>SUM(M66:M71)</f>
        <v>0</v>
      </c>
      <c r="N65" s="157"/>
      <c r="O65" s="157">
        <f>SUM(O66:O71)</f>
        <v>0</v>
      </c>
      <c r="P65" s="157"/>
      <c r="Q65" s="157">
        <f>SUM(Q66:Q71)</f>
        <v>0</v>
      </c>
      <c r="R65" s="158"/>
      <c r="S65" s="158"/>
      <c r="T65" s="158"/>
      <c r="U65" s="158"/>
      <c r="V65" s="158">
        <f>SUM(V66:V71)</f>
        <v>0</v>
      </c>
      <c r="W65" s="158"/>
      <c r="X65" s="158"/>
      <c r="Y65" s="158"/>
      <c r="AG65" t="s">
        <v>275</v>
      </c>
    </row>
    <row r="66" spans="1:60" outlineLevel="1" x14ac:dyDescent="0.25">
      <c r="A66" s="166">
        <v>32</v>
      </c>
      <c r="B66" s="167" t="s">
        <v>2100</v>
      </c>
      <c r="C66" s="181" t="s">
        <v>2311</v>
      </c>
      <c r="D66" s="168" t="s">
        <v>355</v>
      </c>
      <c r="E66" s="169">
        <v>5</v>
      </c>
      <c r="F66" s="170">
        <f>H66+J66</f>
        <v>0</v>
      </c>
      <c r="G66" s="170">
        <f>ROUND(E66*F66,2)</f>
        <v>0</v>
      </c>
      <c r="H66" s="171"/>
      <c r="I66" s="170">
        <f>ROUND(E66*H66,2)</f>
        <v>0</v>
      </c>
      <c r="J66" s="171"/>
      <c r="K66" s="172">
        <f>ROUND(E66*J66,2)</f>
        <v>0</v>
      </c>
      <c r="L66" s="154">
        <v>21</v>
      </c>
      <c r="M66" s="154">
        <f>G66*(1+L66/100)</f>
        <v>0</v>
      </c>
      <c r="N66" s="153">
        <v>0</v>
      </c>
      <c r="O66" s="153">
        <f>ROUND(E66*N66,2)</f>
        <v>0</v>
      </c>
      <c r="P66" s="153">
        <v>0</v>
      </c>
      <c r="Q66" s="153">
        <f>ROUND(E66*P66,2)</f>
        <v>0</v>
      </c>
      <c r="R66" s="154"/>
      <c r="S66" s="154" t="s">
        <v>279</v>
      </c>
      <c r="T66" s="154" t="s">
        <v>280</v>
      </c>
      <c r="U66" s="154">
        <v>0</v>
      </c>
      <c r="V66" s="154">
        <f>ROUND(E66*U66,2)</f>
        <v>0</v>
      </c>
      <c r="W66" s="154"/>
      <c r="X66" s="154" t="s">
        <v>281</v>
      </c>
      <c r="Y66" s="154" t="s">
        <v>282</v>
      </c>
      <c r="Z66" s="144"/>
      <c r="AA66" s="144"/>
      <c r="AB66" s="144"/>
      <c r="AC66" s="144"/>
      <c r="AD66" s="144"/>
      <c r="AE66" s="144"/>
      <c r="AF66" s="144"/>
      <c r="AG66" s="144" t="s">
        <v>283</v>
      </c>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row>
    <row r="67" spans="1:60" outlineLevel="2" x14ac:dyDescent="0.25">
      <c r="A67" s="151"/>
      <c r="B67" s="152"/>
      <c r="C67" s="182" t="s">
        <v>2255</v>
      </c>
      <c r="D67" s="155"/>
      <c r="E67" s="156">
        <v>5</v>
      </c>
      <c r="F67" s="154"/>
      <c r="G67" s="154"/>
      <c r="H67" s="154"/>
      <c r="I67" s="154"/>
      <c r="J67" s="154"/>
      <c r="K67" s="154"/>
      <c r="L67" s="154"/>
      <c r="M67" s="154"/>
      <c r="N67" s="153"/>
      <c r="O67" s="153"/>
      <c r="P67" s="153"/>
      <c r="Q67" s="153"/>
      <c r="R67" s="154"/>
      <c r="S67" s="154"/>
      <c r="T67" s="154"/>
      <c r="U67" s="154"/>
      <c r="V67" s="154"/>
      <c r="W67" s="154"/>
      <c r="X67" s="154"/>
      <c r="Y67" s="154"/>
      <c r="Z67" s="144"/>
      <c r="AA67" s="144"/>
      <c r="AB67" s="144"/>
      <c r="AC67" s="144"/>
      <c r="AD67" s="144"/>
      <c r="AE67" s="144"/>
      <c r="AF67" s="144"/>
      <c r="AG67" s="144" t="s">
        <v>285</v>
      </c>
      <c r="AH67" s="144">
        <v>0</v>
      </c>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row>
    <row r="68" spans="1:60" outlineLevel="1" x14ac:dyDescent="0.25">
      <c r="A68" s="173">
        <v>33</v>
      </c>
      <c r="B68" s="174" t="s">
        <v>2312</v>
      </c>
      <c r="C68" s="183" t="s">
        <v>2313</v>
      </c>
      <c r="D68" s="175" t="s">
        <v>355</v>
      </c>
      <c r="E68" s="176">
        <v>5</v>
      </c>
      <c r="F68" s="177">
        <f>H68+J68</f>
        <v>0</v>
      </c>
      <c r="G68" s="177">
        <f>ROUND(E68*F68,2)</f>
        <v>0</v>
      </c>
      <c r="H68" s="178"/>
      <c r="I68" s="177">
        <f>ROUND(E68*H68,2)</f>
        <v>0</v>
      </c>
      <c r="J68" s="178"/>
      <c r="K68" s="179">
        <f>ROUND(E68*J68,2)</f>
        <v>0</v>
      </c>
      <c r="L68" s="154">
        <v>21</v>
      </c>
      <c r="M68" s="154">
        <f>G68*(1+L68/100)</f>
        <v>0</v>
      </c>
      <c r="N68" s="153">
        <v>0</v>
      </c>
      <c r="O68" s="153">
        <f>ROUND(E68*N68,2)</f>
        <v>0</v>
      </c>
      <c r="P68" s="153">
        <v>0</v>
      </c>
      <c r="Q68" s="153">
        <f>ROUND(E68*P68,2)</f>
        <v>0</v>
      </c>
      <c r="R68" s="154"/>
      <c r="S68" s="154" t="s">
        <v>279</v>
      </c>
      <c r="T68" s="154" t="s">
        <v>280</v>
      </c>
      <c r="U68" s="154">
        <v>0</v>
      </c>
      <c r="V68" s="154">
        <f>ROUND(E68*U68,2)</f>
        <v>0</v>
      </c>
      <c r="W68" s="154"/>
      <c r="X68" s="154" t="s">
        <v>281</v>
      </c>
      <c r="Y68" s="154" t="s">
        <v>282</v>
      </c>
      <c r="Z68" s="144"/>
      <c r="AA68" s="144"/>
      <c r="AB68" s="144"/>
      <c r="AC68" s="144"/>
      <c r="AD68" s="144"/>
      <c r="AE68" s="144"/>
      <c r="AF68" s="144"/>
      <c r="AG68" s="144" t="s">
        <v>283</v>
      </c>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row>
    <row r="69" spans="1:60" outlineLevel="1" x14ac:dyDescent="0.25">
      <c r="A69" s="173">
        <v>34</v>
      </c>
      <c r="B69" s="174" t="s">
        <v>2314</v>
      </c>
      <c r="C69" s="183" t="s">
        <v>2315</v>
      </c>
      <c r="D69" s="175" t="s">
        <v>355</v>
      </c>
      <c r="E69" s="176">
        <v>5</v>
      </c>
      <c r="F69" s="177">
        <f>H69+J69</f>
        <v>0</v>
      </c>
      <c r="G69" s="177">
        <f>ROUND(E69*F69,2)</f>
        <v>0</v>
      </c>
      <c r="H69" s="178"/>
      <c r="I69" s="177">
        <f>ROUND(E69*H69,2)</f>
        <v>0</v>
      </c>
      <c r="J69" s="178"/>
      <c r="K69" s="179">
        <f>ROUND(E69*J69,2)</f>
        <v>0</v>
      </c>
      <c r="L69" s="154">
        <v>21</v>
      </c>
      <c r="M69" s="154">
        <f>G69*(1+L69/100)</f>
        <v>0</v>
      </c>
      <c r="N69" s="153">
        <v>0</v>
      </c>
      <c r="O69" s="153">
        <f>ROUND(E69*N69,2)</f>
        <v>0</v>
      </c>
      <c r="P69" s="153">
        <v>0</v>
      </c>
      <c r="Q69" s="153">
        <f>ROUND(E69*P69,2)</f>
        <v>0</v>
      </c>
      <c r="R69" s="154"/>
      <c r="S69" s="154" t="s">
        <v>279</v>
      </c>
      <c r="T69" s="154" t="s">
        <v>280</v>
      </c>
      <c r="U69" s="154">
        <v>0</v>
      </c>
      <c r="V69" s="154">
        <f>ROUND(E69*U69,2)</f>
        <v>0</v>
      </c>
      <c r="W69" s="154"/>
      <c r="X69" s="154" t="s">
        <v>281</v>
      </c>
      <c r="Y69" s="154" t="s">
        <v>282</v>
      </c>
      <c r="Z69" s="144"/>
      <c r="AA69" s="144"/>
      <c r="AB69" s="144"/>
      <c r="AC69" s="144"/>
      <c r="AD69" s="144"/>
      <c r="AE69" s="144"/>
      <c r="AF69" s="144"/>
      <c r="AG69" s="144" t="s">
        <v>283</v>
      </c>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row>
    <row r="70" spans="1:60" outlineLevel="1" x14ac:dyDescent="0.25">
      <c r="A70" s="166">
        <v>35</v>
      </c>
      <c r="B70" s="167" t="s">
        <v>2316</v>
      </c>
      <c r="C70" s="181" t="s">
        <v>2317</v>
      </c>
      <c r="D70" s="168" t="s">
        <v>340</v>
      </c>
      <c r="E70" s="169">
        <v>10</v>
      </c>
      <c r="F70" s="170">
        <f>H70+J70</f>
        <v>0</v>
      </c>
      <c r="G70" s="170">
        <f>ROUND(E70*F70,2)</f>
        <v>0</v>
      </c>
      <c r="H70" s="171"/>
      <c r="I70" s="170">
        <f>ROUND(E70*H70,2)</f>
        <v>0</v>
      </c>
      <c r="J70" s="171"/>
      <c r="K70" s="172">
        <f>ROUND(E70*J70,2)</f>
        <v>0</v>
      </c>
      <c r="L70" s="154">
        <v>21</v>
      </c>
      <c r="M70" s="154">
        <f>G70*(1+L70/100)</f>
        <v>0</v>
      </c>
      <c r="N70" s="153">
        <v>0</v>
      </c>
      <c r="O70" s="153">
        <f>ROUND(E70*N70,2)</f>
        <v>0</v>
      </c>
      <c r="P70" s="153">
        <v>0</v>
      </c>
      <c r="Q70" s="153">
        <f>ROUND(E70*P70,2)</f>
        <v>0</v>
      </c>
      <c r="R70" s="154"/>
      <c r="S70" s="154" t="s">
        <v>279</v>
      </c>
      <c r="T70" s="154" t="s">
        <v>280</v>
      </c>
      <c r="U70" s="154">
        <v>0</v>
      </c>
      <c r="V70" s="154">
        <f>ROUND(E70*U70,2)</f>
        <v>0</v>
      </c>
      <c r="W70" s="154"/>
      <c r="X70" s="154" t="s">
        <v>281</v>
      </c>
      <c r="Y70" s="154" t="s">
        <v>282</v>
      </c>
      <c r="Z70" s="144"/>
      <c r="AA70" s="144"/>
      <c r="AB70" s="144"/>
      <c r="AC70" s="144"/>
      <c r="AD70" s="144"/>
      <c r="AE70" s="144"/>
      <c r="AF70" s="144"/>
      <c r="AG70" s="144" t="s">
        <v>283</v>
      </c>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row>
    <row r="71" spans="1:60" outlineLevel="2" x14ac:dyDescent="0.25">
      <c r="A71" s="151"/>
      <c r="B71" s="152"/>
      <c r="C71" s="182" t="s">
        <v>416</v>
      </c>
      <c r="D71" s="155"/>
      <c r="E71" s="156">
        <v>10</v>
      </c>
      <c r="F71" s="154"/>
      <c r="G71" s="154"/>
      <c r="H71" s="154"/>
      <c r="I71" s="154"/>
      <c r="J71" s="154"/>
      <c r="K71" s="154"/>
      <c r="L71" s="154"/>
      <c r="M71" s="154"/>
      <c r="N71" s="153"/>
      <c r="O71" s="153"/>
      <c r="P71" s="153"/>
      <c r="Q71" s="153"/>
      <c r="R71" s="154"/>
      <c r="S71" s="154"/>
      <c r="T71" s="154"/>
      <c r="U71" s="154"/>
      <c r="V71" s="154"/>
      <c r="W71" s="154"/>
      <c r="X71" s="154"/>
      <c r="Y71" s="154"/>
      <c r="Z71" s="144"/>
      <c r="AA71" s="144"/>
      <c r="AB71" s="144"/>
      <c r="AC71" s="144"/>
      <c r="AD71" s="144"/>
      <c r="AE71" s="144"/>
      <c r="AF71" s="144"/>
      <c r="AG71" s="144" t="s">
        <v>285</v>
      </c>
      <c r="AH71" s="144">
        <v>0</v>
      </c>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row>
    <row r="72" spans="1:60" ht="13" x14ac:dyDescent="0.25">
      <c r="A72" s="159" t="s">
        <v>200</v>
      </c>
      <c r="B72" s="160" t="s">
        <v>182</v>
      </c>
      <c r="C72" s="180" t="s">
        <v>183</v>
      </c>
      <c r="D72" s="161"/>
      <c r="E72" s="162"/>
      <c r="F72" s="163"/>
      <c r="G72" s="163">
        <f>SUMIF(AG73:AG95,"&lt;&gt;NOR",G73:G95)</f>
        <v>0</v>
      </c>
      <c r="H72" s="163"/>
      <c r="I72" s="163">
        <f>SUM(I73:I95)</f>
        <v>0</v>
      </c>
      <c r="J72" s="163"/>
      <c r="K72" s="164">
        <f>SUM(K73:K95)</f>
        <v>0</v>
      </c>
      <c r="L72" s="158"/>
      <c r="M72" s="158">
        <f>SUM(M73:M95)</f>
        <v>0</v>
      </c>
      <c r="N72" s="157"/>
      <c r="O72" s="157">
        <f>SUM(O73:O95)</f>
        <v>0</v>
      </c>
      <c r="P72" s="157"/>
      <c r="Q72" s="157">
        <f>SUM(Q73:Q95)</f>
        <v>0</v>
      </c>
      <c r="R72" s="158"/>
      <c r="S72" s="158"/>
      <c r="T72" s="158"/>
      <c r="U72" s="158"/>
      <c r="V72" s="158">
        <f>SUM(V73:V95)</f>
        <v>0</v>
      </c>
      <c r="W72" s="158"/>
      <c r="X72" s="158"/>
      <c r="Y72" s="158"/>
      <c r="AG72" t="s">
        <v>275</v>
      </c>
    </row>
    <row r="73" spans="1:60" outlineLevel="1" x14ac:dyDescent="0.25">
      <c r="A73" s="166">
        <v>36</v>
      </c>
      <c r="B73" s="167" t="s">
        <v>2318</v>
      </c>
      <c r="C73" s="181" t="s">
        <v>2319</v>
      </c>
      <c r="D73" s="168" t="s">
        <v>340</v>
      </c>
      <c r="E73" s="169">
        <v>53</v>
      </c>
      <c r="F73" s="170">
        <f>H73+J73</f>
        <v>0</v>
      </c>
      <c r="G73" s="170">
        <f>ROUND(E73*F73,2)</f>
        <v>0</v>
      </c>
      <c r="H73" s="171"/>
      <c r="I73" s="170">
        <f>ROUND(E73*H73,2)</f>
        <v>0</v>
      </c>
      <c r="J73" s="171"/>
      <c r="K73" s="172">
        <f>ROUND(E73*J73,2)</f>
        <v>0</v>
      </c>
      <c r="L73" s="154">
        <v>21</v>
      </c>
      <c r="M73" s="154">
        <f>G73*(1+L73/100)</f>
        <v>0</v>
      </c>
      <c r="N73" s="153">
        <v>0</v>
      </c>
      <c r="O73" s="153">
        <f>ROUND(E73*N73,2)</f>
        <v>0</v>
      </c>
      <c r="P73" s="153">
        <v>0</v>
      </c>
      <c r="Q73" s="153">
        <f>ROUND(E73*P73,2)</f>
        <v>0</v>
      </c>
      <c r="R73" s="154"/>
      <c r="S73" s="154" t="s">
        <v>279</v>
      </c>
      <c r="T73" s="154" t="s">
        <v>280</v>
      </c>
      <c r="U73" s="154">
        <v>0</v>
      </c>
      <c r="V73" s="154">
        <f>ROUND(E73*U73,2)</f>
        <v>0</v>
      </c>
      <c r="W73" s="154"/>
      <c r="X73" s="154" t="s">
        <v>281</v>
      </c>
      <c r="Y73" s="154" t="s">
        <v>282</v>
      </c>
      <c r="Z73" s="144"/>
      <c r="AA73" s="144"/>
      <c r="AB73" s="144"/>
      <c r="AC73" s="144"/>
      <c r="AD73" s="144"/>
      <c r="AE73" s="144"/>
      <c r="AF73" s="144"/>
      <c r="AG73" s="144" t="s">
        <v>283</v>
      </c>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row>
    <row r="74" spans="1:60" outlineLevel="2" x14ac:dyDescent="0.25">
      <c r="A74" s="151"/>
      <c r="B74" s="152"/>
      <c r="C74" s="182" t="s">
        <v>2320</v>
      </c>
      <c r="D74" s="155"/>
      <c r="E74" s="156">
        <v>53</v>
      </c>
      <c r="F74" s="154"/>
      <c r="G74" s="154"/>
      <c r="H74" s="154"/>
      <c r="I74" s="154"/>
      <c r="J74" s="154"/>
      <c r="K74" s="154"/>
      <c r="L74" s="154"/>
      <c r="M74" s="154"/>
      <c r="N74" s="153"/>
      <c r="O74" s="153"/>
      <c r="P74" s="153"/>
      <c r="Q74" s="153"/>
      <c r="R74" s="154"/>
      <c r="S74" s="154"/>
      <c r="T74" s="154"/>
      <c r="U74" s="154"/>
      <c r="V74" s="154"/>
      <c r="W74" s="154"/>
      <c r="X74" s="154"/>
      <c r="Y74" s="154"/>
      <c r="Z74" s="144"/>
      <c r="AA74" s="144"/>
      <c r="AB74" s="144"/>
      <c r="AC74" s="144"/>
      <c r="AD74" s="144"/>
      <c r="AE74" s="144"/>
      <c r="AF74" s="144"/>
      <c r="AG74" s="144" t="s">
        <v>285</v>
      </c>
      <c r="AH74" s="144">
        <v>0</v>
      </c>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row>
    <row r="75" spans="1:60" outlineLevel="1" x14ac:dyDescent="0.25">
      <c r="A75" s="173">
        <v>37</v>
      </c>
      <c r="B75" s="174" t="s">
        <v>2321</v>
      </c>
      <c r="C75" s="183" t="s">
        <v>2322</v>
      </c>
      <c r="D75" s="175" t="s">
        <v>408</v>
      </c>
      <c r="E75" s="176">
        <v>2</v>
      </c>
      <c r="F75" s="177">
        <f>H75+J75</f>
        <v>0</v>
      </c>
      <c r="G75" s="177">
        <f>ROUND(E75*F75,2)</f>
        <v>0</v>
      </c>
      <c r="H75" s="178"/>
      <c r="I75" s="177">
        <f>ROUND(E75*H75,2)</f>
        <v>0</v>
      </c>
      <c r="J75" s="178"/>
      <c r="K75" s="179">
        <f>ROUND(E75*J75,2)</f>
        <v>0</v>
      </c>
      <c r="L75" s="154">
        <v>21</v>
      </c>
      <c r="M75" s="154">
        <f>G75*(1+L75/100)</f>
        <v>0</v>
      </c>
      <c r="N75" s="153">
        <v>0</v>
      </c>
      <c r="O75" s="153">
        <f>ROUND(E75*N75,2)</f>
        <v>0</v>
      </c>
      <c r="P75" s="153">
        <v>0</v>
      </c>
      <c r="Q75" s="153">
        <f>ROUND(E75*P75,2)</f>
        <v>0</v>
      </c>
      <c r="R75" s="154"/>
      <c r="S75" s="154" t="s">
        <v>279</v>
      </c>
      <c r="T75" s="154" t="s">
        <v>280</v>
      </c>
      <c r="U75" s="154">
        <v>0</v>
      </c>
      <c r="V75" s="154">
        <f>ROUND(E75*U75,2)</f>
        <v>0</v>
      </c>
      <c r="W75" s="154"/>
      <c r="X75" s="154" t="s">
        <v>281</v>
      </c>
      <c r="Y75" s="154" t="s">
        <v>282</v>
      </c>
      <c r="Z75" s="144"/>
      <c r="AA75" s="144"/>
      <c r="AB75" s="144"/>
      <c r="AC75" s="144"/>
      <c r="AD75" s="144"/>
      <c r="AE75" s="144"/>
      <c r="AF75" s="144"/>
      <c r="AG75" s="144" t="s">
        <v>283</v>
      </c>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row>
    <row r="76" spans="1:60" ht="20" outlineLevel="1" x14ac:dyDescent="0.25">
      <c r="A76" s="173">
        <v>38</v>
      </c>
      <c r="B76" s="174" t="s">
        <v>2323</v>
      </c>
      <c r="C76" s="183" t="s">
        <v>2324</v>
      </c>
      <c r="D76" s="175" t="s">
        <v>340</v>
      </c>
      <c r="E76" s="176">
        <v>48</v>
      </c>
      <c r="F76" s="177">
        <f>H76+J76</f>
        <v>0</v>
      </c>
      <c r="G76" s="177">
        <f>ROUND(E76*F76,2)</f>
        <v>0</v>
      </c>
      <c r="H76" s="178"/>
      <c r="I76" s="177">
        <f>ROUND(E76*H76,2)</f>
        <v>0</v>
      </c>
      <c r="J76" s="178"/>
      <c r="K76" s="179">
        <f>ROUND(E76*J76,2)</f>
        <v>0</v>
      </c>
      <c r="L76" s="154">
        <v>21</v>
      </c>
      <c r="M76" s="154">
        <f>G76*(1+L76/100)</f>
        <v>0</v>
      </c>
      <c r="N76" s="153">
        <v>0</v>
      </c>
      <c r="O76" s="153">
        <f>ROUND(E76*N76,2)</f>
        <v>0</v>
      </c>
      <c r="P76" s="153">
        <v>0</v>
      </c>
      <c r="Q76" s="153">
        <f>ROUND(E76*P76,2)</f>
        <v>0</v>
      </c>
      <c r="R76" s="154"/>
      <c r="S76" s="154" t="s">
        <v>279</v>
      </c>
      <c r="T76" s="154" t="s">
        <v>280</v>
      </c>
      <c r="U76" s="154">
        <v>0</v>
      </c>
      <c r="V76" s="154">
        <f>ROUND(E76*U76,2)</f>
        <v>0</v>
      </c>
      <c r="W76" s="154"/>
      <c r="X76" s="154" t="s">
        <v>281</v>
      </c>
      <c r="Y76" s="154" t="s">
        <v>282</v>
      </c>
      <c r="Z76" s="144"/>
      <c r="AA76" s="144"/>
      <c r="AB76" s="144"/>
      <c r="AC76" s="144"/>
      <c r="AD76" s="144"/>
      <c r="AE76" s="144"/>
      <c r="AF76" s="144"/>
      <c r="AG76" s="144" t="s">
        <v>283</v>
      </c>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row>
    <row r="77" spans="1:60" ht="20" outlineLevel="1" x14ac:dyDescent="0.25">
      <c r="A77" s="173">
        <v>39</v>
      </c>
      <c r="B77" s="174" t="s">
        <v>2325</v>
      </c>
      <c r="C77" s="183" t="s">
        <v>2326</v>
      </c>
      <c r="D77" s="175" t="s">
        <v>340</v>
      </c>
      <c r="E77" s="176">
        <v>6</v>
      </c>
      <c r="F77" s="177">
        <f>H77+J77</f>
        <v>0</v>
      </c>
      <c r="G77" s="177">
        <f>ROUND(E77*F77,2)</f>
        <v>0</v>
      </c>
      <c r="H77" s="178"/>
      <c r="I77" s="177">
        <f>ROUND(E77*H77,2)</f>
        <v>0</v>
      </c>
      <c r="J77" s="178"/>
      <c r="K77" s="179">
        <f>ROUND(E77*J77,2)</f>
        <v>0</v>
      </c>
      <c r="L77" s="154">
        <v>21</v>
      </c>
      <c r="M77" s="154">
        <f>G77*(1+L77/100)</f>
        <v>0</v>
      </c>
      <c r="N77" s="153">
        <v>0</v>
      </c>
      <c r="O77" s="153">
        <f>ROUND(E77*N77,2)</f>
        <v>0</v>
      </c>
      <c r="P77" s="153">
        <v>0</v>
      </c>
      <c r="Q77" s="153">
        <f>ROUND(E77*P77,2)</f>
        <v>0</v>
      </c>
      <c r="R77" s="154"/>
      <c r="S77" s="154" t="s">
        <v>279</v>
      </c>
      <c r="T77" s="154" t="s">
        <v>280</v>
      </c>
      <c r="U77" s="154">
        <v>0</v>
      </c>
      <c r="V77" s="154">
        <f>ROUND(E77*U77,2)</f>
        <v>0</v>
      </c>
      <c r="W77" s="154"/>
      <c r="X77" s="154" t="s">
        <v>281</v>
      </c>
      <c r="Y77" s="154" t="s">
        <v>282</v>
      </c>
      <c r="Z77" s="144"/>
      <c r="AA77" s="144"/>
      <c r="AB77" s="144"/>
      <c r="AC77" s="144"/>
      <c r="AD77" s="144"/>
      <c r="AE77" s="144"/>
      <c r="AF77" s="144"/>
      <c r="AG77" s="144" t="s">
        <v>283</v>
      </c>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row>
    <row r="78" spans="1:60" outlineLevel="1" x14ac:dyDescent="0.25">
      <c r="A78" s="173">
        <v>40</v>
      </c>
      <c r="B78" s="174" t="s">
        <v>2327</v>
      </c>
      <c r="C78" s="183" t="s">
        <v>2328</v>
      </c>
      <c r="D78" s="175" t="s">
        <v>408</v>
      </c>
      <c r="E78" s="176">
        <v>1</v>
      </c>
      <c r="F78" s="177">
        <f>H78+J78</f>
        <v>0</v>
      </c>
      <c r="G78" s="177">
        <f>ROUND(E78*F78,2)</f>
        <v>0</v>
      </c>
      <c r="H78" s="178"/>
      <c r="I78" s="177">
        <f>ROUND(E78*H78,2)</f>
        <v>0</v>
      </c>
      <c r="J78" s="178"/>
      <c r="K78" s="179">
        <f>ROUND(E78*J78,2)</f>
        <v>0</v>
      </c>
      <c r="L78" s="154">
        <v>21</v>
      </c>
      <c r="M78" s="154">
        <f>G78*(1+L78/100)</f>
        <v>0</v>
      </c>
      <c r="N78" s="153">
        <v>0</v>
      </c>
      <c r="O78" s="153">
        <f>ROUND(E78*N78,2)</f>
        <v>0</v>
      </c>
      <c r="P78" s="153">
        <v>0</v>
      </c>
      <c r="Q78" s="153">
        <f>ROUND(E78*P78,2)</f>
        <v>0</v>
      </c>
      <c r="R78" s="154"/>
      <c r="S78" s="154" t="s">
        <v>279</v>
      </c>
      <c r="T78" s="154" t="s">
        <v>280</v>
      </c>
      <c r="U78" s="154">
        <v>0</v>
      </c>
      <c r="V78" s="154">
        <f>ROUND(E78*U78,2)</f>
        <v>0</v>
      </c>
      <c r="W78" s="154"/>
      <c r="X78" s="154" t="s">
        <v>281</v>
      </c>
      <c r="Y78" s="154" t="s">
        <v>282</v>
      </c>
      <c r="Z78" s="144"/>
      <c r="AA78" s="144"/>
      <c r="AB78" s="144"/>
      <c r="AC78" s="144"/>
      <c r="AD78" s="144"/>
      <c r="AE78" s="144"/>
      <c r="AF78" s="144"/>
      <c r="AG78" s="144" t="s">
        <v>283</v>
      </c>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row>
    <row r="79" spans="1:60" outlineLevel="1" x14ac:dyDescent="0.25">
      <c r="A79" s="166">
        <v>41</v>
      </c>
      <c r="B79" s="167" t="s">
        <v>2329</v>
      </c>
      <c r="C79" s="181" t="s">
        <v>2330</v>
      </c>
      <c r="D79" s="168" t="s">
        <v>340</v>
      </c>
      <c r="E79" s="169">
        <v>53</v>
      </c>
      <c r="F79" s="170">
        <f>H79+J79</f>
        <v>0</v>
      </c>
      <c r="G79" s="170">
        <f>ROUND(E79*F79,2)</f>
        <v>0</v>
      </c>
      <c r="H79" s="171"/>
      <c r="I79" s="170">
        <f>ROUND(E79*H79,2)</f>
        <v>0</v>
      </c>
      <c r="J79" s="171"/>
      <c r="K79" s="172">
        <f>ROUND(E79*J79,2)</f>
        <v>0</v>
      </c>
      <c r="L79" s="154">
        <v>21</v>
      </c>
      <c r="M79" s="154">
        <f>G79*(1+L79/100)</f>
        <v>0</v>
      </c>
      <c r="N79" s="153">
        <v>0</v>
      </c>
      <c r="O79" s="153">
        <f>ROUND(E79*N79,2)</f>
        <v>0</v>
      </c>
      <c r="P79" s="153">
        <v>0</v>
      </c>
      <c r="Q79" s="153">
        <f>ROUND(E79*P79,2)</f>
        <v>0</v>
      </c>
      <c r="R79" s="154"/>
      <c r="S79" s="154" t="s">
        <v>279</v>
      </c>
      <c r="T79" s="154" t="s">
        <v>280</v>
      </c>
      <c r="U79" s="154">
        <v>0</v>
      </c>
      <c r="V79" s="154">
        <f>ROUND(E79*U79,2)</f>
        <v>0</v>
      </c>
      <c r="W79" s="154"/>
      <c r="X79" s="154" t="s">
        <v>281</v>
      </c>
      <c r="Y79" s="154" t="s">
        <v>282</v>
      </c>
      <c r="Z79" s="144"/>
      <c r="AA79" s="144"/>
      <c r="AB79" s="144"/>
      <c r="AC79" s="144"/>
      <c r="AD79" s="144"/>
      <c r="AE79" s="144"/>
      <c r="AF79" s="144"/>
      <c r="AG79" s="144" t="s">
        <v>283</v>
      </c>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row>
    <row r="80" spans="1:60" outlineLevel="2" x14ac:dyDescent="0.25">
      <c r="A80" s="151"/>
      <c r="B80" s="152"/>
      <c r="C80" s="182" t="s">
        <v>583</v>
      </c>
      <c r="D80" s="155"/>
      <c r="E80" s="156">
        <v>53</v>
      </c>
      <c r="F80" s="154"/>
      <c r="G80" s="154"/>
      <c r="H80" s="154"/>
      <c r="I80" s="154"/>
      <c r="J80" s="154"/>
      <c r="K80" s="154"/>
      <c r="L80" s="154"/>
      <c r="M80" s="154"/>
      <c r="N80" s="153"/>
      <c r="O80" s="153"/>
      <c r="P80" s="153"/>
      <c r="Q80" s="153"/>
      <c r="R80" s="154"/>
      <c r="S80" s="154"/>
      <c r="T80" s="154"/>
      <c r="U80" s="154"/>
      <c r="V80" s="154"/>
      <c r="W80" s="154"/>
      <c r="X80" s="154"/>
      <c r="Y80" s="154"/>
      <c r="Z80" s="144"/>
      <c r="AA80" s="144"/>
      <c r="AB80" s="144"/>
      <c r="AC80" s="144"/>
      <c r="AD80" s="144"/>
      <c r="AE80" s="144"/>
      <c r="AF80" s="144"/>
      <c r="AG80" s="144" t="s">
        <v>285</v>
      </c>
      <c r="AH80" s="144">
        <v>0</v>
      </c>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row>
    <row r="81" spans="1:60" outlineLevel="1" x14ac:dyDescent="0.25">
      <c r="A81" s="166">
        <v>42</v>
      </c>
      <c r="B81" s="167" t="s">
        <v>2331</v>
      </c>
      <c r="C81" s="181" t="s">
        <v>2332</v>
      </c>
      <c r="D81" s="168" t="s">
        <v>340</v>
      </c>
      <c r="E81" s="169">
        <v>53</v>
      </c>
      <c r="F81" s="170">
        <f>H81+J81</f>
        <v>0</v>
      </c>
      <c r="G81" s="170">
        <f>ROUND(E81*F81,2)</f>
        <v>0</v>
      </c>
      <c r="H81" s="171"/>
      <c r="I81" s="170">
        <f>ROUND(E81*H81,2)</f>
        <v>0</v>
      </c>
      <c r="J81" s="171"/>
      <c r="K81" s="172">
        <f>ROUND(E81*J81,2)</f>
        <v>0</v>
      </c>
      <c r="L81" s="154">
        <v>21</v>
      </c>
      <c r="M81" s="154">
        <f>G81*(1+L81/100)</f>
        <v>0</v>
      </c>
      <c r="N81" s="153">
        <v>0</v>
      </c>
      <c r="O81" s="153">
        <f>ROUND(E81*N81,2)</f>
        <v>0</v>
      </c>
      <c r="P81" s="153">
        <v>0</v>
      </c>
      <c r="Q81" s="153">
        <f>ROUND(E81*P81,2)</f>
        <v>0</v>
      </c>
      <c r="R81" s="154"/>
      <c r="S81" s="154" t="s">
        <v>279</v>
      </c>
      <c r="T81" s="154" t="s">
        <v>280</v>
      </c>
      <c r="U81" s="154">
        <v>0</v>
      </c>
      <c r="V81" s="154">
        <f>ROUND(E81*U81,2)</f>
        <v>0</v>
      </c>
      <c r="W81" s="154"/>
      <c r="X81" s="154" t="s">
        <v>281</v>
      </c>
      <c r="Y81" s="154" t="s">
        <v>282</v>
      </c>
      <c r="Z81" s="144"/>
      <c r="AA81" s="144"/>
      <c r="AB81" s="144"/>
      <c r="AC81" s="144"/>
      <c r="AD81" s="144"/>
      <c r="AE81" s="144"/>
      <c r="AF81" s="144"/>
      <c r="AG81" s="144" t="s">
        <v>283</v>
      </c>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row>
    <row r="82" spans="1:60" outlineLevel="2" x14ac:dyDescent="0.25">
      <c r="A82" s="151"/>
      <c r="B82" s="152"/>
      <c r="C82" s="182" t="s">
        <v>583</v>
      </c>
      <c r="D82" s="155"/>
      <c r="E82" s="156">
        <v>53</v>
      </c>
      <c r="F82" s="154"/>
      <c r="G82" s="154"/>
      <c r="H82" s="154"/>
      <c r="I82" s="154"/>
      <c r="J82" s="154"/>
      <c r="K82" s="154"/>
      <c r="L82" s="154"/>
      <c r="M82" s="154"/>
      <c r="N82" s="153"/>
      <c r="O82" s="153"/>
      <c r="P82" s="153"/>
      <c r="Q82" s="153"/>
      <c r="R82" s="154"/>
      <c r="S82" s="154"/>
      <c r="T82" s="154"/>
      <c r="U82" s="154"/>
      <c r="V82" s="154"/>
      <c r="W82" s="154"/>
      <c r="X82" s="154"/>
      <c r="Y82" s="154"/>
      <c r="Z82" s="144"/>
      <c r="AA82" s="144"/>
      <c r="AB82" s="144"/>
      <c r="AC82" s="144"/>
      <c r="AD82" s="144"/>
      <c r="AE82" s="144"/>
      <c r="AF82" s="144"/>
      <c r="AG82" s="144" t="s">
        <v>285</v>
      </c>
      <c r="AH82" s="144">
        <v>0</v>
      </c>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row>
    <row r="83" spans="1:60" ht="20" outlineLevel="1" x14ac:dyDescent="0.25">
      <c r="A83" s="173">
        <v>43</v>
      </c>
      <c r="B83" s="174" t="s">
        <v>2333</v>
      </c>
      <c r="C83" s="183" t="s">
        <v>2334</v>
      </c>
      <c r="D83" s="175" t="s">
        <v>489</v>
      </c>
      <c r="E83" s="176">
        <v>1</v>
      </c>
      <c r="F83" s="177">
        <f t="shared" ref="F83:F88" si="8">H83+J83</f>
        <v>0</v>
      </c>
      <c r="G83" s="177">
        <f t="shared" ref="G83:G88" si="9">ROUND(E83*F83,2)</f>
        <v>0</v>
      </c>
      <c r="H83" s="178"/>
      <c r="I83" s="177">
        <f t="shared" ref="I83:I88" si="10">ROUND(E83*H83,2)</f>
        <v>0</v>
      </c>
      <c r="J83" s="178"/>
      <c r="K83" s="179">
        <f t="shared" ref="K83:K88" si="11">ROUND(E83*J83,2)</f>
        <v>0</v>
      </c>
      <c r="L83" s="154">
        <v>21</v>
      </c>
      <c r="M83" s="154">
        <f t="shared" ref="M83:M88" si="12">G83*(1+L83/100)</f>
        <v>0</v>
      </c>
      <c r="N83" s="153">
        <v>0</v>
      </c>
      <c r="O83" s="153">
        <f t="shared" ref="O83:O88" si="13">ROUND(E83*N83,2)</f>
        <v>0</v>
      </c>
      <c r="P83" s="153">
        <v>0</v>
      </c>
      <c r="Q83" s="153">
        <f t="shared" ref="Q83:Q88" si="14">ROUND(E83*P83,2)</f>
        <v>0</v>
      </c>
      <c r="R83" s="154"/>
      <c r="S83" s="154" t="s">
        <v>279</v>
      </c>
      <c r="T83" s="154" t="s">
        <v>280</v>
      </c>
      <c r="U83" s="154">
        <v>0</v>
      </c>
      <c r="V83" s="154">
        <f t="shared" ref="V83:V88" si="15">ROUND(E83*U83,2)</f>
        <v>0</v>
      </c>
      <c r="W83" s="154"/>
      <c r="X83" s="154" t="s">
        <v>281</v>
      </c>
      <c r="Y83" s="154" t="s">
        <v>282</v>
      </c>
      <c r="Z83" s="144"/>
      <c r="AA83" s="144"/>
      <c r="AB83" s="144"/>
      <c r="AC83" s="144"/>
      <c r="AD83" s="144"/>
      <c r="AE83" s="144"/>
      <c r="AF83" s="144"/>
      <c r="AG83" s="144" t="s">
        <v>283</v>
      </c>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row>
    <row r="84" spans="1:60" outlineLevel="1" x14ac:dyDescent="0.25">
      <c r="A84" s="173">
        <v>44</v>
      </c>
      <c r="B84" s="174" t="s">
        <v>2335</v>
      </c>
      <c r="C84" s="183" t="s">
        <v>2336</v>
      </c>
      <c r="D84" s="175" t="s">
        <v>489</v>
      </c>
      <c r="E84" s="176">
        <v>1</v>
      </c>
      <c r="F84" s="177">
        <f t="shared" si="8"/>
        <v>0</v>
      </c>
      <c r="G84" s="177">
        <f t="shared" si="9"/>
        <v>0</v>
      </c>
      <c r="H84" s="178"/>
      <c r="I84" s="177">
        <f t="shared" si="10"/>
        <v>0</v>
      </c>
      <c r="J84" s="178"/>
      <c r="K84" s="179">
        <f t="shared" si="11"/>
        <v>0</v>
      </c>
      <c r="L84" s="154">
        <v>21</v>
      </c>
      <c r="M84" s="154">
        <f t="shared" si="12"/>
        <v>0</v>
      </c>
      <c r="N84" s="153">
        <v>0</v>
      </c>
      <c r="O84" s="153">
        <f t="shared" si="13"/>
        <v>0</v>
      </c>
      <c r="P84" s="153">
        <v>0</v>
      </c>
      <c r="Q84" s="153">
        <f t="shared" si="14"/>
        <v>0</v>
      </c>
      <c r="R84" s="154"/>
      <c r="S84" s="154" t="s">
        <v>279</v>
      </c>
      <c r="T84" s="154" t="s">
        <v>280</v>
      </c>
      <c r="U84" s="154">
        <v>0</v>
      </c>
      <c r="V84" s="154">
        <f t="shared" si="15"/>
        <v>0</v>
      </c>
      <c r="W84" s="154"/>
      <c r="X84" s="154" t="s">
        <v>281</v>
      </c>
      <c r="Y84" s="154" t="s">
        <v>282</v>
      </c>
      <c r="Z84" s="144"/>
      <c r="AA84" s="144"/>
      <c r="AB84" s="144"/>
      <c r="AC84" s="144"/>
      <c r="AD84" s="144"/>
      <c r="AE84" s="144"/>
      <c r="AF84" s="144"/>
      <c r="AG84" s="144" t="s">
        <v>283</v>
      </c>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row>
    <row r="85" spans="1:60" outlineLevel="1" x14ac:dyDescent="0.25">
      <c r="A85" s="173">
        <v>45</v>
      </c>
      <c r="B85" s="174" t="s">
        <v>2337</v>
      </c>
      <c r="C85" s="183" t="s">
        <v>2338</v>
      </c>
      <c r="D85" s="175" t="s">
        <v>340</v>
      </c>
      <c r="E85" s="176">
        <v>50.6</v>
      </c>
      <c r="F85" s="177">
        <f t="shared" si="8"/>
        <v>0</v>
      </c>
      <c r="G85" s="177">
        <f t="shared" si="9"/>
        <v>0</v>
      </c>
      <c r="H85" s="178"/>
      <c r="I85" s="177">
        <f t="shared" si="10"/>
        <v>0</v>
      </c>
      <c r="J85" s="178"/>
      <c r="K85" s="179">
        <f t="shared" si="11"/>
        <v>0</v>
      </c>
      <c r="L85" s="154">
        <v>21</v>
      </c>
      <c r="M85" s="154">
        <f t="shared" si="12"/>
        <v>0</v>
      </c>
      <c r="N85" s="153">
        <v>0</v>
      </c>
      <c r="O85" s="153">
        <f t="shared" si="13"/>
        <v>0</v>
      </c>
      <c r="P85" s="153">
        <v>0</v>
      </c>
      <c r="Q85" s="153">
        <f t="shared" si="14"/>
        <v>0</v>
      </c>
      <c r="R85" s="154"/>
      <c r="S85" s="154" t="s">
        <v>279</v>
      </c>
      <c r="T85" s="154" t="s">
        <v>280</v>
      </c>
      <c r="U85" s="154">
        <v>0</v>
      </c>
      <c r="V85" s="154">
        <f t="shared" si="15"/>
        <v>0</v>
      </c>
      <c r="W85" s="154"/>
      <c r="X85" s="154" t="s">
        <v>608</v>
      </c>
      <c r="Y85" s="154" t="s">
        <v>282</v>
      </c>
      <c r="Z85" s="144"/>
      <c r="AA85" s="144"/>
      <c r="AB85" s="144"/>
      <c r="AC85" s="144"/>
      <c r="AD85" s="144"/>
      <c r="AE85" s="144"/>
      <c r="AF85" s="144"/>
      <c r="AG85" s="144" t="s">
        <v>609</v>
      </c>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row>
    <row r="86" spans="1:60" outlineLevel="1" x14ac:dyDescent="0.25">
      <c r="A86" s="173">
        <v>46</v>
      </c>
      <c r="B86" s="174" t="s">
        <v>2339</v>
      </c>
      <c r="C86" s="183" t="s">
        <v>2340</v>
      </c>
      <c r="D86" s="175" t="s">
        <v>408</v>
      </c>
      <c r="E86" s="176">
        <v>1</v>
      </c>
      <c r="F86" s="177">
        <f t="shared" si="8"/>
        <v>0</v>
      </c>
      <c r="G86" s="177">
        <f t="shared" si="9"/>
        <v>0</v>
      </c>
      <c r="H86" s="178"/>
      <c r="I86" s="177">
        <f t="shared" si="10"/>
        <v>0</v>
      </c>
      <c r="J86" s="178"/>
      <c r="K86" s="179">
        <f t="shared" si="11"/>
        <v>0</v>
      </c>
      <c r="L86" s="154">
        <v>21</v>
      </c>
      <c r="M86" s="154">
        <f t="shared" si="12"/>
        <v>0</v>
      </c>
      <c r="N86" s="153">
        <v>0</v>
      </c>
      <c r="O86" s="153">
        <f t="shared" si="13"/>
        <v>0</v>
      </c>
      <c r="P86" s="153">
        <v>0</v>
      </c>
      <c r="Q86" s="153">
        <f t="shared" si="14"/>
        <v>0</v>
      </c>
      <c r="R86" s="154"/>
      <c r="S86" s="154" t="s">
        <v>279</v>
      </c>
      <c r="T86" s="154" t="s">
        <v>280</v>
      </c>
      <c r="U86" s="154">
        <v>0</v>
      </c>
      <c r="V86" s="154">
        <f t="shared" si="15"/>
        <v>0</v>
      </c>
      <c r="W86" s="154"/>
      <c r="X86" s="154" t="s">
        <v>608</v>
      </c>
      <c r="Y86" s="154" t="s">
        <v>282</v>
      </c>
      <c r="Z86" s="144"/>
      <c r="AA86" s="144"/>
      <c r="AB86" s="144"/>
      <c r="AC86" s="144"/>
      <c r="AD86" s="144"/>
      <c r="AE86" s="144"/>
      <c r="AF86" s="144"/>
      <c r="AG86" s="144" t="s">
        <v>609</v>
      </c>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row>
    <row r="87" spans="1:60" outlineLevel="1" x14ac:dyDescent="0.25">
      <c r="A87" s="173">
        <v>47</v>
      </c>
      <c r="B87" s="174" t="s">
        <v>2341</v>
      </c>
      <c r="C87" s="183" t="s">
        <v>2342</v>
      </c>
      <c r="D87" s="175" t="s">
        <v>408</v>
      </c>
      <c r="E87" s="176">
        <v>1</v>
      </c>
      <c r="F87" s="177">
        <f t="shared" si="8"/>
        <v>0</v>
      </c>
      <c r="G87" s="177">
        <f t="shared" si="9"/>
        <v>0</v>
      </c>
      <c r="H87" s="178"/>
      <c r="I87" s="177">
        <f t="shared" si="10"/>
        <v>0</v>
      </c>
      <c r="J87" s="178"/>
      <c r="K87" s="179">
        <f t="shared" si="11"/>
        <v>0</v>
      </c>
      <c r="L87" s="154">
        <v>21</v>
      </c>
      <c r="M87" s="154">
        <f t="shared" si="12"/>
        <v>0</v>
      </c>
      <c r="N87" s="153">
        <v>0</v>
      </c>
      <c r="O87" s="153">
        <f t="shared" si="13"/>
        <v>0</v>
      </c>
      <c r="P87" s="153">
        <v>0</v>
      </c>
      <c r="Q87" s="153">
        <f t="shared" si="14"/>
        <v>0</v>
      </c>
      <c r="R87" s="154"/>
      <c r="S87" s="154" t="s">
        <v>279</v>
      </c>
      <c r="T87" s="154" t="s">
        <v>280</v>
      </c>
      <c r="U87" s="154">
        <v>0</v>
      </c>
      <c r="V87" s="154">
        <f t="shared" si="15"/>
        <v>0</v>
      </c>
      <c r="W87" s="154"/>
      <c r="X87" s="154" t="s">
        <v>608</v>
      </c>
      <c r="Y87" s="154" t="s">
        <v>282</v>
      </c>
      <c r="Z87" s="144"/>
      <c r="AA87" s="144"/>
      <c r="AB87" s="144"/>
      <c r="AC87" s="144"/>
      <c r="AD87" s="144"/>
      <c r="AE87" s="144"/>
      <c r="AF87" s="144"/>
      <c r="AG87" s="144" t="s">
        <v>609</v>
      </c>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row>
    <row r="88" spans="1:60" outlineLevel="1" x14ac:dyDescent="0.25">
      <c r="A88" s="166">
        <v>48</v>
      </c>
      <c r="B88" s="167" t="s">
        <v>2343</v>
      </c>
      <c r="C88" s="181" t="s">
        <v>2344</v>
      </c>
      <c r="D88" s="168" t="s">
        <v>408</v>
      </c>
      <c r="E88" s="169">
        <v>20.7</v>
      </c>
      <c r="F88" s="170">
        <f t="shared" si="8"/>
        <v>0</v>
      </c>
      <c r="G88" s="170">
        <f t="shared" si="9"/>
        <v>0</v>
      </c>
      <c r="H88" s="171"/>
      <c r="I88" s="170">
        <f t="shared" si="10"/>
        <v>0</v>
      </c>
      <c r="J88" s="171"/>
      <c r="K88" s="172">
        <f t="shared" si="11"/>
        <v>0</v>
      </c>
      <c r="L88" s="154">
        <v>21</v>
      </c>
      <c r="M88" s="154">
        <f t="shared" si="12"/>
        <v>0</v>
      </c>
      <c r="N88" s="153">
        <v>0</v>
      </c>
      <c r="O88" s="153">
        <f t="shared" si="13"/>
        <v>0</v>
      </c>
      <c r="P88" s="153">
        <v>0</v>
      </c>
      <c r="Q88" s="153">
        <f t="shared" si="14"/>
        <v>0</v>
      </c>
      <c r="R88" s="154"/>
      <c r="S88" s="154" t="s">
        <v>279</v>
      </c>
      <c r="T88" s="154" t="s">
        <v>280</v>
      </c>
      <c r="U88" s="154">
        <v>0</v>
      </c>
      <c r="V88" s="154">
        <f t="shared" si="15"/>
        <v>0</v>
      </c>
      <c r="W88" s="154"/>
      <c r="X88" s="154" t="s">
        <v>608</v>
      </c>
      <c r="Y88" s="154" t="s">
        <v>282</v>
      </c>
      <c r="Z88" s="144"/>
      <c r="AA88" s="144"/>
      <c r="AB88" s="144"/>
      <c r="AC88" s="144"/>
      <c r="AD88" s="144"/>
      <c r="AE88" s="144"/>
      <c r="AF88" s="144"/>
      <c r="AG88" s="144" t="s">
        <v>609</v>
      </c>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row>
    <row r="89" spans="1:60" outlineLevel="2" x14ac:dyDescent="0.25">
      <c r="A89" s="151"/>
      <c r="B89" s="152"/>
      <c r="C89" s="182" t="s">
        <v>2345</v>
      </c>
      <c r="D89" s="155"/>
      <c r="E89" s="156">
        <v>20.7</v>
      </c>
      <c r="F89" s="154"/>
      <c r="G89" s="154"/>
      <c r="H89" s="154"/>
      <c r="I89" s="154"/>
      <c r="J89" s="154"/>
      <c r="K89" s="154"/>
      <c r="L89" s="154"/>
      <c r="M89" s="154"/>
      <c r="N89" s="153"/>
      <c r="O89" s="153"/>
      <c r="P89" s="153"/>
      <c r="Q89" s="153"/>
      <c r="R89" s="154"/>
      <c r="S89" s="154"/>
      <c r="T89" s="154"/>
      <c r="U89" s="154"/>
      <c r="V89" s="154"/>
      <c r="W89" s="154"/>
      <c r="X89" s="154"/>
      <c r="Y89" s="154"/>
      <c r="Z89" s="144"/>
      <c r="AA89" s="144"/>
      <c r="AB89" s="144"/>
      <c r="AC89" s="144"/>
      <c r="AD89" s="144"/>
      <c r="AE89" s="144"/>
      <c r="AF89" s="144"/>
      <c r="AG89" s="144" t="s">
        <v>285</v>
      </c>
      <c r="AH89" s="144">
        <v>0</v>
      </c>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row>
    <row r="90" spans="1:60" outlineLevel="1" x14ac:dyDescent="0.25">
      <c r="A90" s="173">
        <v>49</v>
      </c>
      <c r="B90" s="174" t="s">
        <v>2346</v>
      </c>
      <c r="C90" s="183" t="s">
        <v>2347</v>
      </c>
      <c r="D90" s="175" t="s">
        <v>408</v>
      </c>
      <c r="E90" s="176">
        <v>2</v>
      </c>
      <c r="F90" s="177">
        <f>H90+J90</f>
        <v>0</v>
      </c>
      <c r="G90" s="177">
        <f>ROUND(E90*F90,2)</f>
        <v>0</v>
      </c>
      <c r="H90" s="178"/>
      <c r="I90" s="177">
        <f>ROUND(E90*H90,2)</f>
        <v>0</v>
      </c>
      <c r="J90" s="178"/>
      <c r="K90" s="179">
        <f>ROUND(E90*J90,2)</f>
        <v>0</v>
      </c>
      <c r="L90" s="154">
        <v>21</v>
      </c>
      <c r="M90" s="154">
        <f>G90*(1+L90/100)</f>
        <v>0</v>
      </c>
      <c r="N90" s="153">
        <v>0</v>
      </c>
      <c r="O90" s="153">
        <f>ROUND(E90*N90,2)</f>
        <v>0</v>
      </c>
      <c r="P90" s="153">
        <v>0</v>
      </c>
      <c r="Q90" s="153">
        <f>ROUND(E90*P90,2)</f>
        <v>0</v>
      </c>
      <c r="R90" s="154"/>
      <c r="S90" s="154" t="s">
        <v>279</v>
      </c>
      <c r="T90" s="154" t="s">
        <v>280</v>
      </c>
      <c r="U90" s="154">
        <v>0</v>
      </c>
      <c r="V90" s="154">
        <f>ROUND(E90*U90,2)</f>
        <v>0</v>
      </c>
      <c r="W90" s="154"/>
      <c r="X90" s="154" t="s">
        <v>608</v>
      </c>
      <c r="Y90" s="154" t="s">
        <v>282</v>
      </c>
      <c r="Z90" s="144"/>
      <c r="AA90" s="144"/>
      <c r="AB90" s="144"/>
      <c r="AC90" s="144"/>
      <c r="AD90" s="144"/>
      <c r="AE90" s="144"/>
      <c r="AF90" s="144"/>
      <c r="AG90" s="144" t="s">
        <v>609</v>
      </c>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row>
    <row r="91" spans="1:60" outlineLevel="1" x14ac:dyDescent="0.25">
      <c r="A91" s="173">
        <v>50</v>
      </c>
      <c r="B91" s="174" t="s">
        <v>2348</v>
      </c>
      <c r="C91" s="183" t="s">
        <v>2349</v>
      </c>
      <c r="D91" s="175" t="s">
        <v>408</v>
      </c>
      <c r="E91" s="176">
        <v>1</v>
      </c>
      <c r="F91" s="177">
        <f>H91+J91</f>
        <v>0</v>
      </c>
      <c r="G91" s="177">
        <f>ROUND(E91*F91,2)</f>
        <v>0</v>
      </c>
      <c r="H91" s="178"/>
      <c r="I91" s="177">
        <f>ROUND(E91*H91,2)</f>
        <v>0</v>
      </c>
      <c r="J91" s="178"/>
      <c r="K91" s="179">
        <f>ROUND(E91*J91,2)</f>
        <v>0</v>
      </c>
      <c r="L91" s="154">
        <v>21</v>
      </c>
      <c r="M91" s="154">
        <f>G91*(1+L91/100)</f>
        <v>0</v>
      </c>
      <c r="N91" s="153">
        <v>0</v>
      </c>
      <c r="O91" s="153">
        <f>ROUND(E91*N91,2)</f>
        <v>0</v>
      </c>
      <c r="P91" s="153">
        <v>0</v>
      </c>
      <c r="Q91" s="153">
        <f>ROUND(E91*P91,2)</f>
        <v>0</v>
      </c>
      <c r="R91" s="154"/>
      <c r="S91" s="154" t="s">
        <v>279</v>
      </c>
      <c r="T91" s="154" t="s">
        <v>280</v>
      </c>
      <c r="U91" s="154">
        <v>0</v>
      </c>
      <c r="V91" s="154">
        <f>ROUND(E91*U91,2)</f>
        <v>0</v>
      </c>
      <c r="W91" s="154"/>
      <c r="X91" s="154" t="s">
        <v>608</v>
      </c>
      <c r="Y91" s="154" t="s">
        <v>282</v>
      </c>
      <c r="Z91" s="144"/>
      <c r="AA91" s="144"/>
      <c r="AB91" s="144"/>
      <c r="AC91" s="144"/>
      <c r="AD91" s="144"/>
      <c r="AE91" s="144"/>
      <c r="AF91" s="144"/>
      <c r="AG91" s="144" t="s">
        <v>609</v>
      </c>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row>
    <row r="92" spans="1:60" outlineLevel="1" x14ac:dyDescent="0.25">
      <c r="A92" s="173">
        <v>51</v>
      </c>
      <c r="B92" s="174" t="s">
        <v>2350</v>
      </c>
      <c r="C92" s="183" t="s">
        <v>2351</v>
      </c>
      <c r="D92" s="175" t="s">
        <v>857</v>
      </c>
      <c r="E92" s="176">
        <v>1</v>
      </c>
      <c r="F92" s="177">
        <f>H92+J92</f>
        <v>0</v>
      </c>
      <c r="G92" s="177">
        <f>ROUND(E92*F92,2)</f>
        <v>0</v>
      </c>
      <c r="H92" s="178"/>
      <c r="I92" s="177">
        <f>ROUND(E92*H92,2)</f>
        <v>0</v>
      </c>
      <c r="J92" s="178"/>
      <c r="K92" s="179">
        <f>ROUND(E92*J92,2)</f>
        <v>0</v>
      </c>
      <c r="L92" s="154">
        <v>21</v>
      </c>
      <c r="M92" s="154">
        <f>G92*(1+L92/100)</f>
        <v>0</v>
      </c>
      <c r="N92" s="153">
        <v>0</v>
      </c>
      <c r="O92" s="153">
        <f>ROUND(E92*N92,2)</f>
        <v>0</v>
      </c>
      <c r="P92" s="153">
        <v>0</v>
      </c>
      <c r="Q92" s="153">
        <f>ROUND(E92*P92,2)</f>
        <v>0</v>
      </c>
      <c r="R92" s="154"/>
      <c r="S92" s="154" t="s">
        <v>279</v>
      </c>
      <c r="T92" s="154" t="s">
        <v>280</v>
      </c>
      <c r="U92" s="154">
        <v>0</v>
      </c>
      <c r="V92" s="154">
        <f>ROUND(E92*U92,2)</f>
        <v>0</v>
      </c>
      <c r="W92" s="154"/>
      <c r="X92" s="154" t="s">
        <v>608</v>
      </c>
      <c r="Y92" s="154" t="s">
        <v>282</v>
      </c>
      <c r="Z92" s="144"/>
      <c r="AA92" s="144"/>
      <c r="AB92" s="144"/>
      <c r="AC92" s="144"/>
      <c r="AD92" s="144"/>
      <c r="AE92" s="144"/>
      <c r="AF92" s="144"/>
      <c r="AG92" s="144" t="s">
        <v>609</v>
      </c>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row>
    <row r="93" spans="1:60" outlineLevel="1" x14ac:dyDescent="0.25">
      <c r="A93" s="173">
        <v>52</v>
      </c>
      <c r="B93" s="174" t="s">
        <v>2352</v>
      </c>
      <c r="C93" s="183" t="s">
        <v>2353</v>
      </c>
      <c r="D93" s="175" t="s">
        <v>489</v>
      </c>
      <c r="E93" s="176">
        <v>2</v>
      </c>
      <c r="F93" s="177">
        <f>H93+J93</f>
        <v>0</v>
      </c>
      <c r="G93" s="177">
        <f>ROUND(E93*F93,2)</f>
        <v>0</v>
      </c>
      <c r="H93" s="178"/>
      <c r="I93" s="177">
        <f>ROUND(E93*H93,2)</f>
        <v>0</v>
      </c>
      <c r="J93" s="178"/>
      <c r="K93" s="179">
        <f>ROUND(E93*J93,2)</f>
        <v>0</v>
      </c>
      <c r="L93" s="154">
        <v>21</v>
      </c>
      <c r="M93" s="154">
        <f>G93*(1+L93/100)</f>
        <v>0</v>
      </c>
      <c r="N93" s="153">
        <v>0</v>
      </c>
      <c r="O93" s="153">
        <f>ROUND(E93*N93,2)</f>
        <v>0</v>
      </c>
      <c r="P93" s="153">
        <v>0</v>
      </c>
      <c r="Q93" s="153">
        <f>ROUND(E93*P93,2)</f>
        <v>0</v>
      </c>
      <c r="R93" s="154"/>
      <c r="S93" s="154" t="s">
        <v>279</v>
      </c>
      <c r="T93" s="154" t="s">
        <v>280</v>
      </c>
      <c r="U93" s="154">
        <v>0</v>
      </c>
      <c r="V93" s="154">
        <f>ROUND(E93*U93,2)</f>
        <v>0</v>
      </c>
      <c r="W93" s="154"/>
      <c r="X93" s="154" t="s">
        <v>608</v>
      </c>
      <c r="Y93" s="154" t="s">
        <v>282</v>
      </c>
      <c r="Z93" s="144"/>
      <c r="AA93" s="144"/>
      <c r="AB93" s="144"/>
      <c r="AC93" s="144"/>
      <c r="AD93" s="144"/>
      <c r="AE93" s="144"/>
      <c r="AF93" s="144"/>
      <c r="AG93" s="144" t="s">
        <v>609</v>
      </c>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row>
    <row r="94" spans="1:60" outlineLevel="1" x14ac:dyDescent="0.25">
      <c r="A94" s="166">
        <v>53</v>
      </c>
      <c r="B94" s="167" t="s">
        <v>2354</v>
      </c>
      <c r="C94" s="181" t="s">
        <v>2355</v>
      </c>
      <c r="D94" s="168" t="s">
        <v>2235</v>
      </c>
      <c r="E94" s="169">
        <v>28.89</v>
      </c>
      <c r="F94" s="170">
        <f>H94+J94</f>
        <v>0</v>
      </c>
      <c r="G94" s="170">
        <f>ROUND(E94*F94,2)</f>
        <v>0</v>
      </c>
      <c r="H94" s="171"/>
      <c r="I94" s="170">
        <f>ROUND(E94*H94,2)</f>
        <v>0</v>
      </c>
      <c r="J94" s="171"/>
      <c r="K94" s="172">
        <f>ROUND(E94*J94,2)</f>
        <v>0</v>
      </c>
      <c r="L94" s="154">
        <v>21</v>
      </c>
      <c r="M94" s="154">
        <f>G94*(1+L94/100)</f>
        <v>0</v>
      </c>
      <c r="N94" s="153">
        <v>0</v>
      </c>
      <c r="O94" s="153">
        <f>ROUND(E94*N94,2)</f>
        <v>0</v>
      </c>
      <c r="P94" s="153">
        <v>0</v>
      </c>
      <c r="Q94" s="153">
        <f>ROUND(E94*P94,2)</f>
        <v>0</v>
      </c>
      <c r="R94" s="154"/>
      <c r="S94" s="154" t="s">
        <v>279</v>
      </c>
      <c r="T94" s="154" t="s">
        <v>280</v>
      </c>
      <c r="U94" s="154">
        <v>0</v>
      </c>
      <c r="V94" s="154">
        <f>ROUND(E94*U94,2)</f>
        <v>0</v>
      </c>
      <c r="W94" s="154"/>
      <c r="X94" s="154" t="s">
        <v>608</v>
      </c>
      <c r="Y94" s="154" t="s">
        <v>282</v>
      </c>
      <c r="Z94" s="144"/>
      <c r="AA94" s="144"/>
      <c r="AB94" s="144"/>
      <c r="AC94" s="144"/>
      <c r="AD94" s="144"/>
      <c r="AE94" s="144"/>
      <c r="AF94" s="144"/>
      <c r="AG94" s="144" t="s">
        <v>609</v>
      </c>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row>
    <row r="95" spans="1:60" outlineLevel="2" x14ac:dyDescent="0.25">
      <c r="A95" s="151"/>
      <c r="B95" s="152"/>
      <c r="C95" s="182" t="s">
        <v>2356</v>
      </c>
      <c r="D95" s="155"/>
      <c r="E95" s="156">
        <v>28.89</v>
      </c>
      <c r="F95" s="154"/>
      <c r="G95" s="154"/>
      <c r="H95" s="154"/>
      <c r="I95" s="154"/>
      <c r="J95" s="154"/>
      <c r="K95" s="154"/>
      <c r="L95" s="154"/>
      <c r="M95" s="154"/>
      <c r="N95" s="153"/>
      <c r="O95" s="153"/>
      <c r="P95" s="153"/>
      <c r="Q95" s="153"/>
      <c r="R95" s="154"/>
      <c r="S95" s="154"/>
      <c r="T95" s="154"/>
      <c r="U95" s="154"/>
      <c r="V95" s="154"/>
      <c r="W95" s="154"/>
      <c r="X95" s="154"/>
      <c r="Y95" s="154"/>
      <c r="Z95" s="144"/>
      <c r="AA95" s="144"/>
      <c r="AB95" s="144"/>
      <c r="AC95" s="144"/>
      <c r="AD95" s="144"/>
      <c r="AE95" s="144"/>
      <c r="AF95" s="144"/>
      <c r="AG95" s="144" t="s">
        <v>285</v>
      </c>
      <c r="AH95" s="144">
        <v>0</v>
      </c>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row>
    <row r="96" spans="1:60" ht="13" x14ac:dyDescent="0.25">
      <c r="A96" s="159" t="s">
        <v>200</v>
      </c>
      <c r="B96" s="160" t="s">
        <v>184</v>
      </c>
      <c r="C96" s="180" t="s">
        <v>185</v>
      </c>
      <c r="D96" s="161"/>
      <c r="E96" s="162"/>
      <c r="F96" s="163"/>
      <c r="G96" s="163">
        <f>SUMIF(AG97:AG110,"&lt;&gt;NOR",G97:G110)</f>
        <v>0</v>
      </c>
      <c r="H96" s="163"/>
      <c r="I96" s="163">
        <f>SUM(I97:I110)</f>
        <v>0</v>
      </c>
      <c r="J96" s="163"/>
      <c r="K96" s="164">
        <f>SUM(K97:K110)</f>
        <v>0</v>
      </c>
      <c r="L96" s="158"/>
      <c r="M96" s="158">
        <f>SUM(M97:M110)</f>
        <v>0</v>
      </c>
      <c r="N96" s="157"/>
      <c r="O96" s="157">
        <f>SUM(O97:O110)</f>
        <v>0</v>
      </c>
      <c r="P96" s="157"/>
      <c r="Q96" s="157">
        <f>SUM(Q97:Q110)</f>
        <v>0</v>
      </c>
      <c r="R96" s="158"/>
      <c r="S96" s="158"/>
      <c r="T96" s="158"/>
      <c r="U96" s="158"/>
      <c r="V96" s="158">
        <f>SUM(V97:V110)</f>
        <v>0</v>
      </c>
      <c r="W96" s="158"/>
      <c r="X96" s="158"/>
      <c r="Y96" s="158"/>
      <c r="AG96" t="s">
        <v>275</v>
      </c>
    </row>
    <row r="97" spans="1:60" outlineLevel="1" x14ac:dyDescent="0.25">
      <c r="A97" s="173">
        <v>54</v>
      </c>
      <c r="B97" s="174" t="s">
        <v>2357</v>
      </c>
      <c r="C97" s="183" t="s">
        <v>2358</v>
      </c>
      <c r="D97" s="175" t="s">
        <v>408</v>
      </c>
      <c r="E97" s="176">
        <v>1</v>
      </c>
      <c r="F97" s="177">
        <f t="shared" ref="F97:F110" si="16">H97+J97</f>
        <v>0</v>
      </c>
      <c r="G97" s="177">
        <f t="shared" ref="G97:G110" si="17">ROUND(E97*F97,2)</f>
        <v>0</v>
      </c>
      <c r="H97" s="178"/>
      <c r="I97" s="177">
        <f t="shared" ref="I97:I110" si="18">ROUND(E97*H97,2)</f>
        <v>0</v>
      </c>
      <c r="J97" s="178"/>
      <c r="K97" s="179">
        <f t="shared" ref="K97:K110" si="19">ROUND(E97*J97,2)</f>
        <v>0</v>
      </c>
      <c r="L97" s="154">
        <v>21</v>
      </c>
      <c r="M97" s="154">
        <f t="shared" ref="M97:M110" si="20">G97*(1+L97/100)</f>
        <v>0</v>
      </c>
      <c r="N97" s="153">
        <v>0</v>
      </c>
      <c r="O97" s="153">
        <f t="shared" ref="O97:O110" si="21">ROUND(E97*N97,2)</f>
        <v>0</v>
      </c>
      <c r="P97" s="153">
        <v>0</v>
      </c>
      <c r="Q97" s="153">
        <f t="shared" ref="Q97:Q110" si="22">ROUND(E97*P97,2)</f>
        <v>0</v>
      </c>
      <c r="R97" s="154"/>
      <c r="S97" s="154" t="s">
        <v>279</v>
      </c>
      <c r="T97" s="154" t="s">
        <v>280</v>
      </c>
      <c r="U97" s="154">
        <v>0</v>
      </c>
      <c r="V97" s="154">
        <f t="shared" ref="V97:V110" si="23">ROUND(E97*U97,2)</f>
        <v>0</v>
      </c>
      <c r="W97" s="154"/>
      <c r="X97" s="154" t="s">
        <v>281</v>
      </c>
      <c r="Y97" s="154" t="s">
        <v>282</v>
      </c>
      <c r="Z97" s="144"/>
      <c r="AA97" s="144"/>
      <c r="AB97" s="144"/>
      <c r="AC97" s="144"/>
      <c r="AD97" s="144"/>
      <c r="AE97" s="144"/>
      <c r="AF97" s="144"/>
      <c r="AG97" s="144" t="s">
        <v>283</v>
      </c>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row>
    <row r="98" spans="1:60" outlineLevel="1" x14ac:dyDescent="0.25">
      <c r="A98" s="173">
        <v>55</v>
      </c>
      <c r="B98" s="174" t="s">
        <v>2359</v>
      </c>
      <c r="C98" s="183" t="s">
        <v>2360</v>
      </c>
      <c r="D98" s="175" t="s">
        <v>408</v>
      </c>
      <c r="E98" s="176">
        <v>1</v>
      </c>
      <c r="F98" s="177">
        <f t="shared" si="16"/>
        <v>0</v>
      </c>
      <c r="G98" s="177">
        <f t="shared" si="17"/>
        <v>0</v>
      </c>
      <c r="H98" s="178"/>
      <c r="I98" s="177">
        <f t="shared" si="18"/>
        <v>0</v>
      </c>
      <c r="J98" s="178"/>
      <c r="K98" s="179">
        <f t="shared" si="19"/>
        <v>0</v>
      </c>
      <c r="L98" s="154">
        <v>21</v>
      </c>
      <c r="M98" s="154">
        <f t="shared" si="20"/>
        <v>0</v>
      </c>
      <c r="N98" s="153">
        <v>0</v>
      </c>
      <c r="O98" s="153">
        <f t="shared" si="21"/>
        <v>0</v>
      </c>
      <c r="P98" s="153">
        <v>0</v>
      </c>
      <c r="Q98" s="153">
        <f t="shared" si="22"/>
        <v>0</v>
      </c>
      <c r="R98" s="154"/>
      <c r="S98" s="154" t="s">
        <v>279</v>
      </c>
      <c r="T98" s="154" t="s">
        <v>280</v>
      </c>
      <c r="U98" s="154">
        <v>0</v>
      </c>
      <c r="V98" s="154">
        <f t="shared" si="23"/>
        <v>0</v>
      </c>
      <c r="W98" s="154"/>
      <c r="X98" s="154" t="s">
        <v>281</v>
      </c>
      <c r="Y98" s="154" t="s">
        <v>282</v>
      </c>
      <c r="Z98" s="144"/>
      <c r="AA98" s="144"/>
      <c r="AB98" s="144"/>
      <c r="AC98" s="144"/>
      <c r="AD98" s="144"/>
      <c r="AE98" s="144"/>
      <c r="AF98" s="144"/>
      <c r="AG98" s="144" t="s">
        <v>283</v>
      </c>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row>
    <row r="99" spans="1:60" ht="20" outlineLevel="1" x14ac:dyDescent="0.25">
      <c r="A99" s="173">
        <v>56</v>
      </c>
      <c r="B99" s="174" t="s">
        <v>2361</v>
      </c>
      <c r="C99" s="183" t="s">
        <v>2362</v>
      </c>
      <c r="D99" s="175" t="s">
        <v>408</v>
      </c>
      <c r="E99" s="176">
        <v>1</v>
      </c>
      <c r="F99" s="177">
        <f t="shared" si="16"/>
        <v>0</v>
      </c>
      <c r="G99" s="177">
        <f t="shared" si="17"/>
        <v>0</v>
      </c>
      <c r="H99" s="178"/>
      <c r="I99" s="177">
        <f t="shared" si="18"/>
        <v>0</v>
      </c>
      <c r="J99" s="178"/>
      <c r="K99" s="179">
        <f t="shared" si="19"/>
        <v>0</v>
      </c>
      <c r="L99" s="154">
        <v>21</v>
      </c>
      <c r="M99" s="154">
        <f t="shared" si="20"/>
        <v>0</v>
      </c>
      <c r="N99" s="153">
        <v>0</v>
      </c>
      <c r="O99" s="153">
        <f t="shared" si="21"/>
        <v>0</v>
      </c>
      <c r="P99" s="153">
        <v>0</v>
      </c>
      <c r="Q99" s="153">
        <f t="shared" si="22"/>
        <v>0</v>
      </c>
      <c r="R99" s="154"/>
      <c r="S99" s="154" t="s">
        <v>279</v>
      </c>
      <c r="T99" s="154" t="s">
        <v>280</v>
      </c>
      <c r="U99" s="154">
        <v>0</v>
      </c>
      <c r="V99" s="154">
        <f t="shared" si="23"/>
        <v>0</v>
      </c>
      <c r="W99" s="154"/>
      <c r="X99" s="154" t="s">
        <v>281</v>
      </c>
      <c r="Y99" s="154" t="s">
        <v>282</v>
      </c>
      <c r="Z99" s="144"/>
      <c r="AA99" s="144"/>
      <c r="AB99" s="144"/>
      <c r="AC99" s="144"/>
      <c r="AD99" s="144"/>
      <c r="AE99" s="144"/>
      <c r="AF99" s="144"/>
      <c r="AG99" s="144" t="s">
        <v>283</v>
      </c>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row>
    <row r="100" spans="1:60" outlineLevel="1" x14ac:dyDescent="0.25">
      <c r="A100" s="173">
        <v>57</v>
      </c>
      <c r="B100" s="174" t="s">
        <v>2363</v>
      </c>
      <c r="C100" s="183" t="s">
        <v>2364</v>
      </c>
      <c r="D100" s="175" t="s">
        <v>408</v>
      </c>
      <c r="E100" s="176">
        <v>2</v>
      </c>
      <c r="F100" s="177">
        <f t="shared" si="16"/>
        <v>0</v>
      </c>
      <c r="G100" s="177">
        <f t="shared" si="17"/>
        <v>0</v>
      </c>
      <c r="H100" s="178"/>
      <c r="I100" s="177">
        <f t="shared" si="18"/>
        <v>0</v>
      </c>
      <c r="J100" s="178"/>
      <c r="K100" s="179">
        <f t="shared" si="19"/>
        <v>0</v>
      </c>
      <c r="L100" s="154">
        <v>21</v>
      </c>
      <c r="M100" s="154">
        <f t="shared" si="20"/>
        <v>0</v>
      </c>
      <c r="N100" s="153">
        <v>0</v>
      </c>
      <c r="O100" s="153">
        <f t="shared" si="21"/>
        <v>0</v>
      </c>
      <c r="P100" s="153">
        <v>0</v>
      </c>
      <c r="Q100" s="153">
        <f t="shared" si="22"/>
        <v>0</v>
      </c>
      <c r="R100" s="154"/>
      <c r="S100" s="154" t="s">
        <v>279</v>
      </c>
      <c r="T100" s="154" t="s">
        <v>280</v>
      </c>
      <c r="U100" s="154">
        <v>0</v>
      </c>
      <c r="V100" s="154">
        <f t="shared" si="23"/>
        <v>0</v>
      </c>
      <c r="W100" s="154"/>
      <c r="X100" s="154" t="s">
        <v>281</v>
      </c>
      <c r="Y100" s="154" t="s">
        <v>282</v>
      </c>
      <c r="Z100" s="144"/>
      <c r="AA100" s="144"/>
      <c r="AB100" s="144"/>
      <c r="AC100" s="144"/>
      <c r="AD100" s="144"/>
      <c r="AE100" s="144"/>
      <c r="AF100" s="144"/>
      <c r="AG100" s="144" t="s">
        <v>283</v>
      </c>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row>
    <row r="101" spans="1:60" outlineLevel="1" x14ac:dyDescent="0.25">
      <c r="A101" s="173">
        <v>58</v>
      </c>
      <c r="B101" s="174" t="s">
        <v>2365</v>
      </c>
      <c r="C101" s="183" t="s">
        <v>2366</v>
      </c>
      <c r="D101" s="175" t="s">
        <v>408</v>
      </c>
      <c r="E101" s="176">
        <v>2</v>
      </c>
      <c r="F101" s="177">
        <f t="shared" si="16"/>
        <v>0</v>
      </c>
      <c r="G101" s="177">
        <f t="shared" si="17"/>
        <v>0</v>
      </c>
      <c r="H101" s="178"/>
      <c r="I101" s="177">
        <f t="shared" si="18"/>
        <v>0</v>
      </c>
      <c r="J101" s="178"/>
      <c r="K101" s="179">
        <f t="shared" si="19"/>
        <v>0</v>
      </c>
      <c r="L101" s="154">
        <v>21</v>
      </c>
      <c r="M101" s="154">
        <f t="shared" si="20"/>
        <v>0</v>
      </c>
      <c r="N101" s="153">
        <v>0</v>
      </c>
      <c r="O101" s="153">
        <f t="shared" si="21"/>
        <v>0</v>
      </c>
      <c r="P101" s="153">
        <v>0</v>
      </c>
      <c r="Q101" s="153">
        <f t="shared" si="22"/>
        <v>0</v>
      </c>
      <c r="R101" s="154"/>
      <c r="S101" s="154" t="s">
        <v>279</v>
      </c>
      <c r="T101" s="154" t="s">
        <v>280</v>
      </c>
      <c r="U101" s="154">
        <v>0</v>
      </c>
      <c r="V101" s="154">
        <f t="shared" si="23"/>
        <v>0</v>
      </c>
      <c r="W101" s="154"/>
      <c r="X101" s="154" t="s">
        <v>281</v>
      </c>
      <c r="Y101" s="154" t="s">
        <v>282</v>
      </c>
      <c r="Z101" s="144"/>
      <c r="AA101" s="144"/>
      <c r="AB101" s="144"/>
      <c r="AC101" s="144"/>
      <c r="AD101" s="144"/>
      <c r="AE101" s="144"/>
      <c r="AF101" s="144"/>
      <c r="AG101" s="144" t="s">
        <v>283</v>
      </c>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row>
    <row r="102" spans="1:60" outlineLevel="1" x14ac:dyDescent="0.25">
      <c r="A102" s="173">
        <v>59</v>
      </c>
      <c r="B102" s="174" t="s">
        <v>2367</v>
      </c>
      <c r="C102" s="183" t="s">
        <v>2368</v>
      </c>
      <c r="D102" s="175" t="s">
        <v>408</v>
      </c>
      <c r="E102" s="176">
        <v>1</v>
      </c>
      <c r="F102" s="177">
        <f t="shared" si="16"/>
        <v>0</v>
      </c>
      <c r="G102" s="177">
        <f t="shared" si="17"/>
        <v>0</v>
      </c>
      <c r="H102" s="178"/>
      <c r="I102" s="177">
        <f t="shared" si="18"/>
        <v>0</v>
      </c>
      <c r="J102" s="178"/>
      <c r="K102" s="179">
        <f t="shared" si="19"/>
        <v>0</v>
      </c>
      <c r="L102" s="154">
        <v>21</v>
      </c>
      <c r="M102" s="154">
        <f t="shared" si="20"/>
        <v>0</v>
      </c>
      <c r="N102" s="153">
        <v>0</v>
      </c>
      <c r="O102" s="153">
        <f t="shared" si="21"/>
        <v>0</v>
      </c>
      <c r="P102" s="153">
        <v>0</v>
      </c>
      <c r="Q102" s="153">
        <f t="shared" si="22"/>
        <v>0</v>
      </c>
      <c r="R102" s="154"/>
      <c r="S102" s="154" t="s">
        <v>279</v>
      </c>
      <c r="T102" s="154" t="s">
        <v>280</v>
      </c>
      <c r="U102" s="154">
        <v>0</v>
      </c>
      <c r="V102" s="154">
        <f t="shared" si="23"/>
        <v>0</v>
      </c>
      <c r="W102" s="154"/>
      <c r="X102" s="154" t="s">
        <v>281</v>
      </c>
      <c r="Y102" s="154" t="s">
        <v>282</v>
      </c>
      <c r="Z102" s="144"/>
      <c r="AA102" s="144"/>
      <c r="AB102" s="144"/>
      <c r="AC102" s="144"/>
      <c r="AD102" s="144"/>
      <c r="AE102" s="144"/>
      <c r="AF102" s="144"/>
      <c r="AG102" s="144" t="s">
        <v>283</v>
      </c>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row>
    <row r="103" spans="1:60" ht="20" outlineLevel="1" x14ac:dyDescent="0.25">
      <c r="A103" s="173">
        <v>60</v>
      </c>
      <c r="B103" s="174" t="s">
        <v>2369</v>
      </c>
      <c r="C103" s="183" t="s">
        <v>2370</v>
      </c>
      <c r="D103" s="175" t="s">
        <v>340</v>
      </c>
      <c r="E103" s="176">
        <v>54</v>
      </c>
      <c r="F103" s="177">
        <f t="shared" si="16"/>
        <v>0</v>
      </c>
      <c r="G103" s="177">
        <f t="shared" si="17"/>
        <v>0</v>
      </c>
      <c r="H103" s="178"/>
      <c r="I103" s="177">
        <f t="shared" si="18"/>
        <v>0</v>
      </c>
      <c r="J103" s="178"/>
      <c r="K103" s="179">
        <f t="shared" si="19"/>
        <v>0</v>
      </c>
      <c r="L103" s="154">
        <v>21</v>
      </c>
      <c r="M103" s="154">
        <f t="shared" si="20"/>
        <v>0</v>
      </c>
      <c r="N103" s="153">
        <v>0</v>
      </c>
      <c r="O103" s="153">
        <f t="shared" si="21"/>
        <v>0</v>
      </c>
      <c r="P103" s="153">
        <v>0</v>
      </c>
      <c r="Q103" s="153">
        <f t="shared" si="22"/>
        <v>0</v>
      </c>
      <c r="R103" s="154"/>
      <c r="S103" s="154" t="s">
        <v>279</v>
      </c>
      <c r="T103" s="154" t="s">
        <v>280</v>
      </c>
      <c r="U103" s="154">
        <v>0</v>
      </c>
      <c r="V103" s="154">
        <f t="shared" si="23"/>
        <v>0</v>
      </c>
      <c r="W103" s="154"/>
      <c r="X103" s="154" t="s">
        <v>281</v>
      </c>
      <c r="Y103" s="154" t="s">
        <v>282</v>
      </c>
      <c r="Z103" s="144"/>
      <c r="AA103" s="144"/>
      <c r="AB103" s="144"/>
      <c r="AC103" s="144"/>
      <c r="AD103" s="144"/>
      <c r="AE103" s="144"/>
      <c r="AF103" s="144"/>
      <c r="AG103" s="144" t="s">
        <v>283</v>
      </c>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row>
    <row r="104" spans="1:60" ht="20" outlineLevel="1" x14ac:dyDescent="0.25">
      <c r="A104" s="173">
        <v>61</v>
      </c>
      <c r="B104" s="174" t="s">
        <v>2371</v>
      </c>
      <c r="C104" s="183" t="s">
        <v>2372</v>
      </c>
      <c r="D104" s="175" t="s">
        <v>489</v>
      </c>
      <c r="E104" s="176">
        <v>3</v>
      </c>
      <c r="F104" s="177">
        <f t="shared" si="16"/>
        <v>0</v>
      </c>
      <c r="G104" s="177">
        <f t="shared" si="17"/>
        <v>0</v>
      </c>
      <c r="H104" s="178"/>
      <c r="I104" s="177">
        <f t="shared" si="18"/>
        <v>0</v>
      </c>
      <c r="J104" s="178"/>
      <c r="K104" s="179">
        <f t="shared" si="19"/>
        <v>0</v>
      </c>
      <c r="L104" s="154">
        <v>21</v>
      </c>
      <c r="M104" s="154">
        <f t="shared" si="20"/>
        <v>0</v>
      </c>
      <c r="N104" s="153">
        <v>0</v>
      </c>
      <c r="O104" s="153">
        <f t="shared" si="21"/>
        <v>0</v>
      </c>
      <c r="P104" s="153">
        <v>0</v>
      </c>
      <c r="Q104" s="153">
        <f t="shared" si="22"/>
        <v>0</v>
      </c>
      <c r="R104" s="154"/>
      <c r="S104" s="154" t="s">
        <v>279</v>
      </c>
      <c r="T104" s="154" t="s">
        <v>280</v>
      </c>
      <c r="U104" s="154">
        <v>0</v>
      </c>
      <c r="V104" s="154">
        <f t="shared" si="23"/>
        <v>0</v>
      </c>
      <c r="W104" s="154"/>
      <c r="X104" s="154" t="s">
        <v>281</v>
      </c>
      <c r="Y104" s="154" t="s">
        <v>282</v>
      </c>
      <c r="Z104" s="144"/>
      <c r="AA104" s="144"/>
      <c r="AB104" s="144"/>
      <c r="AC104" s="144"/>
      <c r="AD104" s="144"/>
      <c r="AE104" s="144"/>
      <c r="AF104" s="144"/>
      <c r="AG104" s="144" t="s">
        <v>283</v>
      </c>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row>
    <row r="105" spans="1:60" outlineLevel="1" x14ac:dyDescent="0.25">
      <c r="A105" s="173">
        <v>62</v>
      </c>
      <c r="B105" s="174" t="s">
        <v>2373</v>
      </c>
      <c r="C105" s="183" t="s">
        <v>2374</v>
      </c>
      <c r="D105" s="175" t="s">
        <v>2375</v>
      </c>
      <c r="E105" s="176">
        <v>1</v>
      </c>
      <c r="F105" s="177">
        <f t="shared" si="16"/>
        <v>0</v>
      </c>
      <c r="G105" s="177">
        <f t="shared" si="17"/>
        <v>0</v>
      </c>
      <c r="H105" s="178"/>
      <c r="I105" s="177">
        <f t="shared" si="18"/>
        <v>0</v>
      </c>
      <c r="J105" s="178"/>
      <c r="K105" s="179">
        <f t="shared" si="19"/>
        <v>0</v>
      </c>
      <c r="L105" s="154">
        <v>21</v>
      </c>
      <c r="M105" s="154">
        <f t="shared" si="20"/>
        <v>0</v>
      </c>
      <c r="N105" s="153">
        <v>0</v>
      </c>
      <c r="O105" s="153">
        <f t="shared" si="21"/>
        <v>0</v>
      </c>
      <c r="P105" s="153">
        <v>0</v>
      </c>
      <c r="Q105" s="153">
        <f t="shared" si="22"/>
        <v>0</v>
      </c>
      <c r="R105" s="154"/>
      <c r="S105" s="154" t="s">
        <v>279</v>
      </c>
      <c r="T105" s="154" t="s">
        <v>280</v>
      </c>
      <c r="U105" s="154">
        <v>0</v>
      </c>
      <c r="V105" s="154">
        <f t="shared" si="23"/>
        <v>0</v>
      </c>
      <c r="W105" s="154"/>
      <c r="X105" s="154" t="s">
        <v>281</v>
      </c>
      <c r="Y105" s="154" t="s">
        <v>282</v>
      </c>
      <c r="Z105" s="144"/>
      <c r="AA105" s="144"/>
      <c r="AB105" s="144"/>
      <c r="AC105" s="144"/>
      <c r="AD105" s="144"/>
      <c r="AE105" s="144"/>
      <c r="AF105" s="144"/>
      <c r="AG105" s="144" t="s">
        <v>283</v>
      </c>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row>
    <row r="106" spans="1:60" outlineLevel="1" x14ac:dyDescent="0.25">
      <c r="A106" s="173">
        <v>63</v>
      </c>
      <c r="B106" s="174" t="s">
        <v>2376</v>
      </c>
      <c r="C106" s="183" t="s">
        <v>2377</v>
      </c>
      <c r="D106" s="175" t="s">
        <v>408</v>
      </c>
      <c r="E106" s="176">
        <v>2</v>
      </c>
      <c r="F106" s="177">
        <f t="shared" si="16"/>
        <v>0</v>
      </c>
      <c r="G106" s="177">
        <f t="shared" si="17"/>
        <v>0</v>
      </c>
      <c r="H106" s="178"/>
      <c r="I106" s="177">
        <f t="shared" si="18"/>
        <v>0</v>
      </c>
      <c r="J106" s="178"/>
      <c r="K106" s="179">
        <f t="shared" si="19"/>
        <v>0</v>
      </c>
      <c r="L106" s="154">
        <v>21</v>
      </c>
      <c r="M106" s="154">
        <f t="shared" si="20"/>
        <v>0</v>
      </c>
      <c r="N106" s="153">
        <v>0</v>
      </c>
      <c r="O106" s="153">
        <f t="shared" si="21"/>
        <v>0</v>
      </c>
      <c r="P106" s="153">
        <v>0</v>
      </c>
      <c r="Q106" s="153">
        <f t="shared" si="22"/>
        <v>0</v>
      </c>
      <c r="R106" s="154"/>
      <c r="S106" s="154" t="s">
        <v>279</v>
      </c>
      <c r="T106" s="154" t="s">
        <v>280</v>
      </c>
      <c r="U106" s="154">
        <v>0</v>
      </c>
      <c r="V106" s="154">
        <f t="shared" si="23"/>
        <v>0</v>
      </c>
      <c r="W106" s="154"/>
      <c r="X106" s="154" t="s">
        <v>608</v>
      </c>
      <c r="Y106" s="154" t="s">
        <v>282</v>
      </c>
      <c r="Z106" s="144"/>
      <c r="AA106" s="144"/>
      <c r="AB106" s="144"/>
      <c r="AC106" s="144"/>
      <c r="AD106" s="144"/>
      <c r="AE106" s="144"/>
      <c r="AF106" s="144"/>
      <c r="AG106" s="144" t="s">
        <v>609</v>
      </c>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row>
    <row r="107" spans="1:60" outlineLevel="1" x14ac:dyDescent="0.25">
      <c r="A107" s="173">
        <v>64</v>
      </c>
      <c r="B107" s="174" t="s">
        <v>2378</v>
      </c>
      <c r="C107" s="183" t="s">
        <v>2379</v>
      </c>
      <c r="D107" s="175" t="s">
        <v>408</v>
      </c>
      <c r="E107" s="176">
        <v>2</v>
      </c>
      <c r="F107" s="177">
        <f t="shared" si="16"/>
        <v>0</v>
      </c>
      <c r="G107" s="177">
        <f t="shared" si="17"/>
        <v>0</v>
      </c>
      <c r="H107" s="178"/>
      <c r="I107" s="177">
        <f t="shared" si="18"/>
        <v>0</v>
      </c>
      <c r="J107" s="178"/>
      <c r="K107" s="179">
        <f t="shared" si="19"/>
        <v>0</v>
      </c>
      <c r="L107" s="154">
        <v>21</v>
      </c>
      <c r="M107" s="154">
        <f t="shared" si="20"/>
        <v>0</v>
      </c>
      <c r="N107" s="153">
        <v>0</v>
      </c>
      <c r="O107" s="153">
        <f t="shared" si="21"/>
        <v>0</v>
      </c>
      <c r="P107" s="153">
        <v>0</v>
      </c>
      <c r="Q107" s="153">
        <f t="shared" si="22"/>
        <v>0</v>
      </c>
      <c r="R107" s="154"/>
      <c r="S107" s="154" t="s">
        <v>279</v>
      </c>
      <c r="T107" s="154" t="s">
        <v>280</v>
      </c>
      <c r="U107" s="154">
        <v>0</v>
      </c>
      <c r="V107" s="154">
        <f t="shared" si="23"/>
        <v>0</v>
      </c>
      <c r="W107" s="154"/>
      <c r="X107" s="154" t="s">
        <v>608</v>
      </c>
      <c r="Y107" s="154" t="s">
        <v>282</v>
      </c>
      <c r="Z107" s="144"/>
      <c r="AA107" s="144"/>
      <c r="AB107" s="144"/>
      <c r="AC107" s="144"/>
      <c r="AD107" s="144"/>
      <c r="AE107" s="144"/>
      <c r="AF107" s="144"/>
      <c r="AG107" s="144" t="s">
        <v>609</v>
      </c>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row>
    <row r="108" spans="1:60" ht="20" outlineLevel="1" x14ac:dyDescent="0.25">
      <c r="A108" s="173">
        <v>65</v>
      </c>
      <c r="B108" s="174" t="s">
        <v>2380</v>
      </c>
      <c r="C108" s="183" t="s">
        <v>2381</v>
      </c>
      <c r="D108" s="175" t="s">
        <v>408</v>
      </c>
      <c r="E108" s="176">
        <v>1</v>
      </c>
      <c r="F108" s="177">
        <f t="shared" si="16"/>
        <v>0</v>
      </c>
      <c r="G108" s="177">
        <f t="shared" si="17"/>
        <v>0</v>
      </c>
      <c r="H108" s="178"/>
      <c r="I108" s="177">
        <f t="shared" si="18"/>
        <v>0</v>
      </c>
      <c r="J108" s="178"/>
      <c r="K108" s="179">
        <f t="shared" si="19"/>
        <v>0</v>
      </c>
      <c r="L108" s="154">
        <v>21</v>
      </c>
      <c r="M108" s="154">
        <f t="shared" si="20"/>
        <v>0</v>
      </c>
      <c r="N108" s="153">
        <v>0</v>
      </c>
      <c r="O108" s="153">
        <f t="shared" si="21"/>
        <v>0</v>
      </c>
      <c r="P108" s="153">
        <v>0</v>
      </c>
      <c r="Q108" s="153">
        <f t="shared" si="22"/>
        <v>0</v>
      </c>
      <c r="R108" s="154"/>
      <c r="S108" s="154" t="s">
        <v>279</v>
      </c>
      <c r="T108" s="154" t="s">
        <v>280</v>
      </c>
      <c r="U108" s="154">
        <v>0</v>
      </c>
      <c r="V108" s="154">
        <f t="shared" si="23"/>
        <v>0</v>
      </c>
      <c r="W108" s="154"/>
      <c r="X108" s="154" t="s">
        <v>608</v>
      </c>
      <c r="Y108" s="154" t="s">
        <v>282</v>
      </c>
      <c r="Z108" s="144"/>
      <c r="AA108" s="144"/>
      <c r="AB108" s="144"/>
      <c r="AC108" s="144"/>
      <c r="AD108" s="144"/>
      <c r="AE108" s="144"/>
      <c r="AF108" s="144"/>
      <c r="AG108" s="144" t="s">
        <v>609</v>
      </c>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row>
    <row r="109" spans="1:60" ht="20" outlineLevel="1" x14ac:dyDescent="0.25">
      <c r="A109" s="173">
        <v>66</v>
      </c>
      <c r="B109" s="174" t="s">
        <v>2382</v>
      </c>
      <c r="C109" s="183" t="s">
        <v>2383</v>
      </c>
      <c r="D109" s="175" t="s">
        <v>408</v>
      </c>
      <c r="E109" s="176">
        <v>1</v>
      </c>
      <c r="F109" s="177">
        <f t="shared" si="16"/>
        <v>0</v>
      </c>
      <c r="G109" s="177">
        <f t="shared" si="17"/>
        <v>0</v>
      </c>
      <c r="H109" s="178"/>
      <c r="I109" s="177">
        <f t="shared" si="18"/>
        <v>0</v>
      </c>
      <c r="J109" s="178"/>
      <c r="K109" s="179">
        <f t="shared" si="19"/>
        <v>0</v>
      </c>
      <c r="L109" s="154">
        <v>21</v>
      </c>
      <c r="M109" s="154">
        <f t="shared" si="20"/>
        <v>0</v>
      </c>
      <c r="N109" s="153">
        <v>0</v>
      </c>
      <c r="O109" s="153">
        <f t="shared" si="21"/>
        <v>0</v>
      </c>
      <c r="P109" s="153">
        <v>0</v>
      </c>
      <c r="Q109" s="153">
        <f t="shared" si="22"/>
        <v>0</v>
      </c>
      <c r="R109" s="154"/>
      <c r="S109" s="154" t="s">
        <v>279</v>
      </c>
      <c r="T109" s="154" t="s">
        <v>280</v>
      </c>
      <c r="U109" s="154">
        <v>0</v>
      </c>
      <c r="V109" s="154">
        <f t="shared" si="23"/>
        <v>0</v>
      </c>
      <c r="W109" s="154"/>
      <c r="X109" s="154" t="s">
        <v>281</v>
      </c>
      <c r="Y109" s="154" t="s">
        <v>282</v>
      </c>
      <c r="Z109" s="144"/>
      <c r="AA109" s="144"/>
      <c r="AB109" s="144"/>
      <c r="AC109" s="144"/>
      <c r="AD109" s="144"/>
      <c r="AE109" s="144"/>
      <c r="AF109" s="144"/>
      <c r="AG109" s="144" t="s">
        <v>283</v>
      </c>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row>
    <row r="110" spans="1:60" ht="20" outlineLevel="1" x14ac:dyDescent="0.25">
      <c r="A110" s="173">
        <v>67</v>
      </c>
      <c r="B110" s="174" t="s">
        <v>2384</v>
      </c>
      <c r="C110" s="183" t="s">
        <v>2385</v>
      </c>
      <c r="D110" s="175" t="s">
        <v>408</v>
      </c>
      <c r="E110" s="176">
        <v>2</v>
      </c>
      <c r="F110" s="177">
        <f t="shared" si="16"/>
        <v>0</v>
      </c>
      <c r="G110" s="177">
        <f t="shared" si="17"/>
        <v>0</v>
      </c>
      <c r="H110" s="178"/>
      <c r="I110" s="177">
        <f t="shared" si="18"/>
        <v>0</v>
      </c>
      <c r="J110" s="178"/>
      <c r="K110" s="179">
        <f t="shared" si="19"/>
        <v>0</v>
      </c>
      <c r="L110" s="154">
        <v>21</v>
      </c>
      <c r="M110" s="154">
        <f t="shared" si="20"/>
        <v>0</v>
      </c>
      <c r="N110" s="153">
        <v>0</v>
      </c>
      <c r="O110" s="153">
        <f t="shared" si="21"/>
        <v>0</v>
      </c>
      <c r="P110" s="153">
        <v>0</v>
      </c>
      <c r="Q110" s="153">
        <f t="shared" si="22"/>
        <v>0</v>
      </c>
      <c r="R110" s="154"/>
      <c r="S110" s="154" t="s">
        <v>279</v>
      </c>
      <c r="T110" s="154" t="s">
        <v>280</v>
      </c>
      <c r="U110" s="154">
        <v>0</v>
      </c>
      <c r="V110" s="154">
        <f t="shared" si="23"/>
        <v>0</v>
      </c>
      <c r="W110" s="154"/>
      <c r="X110" s="154" t="s">
        <v>608</v>
      </c>
      <c r="Y110" s="154" t="s">
        <v>282</v>
      </c>
      <c r="Z110" s="144"/>
      <c r="AA110" s="144"/>
      <c r="AB110" s="144"/>
      <c r="AC110" s="144"/>
      <c r="AD110" s="144"/>
      <c r="AE110" s="144"/>
      <c r="AF110" s="144"/>
      <c r="AG110" s="144" t="s">
        <v>609</v>
      </c>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row>
    <row r="111" spans="1:60" ht="13" x14ac:dyDescent="0.25">
      <c r="A111" s="159" t="s">
        <v>200</v>
      </c>
      <c r="B111" s="160" t="s">
        <v>188</v>
      </c>
      <c r="C111" s="180" t="s">
        <v>189</v>
      </c>
      <c r="D111" s="161"/>
      <c r="E111" s="162"/>
      <c r="F111" s="163"/>
      <c r="G111" s="163">
        <f>SUMIF(AG112:AG114,"&lt;&gt;NOR",G112:G114)</f>
        <v>0</v>
      </c>
      <c r="H111" s="163"/>
      <c r="I111" s="163">
        <f>SUM(I112:I114)</f>
        <v>0</v>
      </c>
      <c r="J111" s="163"/>
      <c r="K111" s="164">
        <f>SUM(K112:K114)</f>
        <v>0</v>
      </c>
      <c r="L111" s="158"/>
      <c r="M111" s="158">
        <f>SUM(M112:M114)</f>
        <v>0</v>
      </c>
      <c r="N111" s="157"/>
      <c r="O111" s="157">
        <f>SUM(O112:O114)</f>
        <v>0</v>
      </c>
      <c r="P111" s="157"/>
      <c r="Q111" s="157">
        <f>SUM(Q112:Q114)</f>
        <v>0</v>
      </c>
      <c r="R111" s="158"/>
      <c r="S111" s="158"/>
      <c r="T111" s="158"/>
      <c r="U111" s="158"/>
      <c r="V111" s="158">
        <f>SUM(V112:V114)</f>
        <v>0</v>
      </c>
      <c r="W111" s="158"/>
      <c r="X111" s="158"/>
      <c r="Y111" s="158"/>
      <c r="AG111" t="s">
        <v>275</v>
      </c>
    </row>
    <row r="112" spans="1:60" ht="20" outlineLevel="1" x14ac:dyDescent="0.25">
      <c r="A112" s="173">
        <v>68</v>
      </c>
      <c r="B112" s="174" t="s">
        <v>2128</v>
      </c>
      <c r="C112" s="183" t="s">
        <v>2386</v>
      </c>
      <c r="D112" s="175" t="s">
        <v>340</v>
      </c>
      <c r="E112" s="176">
        <v>3</v>
      </c>
      <c r="F112" s="177">
        <f>H112+J112</f>
        <v>0</v>
      </c>
      <c r="G112" s="177">
        <f>ROUND(E112*F112,2)</f>
        <v>0</v>
      </c>
      <c r="H112" s="178"/>
      <c r="I112" s="177">
        <f>ROUND(E112*H112,2)</f>
        <v>0</v>
      </c>
      <c r="J112" s="178"/>
      <c r="K112" s="179">
        <f>ROUND(E112*J112,2)</f>
        <v>0</v>
      </c>
      <c r="L112" s="154">
        <v>21</v>
      </c>
      <c r="M112" s="154">
        <f>G112*(1+L112/100)</f>
        <v>0</v>
      </c>
      <c r="N112" s="153">
        <v>0</v>
      </c>
      <c r="O112" s="153">
        <f>ROUND(E112*N112,2)</f>
        <v>0</v>
      </c>
      <c r="P112" s="153">
        <v>0</v>
      </c>
      <c r="Q112" s="153">
        <f>ROUND(E112*P112,2)</f>
        <v>0</v>
      </c>
      <c r="R112" s="154"/>
      <c r="S112" s="154" t="s">
        <v>279</v>
      </c>
      <c r="T112" s="154" t="s">
        <v>280</v>
      </c>
      <c r="U112" s="154">
        <v>0</v>
      </c>
      <c r="V112" s="154">
        <f>ROUND(E112*U112,2)</f>
        <v>0</v>
      </c>
      <c r="W112" s="154"/>
      <c r="X112" s="154" t="s">
        <v>281</v>
      </c>
      <c r="Y112" s="154" t="s">
        <v>282</v>
      </c>
      <c r="Z112" s="144"/>
      <c r="AA112" s="144"/>
      <c r="AB112" s="144"/>
      <c r="AC112" s="144"/>
      <c r="AD112" s="144"/>
      <c r="AE112" s="144"/>
      <c r="AF112" s="144"/>
      <c r="AG112" s="144" t="s">
        <v>283</v>
      </c>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row>
    <row r="113" spans="1:60" ht="20" outlineLevel="1" x14ac:dyDescent="0.25">
      <c r="A113" s="173">
        <v>69</v>
      </c>
      <c r="B113" s="174" t="s">
        <v>2387</v>
      </c>
      <c r="C113" s="183" t="s">
        <v>2388</v>
      </c>
      <c r="D113" s="175" t="s">
        <v>340</v>
      </c>
      <c r="E113" s="176">
        <v>3</v>
      </c>
      <c r="F113" s="177">
        <f>H113+J113</f>
        <v>0</v>
      </c>
      <c r="G113" s="177">
        <f>ROUND(E113*F113,2)</f>
        <v>0</v>
      </c>
      <c r="H113" s="178"/>
      <c r="I113" s="177">
        <f>ROUND(E113*H113,2)</f>
        <v>0</v>
      </c>
      <c r="J113" s="178"/>
      <c r="K113" s="179">
        <f>ROUND(E113*J113,2)</f>
        <v>0</v>
      </c>
      <c r="L113" s="154">
        <v>21</v>
      </c>
      <c r="M113" s="154">
        <f>G113*(1+L113/100)</f>
        <v>0</v>
      </c>
      <c r="N113" s="153">
        <v>0</v>
      </c>
      <c r="O113" s="153">
        <f>ROUND(E113*N113,2)</f>
        <v>0</v>
      </c>
      <c r="P113" s="153">
        <v>0</v>
      </c>
      <c r="Q113" s="153">
        <f>ROUND(E113*P113,2)</f>
        <v>0</v>
      </c>
      <c r="R113" s="154"/>
      <c r="S113" s="154" t="s">
        <v>279</v>
      </c>
      <c r="T113" s="154" t="s">
        <v>280</v>
      </c>
      <c r="U113" s="154">
        <v>0</v>
      </c>
      <c r="V113" s="154">
        <f>ROUND(E113*U113,2)</f>
        <v>0</v>
      </c>
      <c r="W113" s="154"/>
      <c r="X113" s="154" t="s">
        <v>281</v>
      </c>
      <c r="Y113" s="154" t="s">
        <v>282</v>
      </c>
      <c r="Z113" s="144"/>
      <c r="AA113" s="144"/>
      <c r="AB113" s="144"/>
      <c r="AC113" s="144"/>
      <c r="AD113" s="144"/>
      <c r="AE113" s="144"/>
      <c r="AF113" s="144"/>
      <c r="AG113" s="144" t="s">
        <v>283</v>
      </c>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row>
    <row r="114" spans="1:60" outlineLevel="1" x14ac:dyDescent="0.25">
      <c r="A114" s="173">
        <v>70</v>
      </c>
      <c r="B114" s="174" t="s">
        <v>2389</v>
      </c>
      <c r="C114" s="183" t="s">
        <v>2390</v>
      </c>
      <c r="D114" s="175" t="s">
        <v>340</v>
      </c>
      <c r="E114" s="176">
        <v>6</v>
      </c>
      <c r="F114" s="177">
        <f>H114+J114</f>
        <v>0</v>
      </c>
      <c r="G114" s="177">
        <f>ROUND(E114*F114,2)</f>
        <v>0</v>
      </c>
      <c r="H114" s="178"/>
      <c r="I114" s="177">
        <f>ROUND(E114*H114,2)</f>
        <v>0</v>
      </c>
      <c r="J114" s="178"/>
      <c r="K114" s="179">
        <f>ROUND(E114*J114,2)</f>
        <v>0</v>
      </c>
      <c r="L114" s="154">
        <v>21</v>
      </c>
      <c r="M114" s="154">
        <f>G114*(1+L114/100)</f>
        <v>0</v>
      </c>
      <c r="N114" s="153">
        <v>0</v>
      </c>
      <c r="O114" s="153">
        <f>ROUND(E114*N114,2)</f>
        <v>0</v>
      </c>
      <c r="P114" s="153">
        <v>0</v>
      </c>
      <c r="Q114" s="153">
        <f>ROUND(E114*P114,2)</f>
        <v>0</v>
      </c>
      <c r="R114" s="154"/>
      <c r="S114" s="154" t="s">
        <v>279</v>
      </c>
      <c r="T114" s="154" t="s">
        <v>280</v>
      </c>
      <c r="U114" s="154">
        <v>0</v>
      </c>
      <c r="V114" s="154">
        <f>ROUND(E114*U114,2)</f>
        <v>0</v>
      </c>
      <c r="W114" s="154"/>
      <c r="X114" s="154" t="s">
        <v>281</v>
      </c>
      <c r="Y114" s="154" t="s">
        <v>282</v>
      </c>
      <c r="Z114" s="144"/>
      <c r="AA114" s="144"/>
      <c r="AB114" s="144"/>
      <c r="AC114" s="144"/>
      <c r="AD114" s="144"/>
      <c r="AE114" s="144"/>
      <c r="AF114" s="144"/>
      <c r="AG114" s="144" t="s">
        <v>283</v>
      </c>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row>
    <row r="115" spans="1:60" ht="13" x14ac:dyDescent="0.25">
      <c r="A115" s="159" t="s">
        <v>200</v>
      </c>
      <c r="B115" s="160" t="s">
        <v>194</v>
      </c>
      <c r="C115" s="180" t="s">
        <v>195</v>
      </c>
      <c r="D115" s="161"/>
      <c r="E115" s="162"/>
      <c r="F115" s="163"/>
      <c r="G115" s="163">
        <f>SUMIF(AG116:AG118,"&lt;&gt;NOR",G116:G118)</f>
        <v>0</v>
      </c>
      <c r="H115" s="163"/>
      <c r="I115" s="163">
        <f>SUM(I116:I118)</f>
        <v>0</v>
      </c>
      <c r="J115" s="163"/>
      <c r="K115" s="164">
        <f>SUM(K116:K118)</f>
        <v>0</v>
      </c>
      <c r="L115" s="158"/>
      <c r="M115" s="158">
        <f>SUM(M116:M118)</f>
        <v>0</v>
      </c>
      <c r="N115" s="157"/>
      <c r="O115" s="157">
        <f>SUM(O116:O118)</f>
        <v>0</v>
      </c>
      <c r="P115" s="157"/>
      <c r="Q115" s="157">
        <f>SUM(Q116:Q118)</f>
        <v>0</v>
      </c>
      <c r="R115" s="158"/>
      <c r="S115" s="158"/>
      <c r="T115" s="158"/>
      <c r="U115" s="158"/>
      <c r="V115" s="158">
        <f>SUM(V116:V118)</f>
        <v>0</v>
      </c>
      <c r="W115" s="158"/>
      <c r="X115" s="158"/>
      <c r="Y115" s="158"/>
      <c r="AG115" t="s">
        <v>275</v>
      </c>
    </row>
    <row r="116" spans="1:60" outlineLevel="1" x14ac:dyDescent="0.25">
      <c r="A116" s="173">
        <v>71</v>
      </c>
      <c r="B116" s="174" t="s">
        <v>2133</v>
      </c>
      <c r="C116" s="183" t="s">
        <v>2134</v>
      </c>
      <c r="D116" s="175" t="s">
        <v>361</v>
      </c>
      <c r="E116" s="176">
        <v>3.0489999999999999</v>
      </c>
      <c r="F116" s="177">
        <f>H116+J116</f>
        <v>0</v>
      </c>
      <c r="G116" s="177">
        <f>ROUND(E116*F116,2)</f>
        <v>0</v>
      </c>
      <c r="H116" s="178"/>
      <c r="I116" s="177">
        <f>ROUND(E116*H116,2)</f>
        <v>0</v>
      </c>
      <c r="J116" s="178"/>
      <c r="K116" s="179">
        <f>ROUND(E116*J116,2)</f>
        <v>0</v>
      </c>
      <c r="L116" s="154">
        <v>21</v>
      </c>
      <c r="M116" s="154">
        <f>G116*(1+L116/100)</f>
        <v>0</v>
      </c>
      <c r="N116" s="153">
        <v>0</v>
      </c>
      <c r="O116" s="153">
        <f>ROUND(E116*N116,2)</f>
        <v>0</v>
      </c>
      <c r="P116" s="153">
        <v>0</v>
      </c>
      <c r="Q116" s="153">
        <f>ROUND(E116*P116,2)</f>
        <v>0</v>
      </c>
      <c r="R116" s="154"/>
      <c r="S116" s="154" t="s">
        <v>279</v>
      </c>
      <c r="T116" s="154" t="s">
        <v>280</v>
      </c>
      <c r="U116" s="154">
        <v>0</v>
      </c>
      <c r="V116" s="154">
        <f>ROUND(E116*U116,2)</f>
        <v>0</v>
      </c>
      <c r="W116" s="154"/>
      <c r="X116" s="154" t="s">
        <v>281</v>
      </c>
      <c r="Y116" s="154" t="s">
        <v>282</v>
      </c>
      <c r="Z116" s="144"/>
      <c r="AA116" s="144"/>
      <c r="AB116" s="144"/>
      <c r="AC116" s="144"/>
      <c r="AD116" s="144"/>
      <c r="AE116" s="144"/>
      <c r="AF116" s="144"/>
      <c r="AG116" s="144" t="s">
        <v>283</v>
      </c>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row>
    <row r="117" spans="1:60" outlineLevel="1" x14ac:dyDescent="0.25">
      <c r="A117" s="173">
        <v>72</v>
      </c>
      <c r="B117" s="174" t="s">
        <v>2135</v>
      </c>
      <c r="C117" s="183" t="s">
        <v>2136</v>
      </c>
      <c r="D117" s="175" t="s">
        <v>361</v>
      </c>
      <c r="E117" s="176">
        <v>60.98</v>
      </c>
      <c r="F117" s="177">
        <f>H117+J117</f>
        <v>0</v>
      </c>
      <c r="G117" s="177">
        <f>ROUND(E117*F117,2)</f>
        <v>0</v>
      </c>
      <c r="H117" s="178"/>
      <c r="I117" s="177">
        <f>ROUND(E117*H117,2)</f>
        <v>0</v>
      </c>
      <c r="J117" s="178"/>
      <c r="K117" s="179">
        <f>ROUND(E117*J117,2)</f>
        <v>0</v>
      </c>
      <c r="L117" s="154">
        <v>21</v>
      </c>
      <c r="M117" s="154">
        <f>G117*(1+L117/100)</f>
        <v>0</v>
      </c>
      <c r="N117" s="153">
        <v>0</v>
      </c>
      <c r="O117" s="153">
        <f>ROUND(E117*N117,2)</f>
        <v>0</v>
      </c>
      <c r="P117" s="153">
        <v>0</v>
      </c>
      <c r="Q117" s="153">
        <f>ROUND(E117*P117,2)</f>
        <v>0</v>
      </c>
      <c r="R117" s="154"/>
      <c r="S117" s="154" t="s">
        <v>279</v>
      </c>
      <c r="T117" s="154" t="s">
        <v>280</v>
      </c>
      <c r="U117" s="154">
        <v>0</v>
      </c>
      <c r="V117" s="154">
        <f>ROUND(E117*U117,2)</f>
        <v>0</v>
      </c>
      <c r="W117" s="154"/>
      <c r="X117" s="154" t="s">
        <v>281</v>
      </c>
      <c r="Y117" s="154" t="s">
        <v>282</v>
      </c>
      <c r="Z117" s="144"/>
      <c r="AA117" s="144"/>
      <c r="AB117" s="144"/>
      <c r="AC117" s="144"/>
      <c r="AD117" s="144"/>
      <c r="AE117" s="144"/>
      <c r="AF117" s="144"/>
      <c r="AG117" s="144" t="s">
        <v>283</v>
      </c>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row>
    <row r="118" spans="1:60" outlineLevel="1" x14ac:dyDescent="0.25">
      <c r="A118" s="173">
        <v>73</v>
      </c>
      <c r="B118" s="174" t="s">
        <v>2137</v>
      </c>
      <c r="C118" s="183" t="s">
        <v>2138</v>
      </c>
      <c r="D118" s="175" t="s">
        <v>361</v>
      </c>
      <c r="E118" s="176">
        <v>3.0489999999999999</v>
      </c>
      <c r="F118" s="177">
        <f>H118+J118</f>
        <v>0</v>
      </c>
      <c r="G118" s="177">
        <f>ROUND(E118*F118,2)</f>
        <v>0</v>
      </c>
      <c r="H118" s="178"/>
      <c r="I118" s="177">
        <f>ROUND(E118*H118,2)</f>
        <v>0</v>
      </c>
      <c r="J118" s="178"/>
      <c r="K118" s="179">
        <f>ROUND(E118*J118,2)</f>
        <v>0</v>
      </c>
      <c r="L118" s="154">
        <v>21</v>
      </c>
      <c r="M118" s="154">
        <f>G118*(1+L118/100)</f>
        <v>0</v>
      </c>
      <c r="N118" s="153">
        <v>0</v>
      </c>
      <c r="O118" s="153">
        <f>ROUND(E118*N118,2)</f>
        <v>0</v>
      </c>
      <c r="P118" s="153">
        <v>0</v>
      </c>
      <c r="Q118" s="153">
        <f>ROUND(E118*P118,2)</f>
        <v>0</v>
      </c>
      <c r="R118" s="154"/>
      <c r="S118" s="154" t="s">
        <v>279</v>
      </c>
      <c r="T118" s="154" t="s">
        <v>280</v>
      </c>
      <c r="U118" s="154">
        <v>0</v>
      </c>
      <c r="V118" s="154">
        <f>ROUND(E118*U118,2)</f>
        <v>0</v>
      </c>
      <c r="W118" s="154"/>
      <c r="X118" s="154" t="s">
        <v>281</v>
      </c>
      <c r="Y118" s="154" t="s">
        <v>282</v>
      </c>
      <c r="Z118" s="144"/>
      <c r="AA118" s="144"/>
      <c r="AB118" s="144"/>
      <c r="AC118" s="144"/>
      <c r="AD118" s="144"/>
      <c r="AE118" s="144"/>
      <c r="AF118" s="144"/>
      <c r="AG118" s="144" t="s">
        <v>283</v>
      </c>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row>
    <row r="119" spans="1:60" ht="13" x14ac:dyDescent="0.25">
      <c r="A119" s="159" t="s">
        <v>200</v>
      </c>
      <c r="B119" s="160" t="s">
        <v>196</v>
      </c>
      <c r="C119" s="180" t="s">
        <v>197</v>
      </c>
      <c r="D119" s="161"/>
      <c r="E119" s="162"/>
      <c r="F119" s="163"/>
      <c r="G119" s="163">
        <f>SUMIF(AG120:AG121,"&lt;&gt;NOR",G120:G121)</f>
        <v>0</v>
      </c>
      <c r="H119" s="163"/>
      <c r="I119" s="163">
        <f>SUM(I120:I121)</f>
        <v>0</v>
      </c>
      <c r="J119" s="163"/>
      <c r="K119" s="164">
        <f>SUM(K120:K121)</f>
        <v>0</v>
      </c>
      <c r="L119" s="158"/>
      <c r="M119" s="158">
        <f>SUM(M120:M121)</f>
        <v>0</v>
      </c>
      <c r="N119" s="157"/>
      <c r="O119" s="157">
        <f>SUM(O120:O121)</f>
        <v>0</v>
      </c>
      <c r="P119" s="157"/>
      <c r="Q119" s="157">
        <f>SUM(Q120:Q121)</f>
        <v>0</v>
      </c>
      <c r="R119" s="158"/>
      <c r="S119" s="158"/>
      <c r="T119" s="158"/>
      <c r="U119" s="158"/>
      <c r="V119" s="158">
        <f>SUM(V120:V121)</f>
        <v>0</v>
      </c>
      <c r="W119" s="158"/>
      <c r="X119" s="158"/>
      <c r="Y119" s="158"/>
      <c r="AG119" t="s">
        <v>275</v>
      </c>
    </row>
    <row r="120" spans="1:60" outlineLevel="1" x14ac:dyDescent="0.25">
      <c r="A120" s="173">
        <v>74</v>
      </c>
      <c r="B120" s="174" t="s">
        <v>2391</v>
      </c>
      <c r="C120" s="183" t="s">
        <v>2392</v>
      </c>
      <c r="D120" s="175" t="s">
        <v>361</v>
      </c>
      <c r="E120" s="176">
        <v>1.8</v>
      </c>
      <c r="F120" s="177">
        <f>H120+J120</f>
        <v>0</v>
      </c>
      <c r="G120" s="177">
        <f>ROUND(E120*F120,2)</f>
        <v>0</v>
      </c>
      <c r="H120" s="178"/>
      <c r="I120" s="177">
        <f>ROUND(E120*H120,2)</f>
        <v>0</v>
      </c>
      <c r="J120" s="178"/>
      <c r="K120" s="179">
        <f>ROUND(E120*J120,2)</f>
        <v>0</v>
      </c>
      <c r="L120" s="154">
        <v>21</v>
      </c>
      <c r="M120" s="154">
        <f>G120*(1+L120/100)</f>
        <v>0</v>
      </c>
      <c r="N120" s="153">
        <v>0</v>
      </c>
      <c r="O120" s="153">
        <f>ROUND(E120*N120,2)</f>
        <v>0</v>
      </c>
      <c r="P120" s="153">
        <v>0</v>
      </c>
      <c r="Q120" s="153">
        <f>ROUND(E120*P120,2)</f>
        <v>0</v>
      </c>
      <c r="R120" s="154"/>
      <c r="S120" s="154" t="s">
        <v>279</v>
      </c>
      <c r="T120" s="154" t="s">
        <v>280</v>
      </c>
      <c r="U120" s="154">
        <v>0</v>
      </c>
      <c r="V120" s="154">
        <f>ROUND(E120*U120,2)</f>
        <v>0</v>
      </c>
      <c r="W120" s="154"/>
      <c r="X120" s="154" t="s">
        <v>281</v>
      </c>
      <c r="Y120" s="154" t="s">
        <v>282</v>
      </c>
      <c r="Z120" s="144"/>
      <c r="AA120" s="144"/>
      <c r="AB120" s="144"/>
      <c r="AC120" s="144"/>
      <c r="AD120" s="144"/>
      <c r="AE120" s="144"/>
      <c r="AF120" s="144"/>
      <c r="AG120" s="144" t="s">
        <v>283</v>
      </c>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row>
    <row r="121" spans="1:60" outlineLevel="1" x14ac:dyDescent="0.25">
      <c r="A121" s="173">
        <v>75</v>
      </c>
      <c r="B121" s="174" t="s">
        <v>2393</v>
      </c>
      <c r="C121" s="183" t="s">
        <v>2394</v>
      </c>
      <c r="D121" s="175" t="s">
        <v>361</v>
      </c>
      <c r="E121" s="176">
        <v>1.25</v>
      </c>
      <c r="F121" s="177">
        <f>H121+J121</f>
        <v>0</v>
      </c>
      <c r="G121" s="177">
        <f>ROUND(E121*F121,2)</f>
        <v>0</v>
      </c>
      <c r="H121" s="178"/>
      <c r="I121" s="177">
        <f>ROUND(E121*H121,2)</f>
        <v>0</v>
      </c>
      <c r="J121" s="178"/>
      <c r="K121" s="179">
        <f>ROUND(E121*J121,2)</f>
        <v>0</v>
      </c>
      <c r="L121" s="154">
        <v>21</v>
      </c>
      <c r="M121" s="154">
        <f>G121*(1+L121/100)</f>
        <v>0</v>
      </c>
      <c r="N121" s="153">
        <v>0</v>
      </c>
      <c r="O121" s="153">
        <f>ROUND(E121*N121,2)</f>
        <v>0</v>
      </c>
      <c r="P121" s="153">
        <v>0</v>
      </c>
      <c r="Q121" s="153">
        <f>ROUND(E121*P121,2)</f>
        <v>0</v>
      </c>
      <c r="R121" s="154"/>
      <c r="S121" s="154" t="s">
        <v>279</v>
      </c>
      <c r="T121" s="154" t="s">
        <v>280</v>
      </c>
      <c r="U121" s="154">
        <v>0</v>
      </c>
      <c r="V121" s="154">
        <f>ROUND(E121*U121,2)</f>
        <v>0</v>
      </c>
      <c r="W121" s="154"/>
      <c r="X121" s="154" t="s">
        <v>281</v>
      </c>
      <c r="Y121" s="154" t="s">
        <v>282</v>
      </c>
      <c r="Z121" s="144"/>
      <c r="AA121" s="144"/>
      <c r="AB121" s="144"/>
      <c r="AC121" s="144"/>
      <c r="AD121" s="144"/>
      <c r="AE121" s="144"/>
      <c r="AF121" s="144"/>
      <c r="AG121" s="144" t="s">
        <v>283</v>
      </c>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row>
    <row r="122" spans="1:60" ht="13" x14ac:dyDescent="0.25">
      <c r="A122" s="159" t="s">
        <v>200</v>
      </c>
      <c r="B122" s="160" t="s">
        <v>198</v>
      </c>
      <c r="C122" s="180" t="s">
        <v>199</v>
      </c>
      <c r="D122" s="161"/>
      <c r="E122" s="162"/>
      <c r="F122" s="163"/>
      <c r="G122" s="163">
        <f>SUMIF(AG123:AG123,"&lt;&gt;NOR",G123:G123)</f>
        <v>0</v>
      </c>
      <c r="H122" s="163"/>
      <c r="I122" s="163">
        <f>SUM(I123:I123)</f>
        <v>0</v>
      </c>
      <c r="J122" s="163"/>
      <c r="K122" s="164">
        <f>SUM(K123:K123)</f>
        <v>0</v>
      </c>
      <c r="L122" s="158"/>
      <c r="M122" s="158">
        <f>SUM(M123:M123)</f>
        <v>0</v>
      </c>
      <c r="N122" s="157"/>
      <c r="O122" s="157">
        <f>SUM(O123:O123)</f>
        <v>0</v>
      </c>
      <c r="P122" s="157"/>
      <c r="Q122" s="157">
        <f>SUM(Q123:Q123)</f>
        <v>0</v>
      </c>
      <c r="R122" s="158"/>
      <c r="S122" s="158"/>
      <c r="T122" s="158"/>
      <c r="U122" s="158"/>
      <c r="V122" s="158">
        <f>SUM(V123:V123)</f>
        <v>0</v>
      </c>
      <c r="W122" s="158"/>
      <c r="X122" s="158"/>
      <c r="Y122" s="158"/>
      <c r="AG122" t="s">
        <v>275</v>
      </c>
    </row>
    <row r="123" spans="1:60" outlineLevel="1" x14ac:dyDescent="0.25">
      <c r="A123" s="166">
        <v>76</v>
      </c>
      <c r="B123" s="167" t="s">
        <v>2395</v>
      </c>
      <c r="C123" s="181" t="s">
        <v>2396</v>
      </c>
      <c r="D123" s="168" t="s">
        <v>361</v>
      </c>
      <c r="E123" s="169">
        <v>79.425489999999996</v>
      </c>
      <c r="F123" s="170">
        <f>H123+J123</f>
        <v>0</v>
      </c>
      <c r="G123" s="170">
        <f>ROUND(E123*F123,2)</f>
        <v>0</v>
      </c>
      <c r="H123" s="171"/>
      <c r="I123" s="170">
        <f>ROUND(E123*H123,2)</f>
        <v>0</v>
      </c>
      <c r="J123" s="171"/>
      <c r="K123" s="172">
        <f>ROUND(E123*J123,2)</f>
        <v>0</v>
      </c>
      <c r="L123" s="154">
        <v>21</v>
      </c>
      <c r="M123" s="154">
        <f>G123*(1+L123/100)</f>
        <v>0</v>
      </c>
      <c r="N123" s="153">
        <v>0</v>
      </c>
      <c r="O123" s="153">
        <f>ROUND(E123*N123,2)</f>
        <v>0</v>
      </c>
      <c r="P123" s="153">
        <v>0</v>
      </c>
      <c r="Q123" s="153">
        <f>ROUND(E123*P123,2)</f>
        <v>0</v>
      </c>
      <c r="R123" s="154"/>
      <c r="S123" s="154" t="s">
        <v>279</v>
      </c>
      <c r="T123" s="154" t="s">
        <v>280</v>
      </c>
      <c r="U123" s="154">
        <v>0</v>
      </c>
      <c r="V123" s="154">
        <f>ROUND(E123*U123,2)</f>
        <v>0</v>
      </c>
      <c r="W123" s="154"/>
      <c r="X123" s="154" t="s">
        <v>281</v>
      </c>
      <c r="Y123" s="154" t="s">
        <v>282</v>
      </c>
      <c r="Z123" s="144"/>
      <c r="AA123" s="144"/>
      <c r="AB123" s="144"/>
      <c r="AC123" s="144"/>
      <c r="AD123" s="144"/>
      <c r="AE123" s="144"/>
      <c r="AF123" s="144"/>
      <c r="AG123" s="144" t="s">
        <v>283</v>
      </c>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row>
    <row r="124" spans="1:60" x14ac:dyDescent="0.25">
      <c r="A124" s="3"/>
      <c r="B124" s="4"/>
      <c r="C124" s="184"/>
      <c r="D124" s="6"/>
      <c r="E124" s="3"/>
      <c r="F124" s="3"/>
      <c r="G124" s="3"/>
      <c r="H124" s="3"/>
      <c r="I124" s="3"/>
      <c r="J124" s="3"/>
      <c r="K124" s="3"/>
      <c r="L124" s="3"/>
      <c r="M124" s="3"/>
      <c r="N124" s="3"/>
      <c r="O124" s="3"/>
      <c r="P124" s="3"/>
      <c r="Q124" s="3"/>
      <c r="R124" s="3"/>
      <c r="S124" s="3"/>
      <c r="T124" s="3"/>
      <c r="U124" s="3"/>
      <c r="V124" s="3"/>
      <c r="W124" s="3"/>
      <c r="X124" s="3"/>
      <c r="Y124" s="3"/>
      <c r="AE124">
        <v>12</v>
      </c>
      <c r="AF124">
        <v>21</v>
      </c>
      <c r="AG124" t="s">
        <v>261</v>
      </c>
    </row>
    <row r="125" spans="1:60" ht="13" x14ac:dyDescent="0.25">
      <c r="A125" s="147"/>
      <c r="B125" s="148" t="s">
        <v>30</v>
      </c>
      <c r="C125" s="185"/>
      <c r="D125" s="149"/>
      <c r="E125" s="150"/>
      <c r="F125" s="150"/>
      <c r="G125" s="165">
        <f>G8+G56+G60+G65+G72+G96+G111+G115+G119+G122</f>
        <v>0</v>
      </c>
      <c r="H125" s="3"/>
      <c r="I125" s="3"/>
      <c r="J125" s="3"/>
      <c r="K125" s="3"/>
      <c r="L125" s="3"/>
      <c r="M125" s="3"/>
      <c r="N125" s="3"/>
      <c r="O125" s="3"/>
      <c r="P125" s="3"/>
      <c r="Q125" s="3"/>
      <c r="R125" s="3"/>
      <c r="S125" s="3"/>
      <c r="T125" s="3"/>
      <c r="U125" s="3"/>
      <c r="V125" s="3"/>
      <c r="W125" s="3"/>
      <c r="X125" s="3"/>
      <c r="Y125" s="3"/>
      <c r="AE125">
        <f>SUMIF(L7:L123,AE124,G7:G123)</f>
        <v>0</v>
      </c>
      <c r="AF125">
        <f>SUMIF(L7:L123,AF124,G7:G123)</f>
        <v>0</v>
      </c>
      <c r="AG125" t="s">
        <v>1024</v>
      </c>
    </row>
    <row r="126" spans="1:60" x14ac:dyDescent="0.25">
      <c r="A126" s="3"/>
      <c r="B126" s="4"/>
      <c r="C126" s="184"/>
      <c r="D126" s="6"/>
      <c r="E126" s="3"/>
      <c r="F126" s="3"/>
      <c r="G126" s="3"/>
      <c r="H126" s="3"/>
      <c r="I126" s="3"/>
      <c r="J126" s="3"/>
      <c r="K126" s="3"/>
      <c r="L126" s="3"/>
      <c r="M126" s="3"/>
      <c r="N126" s="3"/>
      <c r="O126" s="3"/>
      <c r="P126" s="3"/>
      <c r="Q126" s="3"/>
      <c r="R126" s="3"/>
      <c r="S126" s="3"/>
      <c r="T126" s="3"/>
      <c r="U126" s="3"/>
      <c r="V126" s="3"/>
      <c r="W126" s="3"/>
      <c r="X126" s="3"/>
      <c r="Y126" s="3"/>
    </row>
    <row r="127" spans="1:60" x14ac:dyDescent="0.25">
      <c r="A127" s="3"/>
      <c r="B127" s="4"/>
      <c r="C127" s="184"/>
      <c r="D127" s="6"/>
      <c r="E127" s="3"/>
      <c r="F127" s="3"/>
      <c r="G127" s="3"/>
      <c r="H127" s="3"/>
      <c r="I127" s="3"/>
      <c r="J127" s="3"/>
      <c r="K127" s="3"/>
      <c r="L127" s="3"/>
      <c r="M127" s="3"/>
      <c r="N127" s="3"/>
      <c r="O127" s="3"/>
      <c r="P127" s="3"/>
      <c r="Q127" s="3"/>
      <c r="R127" s="3"/>
      <c r="S127" s="3"/>
      <c r="T127" s="3"/>
      <c r="U127" s="3"/>
      <c r="V127" s="3"/>
      <c r="W127" s="3"/>
      <c r="X127" s="3"/>
      <c r="Y127" s="3"/>
    </row>
    <row r="128" spans="1:60" x14ac:dyDescent="0.25">
      <c r="A128" s="262" t="s">
        <v>1025</v>
      </c>
      <c r="B128" s="262"/>
      <c r="C128" s="263"/>
      <c r="D128" s="6"/>
      <c r="E128" s="3"/>
      <c r="F128" s="3"/>
      <c r="G128" s="3"/>
      <c r="H128" s="3"/>
      <c r="I128" s="3"/>
      <c r="J128" s="3"/>
      <c r="K128" s="3"/>
      <c r="L128" s="3"/>
      <c r="M128" s="3"/>
      <c r="N128" s="3"/>
      <c r="O128" s="3"/>
      <c r="P128" s="3"/>
      <c r="Q128" s="3"/>
      <c r="R128" s="3"/>
      <c r="S128" s="3"/>
      <c r="T128" s="3"/>
      <c r="U128" s="3"/>
      <c r="V128" s="3"/>
      <c r="W128" s="3"/>
      <c r="X128" s="3"/>
      <c r="Y128" s="3"/>
    </row>
    <row r="129" spans="1:33" x14ac:dyDescent="0.25">
      <c r="A129" s="243"/>
      <c r="B129" s="244"/>
      <c r="C129" s="245"/>
      <c r="D129" s="244"/>
      <c r="E129" s="244"/>
      <c r="F129" s="244"/>
      <c r="G129" s="246"/>
      <c r="H129" s="3"/>
      <c r="I129" s="3"/>
      <c r="J129" s="3"/>
      <c r="K129" s="3"/>
      <c r="L129" s="3"/>
      <c r="M129" s="3"/>
      <c r="N129" s="3"/>
      <c r="O129" s="3"/>
      <c r="P129" s="3"/>
      <c r="Q129" s="3"/>
      <c r="R129" s="3"/>
      <c r="S129" s="3"/>
      <c r="T129" s="3"/>
      <c r="U129" s="3"/>
      <c r="V129" s="3"/>
      <c r="W129" s="3"/>
      <c r="X129" s="3"/>
      <c r="Y129" s="3"/>
      <c r="AG129" t="s">
        <v>1026</v>
      </c>
    </row>
    <row r="130" spans="1:33" x14ac:dyDescent="0.25">
      <c r="A130" s="247"/>
      <c r="B130" s="248"/>
      <c r="C130" s="249"/>
      <c r="D130" s="248"/>
      <c r="E130" s="248"/>
      <c r="F130" s="248"/>
      <c r="G130" s="250"/>
      <c r="H130" s="3"/>
      <c r="I130" s="3"/>
      <c r="J130" s="3"/>
      <c r="K130" s="3"/>
      <c r="L130" s="3"/>
      <c r="M130" s="3"/>
      <c r="N130" s="3"/>
      <c r="O130" s="3"/>
      <c r="P130" s="3"/>
      <c r="Q130" s="3"/>
      <c r="R130" s="3"/>
      <c r="S130" s="3"/>
      <c r="T130" s="3"/>
      <c r="U130" s="3"/>
      <c r="V130" s="3"/>
      <c r="W130" s="3"/>
      <c r="X130" s="3"/>
      <c r="Y130" s="3"/>
    </row>
    <row r="131" spans="1:33" x14ac:dyDescent="0.25">
      <c r="A131" s="247"/>
      <c r="B131" s="248"/>
      <c r="C131" s="249"/>
      <c r="D131" s="248"/>
      <c r="E131" s="248"/>
      <c r="F131" s="248"/>
      <c r="G131" s="250"/>
      <c r="H131" s="3"/>
      <c r="I131" s="3"/>
      <c r="J131" s="3"/>
      <c r="K131" s="3"/>
      <c r="L131" s="3"/>
      <c r="M131" s="3"/>
      <c r="N131" s="3"/>
      <c r="O131" s="3"/>
      <c r="P131" s="3"/>
      <c r="Q131" s="3"/>
      <c r="R131" s="3"/>
      <c r="S131" s="3"/>
      <c r="T131" s="3"/>
      <c r="U131" s="3"/>
      <c r="V131" s="3"/>
      <c r="W131" s="3"/>
      <c r="X131" s="3"/>
      <c r="Y131" s="3"/>
    </row>
    <row r="132" spans="1:33" x14ac:dyDescent="0.25">
      <c r="A132" s="247"/>
      <c r="B132" s="248"/>
      <c r="C132" s="249"/>
      <c r="D132" s="248"/>
      <c r="E132" s="248"/>
      <c r="F132" s="248"/>
      <c r="G132" s="250"/>
      <c r="H132" s="3"/>
      <c r="I132" s="3"/>
      <c r="J132" s="3"/>
      <c r="K132" s="3"/>
      <c r="L132" s="3"/>
      <c r="M132" s="3"/>
      <c r="N132" s="3"/>
      <c r="O132" s="3"/>
      <c r="P132" s="3"/>
      <c r="Q132" s="3"/>
      <c r="R132" s="3"/>
      <c r="S132" s="3"/>
      <c r="T132" s="3"/>
      <c r="U132" s="3"/>
      <c r="V132" s="3"/>
      <c r="W132" s="3"/>
      <c r="X132" s="3"/>
      <c r="Y132" s="3"/>
    </row>
    <row r="133" spans="1:33" x14ac:dyDescent="0.25">
      <c r="A133" s="251"/>
      <c r="B133" s="252"/>
      <c r="C133" s="253"/>
      <c r="D133" s="252"/>
      <c r="E133" s="252"/>
      <c r="F133" s="252"/>
      <c r="G133" s="254"/>
      <c r="H133" s="3"/>
      <c r="I133" s="3"/>
      <c r="J133" s="3"/>
      <c r="K133" s="3"/>
      <c r="L133" s="3"/>
      <c r="M133" s="3"/>
      <c r="N133" s="3"/>
      <c r="O133" s="3"/>
      <c r="P133" s="3"/>
      <c r="Q133" s="3"/>
      <c r="R133" s="3"/>
      <c r="S133" s="3"/>
      <c r="T133" s="3"/>
      <c r="U133" s="3"/>
      <c r="V133" s="3"/>
      <c r="W133" s="3"/>
      <c r="X133" s="3"/>
      <c r="Y133" s="3"/>
    </row>
    <row r="134" spans="1:33" x14ac:dyDescent="0.25">
      <c r="A134" s="3"/>
      <c r="B134" s="4"/>
      <c r="C134" s="184"/>
      <c r="D134" s="6"/>
      <c r="E134" s="3"/>
      <c r="F134" s="3"/>
      <c r="G134" s="3"/>
      <c r="H134" s="3"/>
      <c r="I134" s="3"/>
      <c r="J134" s="3"/>
      <c r="K134" s="3"/>
      <c r="L134" s="3"/>
      <c r="M134" s="3"/>
      <c r="N134" s="3"/>
      <c r="O134" s="3"/>
      <c r="P134" s="3"/>
      <c r="Q134" s="3"/>
      <c r="R134" s="3"/>
      <c r="S134" s="3"/>
      <c r="T134" s="3"/>
      <c r="U134" s="3"/>
      <c r="V134" s="3"/>
      <c r="W134" s="3"/>
      <c r="X134" s="3"/>
      <c r="Y134" s="3"/>
    </row>
    <row r="135" spans="1:33" x14ac:dyDescent="0.25">
      <c r="C135" s="186"/>
      <c r="D135" s="10"/>
      <c r="AG135" t="s">
        <v>1027</v>
      </c>
    </row>
    <row r="136" spans="1:33" x14ac:dyDescent="0.25">
      <c r="D136" s="10"/>
    </row>
    <row r="137" spans="1:33" x14ac:dyDescent="0.25">
      <c r="D137" s="10"/>
    </row>
    <row r="138" spans="1:33" x14ac:dyDescent="0.25">
      <c r="D138" s="10"/>
    </row>
    <row r="139" spans="1:33" x14ac:dyDescent="0.25">
      <c r="D139" s="10"/>
    </row>
    <row r="140" spans="1:33" x14ac:dyDescent="0.25">
      <c r="D140" s="10"/>
    </row>
    <row r="141" spans="1:33" x14ac:dyDescent="0.25">
      <c r="D141" s="10"/>
    </row>
    <row r="142" spans="1:33" x14ac:dyDescent="0.25">
      <c r="D142" s="10"/>
    </row>
    <row r="143" spans="1:33" x14ac:dyDescent="0.25">
      <c r="D143" s="10"/>
    </row>
    <row r="144" spans="1:33"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mergeCells count="6">
    <mergeCell ref="A129:G133"/>
    <mergeCell ref="A1:G1"/>
    <mergeCell ref="C2:G2"/>
    <mergeCell ref="C3:G3"/>
    <mergeCell ref="C4:G4"/>
    <mergeCell ref="A128:C128"/>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1D288-7273-4BFD-9504-3653B3A379A8}">
  <sheetPr>
    <outlinePr summaryBelow="0"/>
  </sheetPr>
  <dimension ref="A1:BH5000"/>
  <sheetViews>
    <sheetView workbookViewId="0">
      <pane ySplit="7" topLeftCell="A8" activePane="bottomLeft" state="frozen"/>
      <selection pane="bottomLeft" sqref="A1:G1"/>
    </sheetView>
  </sheetViews>
  <sheetFormatPr defaultRowHeight="12.5" outlineLevelRow="3" x14ac:dyDescent="0.25"/>
  <cols>
    <col min="1" max="1" width="3.36328125" customWidth="1"/>
    <col min="2" max="2" width="12.453125" style="117" customWidth="1"/>
    <col min="3" max="3" width="38.1796875" style="117" customWidth="1"/>
    <col min="4" max="4" width="4.81640625" customWidth="1"/>
    <col min="5" max="5" width="10.453125" customWidth="1"/>
    <col min="6" max="6" width="9.81640625" customWidth="1"/>
    <col min="7" max="7" width="12.6328125" customWidth="1"/>
    <col min="12" max="25" width="0" hidden="1" customWidth="1"/>
    <col min="29" max="29" width="0" hidden="1" customWidth="1"/>
    <col min="31" max="41" width="0" hidden="1" customWidth="1"/>
  </cols>
  <sheetData>
    <row r="1" spans="1:60" ht="15.75" customHeight="1" x14ac:dyDescent="0.35">
      <c r="A1" s="255" t="s">
        <v>6</v>
      </c>
      <c r="B1" s="255"/>
      <c r="C1" s="255"/>
      <c r="D1" s="255"/>
      <c r="E1" s="255"/>
      <c r="F1" s="255"/>
      <c r="G1" s="255"/>
      <c r="AG1" t="s">
        <v>249</v>
      </c>
    </row>
    <row r="2" spans="1:60" ht="25" customHeight="1" x14ac:dyDescent="0.25">
      <c r="A2" s="136" t="s">
        <v>7</v>
      </c>
      <c r="B2" s="47" t="s">
        <v>43</v>
      </c>
      <c r="C2" s="256" t="s">
        <v>44</v>
      </c>
      <c r="D2" s="257"/>
      <c r="E2" s="257"/>
      <c r="F2" s="257"/>
      <c r="G2" s="258"/>
      <c r="AG2" t="s">
        <v>250</v>
      </c>
    </row>
    <row r="3" spans="1:60" ht="25" customHeight="1" x14ac:dyDescent="0.25">
      <c r="A3" s="136" t="s">
        <v>8</v>
      </c>
      <c r="B3" s="47" t="s">
        <v>54</v>
      </c>
      <c r="C3" s="256" t="s">
        <v>55</v>
      </c>
      <c r="D3" s="257"/>
      <c r="E3" s="257"/>
      <c r="F3" s="257"/>
      <c r="G3" s="258"/>
      <c r="AC3" s="117" t="s">
        <v>250</v>
      </c>
      <c r="AG3" t="s">
        <v>251</v>
      </c>
    </row>
    <row r="4" spans="1:60" ht="25" customHeight="1" x14ac:dyDescent="0.25">
      <c r="A4" s="137" t="s">
        <v>9</v>
      </c>
      <c r="B4" s="138" t="s">
        <v>80</v>
      </c>
      <c r="C4" s="259" t="s">
        <v>81</v>
      </c>
      <c r="D4" s="260"/>
      <c r="E4" s="260"/>
      <c r="F4" s="260"/>
      <c r="G4" s="261"/>
      <c r="AG4" t="s">
        <v>252</v>
      </c>
    </row>
    <row r="5" spans="1:60" x14ac:dyDescent="0.25">
      <c r="D5" s="10"/>
    </row>
    <row r="6" spans="1:60" ht="37.5" x14ac:dyDescent="0.25">
      <c r="A6" s="140" t="s">
        <v>253</v>
      </c>
      <c r="B6" s="142" t="s">
        <v>254</v>
      </c>
      <c r="C6" s="142" t="s">
        <v>255</v>
      </c>
      <c r="D6" s="141" t="s">
        <v>256</v>
      </c>
      <c r="E6" s="140" t="s">
        <v>257</v>
      </c>
      <c r="F6" s="139" t="s">
        <v>258</v>
      </c>
      <c r="G6" s="140" t="s">
        <v>30</v>
      </c>
      <c r="H6" s="143" t="s">
        <v>31</v>
      </c>
      <c r="I6" s="143" t="s">
        <v>259</v>
      </c>
      <c r="J6" s="143" t="s">
        <v>32</v>
      </c>
      <c r="K6" s="143" t="s">
        <v>260</v>
      </c>
      <c r="L6" s="143" t="s">
        <v>261</v>
      </c>
      <c r="M6" s="143" t="s">
        <v>262</v>
      </c>
      <c r="N6" s="143" t="s">
        <v>263</v>
      </c>
      <c r="O6" s="143" t="s">
        <v>264</v>
      </c>
      <c r="P6" s="143" t="s">
        <v>265</v>
      </c>
      <c r="Q6" s="143" t="s">
        <v>266</v>
      </c>
      <c r="R6" s="143" t="s">
        <v>267</v>
      </c>
      <c r="S6" s="143" t="s">
        <v>268</v>
      </c>
      <c r="T6" s="143" t="s">
        <v>269</v>
      </c>
      <c r="U6" s="143" t="s">
        <v>270</v>
      </c>
      <c r="V6" s="143" t="s">
        <v>271</v>
      </c>
      <c r="W6" s="143" t="s">
        <v>272</v>
      </c>
      <c r="X6" s="143" t="s">
        <v>273</v>
      </c>
      <c r="Y6" s="143" t="s">
        <v>274</v>
      </c>
    </row>
    <row r="7" spans="1:60" hidden="1" x14ac:dyDescent="0.25">
      <c r="A7" s="3"/>
      <c r="B7" s="4"/>
      <c r="C7" s="4"/>
      <c r="D7" s="6"/>
      <c r="E7" s="145"/>
      <c r="F7" s="146"/>
      <c r="G7" s="146"/>
      <c r="H7" s="146"/>
      <c r="I7" s="146"/>
      <c r="J7" s="146"/>
      <c r="K7" s="146"/>
      <c r="L7" s="146"/>
      <c r="M7" s="146"/>
      <c r="N7" s="145"/>
      <c r="O7" s="145"/>
      <c r="P7" s="145"/>
      <c r="Q7" s="145"/>
      <c r="R7" s="146"/>
      <c r="S7" s="146"/>
      <c r="T7" s="146"/>
      <c r="U7" s="146"/>
      <c r="V7" s="146"/>
      <c r="W7" s="146"/>
      <c r="X7" s="146"/>
      <c r="Y7" s="146"/>
    </row>
    <row r="8" spans="1:60" ht="13" x14ac:dyDescent="0.25">
      <c r="A8" s="159" t="s">
        <v>200</v>
      </c>
      <c r="B8" s="160" t="s">
        <v>166</v>
      </c>
      <c r="C8" s="180" t="s">
        <v>167</v>
      </c>
      <c r="D8" s="161"/>
      <c r="E8" s="162"/>
      <c r="F8" s="163"/>
      <c r="G8" s="163">
        <f>SUMIF(AG9:AG30,"&lt;&gt;NOR",G9:G30)</f>
        <v>0</v>
      </c>
      <c r="H8" s="163"/>
      <c r="I8" s="163">
        <f>SUM(I9:I30)</f>
        <v>0</v>
      </c>
      <c r="J8" s="163"/>
      <c r="K8" s="164">
        <f>SUM(K9:K30)</f>
        <v>0</v>
      </c>
      <c r="L8" s="158"/>
      <c r="M8" s="158">
        <f>SUM(M9:M30)</f>
        <v>0</v>
      </c>
      <c r="N8" s="157"/>
      <c r="O8" s="157">
        <f>SUM(O9:O30)</f>
        <v>0</v>
      </c>
      <c r="P8" s="157"/>
      <c r="Q8" s="157">
        <f>SUM(Q9:Q30)</f>
        <v>0</v>
      </c>
      <c r="R8" s="158"/>
      <c r="S8" s="158"/>
      <c r="T8" s="158"/>
      <c r="U8" s="158"/>
      <c r="V8" s="158">
        <f>SUM(V9:V30)</f>
        <v>0</v>
      </c>
      <c r="W8" s="158"/>
      <c r="X8" s="158"/>
      <c r="Y8" s="158"/>
      <c r="AG8" t="s">
        <v>275</v>
      </c>
    </row>
    <row r="9" spans="1:60" outlineLevel="1" x14ac:dyDescent="0.25">
      <c r="A9" s="166">
        <v>1</v>
      </c>
      <c r="B9" s="167" t="s">
        <v>2063</v>
      </c>
      <c r="C9" s="181" t="s">
        <v>2064</v>
      </c>
      <c r="D9" s="168" t="s">
        <v>278</v>
      </c>
      <c r="E9" s="169">
        <v>6</v>
      </c>
      <c r="F9" s="170">
        <f>H9+J9</f>
        <v>0</v>
      </c>
      <c r="G9" s="170">
        <f>ROUND(E9*F9,2)</f>
        <v>0</v>
      </c>
      <c r="H9" s="171"/>
      <c r="I9" s="170">
        <f>ROUND(E9*H9,2)</f>
        <v>0</v>
      </c>
      <c r="J9" s="171"/>
      <c r="K9" s="172">
        <f>ROUND(E9*J9,2)</f>
        <v>0</v>
      </c>
      <c r="L9" s="154">
        <v>21</v>
      </c>
      <c r="M9" s="154">
        <f>G9*(1+L9/100)</f>
        <v>0</v>
      </c>
      <c r="N9" s="153">
        <v>0</v>
      </c>
      <c r="O9" s="153">
        <f>ROUND(E9*N9,2)</f>
        <v>0</v>
      </c>
      <c r="P9" s="153">
        <v>0</v>
      </c>
      <c r="Q9" s="153">
        <f>ROUND(E9*P9,2)</f>
        <v>0</v>
      </c>
      <c r="R9" s="154"/>
      <c r="S9" s="154" t="s">
        <v>279</v>
      </c>
      <c r="T9" s="154" t="s">
        <v>280</v>
      </c>
      <c r="U9" s="154">
        <v>0</v>
      </c>
      <c r="V9" s="154">
        <f>ROUND(E9*U9,2)</f>
        <v>0</v>
      </c>
      <c r="W9" s="154"/>
      <c r="X9" s="154" t="s">
        <v>281</v>
      </c>
      <c r="Y9" s="154" t="s">
        <v>282</v>
      </c>
      <c r="Z9" s="144"/>
      <c r="AA9" s="144"/>
      <c r="AB9" s="144"/>
      <c r="AC9" s="144"/>
      <c r="AD9" s="144"/>
      <c r="AE9" s="144"/>
      <c r="AF9" s="144"/>
      <c r="AG9" s="144" t="s">
        <v>283</v>
      </c>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row>
    <row r="10" spans="1:60" outlineLevel="2" x14ac:dyDescent="0.25">
      <c r="A10" s="151"/>
      <c r="B10" s="152"/>
      <c r="C10" s="182" t="s">
        <v>2397</v>
      </c>
      <c r="D10" s="155"/>
      <c r="E10" s="156">
        <v>6</v>
      </c>
      <c r="F10" s="154"/>
      <c r="G10" s="154"/>
      <c r="H10" s="154"/>
      <c r="I10" s="154"/>
      <c r="J10" s="154"/>
      <c r="K10" s="154"/>
      <c r="L10" s="154"/>
      <c r="M10" s="154"/>
      <c r="N10" s="153"/>
      <c r="O10" s="153"/>
      <c r="P10" s="153"/>
      <c r="Q10" s="153"/>
      <c r="R10" s="154"/>
      <c r="S10" s="154"/>
      <c r="T10" s="154"/>
      <c r="U10" s="154"/>
      <c r="V10" s="154"/>
      <c r="W10" s="154"/>
      <c r="X10" s="154"/>
      <c r="Y10" s="154"/>
      <c r="Z10" s="144"/>
      <c r="AA10" s="144"/>
      <c r="AB10" s="144"/>
      <c r="AC10" s="144"/>
      <c r="AD10" s="144"/>
      <c r="AE10" s="144"/>
      <c r="AF10" s="144"/>
      <c r="AG10" s="144" t="s">
        <v>285</v>
      </c>
      <c r="AH10" s="144">
        <v>0</v>
      </c>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row>
    <row r="11" spans="1:60" outlineLevel="1" x14ac:dyDescent="0.25">
      <c r="A11" s="166">
        <v>2</v>
      </c>
      <c r="B11" s="167" t="s">
        <v>2276</v>
      </c>
      <c r="C11" s="181" t="s">
        <v>2398</v>
      </c>
      <c r="D11" s="168" t="s">
        <v>278</v>
      </c>
      <c r="E11" s="169">
        <v>24</v>
      </c>
      <c r="F11" s="170">
        <f>H11+J11</f>
        <v>0</v>
      </c>
      <c r="G11" s="170">
        <f>ROUND(E11*F11,2)</f>
        <v>0</v>
      </c>
      <c r="H11" s="171"/>
      <c r="I11" s="170">
        <f>ROUND(E11*H11,2)</f>
        <v>0</v>
      </c>
      <c r="J11" s="171"/>
      <c r="K11" s="172">
        <f>ROUND(E11*J11,2)</f>
        <v>0</v>
      </c>
      <c r="L11" s="154">
        <v>21</v>
      </c>
      <c r="M11" s="154">
        <f>G11*(1+L11/100)</f>
        <v>0</v>
      </c>
      <c r="N11" s="153">
        <v>0</v>
      </c>
      <c r="O11" s="153">
        <f>ROUND(E11*N11,2)</f>
        <v>0</v>
      </c>
      <c r="P11" s="153">
        <v>0</v>
      </c>
      <c r="Q11" s="153">
        <f>ROUND(E11*P11,2)</f>
        <v>0</v>
      </c>
      <c r="R11" s="154"/>
      <c r="S11" s="154" t="s">
        <v>279</v>
      </c>
      <c r="T11" s="154" t="s">
        <v>280</v>
      </c>
      <c r="U11" s="154">
        <v>0</v>
      </c>
      <c r="V11" s="154">
        <f>ROUND(E11*U11,2)</f>
        <v>0</v>
      </c>
      <c r="W11" s="154"/>
      <c r="X11" s="154" t="s">
        <v>281</v>
      </c>
      <c r="Y11" s="154" t="s">
        <v>282</v>
      </c>
      <c r="Z11" s="144"/>
      <c r="AA11" s="144"/>
      <c r="AB11" s="144"/>
      <c r="AC11" s="144"/>
      <c r="AD11" s="144"/>
      <c r="AE11" s="144"/>
      <c r="AF11" s="144"/>
      <c r="AG11" s="144" t="s">
        <v>283</v>
      </c>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row>
    <row r="12" spans="1:60" outlineLevel="2" x14ac:dyDescent="0.25">
      <c r="A12" s="151"/>
      <c r="B12" s="152"/>
      <c r="C12" s="182" t="s">
        <v>2399</v>
      </c>
      <c r="D12" s="155"/>
      <c r="E12" s="156">
        <v>24</v>
      </c>
      <c r="F12" s="154"/>
      <c r="G12" s="154"/>
      <c r="H12" s="154"/>
      <c r="I12" s="154"/>
      <c r="J12" s="154"/>
      <c r="K12" s="154"/>
      <c r="L12" s="154"/>
      <c r="M12" s="154"/>
      <c r="N12" s="153"/>
      <c r="O12" s="153"/>
      <c r="P12" s="153"/>
      <c r="Q12" s="153"/>
      <c r="R12" s="154"/>
      <c r="S12" s="154"/>
      <c r="T12" s="154"/>
      <c r="U12" s="154"/>
      <c r="V12" s="154"/>
      <c r="W12" s="154"/>
      <c r="X12" s="154"/>
      <c r="Y12" s="154"/>
      <c r="Z12" s="144"/>
      <c r="AA12" s="144"/>
      <c r="AB12" s="144"/>
      <c r="AC12" s="144"/>
      <c r="AD12" s="144"/>
      <c r="AE12" s="144"/>
      <c r="AF12" s="144"/>
      <c r="AG12" s="144" t="s">
        <v>285</v>
      </c>
      <c r="AH12" s="144">
        <v>0</v>
      </c>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row>
    <row r="13" spans="1:60" outlineLevel="1" x14ac:dyDescent="0.25">
      <c r="A13" s="173">
        <v>3</v>
      </c>
      <c r="B13" s="174" t="s">
        <v>2280</v>
      </c>
      <c r="C13" s="183" t="s">
        <v>2281</v>
      </c>
      <c r="D13" s="175" t="s">
        <v>278</v>
      </c>
      <c r="E13" s="176">
        <v>24</v>
      </c>
      <c r="F13" s="177">
        <f>H13+J13</f>
        <v>0</v>
      </c>
      <c r="G13" s="177">
        <f>ROUND(E13*F13,2)</f>
        <v>0</v>
      </c>
      <c r="H13" s="178"/>
      <c r="I13" s="177">
        <f>ROUND(E13*H13,2)</f>
        <v>0</v>
      </c>
      <c r="J13" s="178"/>
      <c r="K13" s="179">
        <f>ROUND(E13*J13,2)</f>
        <v>0</v>
      </c>
      <c r="L13" s="154">
        <v>21</v>
      </c>
      <c r="M13" s="154">
        <f>G13*(1+L13/100)</f>
        <v>0</v>
      </c>
      <c r="N13" s="153">
        <v>0</v>
      </c>
      <c r="O13" s="153">
        <f>ROUND(E13*N13,2)</f>
        <v>0</v>
      </c>
      <c r="P13" s="153">
        <v>0</v>
      </c>
      <c r="Q13" s="153">
        <f>ROUND(E13*P13,2)</f>
        <v>0</v>
      </c>
      <c r="R13" s="154"/>
      <c r="S13" s="154" t="s">
        <v>279</v>
      </c>
      <c r="T13" s="154" t="s">
        <v>280</v>
      </c>
      <c r="U13" s="154">
        <v>0</v>
      </c>
      <c r="V13" s="154">
        <f>ROUND(E13*U13,2)</f>
        <v>0</v>
      </c>
      <c r="W13" s="154"/>
      <c r="X13" s="154" t="s">
        <v>281</v>
      </c>
      <c r="Y13" s="154" t="s">
        <v>282</v>
      </c>
      <c r="Z13" s="144"/>
      <c r="AA13" s="144"/>
      <c r="AB13" s="144"/>
      <c r="AC13" s="144"/>
      <c r="AD13" s="144"/>
      <c r="AE13" s="144"/>
      <c r="AF13" s="144"/>
      <c r="AG13" s="144" t="s">
        <v>283</v>
      </c>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row>
    <row r="14" spans="1:60" outlineLevel="1" x14ac:dyDescent="0.25">
      <c r="A14" s="166">
        <v>4</v>
      </c>
      <c r="B14" s="167" t="s">
        <v>2400</v>
      </c>
      <c r="C14" s="181" t="s">
        <v>2401</v>
      </c>
      <c r="D14" s="168" t="s">
        <v>278</v>
      </c>
      <c r="E14" s="169">
        <v>1.8</v>
      </c>
      <c r="F14" s="170">
        <f>H14+J14</f>
        <v>0</v>
      </c>
      <c r="G14" s="170">
        <f>ROUND(E14*F14,2)</f>
        <v>0</v>
      </c>
      <c r="H14" s="171"/>
      <c r="I14" s="170">
        <f>ROUND(E14*H14,2)</f>
        <v>0</v>
      </c>
      <c r="J14" s="171"/>
      <c r="K14" s="172">
        <f>ROUND(E14*J14,2)</f>
        <v>0</v>
      </c>
      <c r="L14" s="154">
        <v>21</v>
      </c>
      <c r="M14" s="154">
        <f>G14*(1+L14/100)</f>
        <v>0</v>
      </c>
      <c r="N14" s="153">
        <v>0</v>
      </c>
      <c r="O14" s="153">
        <f>ROUND(E14*N14,2)</f>
        <v>0</v>
      </c>
      <c r="P14" s="153">
        <v>0</v>
      </c>
      <c r="Q14" s="153">
        <f>ROUND(E14*P14,2)</f>
        <v>0</v>
      </c>
      <c r="R14" s="154"/>
      <c r="S14" s="154" t="s">
        <v>279</v>
      </c>
      <c r="T14" s="154" t="s">
        <v>280</v>
      </c>
      <c r="U14" s="154">
        <v>0</v>
      </c>
      <c r="V14" s="154">
        <f>ROUND(E14*U14,2)</f>
        <v>0</v>
      </c>
      <c r="W14" s="154"/>
      <c r="X14" s="154" t="s">
        <v>281</v>
      </c>
      <c r="Y14" s="154" t="s">
        <v>282</v>
      </c>
      <c r="Z14" s="144"/>
      <c r="AA14" s="144"/>
      <c r="AB14" s="144"/>
      <c r="AC14" s="144"/>
      <c r="AD14" s="144"/>
      <c r="AE14" s="144"/>
      <c r="AF14" s="144"/>
      <c r="AG14" s="144" t="s">
        <v>283</v>
      </c>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row>
    <row r="15" spans="1:60" outlineLevel="2" x14ac:dyDescent="0.25">
      <c r="A15" s="151"/>
      <c r="B15" s="152"/>
      <c r="C15" s="182" t="s">
        <v>2402</v>
      </c>
      <c r="D15" s="155"/>
      <c r="E15" s="156">
        <v>1.8</v>
      </c>
      <c r="F15" s="154"/>
      <c r="G15" s="154"/>
      <c r="H15" s="154"/>
      <c r="I15" s="154"/>
      <c r="J15" s="154"/>
      <c r="K15" s="154"/>
      <c r="L15" s="154"/>
      <c r="M15" s="154"/>
      <c r="N15" s="153"/>
      <c r="O15" s="153"/>
      <c r="P15" s="153"/>
      <c r="Q15" s="153"/>
      <c r="R15" s="154"/>
      <c r="S15" s="154"/>
      <c r="T15" s="154"/>
      <c r="U15" s="154"/>
      <c r="V15" s="154"/>
      <c r="W15" s="154"/>
      <c r="X15" s="154"/>
      <c r="Y15" s="154"/>
      <c r="Z15" s="144"/>
      <c r="AA15" s="144"/>
      <c r="AB15" s="144"/>
      <c r="AC15" s="144"/>
      <c r="AD15" s="144"/>
      <c r="AE15" s="144"/>
      <c r="AF15" s="144"/>
      <c r="AG15" s="144" t="s">
        <v>285</v>
      </c>
      <c r="AH15" s="144">
        <v>0</v>
      </c>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row>
    <row r="16" spans="1:60" outlineLevel="1" x14ac:dyDescent="0.25">
      <c r="A16" s="166">
        <v>5</v>
      </c>
      <c r="B16" s="167" t="s">
        <v>303</v>
      </c>
      <c r="C16" s="181" t="s">
        <v>304</v>
      </c>
      <c r="D16" s="168" t="s">
        <v>278</v>
      </c>
      <c r="E16" s="169">
        <v>5.4</v>
      </c>
      <c r="F16" s="170">
        <f>H16+J16</f>
        <v>0</v>
      </c>
      <c r="G16" s="170">
        <f>ROUND(E16*F16,2)</f>
        <v>0</v>
      </c>
      <c r="H16" s="171"/>
      <c r="I16" s="170">
        <f>ROUND(E16*H16,2)</f>
        <v>0</v>
      </c>
      <c r="J16" s="171"/>
      <c r="K16" s="172">
        <f>ROUND(E16*J16,2)</f>
        <v>0</v>
      </c>
      <c r="L16" s="154">
        <v>21</v>
      </c>
      <c r="M16" s="154">
        <f>G16*(1+L16/100)</f>
        <v>0</v>
      </c>
      <c r="N16" s="153">
        <v>0</v>
      </c>
      <c r="O16" s="153">
        <f>ROUND(E16*N16,2)</f>
        <v>0</v>
      </c>
      <c r="P16" s="153">
        <v>0</v>
      </c>
      <c r="Q16" s="153">
        <f>ROUND(E16*P16,2)</f>
        <v>0</v>
      </c>
      <c r="R16" s="154"/>
      <c r="S16" s="154" t="s">
        <v>279</v>
      </c>
      <c r="T16" s="154" t="s">
        <v>280</v>
      </c>
      <c r="U16" s="154">
        <v>0</v>
      </c>
      <c r="V16" s="154">
        <f>ROUND(E16*U16,2)</f>
        <v>0</v>
      </c>
      <c r="W16" s="154"/>
      <c r="X16" s="154" t="s">
        <v>281</v>
      </c>
      <c r="Y16" s="154" t="s">
        <v>282</v>
      </c>
      <c r="Z16" s="144"/>
      <c r="AA16" s="144"/>
      <c r="AB16" s="144"/>
      <c r="AC16" s="144"/>
      <c r="AD16" s="144"/>
      <c r="AE16" s="144"/>
      <c r="AF16" s="144"/>
      <c r="AG16" s="144" t="s">
        <v>283</v>
      </c>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row>
    <row r="17" spans="1:60" outlineLevel="2" x14ac:dyDescent="0.25">
      <c r="A17" s="151"/>
      <c r="B17" s="152"/>
      <c r="C17" s="182" t="s">
        <v>2403</v>
      </c>
      <c r="D17" s="155"/>
      <c r="E17" s="156">
        <v>5.4</v>
      </c>
      <c r="F17" s="154"/>
      <c r="G17" s="154"/>
      <c r="H17" s="154"/>
      <c r="I17" s="154"/>
      <c r="J17" s="154"/>
      <c r="K17" s="154"/>
      <c r="L17" s="154"/>
      <c r="M17" s="154"/>
      <c r="N17" s="153"/>
      <c r="O17" s="153"/>
      <c r="P17" s="153"/>
      <c r="Q17" s="153"/>
      <c r="R17" s="154"/>
      <c r="S17" s="154"/>
      <c r="T17" s="154"/>
      <c r="U17" s="154"/>
      <c r="V17" s="154"/>
      <c r="W17" s="154"/>
      <c r="X17" s="154"/>
      <c r="Y17" s="154"/>
      <c r="Z17" s="144"/>
      <c r="AA17" s="144"/>
      <c r="AB17" s="144"/>
      <c r="AC17" s="144"/>
      <c r="AD17" s="144"/>
      <c r="AE17" s="144"/>
      <c r="AF17" s="144"/>
      <c r="AG17" s="144" t="s">
        <v>285</v>
      </c>
      <c r="AH17" s="144">
        <v>0</v>
      </c>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row>
    <row r="18" spans="1:60" outlineLevel="1" x14ac:dyDescent="0.25">
      <c r="A18" s="166">
        <v>6</v>
      </c>
      <c r="B18" s="167" t="s">
        <v>309</v>
      </c>
      <c r="C18" s="181" t="s">
        <v>310</v>
      </c>
      <c r="D18" s="168" t="s">
        <v>278</v>
      </c>
      <c r="E18" s="169">
        <v>24</v>
      </c>
      <c r="F18" s="170">
        <f>H18+J18</f>
        <v>0</v>
      </c>
      <c r="G18" s="170">
        <f>ROUND(E18*F18,2)</f>
        <v>0</v>
      </c>
      <c r="H18" s="171"/>
      <c r="I18" s="170">
        <f>ROUND(E18*H18,2)</f>
        <v>0</v>
      </c>
      <c r="J18" s="171"/>
      <c r="K18" s="172">
        <f>ROUND(E18*J18,2)</f>
        <v>0</v>
      </c>
      <c r="L18" s="154">
        <v>21</v>
      </c>
      <c r="M18" s="154">
        <f>G18*(1+L18/100)</f>
        <v>0</v>
      </c>
      <c r="N18" s="153">
        <v>0</v>
      </c>
      <c r="O18" s="153">
        <f>ROUND(E18*N18,2)</f>
        <v>0</v>
      </c>
      <c r="P18" s="153">
        <v>0</v>
      </c>
      <c r="Q18" s="153">
        <f>ROUND(E18*P18,2)</f>
        <v>0</v>
      </c>
      <c r="R18" s="154"/>
      <c r="S18" s="154" t="s">
        <v>279</v>
      </c>
      <c r="T18" s="154" t="s">
        <v>280</v>
      </c>
      <c r="U18" s="154">
        <v>0</v>
      </c>
      <c r="V18" s="154">
        <f>ROUND(E18*U18,2)</f>
        <v>0</v>
      </c>
      <c r="W18" s="154"/>
      <c r="X18" s="154" t="s">
        <v>281</v>
      </c>
      <c r="Y18" s="154" t="s">
        <v>282</v>
      </c>
      <c r="Z18" s="144"/>
      <c r="AA18" s="144"/>
      <c r="AB18" s="144"/>
      <c r="AC18" s="144"/>
      <c r="AD18" s="144"/>
      <c r="AE18" s="144"/>
      <c r="AF18" s="144"/>
      <c r="AG18" s="144" t="s">
        <v>283</v>
      </c>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row>
    <row r="19" spans="1:60" outlineLevel="2" x14ac:dyDescent="0.25">
      <c r="A19" s="151"/>
      <c r="B19" s="152"/>
      <c r="C19" s="182" t="s">
        <v>2404</v>
      </c>
      <c r="D19" s="155"/>
      <c r="E19" s="156">
        <v>24</v>
      </c>
      <c r="F19" s="154"/>
      <c r="G19" s="154"/>
      <c r="H19" s="154"/>
      <c r="I19" s="154"/>
      <c r="J19" s="154"/>
      <c r="K19" s="154"/>
      <c r="L19" s="154"/>
      <c r="M19" s="154"/>
      <c r="N19" s="153"/>
      <c r="O19" s="153"/>
      <c r="P19" s="153"/>
      <c r="Q19" s="153"/>
      <c r="R19" s="154"/>
      <c r="S19" s="154"/>
      <c r="T19" s="154"/>
      <c r="U19" s="154"/>
      <c r="V19" s="154"/>
      <c r="W19" s="154"/>
      <c r="X19" s="154"/>
      <c r="Y19" s="154"/>
      <c r="Z19" s="144"/>
      <c r="AA19" s="144"/>
      <c r="AB19" s="144"/>
      <c r="AC19" s="144"/>
      <c r="AD19" s="144"/>
      <c r="AE19" s="144"/>
      <c r="AF19" s="144"/>
      <c r="AG19" s="144" t="s">
        <v>285</v>
      </c>
      <c r="AH19" s="144">
        <v>0</v>
      </c>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row>
    <row r="20" spans="1:60" outlineLevel="1" x14ac:dyDescent="0.25">
      <c r="A20" s="166">
        <v>7</v>
      </c>
      <c r="B20" s="167" t="s">
        <v>315</v>
      </c>
      <c r="C20" s="181" t="s">
        <v>316</v>
      </c>
      <c r="D20" s="168" t="s">
        <v>278</v>
      </c>
      <c r="E20" s="169">
        <v>5.4</v>
      </c>
      <c r="F20" s="170">
        <f>H20+J20</f>
        <v>0</v>
      </c>
      <c r="G20" s="170">
        <f>ROUND(E20*F20,2)</f>
        <v>0</v>
      </c>
      <c r="H20" s="171"/>
      <c r="I20" s="170">
        <f>ROUND(E20*H20,2)</f>
        <v>0</v>
      </c>
      <c r="J20" s="171"/>
      <c r="K20" s="172">
        <f>ROUND(E20*J20,2)</f>
        <v>0</v>
      </c>
      <c r="L20" s="154">
        <v>21</v>
      </c>
      <c r="M20" s="154">
        <f>G20*(1+L20/100)</f>
        <v>0</v>
      </c>
      <c r="N20" s="153">
        <v>0</v>
      </c>
      <c r="O20" s="153">
        <f>ROUND(E20*N20,2)</f>
        <v>0</v>
      </c>
      <c r="P20" s="153">
        <v>0</v>
      </c>
      <c r="Q20" s="153">
        <f>ROUND(E20*P20,2)</f>
        <v>0</v>
      </c>
      <c r="R20" s="154"/>
      <c r="S20" s="154" t="s">
        <v>279</v>
      </c>
      <c r="T20" s="154" t="s">
        <v>280</v>
      </c>
      <c r="U20" s="154">
        <v>0</v>
      </c>
      <c r="V20" s="154">
        <f>ROUND(E20*U20,2)</f>
        <v>0</v>
      </c>
      <c r="W20" s="154"/>
      <c r="X20" s="154" t="s">
        <v>281</v>
      </c>
      <c r="Y20" s="154" t="s">
        <v>282</v>
      </c>
      <c r="Z20" s="144"/>
      <c r="AA20" s="144"/>
      <c r="AB20" s="144"/>
      <c r="AC20" s="144"/>
      <c r="AD20" s="144"/>
      <c r="AE20" s="144"/>
      <c r="AF20" s="144"/>
      <c r="AG20" s="144" t="s">
        <v>283</v>
      </c>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row>
    <row r="21" spans="1:60" outlineLevel="2" x14ac:dyDescent="0.25">
      <c r="A21" s="151"/>
      <c r="B21" s="152"/>
      <c r="C21" s="182" t="s">
        <v>2405</v>
      </c>
      <c r="D21" s="155"/>
      <c r="E21" s="156">
        <v>5.4</v>
      </c>
      <c r="F21" s="154"/>
      <c r="G21" s="154"/>
      <c r="H21" s="154"/>
      <c r="I21" s="154"/>
      <c r="J21" s="154"/>
      <c r="K21" s="154"/>
      <c r="L21" s="154"/>
      <c r="M21" s="154"/>
      <c r="N21" s="153"/>
      <c r="O21" s="153"/>
      <c r="P21" s="153"/>
      <c r="Q21" s="153"/>
      <c r="R21" s="154"/>
      <c r="S21" s="154"/>
      <c r="T21" s="154"/>
      <c r="U21" s="154"/>
      <c r="V21" s="154"/>
      <c r="W21" s="154"/>
      <c r="X21" s="154"/>
      <c r="Y21" s="154"/>
      <c r="Z21" s="144"/>
      <c r="AA21" s="144"/>
      <c r="AB21" s="144"/>
      <c r="AC21" s="144"/>
      <c r="AD21" s="144"/>
      <c r="AE21" s="144"/>
      <c r="AF21" s="144"/>
      <c r="AG21" s="144" t="s">
        <v>285</v>
      </c>
      <c r="AH21" s="144">
        <v>0</v>
      </c>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row>
    <row r="22" spans="1:60" outlineLevel="1" x14ac:dyDescent="0.25">
      <c r="A22" s="166">
        <v>8</v>
      </c>
      <c r="B22" s="167" t="s">
        <v>318</v>
      </c>
      <c r="C22" s="181" t="s">
        <v>1361</v>
      </c>
      <c r="D22" s="168" t="s">
        <v>278</v>
      </c>
      <c r="E22" s="169">
        <v>18.600000000000001</v>
      </c>
      <c r="F22" s="170">
        <f>H22+J22</f>
        <v>0</v>
      </c>
      <c r="G22" s="170">
        <f>ROUND(E22*F22,2)</f>
        <v>0</v>
      </c>
      <c r="H22" s="171"/>
      <c r="I22" s="170">
        <f>ROUND(E22*H22,2)</f>
        <v>0</v>
      </c>
      <c r="J22" s="171"/>
      <c r="K22" s="172">
        <f>ROUND(E22*J22,2)</f>
        <v>0</v>
      </c>
      <c r="L22" s="154">
        <v>21</v>
      </c>
      <c r="M22" s="154">
        <f>G22*(1+L22/100)</f>
        <v>0</v>
      </c>
      <c r="N22" s="153">
        <v>0</v>
      </c>
      <c r="O22" s="153">
        <f>ROUND(E22*N22,2)</f>
        <v>0</v>
      </c>
      <c r="P22" s="153">
        <v>0</v>
      </c>
      <c r="Q22" s="153">
        <f>ROUND(E22*P22,2)</f>
        <v>0</v>
      </c>
      <c r="R22" s="154"/>
      <c r="S22" s="154" t="s">
        <v>279</v>
      </c>
      <c r="T22" s="154" t="s">
        <v>280</v>
      </c>
      <c r="U22" s="154">
        <v>0</v>
      </c>
      <c r="V22" s="154">
        <f>ROUND(E22*U22,2)</f>
        <v>0</v>
      </c>
      <c r="W22" s="154"/>
      <c r="X22" s="154" t="s">
        <v>281</v>
      </c>
      <c r="Y22" s="154" t="s">
        <v>282</v>
      </c>
      <c r="Z22" s="144"/>
      <c r="AA22" s="144"/>
      <c r="AB22" s="144"/>
      <c r="AC22" s="144"/>
      <c r="AD22" s="144"/>
      <c r="AE22" s="144"/>
      <c r="AF22" s="144"/>
      <c r="AG22" s="144" t="s">
        <v>283</v>
      </c>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row>
    <row r="23" spans="1:60" outlineLevel="2" x14ac:dyDescent="0.25">
      <c r="A23" s="151"/>
      <c r="B23" s="152"/>
      <c r="C23" s="182" t="s">
        <v>2406</v>
      </c>
      <c r="D23" s="155"/>
      <c r="E23" s="156">
        <v>15</v>
      </c>
      <c r="F23" s="154"/>
      <c r="G23" s="154"/>
      <c r="H23" s="154"/>
      <c r="I23" s="154"/>
      <c r="J23" s="154"/>
      <c r="K23" s="154"/>
      <c r="L23" s="154"/>
      <c r="M23" s="154"/>
      <c r="N23" s="153"/>
      <c r="O23" s="153"/>
      <c r="P23" s="153"/>
      <c r="Q23" s="153"/>
      <c r="R23" s="154"/>
      <c r="S23" s="154"/>
      <c r="T23" s="154"/>
      <c r="U23" s="154"/>
      <c r="V23" s="154"/>
      <c r="W23" s="154"/>
      <c r="X23" s="154"/>
      <c r="Y23" s="154"/>
      <c r="Z23" s="144"/>
      <c r="AA23" s="144"/>
      <c r="AB23" s="144"/>
      <c r="AC23" s="144"/>
      <c r="AD23" s="144"/>
      <c r="AE23" s="144"/>
      <c r="AF23" s="144"/>
      <c r="AG23" s="144" t="s">
        <v>285</v>
      </c>
      <c r="AH23" s="144">
        <v>0</v>
      </c>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row>
    <row r="24" spans="1:60" outlineLevel="3" x14ac:dyDescent="0.25">
      <c r="A24" s="151"/>
      <c r="B24" s="152"/>
      <c r="C24" s="182" t="s">
        <v>2297</v>
      </c>
      <c r="D24" s="155"/>
      <c r="E24" s="156">
        <v>3.6</v>
      </c>
      <c r="F24" s="154"/>
      <c r="G24" s="154"/>
      <c r="H24" s="154"/>
      <c r="I24" s="154"/>
      <c r="J24" s="154"/>
      <c r="K24" s="154"/>
      <c r="L24" s="154"/>
      <c r="M24" s="154"/>
      <c r="N24" s="153"/>
      <c r="O24" s="153"/>
      <c r="P24" s="153"/>
      <c r="Q24" s="153"/>
      <c r="R24" s="154"/>
      <c r="S24" s="154"/>
      <c r="T24" s="154"/>
      <c r="U24" s="154"/>
      <c r="V24" s="154"/>
      <c r="W24" s="154"/>
      <c r="X24" s="154"/>
      <c r="Y24" s="154"/>
      <c r="Z24" s="144"/>
      <c r="AA24" s="144"/>
      <c r="AB24" s="144"/>
      <c r="AC24" s="144"/>
      <c r="AD24" s="144"/>
      <c r="AE24" s="144"/>
      <c r="AF24" s="144"/>
      <c r="AG24" s="144" t="s">
        <v>285</v>
      </c>
      <c r="AH24" s="144">
        <v>0</v>
      </c>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row>
    <row r="25" spans="1:60" ht="20" outlineLevel="1" x14ac:dyDescent="0.25">
      <c r="A25" s="166">
        <v>9</v>
      </c>
      <c r="B25" s="167" t="s">
        <v>321</v>
      </c>
      <c r="C25" s="181" t="s">
        <v>322</v>
      </c>
      <c r="D25" s="168" t="s">
        <v>278</v>
      </c>
      <c r="E25" s="169">
        <v>7.5</v>
      </c>
      <c r="F25" s="170">
        <f>H25+J25</f>
        <v>0</v>
      </c>
      <c r="G25" s="170">
        <f>ROUND(E25*F25,2)</f>
        <v>0</v>
      </c>
      <c r="H25" s="171"/>
      <c r="I25" s="170">
        <f>ROUND(E25*H25,2)</f>
        <v>0</v>
      </c>
      <c r="J25" s="171"/>
      <c r="K25" s="172">
        <f>ROUND(E25*J25,2)</f>
        <v>0</v>
      </c>
      <c r="L25" s="154">
        <v>21</v>
      </c>
      <c r="M25" s="154">
        <f>G25*(1+L25/100)</f>
        <v>0</v>
      </c>
      <c r="N25" s="153">
        <v>0</v>
      </c>
      <c r="O25" s="153">
        <f>ROUND(E25*N25,2)</f>
        <v>0</v>
      </c>
      <c r="P25" s="153">
        <v>0</v>
      </c>
      <c r="Q25" s="153">
        <f>ROUND(E25*P25,2)</f>
        <v>0</v>
      </c>
      <c r="R25" s="154"/>
      <c r="S25" s="154" t="s">
        <v>279</v>
      </c>
      <c r="T25" s="154" t="s">
        <v>280</v>
      </c>
      <c r="U25" s="154">
        <v>0</v>
      </c>
      <c r="V25" s="154">
        <f>ROUND(E25*U25,2)</f>
        <v>0</v>
      </c>
      <c r="W25" s="154"/>
      <c r="X25" s="154" t="s">
        <v>281</v>
      </c>
      <c r="Y25" s="154" t="s">
        <v>282</v>
      </c>
      <c r="Z25" s="144"/>
      <c r="AA25" s="144"/>
      <c r="AB25" s="144"/>
      <c r="AC25" s="144"/>
      <c r="AD25" s="144"/>
      <c r="AE25" s="144"/>
      <c r="AF25" s="144"/>
      <c r="AG25" s="144" t="s">
        <v>283</v>
      </c>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row>
    <row r="26" spans="1:60" outlineLevel="2" x14ac:dyDescent="0.25">
      <c r="A26" s="151"/>
      <c r="B26" s="152"/>
      <c r="C26" s="182" t="s">
        <v>2407</v>
      </c>
      <c r="D26" s="155"/>
      <c r="E26" s="156">
        <v>7.5</v>
      </c>
      <c r="F26" s="154"/>
      <c r="G26" s="154"/>
      <c r="H26" s="154"/>
      <c r="I26" s="154"/>
      <c r="J26" s="154"/>
      <c r="K26" s="154"/>
      <c r="L26" s="154"/>
      <c r="M26" s="154"/>
      <c r="N26" s="153"/>
      <c r="O26" s="153"/>
      <c r="P26" s="153"/>
      <c r="Q26" s="153"/>
      <c r="R26" s="154"/>
      <c r="S26" s="154"/>
      <c r="T26" s="154"/>
      <c r="U26" s="154"/>
      <c r="V26" s="154"/>
      <c r="W26" s="154"/>
      <c r="X26" s="154"/>
      <c r="Y26" s="154"/>
      <c r="Z26" s="144"/>
      <c r="AA26" s="144"/>
      <c r="AB26" s="144"/>
      <c r="AC26" s="144"/>
      <c r="AD26" s="144"/>
      <c r="AE26" s="144"/>
      <c r="AF26" s="144"/>
      <c r="AG26" s="144" t="s">
        <v>285</v>
      </c>
      <c r="AH26" s="144">
        <v>0</v>
      </c>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row>
    <row r="27" spans="1:60" outlineLevel="1" x14ac:dyDescent="0.25">
      <c r="A27" s="166">
        <v>10</v>
      </c>
      <c r="B27" s="167" t="s">
        <v>324</v>
      </c>
      <c r="C27" s="181" t="s">
        <v>325</v>
      </c>
      <c r="D27" s="168" t="s">
        <v>278</v>
      </c>
      <c r="E27" s="169">
        <v>0.72</v>
      </c>
      <c r="F27" s="170">
        <f>H27+J27</f>
        <v>0</v>
      </c>
      <c r="G27" s="170">
        <f>ROUND(E27*F27,2)</f>
        <v>0</v>
      </c>
      <c r="H27" s="171"/>
      <c r="I27" s="170">
        <f>ROUND(E27*H27,2)</f>
        <v>0</v>
      </c>
      <c r="J27" s="171"/>
      <c r="K27" s="172">
        <f>ROUND(E27*J27,2)</f>
        <v>0</v>
      </c>
      <c r="L27" s="154">
        <v>21</v>
      </c>
      <c r="M27" s="154">
        <f>G27*(1+L27/100)</f>
        <v>0</v>
      </c>
      <c r="N27" s="153">
        <v>0</v>
      </c>
      <c r="O27" s="153">
        <f>ROUND(E27*N27,2)</f>
        <v>0</v>
      </c>
      <c r="P27" s="153">
        <v>0</v>
      </c>
      <c r="Q27" s="153">
        <f>ROUND(E27*P27,2)</f>
        <v>0</v>
      </c>
      <c r="R27" s="154"/>
      <c r="S27" s="154" t="s">
        <v>279</v>
      </c>
      <c r="T27" s="154" t="s">
        <v>280</v>
      </c>
      <c r="U27" s="154">
        <v>0</v>
      </c>
      <c r="V27" s="154">
        <f>ROUND(E27*U27,2)</f>
        <v>0</v>
      </c>
      <c r="W27" s="154"/>
      <c r="X27" s="154" t="s">
        <v>281</v>
      </c>
      <c r="Y27" s="154" t="s">
        <v>282</v>
      </c>
      <c r="Z27" s="144"/>
      <c r="AA27" s="144"/>
      <c r="AB27" s="144"/>
      <c r="AC27" s="144"/>
      <c r="AD27" s="144"/>
      <c r="AE27" s="144"/>
      <c r="AF27" s="144"/>
      <c r="AG27" s="144" t="s">
        <v>283</v>
      </c>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row>
    <row r="28" spans="1:60" outlineLevel="2" x14ac:dyDescent="0.25">
      <c r="A28" s="151"/>
      <c r="B28" s="152"/>
      <c r="C28" s="182" t="s">
        <v>2408</v>
      </c>
      <c r="D28" s="155"/>
      <c r="E28" s="156">
        <v>0.72</v>
      </c>
      <c r="F28" s="154"/>
      <c r="G28" s="154"/>
      <c r="H28" s="154"/>
      <c r="I28" s="154"/>
      <c r="J28" s="154"/>
      <c r="K28" s="154"/>
      <c r="L28" s="154"/>
      <c r="M28" s="154"/>
      <c r="N28" s="153"/>
      <c r="O28" s="153"/>
      <c r="P28" s="153"/>
      <c r="Q28" s="153"/>
      <c r="R28" s="154"/>
      <c r="S28" s="154"/>
      <c r="T28" s="154"/>
      <c r="U28" s="154"/>
      <c r="V28" s="154"/>
      <c r="W28" s="154"/>
      <c r="X28" s="154"/>
      <c r="Y28" s="154"/>
      <c r="Z28" s="144"/>
      <c r="AA28" s="144"/>
      <c r="AB28" s="144"/>
      <c r="AC28" s="144"/>
      <c r="AD28" s="144"/>
      <c r="AE28" s="144"/>
      <c r="AF28" s="144"/>
      <c r="AG28" s="144" t="s">
        <v>285</v>
      </c>
      <c r="AH28" s="144">
        <v>0</v>
      </c>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row>
    <row r="29" spans="1:60" outlineLevel="1" x14ac:dyDescent="0.25">
      <c r="A29" s="173">
        <v>11</v>
      </c>
      <c r="B29" s="174" t="s">
        <v>327</v>
      </c>
      <c r="C29" s="183" t="s">
        <v>328</v>
      </c>
      <c r="D29" s="175" t="s">
        <v>278</v>
      </c>
      <c r="E29" s="176">
        <v>0.72</v>
      </c>
      <c r="F29" s="177">
        <f>H29+J29</f>
        <v>0</v>
      </c>
      <c r="G29" s="177">
        <f>ROUND(E29*F29,2)</f>
        <v>0</v>
      </c>
      <c r="H29" s="178"/>
      <c r="I29" s="177">
        <f>ROUND(E29*H29,2)</f>
        <v>0</v>
      </c>
      <c r="J29" s="178"/>
      <c r="K29" s="179">
        <f>ROUND(E29*J29,2)</f>
        <v>0</v>
      </c>
      <c r="L29" s="154">
        <v>21</v>
      </c>
      <c r="M29" s="154">
        <f>G29*(1+L29/100)</f>
        <v>0</v>
      </c>
      <c r="N29" s="153">
        <v>0</v>
      </c>
      <c r="O29" s="153">
        <f>ROUND(E29*N29,2)</f>
        <v>0</v>
      </c>
      <c r="P29" s="153">
        <v>0</v>
      </c>
      <c r="Q29" s="153">
        <f>ROUND(E29*P29,2)</f>
        <v>0</v>
      </c>
      <c r="R29" s="154"/>
      <c r="S29" s="154" t="s">
        <v>279</v>
      </c>
      <c r="T29" s="154" t="s">
        <v>280</v>
      </c>
      <c r="U29" s="154">
        <v>0</v>
      </c>
      <c r="V29" s="154">
        <f>ROUND(E29*U29,2)</f>
        <v>0</v>
      </c>
      <c r="W29" s="154"/>
      <c r="X29" s="154" t="s">
        <v>281</v>
      </c>
      <c r="Y29" s="154" t="s">
        <v>282</v>
      </c>
      <c r="Z29" s="144"/>
      <c r="AA29" s="144"/>
      <c r="AB29" s="144"/>
      <c r="AC29" s="144"/>
      <c r="AD29" s="144"/>
      <c r="AE29" s="144"/>
      <c r="AF29" s="144"/>
      <c r="AG29" s="144" t="s">
        <v>283</v>
      </c>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row>
    <row r="30" spans="1:60" outlineLevel="1" x14ac:dyDescent="0.25">
      <c r="A30" s="173">
        <v>12</v>
      </c>
      <c r="B30" s="174" t="s">
        <v>329</v>
      </c>
      <c r="C30" s="183" t="s">
        <v>330</v>
      </c>
      <c r="D30" s="175" t="s">
        <v>278</v>
      </c>
      <c r="E30" s="176">
        <v>5.4</v>
      </c>
      <c r="F30" s="177">
        <f>H30+J30</f>
        <v>0</v>
      </c>
      <c r="G30" s="177">
        <f>ROUND(E30*F30,2)</f>
        <v>0</v>
      </c>
      <c r="H30" s="178"/>
      <c r="I30" s="177">
        <f>ROUND(E30*H30,2)</f>
        <v>0</v>
      </c>
      <c r="J30" s="178"/>
      <c r="K30" s="179">
        <f>ROUND(E30*J30,2)</f>
        <v>0</v>
      </c>
      <c r="L30" s="154">
        <v>21</v>
      </c>
      <c r="M30" s="154">
        <f>G30*(1+L30/100)</f>
        <v>0</v>
      </c>
      <c r="N30" s="153">
        <v>0</v>
      </c>
      <c r="O30" s="153">
        <f>ROUND(E30*N30,2)</f>
        <v>0</v>
      </c>
      <c r="P30" s="153">
        <v>0</v>
      </c>
      <c r="Q30" s="153">
        <f>ROUND(E30*P30,2)</f>
        <v>0</v>
      </c>
      <c r="R30" s="154"/>
      <c r="S30" s="154" t="s">
        <v>279</v>
      </c>
      <c r="T30" s="154" t="s">
        <v>280</v>
      </c>
      <c r="U30" s="154">
        <v>0</v>
      </c>
      <c r="V30" s="154">
        <f>ROUND(E30*U30,2)</f>
        <v>0</v>
      </c>
      <c r="W30" s="154"/>
      <c r="X30" s="154" t="s">
        <v>281</v>
      </c>
      <c r="Y30" s="154" t="s">
        <v>282</v>
      </c>
      <c r="Z30" s="144"/>
      <c r="AA30" s="144"/>
      <c r="AB30" s="144"/>
      <c r="AC30" s="144"/>
      <c r="AD30" s="144"/>
      <c r="AE30" s="144"/>
      <c r="AF30" s="144"/>
      <c r="AG30" s="144" t="s">
        <v>283</v>
      </c>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row>
    <row r="31" spans="1:60" ht="13" x14ac:dyDescent="0.25">
      <c r="A31" s="159" t="s">
        <v>200</v>
      </c>
      <c r="B31" s="160" t="s">
        <v>172</v>
      </c>
      <c r="C31" s="180" t="s">
        <v>173</v>
      </c>
      <c r="D31" s="161"/>
      <c r="E31" s="162"/>
      <c r="F31" s="163"/>
      <c r="G31" s="163">
        <f>SUMIF(AG32:AG33,"&lt;&gt;NOR",G32:G33)</f>
        <v>0</v>
      </c>
      <c r="H31" s="163"/>
      <c r="I31" s="163">
        <f>SUM(I32:I33)</f>
        <v>0</v>
      </c>
      <c r="J31" s="163"/>
      <c r="K31" s="164">
        <f>SUM(K32:K33)</f>
        <v>0</v>
      </c>
      <c r="L31" s="158"/>
      <c r="M31" s="158">
        <f>SUM(M32:M33)</f>
        <v>0</v>
      </c>
      <c r="N31" s="157"/>
      <c r="O31" s="157">
        <f>SUM(O32:O33)</f>
        <v>0</v>
      </c>
      <c r="P31" s="157"/>
      <c r="Q31" s="157">
        <f>SUM(Q32:Q33)</f>
        <v>0</v>
      </c>
      <c r="R31" s="158"/>
      <c r="S31" s="158"/>
      <c r="T31" s="158"/>
      <c r="U31" s="158"/>
      <c r="V31" s="158">
        <f>SUM(V32:V33)</f>
        <v>0</v>
      </c>
      <c r="W31" s="158"/>
      <c r="X31" s="158"/>
      <c r="Y31" s="158"/>
      <c r="AG31" t="s">
        <v>275</v>
      </c>
    </row>
    <row r="32" spans="1:60" ht="20" outlineLevel="1" x14ac:dyDescent="0.25">
      <c r="A32" s="166">
        <v>13</v>
      </c>
      <c r="B32" s="167" t="s">
        <v>2409</v>
      </c>
      <c r="C32" s="181" t="s">
        <v>2410</v>
      </c>
      <c r="D32" s="168" t="s">
        <v>278</v>
      </c>
      <c r="E32" s="169">
        <v>1.8</v>
      </c>
      <c r="F32" s="170">
        <f>H32+J32</f>
        <v>0</v>
      </c>
      <c r="G32" s="170">
        <f>ROUND(E32*F32,2)</f>
        <v>0</v>
      </c>
      <c r="H32" s="171"/>
      <c r="I32" s="170">
        <f>ROUND(E32*H32,2)</f>
        <v>0</v>
      </c>
      <c r="J32" s="171"/>
      <c r="K32" s="172">
        <f>ROUND(E32*J32,2)</f>
        <v>0</v>
      </c>
      <c r="L32" s="154">
        <v>21</v>
      </c>
      <c r="M32" s="154">
        <f>G32*(1+L32/100)</f>
        <v>0</v>
      </c>
      <c r="N32" s="153">
        <v>0</v>
      </c>
      <c r="O32" s="153">
        <f>ROUND(E32*N32,2)</f>
        <v>0</v>
      </c>
      <c r="P32" s="153">
        <v>0</v>
      </c>
      <c r="Q32" s="153">
        <f>ROUND(E32*P32,2)</f>
        <v>0</v>
      </c>
      <c r="R32" s="154"/>
      <c r="S32" s="154" t="s">
        <v>279</v>
      </c>
      <c r="T32" s="154" t="s">
        <v>280</v>
      </c>
      <c r="U32" s="154">
        <v>0</v>
      </c>
      <c r="V32" s="154">
        <f>ROUND(E32*U32,2)</f>
        <v>0</v>
      </c>
      <c r="W32" s="154"/>
      <c r="X32" s="154" t="s">
        <v>281</v>
      </c>
      <c r="Y32" s="154" t="s">
        <v>282</v>
      </c>
      <c r="Z32" s="144"/>
      <c r="AA32" s="144"/>
      <c r="AB32" s="144"/>
      <c r="AC32" s="144"/>
      <c r="AD32" s="144"/>
      <c r="AE32" s="144"/>
      <c r="AF32" s="144"/>
      <c r="AG32" s="144" t="s">
        <v>283</v>
      </c>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row>
    <row r="33" spans="1:60" outlineLevel="2" x14ac:dyDescent="0.25">
      <c r="A33" s="151"/>
      <c r="B33" s="152"/>
      <c r="C33" s="182" t="s">
        <v>2411</v>
      </c>
      <c r="D33" s="155"/>
      <c r="E33" s="156">
        <v>1.8</v>
      </c>
      <c r="F33" s="154"/>
      <c r="G33" s="154"/>
      <c r="H33" s="154"/>
      <c r="I33" s="154"/>
      <c r="J33" s="154"/>
      <c r="K33" s="154"/>
      <c r="L33" s="154"/>
      <c r="M33" s="154"/>
      <c r="N33" s="153"/>
      <c r="O33" s="153"/>
      <c r="P33" s="153"/>
      <c r="Q33" s="153"/>
      <c r="R33" s="154"/>
      <c r="S33" s="154"/>
      <c r="T33" s="154"/>
      <c r="U33" s="154"/>
      <c r="V33" s="154"/>
      <c r="W33" s="154"/>
      <c r="X33" s="154"/>
      <c r="Y33" s="154"/>
      <c r="Z33" s="144"/>
      <c r="AA33" s="144"/>
      <c r="AB33" s="144"/>
      <c r="AC33" s="144"/>
      <c r="AD33" s="144"/>
      <c r="AE33" s="144"/>
      <c r="AF33" s="144"/>
      <c r="AG33" s="144" t="s">
        <v>285</v>
      </c>
      <c r="AH33" s="144">
        <v>0</v>
      </c>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row>
    <row r="34" spans="1:60" ht="13" x14ac:dyDescent="0.25">
      <c r="A34" s="159" t="s">
        <v>200</v>
      </c>
      <c r="B34" s="160" t="s">
        <v>182</v>
      </c>
      <c r="C34" s="180" t="s">
        <v>183</v>
      </c>
      <c r="D34" s="161"/>
      <c r="E34" s="162"/>
      <c r="F34" s="163"/>
      <c r="G34" s="163">
        <f>SUMIF(AG35:AG38,"&lt;&gt;NOR",G35:G38)</f>
        <v>0</v>
      </c>
      <c r="H34" s="163"/>
      <c r="I34" s="163">
        <f>SUM(I35:I38)</f>
        <v>0</v>
      </c>
      <c r="J34" s="163"/>
      <c r="K34" s="164">
        <f>SUM(K35:K38)</f>
        <v>0</v>
      </c>
      <c r="L34" s="158"/>
      <c r="M34" s="158">
        <f>SUM(M35:M38)</f>
        <v>0</v>
      </c>
      <c r="N34" s="157"/>
      <c r="O34" s="157">
        <f>SUM(O35:O38)</f>
        <v>0</v>
      </c>
      <c r="P34" s="157"/>
      <c r="Q34" s="157">
        <f>SUM(Q35:Q38)</f>
        <v>0</v>
      </c>
      <c r="R34" s="158"/>
      <c r="S34" s="158"/>
      <c r="T34" s="158"/>
      <c r="U34" s="158"/>
      <c r="V34" s="158">
        <f>SUM(V35:V38)</f>
        <v>0</v>
      </c>
      <c r="W34" s="158"/>
      <c r="X34" s="158"/>
      <c r="Y34" s="158"/>
      <c r="AG34" t="s">
        <v>275</v>
      </c>
    </row>
    <row r="35" spans="1:60" outlineLevel="1" x14ac:dyDescent="0.25">
      <c r="A35" s="166">
        <v>14</v>
      </c>
      <c r="B35" s="167" t="s">
        <v>2412</v>
      </c>
      <c r="C35" s="181" t="s">
        <v>2413</v>
      </c>
      <c r="D35" s="168" t="s">
        <v>340</v>
      </c>
      <c r="E35" s="169">
        <v>60</v>
      </c>
      <c r="F35" s="170">
        <f>H35+J35</f>
        <v>0</v>
      </c>
      <c r="G35" s="170">
        <f>ROUND(E35*F35,2)</f>
        <v>0</v>
      </c>
      <c r="H35" s="171"/>
      <c r="I35" s="170">
        <f>ROUND(E35*H35,2)</f>
        <v>0</v>
      </c>
      <c r="J35" s="171"/>
      <c r="K35" s="172">
        <f>ROUND(E35*J35,2)</f>
        <v>0</v>
      </c>
      <c r="L35" s="154">
        <v>21</v>
      </c>
      <c r="M35" s="154">
        <f>G35*(1+L35/100)</f>
        <v>0</v>
      </c>
      <c r="N35" s="153">
        <v>0</v>
      </c>
      <c r="O35" s="153">
        <f>ROUND(E35*N35,2)</f>
        <v>0</v>
      </c>
      <c r="P35" s="153">
        <v>0</v>
      </c>
      <c r="Q35" s="153">
        <f>ROUND(E35*P35,2)</f>
        <v>0</v>
      </c>
      <c r="R35" s="154"/>
      <c r="S35" s="154" t="s">
        <v>279</v>
      </c>
      <c r="T35" s="154" t="s">
        <v>280</v>
      </c>
      <c r="U35" s="154">
        <v>0</v>
      </c>
      <c r="V35" s="154">
        <f>ROUND(E35*U35,2)</f>
        <v>0</v>
      </c>
      <c r="W35" s="154"/>
      <c r="X35" s="154" t="s">
        <v>281</v>
      </c>
      <c r="Y35" s="154" t="s">
        <v>282</v>
      </c>
      <c r="Z35" s="144"/>
      <c r="AA35" s="144"/>
      <c r="AB35" s="144"/>
      <c r="AC35" s="144"/>
      <c r="AD35" s="144"/>
      <c r="AE35" s="144"/>
      <c r="AF35" s="144"/>
      <c r="AG35" s="144" t="s">
        <v>283</v>
      </c>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row>
    <row r="36" spans="1:60" outlineLevel="2" x14ac:dyDescent="0.25">
      <c r="A36" s="151"/>
      <c r="B36" s="152"/>
      <c r="C36" s="182" t="s">
        <v>2227</v>
      </c>
      <c r="D36" s="155"/>
      <c r="E36" s="156">
        <v>60</v>
      </c>
      <c r="F36" s="154"/>
      <c r="G36" s="154"/>
      <c r="H36" s="154"/>
      <c r="I36" s="154"/>
      <c r="J36" s="154"/>
      <c r="K36" s="154"/>
      <c r="L36" s="154"/>
      <c r="M36" s="154"/>
      <c r="N36" s="153"/>
      <c r="O36" s="153"/>
      <c r="P36" s="153"/>
      <c r="Q36" s="153"/>
      <c r="R36" s="154"/>
      <c r="S36" s="154"/>
      <c r="T36" s="154"/>
      <c r="U36" s="154"/>
      <c r="V36" s="154"/>
      <c r="W36" s="154"/>
      <c r="X36" s="154"/>
      <c r="Y36" s="154"/>
      <c r="Z36" s="144"/>
      <c r="AA36" s="144"/>
      <c r="AB36" s="144"/>
      <c r="AC36" s="144"/>
      <c r="AD36" s="144"/>
      <c r="AE36" s="144"/>
      <c r="AF36" s="144"/>
      <c r="AG36" s="144" t="s">
        <v>285</v>
      </c>
      <c r="AH36" s="144">
        <v>0</v>
      </c>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row>
    <row r="37" spans="1:60" outlineLevel="1" x14ac:dyDescent="0.25">
      <c r="A37" s="166">
        <v>15</v>
      </c>
      <c r="B37" s="167" t="s">
        <v>2414</v>
      </c>
      <c r="C37" s="181" t="s">
        <v>2415</v>
      </c>
      <c r="D37" s="168" t="s">
        <v>278</v>
      </c>
      <c r="E37" s="169">
        <v>6.48</v>
      </c>
      <c r="F37" s="170">
        <f>H37+J37</f>
        <v>0</v>
      </c>
      <c r="G37" s="170">
        <f>ROUND(E37*F37,2)</f>
        <v>0</v>
      </c>
      <c r="H37" s="171"/>
      <c r="I37" s="170">
        <f>ROUND(E37*H37,2)</f>
        <v>0</v>
      </c>
      <c r="J37" s="171"/>
      <c r="K37" s="172">
        <f>ROUND(E37*J37,2)</f>
        <v>0</v>
      </c>
      <c r="L37" s="154">
        <v>21</v>
      </c>
      <c r="M37" s="154">
        <f>G37*(1+L37/100)</f>
        <v>0</v>
      </c>
      <c r="N37" s="153">
        <v>0</v>
      </c>
      <c r="O37" s="153">
        <f>ROUND(E37*N37,2)</f>
        <v>0</v>
      </c>
      <c r="P37" s="153">
        <v>0</v>
      </c>
      <c r="Q37" s="153">
        <f>ROUND(E37*P37,2)</f>
        <v>0</v>
      </c>
      <c r="R37" s="154"/>
      <c r="S37" s="154" t="s">
        <v>279</v>
      </c>
      <c r="T37" s="154" t="s">
        <v>280</v>
      </c>
      <c r="U37" s="154">
        <v>0</v>
      </c>
      <c r="V37" s="154">
        <f>ROUND(E37*U37,2)</f>
        <v>0</v>
      </c>
      <c r="W37" s="154"/>
      <c r="X37" s="154" t="s">
        <v>281</v>
      </c>
      <c r="Y37" s="154" t="s">
        <v>282</v>
      </c>
      <c r="Z37" s="144"/>
      <c r="AA37" s="144"/>
      <c r="AB37" s="144"/>
      <c r="AC37" s="144"/>
      <c r="AD37" s="144"/>
      <c r="AE37" s="144"/>
      <c r="AF37" s="144"/>
      <c r="AG37" s="144" t="s">
        <v>283</v>
      </c>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row>
    <row r="38" spans="1:60" outlineLevel="2" x14ac:dyDescent="0.25">
      <c r="A38" s="151"/>
      <c r="B38" s="152"/>
      <c r="C38" s="182" t="s">
        <v>2416</v>
      </c>
      <c r="D38" s="155"/>
      <c r="E38" s="156">
        <v>6.48</v>
      </c>
      <c r="F38" s="154"/>
      <c r="G38" s="154"/>
      <c r="H38" s="154"/>
      <c r="I38" s="154"/>
      <c r="J38" s="154"/>
      <c r="K38" s="154"/>
      <c r="L38" s="154"/>
      <c r="M38" s="154"/>
      <c r="N38" s="153"/>
      <c r="O38" s="153"/>
      <c r="P38" s="153"/>
      <c r="Q38" s="153"/>
      <c r="R38" s="154"/>
      <c r="S38" s="154"/>
      <c r="T38" s="154"/>
      <c r="U38" s="154"/>
      <c r="V38" s="154"/>
      <c r="W38" s="154"/>
      <c r="X38" s="154"/>
      <c r="Y38" s="154"/>
      <c r="Z38" s="144"/>
      <c r="AA38" s="144"/>
      <c r="AB38" s="144"/>
      <c r="AC38" s="144"/>
      <c r="AD38" s="144"/>
      <c r="AE38" s="144"/>
      <c r="AF38" s="144"/>
      <c r="AG38" s="144" t="s">
        <v>285</v>
      </c>
      <c r="AH38" s="144">
        <v>0</v>
      </c>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row>
    <row r="39" spans="1:60" ht="13" x14ac:dyDescent="0.25">
      <c r="A39" s="159" t="s">
        <v>200</v>
      </c>
      <c r="B39" s="160" t="s">
        <v>198</v>
      </c>
      <c r="C39" s="180" t="s">
        <v>199</v>
      </c>
      <c r="D39" s="161"/>
      <c r="E39" s="162"/>
      <c r="F39" s="163"/>
      <c r="G39" s="163">
        <f>SUMIF(AG40:AG40,"&lt;&gt;NOR",G40:G40)</f>
        <v>0</v>
      </c>
      <c r="H39" s="163"/>
      <c r="I39" s="163">
        <f>SUM(I40:I40)</f>
        <v>0</v>
      </c>
      <c r="J39" s="163"/>
      <c r="K39" s="164">
        <f>SUM(K40:K40)</f>
        <v>0</v>
      </c>
      <c r="L39" s="158"/>
      <c r="M39" s="158">
        <f>SUM(M40:M40)</f>
        <v>0</v>
      </c>
      <c r="N39" s="157"/>
      <c r="O39" s="157">
        <f>SUM(O40:O40)</f>
        <v>0</v>
      </c>
      <c r="P39" s="157"/>
      <c r="Q39" s="157">
        <f>SUM(Q40:Q40)</f>
        <v>0</v>
      </c>
      <c r="R39" s="158"/>
      <c r="S39" s="158"/>
      <c r="T39" s="158"/>
      <c r="U39" s="158"/>
      <c r="V39" s="158">
        <f>SUM(V40:V40)</f>
        <v>0</v>
      </c>
      <c r="W39" s="158"/>
      <c r="X39" s="158"/>
      <c r="Y39" s="158"/>
      <c r="AG39" t="s">
        <v>275</v>
      </c>
    </row>
    <row r="40" spans="1:60" outlineLevel="1" x14ac:dyDescent="0.25">
      <c r="A40" s="173">
        <v>16</v>
      </c>
      <c r="B40" s="174" t="s">
        <v>2395</v>
      </c>
      <c r="C40" s="183" t="s">
        <v>2396</v>
      </c>
      <c r="D40" s="175" t="s">
        <v>361</v>
      </c>
      <c r="E40" s="176">
        <v>20.86787</v>
      </c>
      <c r="F40" s="177">
        <f>H40+J40</f>
        <v>0</v>
      </c>
      <c r="G40" s="177">
        <f>ROUND(E40*F40,2)</f>
        <v>0</v>
      </c>
      <c r="H40" s="178"/>
      <c r="I40" s="177">
        <f>ROUND(E40*H40,2)</f>
        <v>0</v>
      </c>
      <c r="J40" s="178"/>
      <c r="K40" s="179">
        <f>ROUND(E40*J40,2)</f>
        <v>0</v>
      </c>
      <c r="L40" s="154">
        <v>21</v>
      </c>
      <c r="M40" s="154">
        <f>G40*(1+L40/100)</f>
        <v>0</v>
      </c>
      <c r="N40" s="153">
        <v>0</v>
      </c>
      <c r="O40" s="153">
        <f>ROUND(E40*N40,2)</f>
        <v>0</v>
      </c>
      <c r="P40" s="153">
        <v>0</v>
      </c>
      <c r="Q40" s="153">
        <f>ROUND(E40*P40,2)</f>
        <v>0</v>
      </c>
      <c r="R40" s="154"/>
      <c r="S40" s="154" t="s">
        <v>279</v>
      </c>
      <c r="T40" s="154" t="s">
        <v>280</v>
      </c>
      <c r="U40" s="154">
        <v>0</v>
      </c>
      <c r="V40" s="154">
        <f>ROUND(E40*U40,2)</f>
        <v>0</v>
      </c>
      <c r="W40" s="154"/>
      <c r="X40" s="154" t="s">
        <v>281</v>
      </c>
      <c r="Y40" s="154" t="s">
        <v>282</v>
      </c>
      <c r="Z40" s="144"/>
      <c r="AA40" s="144"/>
      <c r="AB40" s="144"/>
      <c r="AC40" s="144"/>
      <c r="AD40" s="144"/>
      <c r="AE40" s="144"/>
      <c r="AF40" s="144"/>
      <c r="AG40" s="144" t="s">
        <v>283</v>
      </c>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row>
    <row r="41" spans="1:60" ht="13" x14ac:dyDescent="0.25">
      <c r="A41" s="159" t="s">
        <v>200</v>
      </c>
      <c r="B41" s="160" t="s">
        <v>243</v>
      </c>
      <c r="C41" s="180" t="s">
        <v>244</v>
      </c>
      <c r="D41" s="161"/>
      <c r="E41" s="162"/>
      <c r="F41" s="163"/>
      <c r="G41" s="163">
        <f>SUMIF(AG42:AG57,"&lt;&gt;NOR",G42:G57)</f>
        <v>0</v>
      </c>
      <c r="H41" s="163"/>
      <c r="I41" s="163">
        <f>SUM(I42:I57)</f>
        <v>0</v>
      </c>
      <c r="J41" s="163"/>
      <c r="K41" s="164">
        <f>SUM(K42:K57)</f>
        <v>0</v>
      </c>
      <c r="L41" s="158"/>
      <c r="M41" s="158">
        <f>SUM(M42:M57)</f>
        <v>0</v>
      </c>
      <c r="N41" s="157"/>
      <c r="O41" s="157">
        <f>SUM(O42:O57)</f>
        <v>0</v>
      </c>
      <c r="P41" s="157"/>
      <c r="Q41" s="157">
        <f>SUM(Q42:Q57)</f>
        <v>0</v>
      </c>
      <c r="R41" s="158"/>
      <c r="S41" s="158"/>
      <c r="T41" s="158"/>
      <c r="U41" s="158"/>
      <c r="V41" s="158">
        <f>SUM(V42:V57)</f>
        <v>0</v>
      </c>
      <c r="W41" s="158"/>
      <c r="X41" s="158"/>
      <c r="Y41" s="158"/>
      <c r="AG41" t="s">
        <v>275</v>
      </c>
    </row>
    <row r="42" spans="1:60" ht="20" outlineLevel="1" x14ac:dyDescent="0.25">
      <c r="A42" s="173">
        <v>17</v>
      </c>
      <c r="B42" s="174" t="s">
        <v>2417</v>
      </c>
      <c r="C42" s="183" t="s">
        <v>2418</v>
      </c>
      <c r="D42" s="175" t="s">
        <v>340</v>
      </c>
      <c r="E42" s="176">
        <v>60</v>
      </c>
      <c r="F42" s="177">
        <f>H42+J42</f>
        <v>0</v>
      </c>
      <c r="G42" s="177">
        <f>ROUND(E42*F42,2)</f>
        <v>0</v>
      </c>
      <c r="H42" s="178"/>
      <c r="I42" s="177">
        <f>ROUND(E42*H42,2)</f>
        <v>0</v>
      </c>
      <c r="J42" s="178"/>
      <c r="K42" s="179">
        <f>ROUND(E42*J42,2)</f>
        <v>0</v>
      </c>
      <c r="L42" s="154">
        <v>21</v>
      </c>
      <c r="M42" s="154">
        <f>G42*(1+L42/100)</f>
        <v>0</v>
      </c>
      <c r="N42" s="153">
        <v>0</v>
      </c>
      <c r="O42" s="153">
        <f>ROUND(E42*N42,2)</f>
        <v>0</v>
      </c>
      <c r="P42" s="153">
        <v>0</v>
      </c>
      <c r="Q42" s="153">
        <f>ROUND(E42*P42,2)</f>
        <v>0</v>
      </c>
      <c r="R42" s="154"/>
      <c r="S42" s="154" t="s">
        <v>279</v>
      </c>
      <c r="T42" s="154" t="s">
        <v>280</v>
      </c>
      <c r="U42" s="154">
        <v>0</v>
      </c>
      <c r="V42" s="154">
        <f>ROUND(E42*U42,2)</f>
        <v>0</v>
      </c>
      <c r="W42" s="154"/>
      <c r="X42" s="154" t="s">
        <v>281</v>
      </c>
      <c r="Y42" s="154" t="s">
        <v>282</v>
      </c>
      <c r="Z42" s="144"/>
      <c r="AA42" s="144"/>
      <c r="AB42" s="144"/>
      <c r="AC42" s="144"/>
      <c r="AD42" s="144"/>
      <c r="AE42" s="144"/>
      <c r="AF42" s="144"/>
      <c r="AG42" s="144" t="s">
        <v>1509</v>
      </c>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row>
    <row r="43" spans="1:60" outlineLevel="1" x14ac:dyDescent="0.25">
      <c r="A43" s="166">
        <v>18</v>
      </c>
      <c r="B43" s="167" t="s">
        <v>2419</v>
      </c>
      <c r="C43" s="181" t="s">
        <v>2420</v>
      </c>
      <c r="D43" s="168" t="s">
        <v>340</v>
      </c>
      <c r="E43" s="169">
        <v>66</v>
      </c>
      <c r="F43" s="170">
        <f>H43+J43</f>
        <v>0</v>
      </c>
      <c r="G43" s="170">
        <f>ROUND(E43*F43,2)</f>
        <v>0</v>
      </c>
      <c r="H43" s="171"/>
      <c r="I43" s="170">
        <f>ROUND(E43*H43,2)</f>
        <v>0</v>
      </c>
      <c r="J43" s="171"/>
      <c r="K43" s="172">
        <f>ROUND(E43*J43,2)</f>
        <v>0</v>
      </c>
      <c r="L43" s="154">
        <v>21</v>
      </c>
      <c r="M43" s="154">
        <f>G43*(1+L43/100)</f>
        <v>0</v>
      </c>
      <c r="N43" s="153">
        <v>0</v>
      </c>
      <c r="O43" s="153">
        <f>ROUND(E43*N43,2)</f>
        <v>0</v>
      </c>
      <c r="P43" s="153">
        <v>0</v>
      </c>
      <c r="Q43" s="153">
        <f>ROUND(E43*P43,2)</f>
        <v>0</v>
      </c>
      <c r="R43" s="154"/>
      <c r="S43" s="154" t="s">
        <v>279</v>
      </c>
      <c r="T43" s="154" t="s">
        <v>280</v>
      </c>
      <c r="U43" s="154">
        <v>0</v>
      </c>
      <c r="V43" s="154">
        <f>ROUND(E43*U43,2)</f>
        <v>0</v>
      </c>
      <c r="W43" s="154"/>
      <c r="X43" s="154" t="s">
        <v>608</v>
      </c>
      <c r="Y43" s="154" t="s">
        <v>282</v>
      </c>
      <c r="Z43" s="144"/>
      <c r="AA43" s="144"/>
      <c r="AB43" s="144"/>
      <c r="AC43" s="144"/>
      <c r="AD43" s="144"/>
      <c r="AE43" s="144"/>
      <c r="AF43" s="144"/>
      <c r="AG43" s="144" t="s">
        <v>609</v>
      </c>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row>
    <row r="44" spans="1:60" outlineLevel="2" x14ac:dyDescent="0.25">
      <c r="A44" s="151"/>
      <c r="B44" s="152"/>
      <c r="C44" s="182" t="s">
        <v>2421</v>
      </c>
      <c r="D44" s="155"/>
      <c r="E44" s="156">
        <v>66</v>
      </c>
      <c r="F44" s="154"/>
      <c r="G44" s="154"/>
      <c r="H44" s="154"/>
      <c r="I44" s="154"/>
      <c r="J44" s="154"/>
      <c r="K44" s="154"/>
      <c r="L44" s="154"/>
      <c r="M44" s="154"/>
      <c r="N44" s="153"/>
      <c r="O44" s="153"/>
      <c r="P44" s="153"/>
      <c r="Q44" s="153"/>
      <c r="R44" s="154"/>
      <c r="S44" s="154"/>
      <c r="T44" s="154"/>
      <c r="U44" s="154"/>
      <c r="V44" s="154"/>
      <c r="W44" s="154"/>
      <c r="X44" s="154"/>
      <c r="Y44" s="154"/>
      <c r="Z44" s="144"/>
      <c r="AA44" s="144"/>
      <c r="AB44" s="144"/>
      <c r="AC44" s="144"/>
      <c r="AD44" s="144"/>
      <c r="AE44" s="144"/>
      <c r="AF44" s="144"/>
      <c r="AG44" s="144" t="s">
        <v>285</v>
      </c>
      <c r="AH44" s="144">
        <v>0</v>
      </c>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row>
    <row r="45" spans="1:60" outlineLevel="1" x14ac:dyDescent="0.25">
      <c r="A45" s="173">
        <v>19</v>
      </c>
      <c r="B45" s="174" t="s">
        <v>2422</v>
      </c>
      <c r="C45" s="183" t="s">
        <v>2423</v>
      </c>
      <c r="D45" s="175" t="s">
        <v>489</v>
      </c>
      <c r="E45" s="176">
        <v>2</v>
      </c>
      <c r="F45" s="177">
        <f>H45+J45</f>
        <v>0</v>
      </c>
      <c r="G45" s="177">
        <f>ROUND(E45*F45,2)</f>
        <v>0</v>
      </c>
      <c r="H45" s="178"/>
      <c r="I45" s="177">
        <f>ROUND(E45*H45,2)</f>
        <v>0</v>
      </c>
      <c r="J45" s="178"/>
      <c r="K45" s="179">
        <f>ROUND(E45*J45,2)</f>
        <v>0</v>
      </c>
      <c r="L45" s="154">
        <v>21</v>
      </c>
      <c r="M45" s="154">
        <f>G45*(1+L45/100)</f>
        <v>0</v>
      </c>
      <c r="N45" s="153">
        <v>0</v>
      </c>
      <c r="O45" s="153">
        <f>ROUND(E45*N45,2)</f>
        <v>0</v>
      </c>
      <c r="P45" s="153">
        <v>0</v>
      </c>
      <c r="Q45" s="153">
        <f>ROUND(E45*P45,2)</f>
        <v>0</v>
      </c>
      <c r="R45" s="154"/>
      <c r="S45" s="154" t="s">
        <v>279</v>
      </c>
      <c r="T45" s="154" t="s">
        <v>280</v>
      </c>
      <c r="U45" s="154">
        <v>0</v>
      </c>
      <c r="V45" s="154">
        <f>ROUND(E45*U45,2)</f>
        <v>0</v>
      </c>
      <c r="W45" s="154"/>
      <c r="X45" s="154" t="s">
        <v>608</v>
      </c>
      <c r="Y45" s="154" t="s">
        <v>282</v>
      </c>
      <c r="Z45" s="144"/>
      <c r="AA45" s="144"/>
      <c r="AB45" s="144"/>
      <c r="AC45" s="144"/>
      <c r="AD45" s="144"/>
      <c r="AE45" s="144"/>
      <c r="AF45" s="144"/>
      <c r="AG45" s="144" t="s">
        <v>609</v>
      </c>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row>
    <row r="46" spans="1:60" outlineLevel="1" x14ac:dyDescent="0.25">
      <c r="A46" s="173">
        <v>20</v>
      </c>
      <c r="B46" s="174" t="s">
        <v>2424</v>
      </c>
      <c r="C46" s="183" t="s">
        <v>2425</v>
      </c>
      <c r="D46" s="175" t="s">
        <v>408</v>
      </c>
      <c r="E46" s="176">
        <v>2</v>
      </c>
      <c r="F46" s="177">
        <f>H46+J46</f>
        <v>0</v>
      </c>
      <c r="G46" s="177">
        <f>ROUND(E46*F46,2)</f>
        <v>0</v>
      </c>
      <c r="H46" s="178"/>
      <c r="I46" s="177">
        <f>ROUND(E46*H46,2)</f>
        <v>0</v>
      </c>
      <c r="J46" s="178"/>
      <c r="K46" s="179">
        <f>ROUND(E46*J46,2)</f>
        <v>0</v>
      </c>
      <c r="L46" s="154">
        <v>21</v>
      </c>
      <c r="M46" s="154">
        <f>G46*(1+L46/100)</f>
        <v>0</v>
      </c>
      <c r="N46" s="153">
        <v>0</v>
      </c>
      <c r="O46" s="153">
        <f>ROUND(E46*N46,2)</f>
        <v>0</v>
      </c>
      <c r="P46" s="153">
        <v>0</v>
      </c>
      <c r="Q46" s="153">
        <f>ROUND(E46*P46,2)</f>
        <v>0</v>
      </c>
      <c r="R46" s="154"/>
      <c r="S46" s="154" t="s">
        <v>279</v>
      </c>
      <c r="T46" s="154" t="s">
        <v>280</v>
      </c>
      <c r="U46" s="154">
        <v>0</v>
      </c>
      <c r="V46" s="154">
        <f>ROUND(E46*U46,2)</f>
        <v>0</v>
      </c>
      <c r="W46" s="154"/>
      <c r="X46" s="154" t="s">
        <v>608</v>
      </c>
      <c r="Y46" s="154" t="s">
        <v>282</v>
      </c>
      <c r="Z46" s="144"/>
      <c r="AA46" s="144"/>
      <c r="AB46" s="144"/>
      <c r="AC46" s="144"/>
      <c r="AD46" s="144"/>
      <c r="AE46" s="144"/>
      <c r="AF46" s="144"/>
      <c r="AG46" s="144" t="s">
        <v>609</v>
      </c>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row>
    <row r="47" spans="1:60" outlineLevel="1" x14ac:dyDescent="0.25">
      <c r="A47" s="166">
        <v>21</v>
      </c>
      <c r="B47" s="167" t="s">
        <v>2426</v>
      </c>
      <c r="C47" s="181" t="s">
        <v>2427</v>
      </c>
      <c r="D47" s="168" t="s">
        <v>677</v>
      </c>
      <c r="E47" s="169">
        <v>10</v>
      </c>
      <c r="F47" s="170">
        <f>H47+J47</f>
        <v>0</v>
      </c>
      <c r="G47" s="170">
        <f>ROUND(E47*F47,2)</f>
        <v>0</v>
      </c>
      <c r="H47" s="171"/>
      <c r="I47" s="170">
        <f>ROUND(E47*H47,2)</f>
        <v>0</v>
      </c>
      <c r="J47" s="171"/>
      <c r="K47" s="172">
        <f>ROUND(E47*J47,2)</f>
        <v>0</v>
      </c>
      <c r="L47" s="154">
        <v>21</v>
      </c>
      <c r="M47" s="154">
        <f>G47*(1+L47/100)</f>
        <v>0</v>
      </c>
      <c r="N47" s="153">
        <v>0</v>
      </c>
      <c r="O47" s="153">
        <f>ROUND(E47*N47,2)</f>
        <v>0</v>
      </c>
      <c r="P47" s="153">
        <v>0</v>
      </c>
      <c r="Q47" s="153">
        <f>ROUND(E47*P47,2)</f>
        <v>0</v>
      </c>
      <c r="R47" s="154"/>
      <c r="S47" s="154" t="s">
        <v>279</v>
      </c>
      <c r="T47" s="154" t="s">
        <v>280</v>
      </c>
      <c r="U47" s="154">
        <v>0</v>
      </c>
      <c r="V47" s="154">
        <f>ROUND(E47*U47,2)</f>
        <v>0</v>
      </c>
      <c r="W47" s="154"/>
      <c r="X47" s="154" t="s">
        <v>608</v>
      </c>
      <c r="Y47" s="154" t="s">
        <v>282</v>
      </c>
      <c r="Z47" s="144"/>
      <c r="AA47" s="144"/>
      <c r="AB47" s="144"/>
      <c r="AC47" s="144"/>
      <c r="AD47" s="144"/>
      <c r="AE47" s="144"/>
      <c r="AF47" s="144"/>
      <c r="AG47" s="144" t="s">
        <v>609</v>
      </c>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row>
    <row r="48" spans="1:60" outlineLevel="2" x14ac:dyDescent="0.25">
      <c r="A48" s="151"/>
      <c r="B48" s="152"/>
      <c r="C48" s="182" t="s">
        <v>2428</v>
      </c>
      <c r="D48" s="155"/>
      <c r="E48" s="156">
        <v>10</v>
      </c>
      <c r="F48" s="154"/>
      <c r="G48" s="154"/>
      <c r="H48" s="154"/>
      <c r="I48" s="154"/>
      <c r="J48" s="154"/>
      <c r="K48" s="154"/>
      <c r="L48" s="154"/>
      <c r="M48" s="154"/>
      <c r="N48" s="153"/>
      <c r="O48" s="153"/>
      <c r="P48" s="153"/>
      <c r="Q48" s="153"/>
      <c r="R48" s="154"/>
      <c r="S48" s="154"/>
      <c r="T48" s="154"/>
      <c r="U48" s="154"/>
      <c r="V48" s="154"/>
      <c r="W48" s="154"/>
      <c r="X48" s="154"/>
      <c r="Y48" s="154"/>
      <c r="Z48" s="144"/>
      <c r="AA48" s="144"/>
      <c r="AB48" s="144"/>
      <c r="AC48" s="144"/>
      <c r="AD48" s="144"/>
      <c r="AE48" s="144"/>
      <c r="AF48" s="144"/>
      <c r="AG48" s="144" t="s">
        <v>285</v>
      </c>
      <c r="AH48" s="144">
        <v>0</v>
      </c>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row>
    <row r="49" spans="1:60" outlineLevel="1" x14ac:dyDescent="0.25">
      <c r="A49" s="173">
        <v>22</v>
      </c>
      <c r="B49" s="174" t="s">
        <v>2429</v>
      </c>
      <c r="C49" s="183" t="s">
        <v>2430</v>
      </c>
      <c r="D49" s="175" t="s">
        <v>489</v>
      </c>
      <c r="E49" s="176">
        <v>2</v>
      </c>
      <c r="F49" s="177">
        <f>H49+J49</f>
        <v>0</v>
      </c>
      <c r="G49" s="177">
        <f>ROUND(E49*F49,2)</f>
        <v>0</v>
      </c>
      <c r="H49" s="178"/>
      <c r="I49" s="177">
        <f>ROUND(E49*H49,2)</f>
        <v>0</v>
      </c>
      <c r="J49" s="178"/>
      <c r="K49" s="179">
        <f>ROUND(E49*J49,2)</f>
        <v>0</v>
      </c>
      <c r="L49" s="154">
        <v>21</v>
      </c>
      <c r="M49" s="154">
        <f>G49*(1+L49/100)</f>
        <v>0</v>
      </c>
      <c r="N49" s="153">
        <v>0</v>
      </c>
      <c r="O49" s="153">
        <f>ROUND(E49*N49,2)</f>
        <v>0</v>
      </c>
      <c r="P49" s="153">
        <v>0</v>
      </c>
      <c r="Q49" s="153">
        <f>ROUND(E49*P49,2)</f>
        <v>0</v>
      </c>
      <c r="R49" s="154"/>
      <c r="S49" s="154" t="s">
        <v>279</v>
      </c>
      <c r="T49" s="154" t="s">
        <v>280</v>
      </c>
      <c r="U49" s="154">
        <v>0</v>
      </c>
      <c r="V49" s="154">
        <f>ROUND(E49*U49,2)</f>
        <v>0</v>
      </c>
      <c r="W49" s="154"/>
      <c r="X49" s="154" t="s">
        <v>608</v>
      </c>
      <c r="Y49" s="154" t="s">
        <v>282</v>
      </c>
      <c r="Z49" s="144"/>
      <c r="AA49" s="144"/>
      <c r="AB49" s="144"/>
      <c r="AC49" s="144"/>
      <c r="AD49" s="144"/>
      <c r="AE49" s="144"/>
      <c r="AF49" s="144"/>
      <c r="AG49" s="144" t="s">
        <v>609</v>
      </c>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row>
    <row r="50" spans="1:60" outlineLevel="1" x14ac:dyDescent="0.25">
      <c r="A50" s="166">
        <v>23</v>
      </c>
      <c r="B50" s="167" t="s">
        <v>2431</v>
      </c>
      <c r="C50" s="181" t="s">
        <v>2432</v>
      </c>
      <c r="D50" s="168" t="s">
        <v>340</v>
      </c>
      <c r="E50" s="169">
        <v>66</v>
      </c>
      <c r="F50" s="170">
        <f>H50+J50</f>
        <v>0</v>
      </c>
      <c r="G50" s="170">
        <f>ROUND(E50*F50,2)</f>
        <v>0</v>
      </c>
      <c r="H50" s="171"/>
      <c r="I50" s="170">
        <f>ROUND(E50*H50,2)</f>
        <v>0</v>
      </c>
      <c r="J50" s="171"/>
      <c r="K50" s="172">
        <f>ROUND(E50*J50,2)</f>
        <v>0</v>
      </c>
      <c r="L50" s="154">
        <v>21</v>
      </c>
      <c r="M50" s="154">
        <f>G50*(1+L50/100)</f>
        <v>0</v>
      </c>
      <c r="N50" s="153">
        <v>0</v>
      </c>
      <c r="O50" s="153">
        <f>ROUND(E50*N50,2)</f>
        <v>0</v>
      </c>
      <c r="P50" s="153">
        <v>0</v>
      </c>
      <c r="Q50" s="153">
        <f>ROUND(E50*P50,2)</f>
        <v>0</v>
      </c>
      <c r="R50" s="154"/>
      <c r="S50" s="154" t="s">
        <v>279</v>
      </c>
      <c r="T50" s="154" t="s">
        <v>280</v>
      </c>
      <c r="U50" s="154">
        <v>0</v>
      </c>
      <c r="V50" s="154">
        <f>ROUND(E50*U50,2)</f>
        <v>0</v>
      </c>
      <c r="W50" s="154"/>
      <c r="X50" s="154" t="s">
        <v>608</v>
      </c>
      <c r="Y50" s="154" t="s">
        <v>282</v>
      </c>
      <c r="Z50" s="144"/>
      <c r="AA50" s="144"/>
      <c r="AB50" s="144"/>
      <c r="AC50" s="144"/>
      <c r="AD50" s="144"/>
      <c r="AE50" s="144"/>
      <c r="AF50" s="144"/>
      <c r="AG50" s="144" t="s">
        <v>609</v>
      </c>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row>
    <row r="51" spans="1:60" outlineLevel="2" x14ac:dyDescent="0.25">
      <c r="A51" s="151"/>
      <c r="B51" s="152"/>
      <c r="C51" s="182" t="s">
        <v>2421</v>
      </c>
      <c r="D51" s="155"/>
      <c r="E51" s="156">
        <v>66</v>
      </c>
      <c r="F51" s="154"/>
      <c r="G51" s="154"/>
      <c r="H51" s="154"/>
      <c r="I51" s="154"/>
      <c r="J51" s="154"/>
      <c r="K51" s="154"/>
      <c r="L51" s="154"/>
      <c r="M51" s="154"/>
      <c r="N51" s="153"/>
      <c r="O51" s="153"/>
      <c r="P51" s="153"/>
      <c r="Q51" s="153"/>
      <c r="R51" s="154"/>
      <c r="S51" s="154"/>
      <c r="T51" s="154"/>
      <c r="U51" s="154"/>
      <c r="V51" s="154"/>
      <c r="W51" s="154"/>
      <c r="X51" s="154"/>
      <c r="Y51" s="154"/>
      <c r="Z51" s="144"/>
      <c r="AA51" s="144"/>
      <c r="AB51" s="144"/>
      <c r="AC51" s="144"/>
      <c r="AD51" s="144"/>
      <c r="AE51" s="144"/>
      <c r="AF51" s="144"/>
      <c r="AG51" s="144" t="s">
        <v>285</v>
      </c>
      <c r="AH51" s="144">
        <v>0</v>
      </c>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row>
    <row r="52" spans="1:60" outlineLevel="1" x14ac:dyDescent="0.25">
      <c r="A52" s="173">
        <v>24</v>
      </c>
      <c r="B52" s="174" t="s">
        <v>2433</v>
      </c>
      <c r="C52" s="183" t="s">
        <v>2434</v>
      </c>
      <c r="D52" s="175" t="s">
        <v>340</v>
      </c>
      <c r="E52" s="176">
        <v>66</v>
      </c>
      <c r="F52" s="177">
        <f>H52+J52</f>
        <v>0</v>
      </c>
      <c r="G52" s="177">
        <f>ROUND(E52*F52,2)</f>
        <v>0</v>
      </c>
      <c r="H52" s="178"/>
      <c r="I52" s="177">
        <f>ROUND(E52*H52,2)</f>
        <v>0</v>
      </c>
      <c r="J52" s="178"/>
      <c r="K52" s="179">
        <f>ROUND(E52*J52,2)</f>
        <v>0</v>
      </c>
      <c r="L52" s="154">
        <v>21</v>
      </c>
      <c r="M52" s="154">
        <f>G52*(1+L52/100)</f>
        <v>0</v>
      </c>
      <c r="N52" s="153">
        <v>0</v>
      </c>
      <c r="O52" s="153">
        <f>ROUND(E52*N52,2)</f>
        <v>0</v>
      </c>
      <c r="P52" s="153">
        <v>0</v>
      </c>
      <c r="Q52" s="153">
        <f>ROUND(E52*P52,2)</f>
        <v>0</v>
      </c>
      <c r="R52" s="154"/>
      <c r="S52" s="154" t="s">
        <v>279</v>
      </c>
      <c r="T52" s="154" t="s">
        <v>280</v>
      </c>
      <c r="U52" s="154">
        <v>0</v>
      </c>
      <c r="V52" s="154">
        <f>ROUND(E52*U52,2)</f>
        <v>0</v>
      </c>
      <c r="W52" s="154"/>
      <c r="X52" s="154" t="s">
        <v>608</v>
      </c>
      <c r="Y52" s="154" t="s">
        <v>282</v>
      </c>
      <c r="Z52" s="144"/>
      <c r="AA52" s="144"/>
      <c r="AB52" s="144"/>
      <c r="AC52" s="144"/>
      <c r="AD52" s="144"/>
      <c r="AE52" s="144"/>
      <c r="AF52" s="144"/>
      <c r="AG52" s="144" t="s">
        <v>609</v>
      </c>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row>
    <row r="53" spans="1:60" outlineLevel="1" x14ac:dyDescent="0.25">
      <c r="A53" s="173">
        <v>25</v>
      </c>
      <c r="B53" s="174" t="s">
        <v>2435</v>
      </c>
      <c r="C53" s="183" t="s">
        <v>2436</v>
      </c>
      <c r="D53" s="175" t="s">
        <v>489</v>
      </c>
      <c r="E53" s="176">
        <v>2</v>
      </c>
      <c r="F53" s="177">
        <f>H53+J53</f>
        <v>0</v>
      </c>
      <c r="G53" s="177">
        <f>ROUND(E53*F53,2)</f>
        <v>0</v>
      </c>
      <c r="H53" s="178"/>
      <c r="I53" s="177">
        <f>ROUND(E53*H53,2)</f>
        <v>0</v>
      </c>
      <c r="J53" s="178"/>
      <c r="K53" s="179">
        <f>ROUND(E53*J53,2)</f>
        <v>0</v>
      </c>
      <c r="L53" s="154">
        <v>21</v>
      </c>
      <c r="M53" s="154">
        <f>G53*(1+L53/100)</f>
        <v>0</v>
      </c>
      <c r="N53" s="153">
        <v>0</v>
      </c>
      <c r="O53" s="153">
        <f>ROUND(E53*N53,2)</f>
        <v>0</v>
      </c>
      <c r="P53" s="153">
        <v>0</v>
      </c>
      <c r="Q53" s="153">
        <f>ROUND(E53*P53,2)</f>
        <v>0</v>
      </c>
      <c r="R53" s="154"/>
      <c r="S53" s="154" t="s">
        <v>279</v>
      </c>
      <c r="T53" s="154" t="s">
        <v>280</v>
      </c>
      <c r="U53" s="154">
        <v>0</v>
      </c>
      <c r="V53" s="154">
        <f>ROUND(E53*U53,2)</f>
        <v>0</v>
      </c>
      <c r="W53" s="154"/>
      <c r="X53" s="154" t="s">
        <v>608</v>
      </c>
      <c r="Y53" s="154" t="s">
        <v>282</v>
      </c>
      <c r="Z53" s="144"/>
      <c r="AA53" s="144"/>
      <c r="AB53" s="144"/>
      <c r="AC53" s="144"/>
      <c r="AD53" s="144"/>
      <c r="AE53" s="144"/>
      <c r="AF53" s="144"/>
      <c r="AG53" s="144" t="s">
        <v>609</v>
      </c>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row>
    <row r="54" spans="1:60" outlineLevel="1" x14ac:dyDescent="0.25">
      <c r="A54" s="166">
        <v>26</v>
      </c>
      <c r="B54" s="167" t="s">
        <v>2437</v>
      </c>
      <c r="C54" s="181" t="s">
        <v>2438</v>
      </c>
      <c r="D54" s="168" t="s">
        <v>340</v>
      </c>
      <c r="E54" s="169">
        <v>12</v>
      </c>
      <c r="F54" s="170">
        <f>H54+J54</f>
        <v>0</v>
      </c>
      <c r="G54" s="170">
        <f>ROUND(E54*F54,2)</f>
        <v>0</v>
      </c>
      <c r="H54" s="171"/>
      <c r="I54" s="170">
        <f>ROUND(E54*H54,2)</f>
        <v>0</v>
      </c>
      <c r="J54" s="171"/>
      <c r="K54" s="172">
        <f>ROUND(E54*J54,2)</f>
        <v>0</v>
      </c>
      <c r="L54" s="154">
        <v>21</v>
      </c>
      <c r="M54" s="154">
        <f>G54*(1+L54/100)</f>
        <v>0</v>
      </c>
      <c r="N54" s="153">
        <v>0</v>
      </c>
      <c r="O54" s="153">
        <f>ROUND(E54*N54,2)</f>
        <v>0</v>
      </c>
      <c r="P54" s="153">
        <v>0</v>
      </c>
      <c r="Q54" s="153">
        <f>ROUND(E54*P54,2)</f>
        <v>0</v>
      </c>
      <c r="R54" s="154"/>
      <c r="S54" s="154" t="s">
        <v>279</v>
      </c>
      <c r="T54" s="154" t="s">
        <v>280</v>
      </c>
      <c r="U54" s="154">
        <v>0</v>
      </c>
      <c r="V54" s="154">
        <f>ROUND(E54*U54,2)</f>
        <v>0</v>
      </c>
      <c r="W54" s="154"/>
      <c r="X54" s="154" t="s">
        <v>608</v>
      </c>
      <c r="Y54" s="154" t="s">
        <v>282</v>
      </c>
      <c r="Z54" s="144"/>
      <c r="AA54" s="144"/>
      <c r="AB54" s="144"/>
      <c r="AC54" s="144"/>
      <c r="AD54" s="144"/>
      <c r="AE54" s="144"/>
      <c r="AF54" s="144"/>
      <c r="AG54" s="144" t="s">
        <v>609</v>
      </c>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row>
    <row r="55" spans="1:60" outlineLevel="2" x14ac:dyDescent="0.25">
      <c r="A55" s="151"/>
      <c r="B55" s="152"/>
      <c r="C55" s="182" t="s">
        <v>2439</v>
      </c>
      <c r="D55" s="155"/>
      <c r="E55" s="156">
        <v>12</v>
      </c>
      <c r="F55" s="154"/>
      <c r="G55" s="154"/>
      <c r="H55" s="154"/>
      <c r="I55" s="154"/>
      <c r="J55" s="154"/>
      <c r="K55" s="154"/>
      <c r="L55" s="154"/>
      <c r="M55" s="154"/>
      <c r="N55" s="153"/>
      <c r="O55" s="153"/>
      <c r="P55" s="153"/>
      <c r="Q55" s="153"/>
      <c r="R55" s="154"/>
      <c r="S55" s="154"/>
      <c r="T55" s="154"/>
      <c r="U55" s="154"/>
      <c r="V55" s="154"/>
      <c r="W55" s="154"/>
      <c r="X55" s="154"/>
      <c r="Y55" s="154"/>
      <c r="Z55" s="144"/>
      <c r="AA55" s="144"/>
      <c r="AB55" s="144"/>
      <c r="AC55" s="144"/>
      <c r="AD55" s="144"/>
      <c r="AE55" s="144"/>
      <c r="AF55" s="144"/>
      <c r="AG55" s="144" t="s">
        <v>285</v>
      </c>
      <c r="AH55" s="144">
        <v>0</v>
      </c>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row>
    <row r="56" spans="1:60" outlineLevel="1" x14ac:dyDescent="0.25">
      <c r="A56" s="173">
        <v>27</v>
      </c>
      <c r="B56" s="174" t="s">
        <v>2440</v>
      </c>
      <c r="C56" s="183" t="s">
        <v>2441</v>
      </c>
      <c r="D56" s="175" t="s">
        <v>489</v>
      </c>
      <c r="E56" s="176">
        <v>1</v>
      </c>
      <c r="F56" s="177">
        <f>H56+J56</f>
        <v>0</v>
      </c>
      <c r="G56" s="177">
        <f>ROUND(E56*F56,2)</f>
        <v>0</v>
      </c>
      <c r="H56" s="178"/>
      <c r="I56" s="177">
        <f>ROUND(E56*H56,2)</f>
        <v>0</v>
      </c>
      <c r="J56" s="178"/>
      <c r="K56" s="179">
        <f>ROUND(E56*J56,2)</f>
        <v>0</v>
      </c>
      <c r="L56" s="154">
        <v>21</v>
      </c>
      <c r="M56" s="154">
        <f>G56*(1+L56/100)</f>
        <v>0</v>
      </c>
      <c r="N56" s="153">
        <v>0</v>
      </c>
      <c r="O56" s="153">
        <f>ROUND(E56*N56,2)</f>
        <v>0</v>
      </c>
      <c r="P56" s="153">
        <v>0</v>
      </c>
      <c r="Q56" s="153">
        <f>ROUND(E56*P56,2)</f>
        <v>0</v>
      </c>
      <c r="R56" s="154"/>
      <c r="S56" s="154" t="s">
        <v>279</v>
      </c>
      <c r="T56" s="154" t="s">
        <v>280</v>
      </c>
      <c r="U56" s="154">
        <v>0</v>
      </c>
      <c r="V56" s="154">
        <f>ROUND(E56*U56,2)</f>
        <v>0</v>
      </c>
      <c r="W56" s="154"/>
      <c r="X56" s="154" t="s">
        <v>281</v>
      </c>
      <c r="Y56" s="154" t="s">
        <v>282</v>
      </c>
      <c r="Z56" s="144"/>
      <c r="AA56" s="144"/>
      <c r="AB56" s="144"/>
      <c r="AC56" s="144"/>
      <c r="AD56" s="144"/>
      <c r="AE56" s="144"/>
      <c r="AF56" s="144"/>
      <c r="AG56" s="144" t="s">
        <v>1509</v>
      </c>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row>
    <row r="57" spans="1:60" outlineLevel="1" x14ac:dyDescent="0.25">
      <c r="A57" s="166">
        <v>28</v>
      </c>
      <c r="B57" s="167" t="s">
        <v>2442</v>
      </c>
      <c r="C57" s="181" t="s">
        <v>2443</v>
      </c>
      <c r="D57" s="168" t="s">
        <v>489</v>
      </c>
      <c r="E57" s="169">
        <v>1</v>
      </c>
      <c r="F57" s="170">
        <f>H57+J57</f>
        <v>0</v>
      </c>
      <c r="G57" s="170">
        <f>ROUND(E57*F57,2)</f>
        <v>0</v>
      </c>
      <c r="H57" s="171"/>
      <c r="I57" s="170">
        <f>ROUND(E57*H57,2)</f>
        <v>0</v>
      </c>
      <c r="J57" s="171"/>
      <c r="K57" s="172">
        <f>ROUND(E57*J57,2)</f>
        <v>0</v>
      </c>
      <c r="L57" s="154">
        <v>21</v>
      </c>
      <c r="M57" s="154">
        <f>G57*(1+L57/100)</f>
        <v>0</v>
      </c>
      <c r="N57" s="153">
        <v>0</v>
      </c>
      <c r="O57" s="153">
        <f>ROUND(E57*N57,2)</f>
        <v>0</v>
      </c>
      <c r="P57" s="153">
        <v>0</v>
      </c>
      <c r="Q57" s="153">
        <f>ROUND(E57*P57,2)</f>
        <v>0</v>
      </c>
      <c r="R57" s="154"/>
      <c r="S57" s="154" t="s">
        <v>279</v>
      </c>
      <c r="T57" s="154" t="s">
        <v>280</v>
      </c>
      <c r="U57" s="154">
        <v>0</v>
      </c>
      <c r="V57" s="154">
        <f>ROUND(E57*U57,2)</f>
        <v>0</v>
      </c>
      <c r="W57" s="154"/>
      <c r="X57" s="154" t="s">
        <v>281</v>
      </c>
      <c r="Y57" s="154" t="s">
        <v>282</v>
      </c>
      <c r="Z57" s="144"/>
      <c r="AA57" s="144"/>
      <c r="AB57" s="144"/>
      <c r="AC57" s="144"/>
      <c r="AD57" s="144"/>
      <c r="AE57" s="144"/>
      <c r="AF57" s="144"/>
      <c r="AG57" s="144" t="s">
        <v>1509</v>
      </c>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row>
    <row r="58" spans="1:60" x14ac:dyDescent="0.25">
      <c r="A58" s="3"/>
      <c r="B58" s="4"/>
      <c r="C58" s="184"/>
      <c r="D58" s="6"/>
      <c r="E58" s="3"/>
      <c r="F58" s="3"/>
      <c r="G58" s="3"/>
      <c r="H58" s="3"/>
      <c r="I58" s="3"/>
      <c r="J58" s="3"/>
      <c r="K58" s="3"/>
      <c r="L58" s="3"/>
      <c r="M58" s="3"/>
      <c r="N58" s="3"/>
      <c r="O58" s="3"/>
      <c r="P58" s="3"/>
      <c r="Q58" s="3"/>
      <c r="R58" s="3"/>
      <c r="S58" s="3"/>
      <c r="T58" s="3"/>
      <c r="U58" s="3"/>
      <c r="V58" s="3"/>
      <c r="W58" s="3"/>
      <c r="X58" s="3"/>
      <c r="Y58" s="3"/>
      <c r="AE58">
        <v>12</v>
      </c>
      <c r="AF58">
        <v>21</v>
      </c>
      <c r="AG58" t="s">
        <v>261</v>
      </c>
    </row>
    <row r="59" spans="1:60" ht="13" x14ac:dyDescent="0.25">
      <c r="A59" s="147"/>
      <c r="B59" s="148" t="s">
        <v>30</v>
      </c>
      <c r="C59" s="185"/>
      <c r="D59" s="149"/>
      <c r="E59" s="150"/>
      <c r="F59" s="150"/>
      <c r="G59" s="165">
        <f>G8+G31+G34+G39+G41</f>
        <v>0</v>
      </c>
      <c r="H59" s="3"/>
      <c r="I59" s="3"/>
      <c r="J59" s="3"/>
      <c r="K59" s="3"/>
      <c r="L59" s="3"/>
      <c r="M59" s="3"/>
      <c r="N59" s="3"/>
      <c r="O59" s="3"/>
      <c r="P59" s="3"/>
      <c r="Q59" s="3"/>
      <c r="R59" s="3"/>
      <c r="S59" s="3"/>
      <c r="T59" s="3"/>
      <c r="U59" s="3"/>
      <c r="V59" s="3"/>
      <c r="W59" s="3"/>
      <c r="X59" s="3"/>
      <c r="Y59" s="3"/>
      <c r="AE59">
        <f>SUMIF(L7:L57,AE58,G7:G57)</f>
        <v>0</v>
      </c>
      <c r="AF59">
        <f>SUMIF(L7:L57,AF58,G7:G57)</f>
        <v>0</v>
      </c>
      <c r="AG59" t="s">
        <v>1024</v>
      </c>
    </row>
    <row r="60" spans="1:60" x14ac:dyDescent="0.25">
      <c r="A60" s="3"/>
      <c r="B60" s="4"/>
      <c r="C60" s="184"/>
      <c r="D60" s="6"/>
      <c r="E60" s="3"/>
      <c r="F60" s="3"/>
      <c r="G60" s="3"/>
      <c r="H60" s="3"/>
      <c r="I60" s="3"/>
      <c r="J60" s="3"/>
      <c r="K60" s="3"/>
      <c r="L60" s="3"/>
      <c r="M60" s="3"/>
      <c r="N60" s="3"/>
      <c r="O60" s="3"/>
      <c r="P60" s="3"/>
      <c r="Q60" s="3"/>
      <c r="R60" s="3"/>
      <c r="S60" s="3"/>
      <c r="T60" s="3"/>
      <c r="U60" s="3"/>
      <c r="V60" s="3"/>
      <c r="W60" s="3"/>
      <c r="X60" s="3"/>
      <c r="Y60" s="3"/>
    </row>
    <row r="61" spans="1:60" x14ac:dyDescent="0.25">
      <c r="A61" s="3"/>
      <c r="B61" s="4"/>
      <c r="C61" s="184"/>
      <c r="D61" s="6"/>
      <c r="E61" s="3"/>
      <c r="F61" s="3"/>
      <c r="G61" s="3"/>
      <c r="H61" s="3"/>
      <c r="I61" s="3"/>
      <c r="J61" s="3"/>
      <c r="K61" s="3"/>
      <c r="L61" s="3"/>
      <c r="M61" s="3"/>
      <c r="N61" s="3"/>
      <c r="O61" s="3"/>
      <c r="P61" s="3"/>
      <c r="Q61" s="3"/>
      <c r="R61" s="3"/>
      <c r="S61" s="3"/>
      <c r="T61" s="3"/>
      <c r="U61" s="3"/>
      <c r="V61" s="3"/>
      <c r="W61" s="3"/>
      <c r="X61" s="3"/>
      <c r="Y61" s="3"/>
    </row>
    <row r="62" spans="1:60" x14ac:dyDescent="0.25">
      <c r="A62" s="262" t="s">
        <v>1025</v>
      </c>
      <c r="B62" s="262"/>
      <c r="C62" s="263"/>
      <c r="D62" s="6"/>
      <c r="E62" s="3"/>
      <c r="F62" s="3"/>
      <c r="G62" s="3"/>
      <c r="H62" s="3"/>
      <c r="I62" s="3"/>
      <c r="J62" s="3"/>
      <c r="K62" s="3"/>
      <c r="L62" s="3"/>
      <c r="M62" s="3"/>
      <c r="N62" s="3"/>
      <c r="O62" s="3"/>
      <c r="P62" s="3"/>
      <c r="Q62" s="3"/>
      <c r="R62" s="3"/>
      <c r="S62" s="3"/>
      <c r="T62" s="3"/>
      <c r="U62" s="3"/>
      <c r="V62" s="3"/>
      <c r="W62" s="3"/>
      <c r="X62" s="3"/>
      <c r="Y62" s="3"/>
    </row>
    <row r="63" spans="1:60" x14ac:dyDescent="0.25">
      <c r="A63" s="243"/>
      <c r="B63" s="244"/>
      <c r="C63" s="245"/>
      <c r="D63" s="244"/>
      <c r="E63" s="244"/>
      <c r="F63" s="244"/>
      <c r="G63" s="246"/>
      <c r="H63" s="3"/>
      <c r="I63" s="3"/>
      <c r="J63" s="3"/>
      <c r="K63" s="3"/>
      <c r="L63" s="3"/>
      <c r="M63" s="3"/>
      <c r="N63" s="3"/>
      <c r="O63" s="3"/>
      <c r="P63" s="3"/>
      <c r="Q63" s="3"/>
      <c r="R63" s="3"/>
      <c r="S63" s="3"/>
      <c r="T63" s="3"/>
      <c r="U63" s="3"/>
      <c r="V63" s="3"/>
      <c r="W63" s="3"/>
      <c r="X63" s="3"/>
      <c r="Y63" s="3"/>
      <c r="AG63" t="s">
        <v>1026</v>
      </c>
    </row>
    <row r="64" spans="1:60" x14ac:dyDescent="0.25">
      <c r="A64" s="247"/>
      <c r="B64" s="248"/>
      <c r="C64" s="249"/>
      <c r="D64" s="248"/>
      <c r="E64" s="248"/>
      <c r="F64" s="248"/>
      <c r="G64" s="250"/>
      <c r="H64" s="3"/>
      <c r="I64" s="3"/>
      <c r="J64" s="3"/>
      <c r="K64" s="3"/>
      <c r="L64" s="3"/>
      <c r="M64" s="3"/>
      <c r="N64" s="3"/>
      <c r="O64" s="3"/>
      <c r="P64" s="3"/>
      <c r="Q64" s="3"/>
      <c r="R64" s="3"/>
      <c r="S64" s="3"/>
      <c r="T64" s="3"/>
      <c r="U64" s="3"/>
      <c r="V64" s="3"/>
      <c r="W64" s="3"/>
      <c r="X64" s="3"/>
      <c r="Y64" s="3"/>
    </row>
    <row r="65" spans="1:33" x14ac:dyDescent="0.25">
      <c r="A65" s="247"/>
      <c r="B65" s="248"/>
      <c r="C65" s="249"/>
      <c r="D65" s="248"/>
      <c r="E65" s="248"/>
      <c r="F65" s="248"/>
      <c r="G65" s="250"/>
      <c r="H65" s="3"/>
      <c r="I65" s="3"/>
      <c r="J65" s="3"/>
      <c r="K65" s="3"/>
      <c r="L65" s="3"/>
      <c r="M65" s="3"/>
      <c r="N65" s="3"/>
      <c r="O65" s="3"/>
      <c r="P65" s="3"/>
      <c r="Q65" s="3"/>
      <c r="R65" s="3"/>
      <c r="S65" s="3"/>
      <c r="T65" s="3"/>
      <c r="U65" s="3"/>
      <c r="V65" s="3"/>
      <c r="W65" s="3"/>
      <c r="X65" s="3"/>
      <c r="Y65" s="3"/>
    </row>
    <row r="66" spans="1:33" x14ac:dyDescent="0.25">
      <c r="A66" s="247"/>
      <c r="B66" s="248"/>
      <c r="C66" s="249"/>
      <c r="D66" s="248"/>
      <c r="E66" s="248"/>
      <c r="F66" s="248"/>
      <c r="G66" s="250"/>
      <c r="H66" s="3"/>
      <c r="I66" s="3"/>
      <c r="J66" s="3"/>
      <c r="K66" s="3"/>
      <c r="L66" s="3"/>
      <c r="M66" s="3"/>
      <c r="N66" s="3"/>
      <c r="O66" s="3"/>
      <c r="P66" s="3"/>
      <c r="Q66" s="3"/>
      <c r="R66" s="3"/>
      <c r="S66" s="3"/>
      <c r="T66" s="3"/>
      <c r="U66" s="3"/>
      <c r="V66" s="3"/>
      <c r="W66" s="3"/>
      <c r="X66" s="3"/>
      <c r="Y66" s="3"/>
    </row>
    <row r="67" spans="1:33" x14ac:dyDescent="0.25">
      <c r="A67" s="251"/>
      <c r="B67" s="252"/>
      <c r="C67" s="253"/>
      <c r="D67" s="252"/>
      <c r="E67" s="252"/>
      <c r="F67" s="252"/>
      <c r="G67" s="254"/>
      <c r="H67" s="3"/>
      <c r="I67" s="3"/>
      <c r="J67" s="3"/>
      <c r="K67" s="3"/>
      <c r="L67" s="3"/>
      <c r="M67" s="3"/>
      <c r="N67" s="3"/>
      <c r="O67" s="3"/>
      <c r="P67" s="3"/>
      <c r="Q67" s="3"/>
      <c r="R67" s="3"/>
      <c r="S67" s="3"/>
      <c r="T67" s="3"/>
      <c r="U67" s="3"/>
      <c r="V67" s="3"/>
      <c r="W67" s="3"/>
      <c r="X67" s="3"/>
      <c r="Y67" s="3"/>
    </row>
    <row r="68" spans="1:33" x14ac:dyDescent="0.25">
      <c r="A68" s="3"/>
      <c r="B68" s="4"/>
      <c r="C68" s="184"/>
      <c r="D68" s="6"/>
      <c r="E68" s="3"/>
      <c r="F68" s="3"/>
      <c r="G68" s="3"/>
      <c r="H68" s="3"/>
      <c r="I68" s="3"/>
      <c r="J68" s="3"/>
      <c r="K68" s="3"/>
      <c r="L68" s="3"/>
      <c r="M68" s="3"/>
      <c r="N68" s="3"/>
      <c r="O68" s="3"/>
      <c r="P68" s="3"/>
      <c r="Q68" s="3"/>
      <c r="R68" s="3"/>
      <c r="S68" s="3"/>
      <c r="T68" s="3"/>
      <c r="U68" s="3"/>
      <c r="V68" s="3"/>
      <c r="W68" s="3"/>
      <c r="X68" s="3"/>
      <c r="Y68" s="3"/>
    </row>
    <row r="69" spans="1:33" x14ac:dyDescent="0.25">
      <c r="C69" s="186"/>
      <c r="D69" s="10"/>
      <c r="AG69" t="s">
        <v>1027</v>
      </c>
    </row>
    <row r="70" spans="1:33" x14ac:dyDescent="0.25">
      <c r="D70" s="10"/>
    </row>
    <row r="71" spans="1:33" x14ac:dyDescent="0.25">
      <c r="D71" s="10"/>
    </row>
    <row r="72" spans="1:33" x14ac:dyDescent="0.25">
      <c r="D72" s="10"/>
    </row>
    <row r="73" spans="1:33" x14ac:dyDescent="0.25">
      <c r="D73" s="10"/>
    </row>
    <row r="74" spans="1:33" x14ac:dyDescent="0.25">
      <c r="D74" s="10"/>
    </row>
    <row r="75" spans="1:33" x14ac:dyDescent="0.25">
      <c r="D75" s="10"/>
    </row>
    <row r="76" spans="1:33" x14ac:dyDescent="0.25">
      <c r="D76" s="10"/>
    </row>
    <row r="77" spans="1:33" x14ac:dyDescent="0.25">
      <c r="D77" s="10"/>
    </row>
    <row r="78" spans="1:33" x14ac:dyDescent="0.25">
      <c r="D78" s="10"/>
    </row>
    <row r="79" spans="1:33" x14ac:dyDescent="0.25">
      <c r="D79" s="10"/>
    </row>
    <row r="80" spans="1:33"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mergeCells count="6">
    <mergeCell ref="A63:G67"/>
    <mergeCell ref="A1:G1"/>
    <mergeCell ref="C2:G2"/>
    <mergeCell ref="C3:G3"/>
    <mergeCell ref="C4:G4"/>
    <mergeCell ref="A62:C62"/>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98069-8FF5-42F4-9F19-87CDF50DDE25}">
  <sheetPr>
    <outlinePr summaryBelow="0"/>
  </sheetPr>
  <dimension ref="A1:BH5000"/>
  <sheetViews>
    <sheetView tabSelected="1" workbookViewId="0">
      <pane ySplit="7" topLeftCell="A8" activePane="bottomLeft" state="frozen"/>
      <selection pane="bottomLeft" sqref="A1:G1"/>
    </sheetView>
  </sheetViews>
  <sheetFormatPr defaultRowHeight="12.5" outlineLevelRow="3" x14ac:dyDescent="0.25"/>
  <cols>
    <col min="1" max="1" width="3.36328125" customWidth="1"/>
    <col min="2" max="2" width="12.453125" style="117" customWidth="1"/>
    <col min="3" max="3" width="38.1796875" style="117" customWidth="1"/>
    <col min="4" max="4" width="4.81640625" customWidth="1"/>
    <col min="5" max="5" width="10.453125" customWidth="1"/>
    <col min="6" max="6" width="9.81640625" customWidth="1"/>
    <col min="7" max="7" width="12.6328125" customWidth="1"/>
    <col min="12" max="25" width="0" hidden="1" customWidth="1"/>
    <col min="29" max="29" width="0" hidden="1" customWidth="1"/>
    <col min="31" max="41" width="0" hidden="1" customWidth="1"/>
  </cols>
  <sheetData>
    <row r="1" spans="1:60" ht="15.75" customHeight="1" x14ac:dyDescent="0.35">
      <c r="A1" s="255" t="s">
        <v>6</v>
      </c>
      <c r="B1" s="255"/>
      <c r="C1" s="255"/>
      <c r="D1" s="255"/>
      <c r="E1" s="255"/>
      <c r="F1" s="255"/>
      <c r="G1" s="255"/>
      <c r="AG1" t="s">
        <v>249</v>
      </c>
    </row>
    <row r="2" spans="1:60" ht="25" customHeight="1" x14ac:dyDescent="0.25">
      <c r="A2" s="136" t="s">
        <v>7</v>
      </c>
      <c r="B2" s="47" t="s">
        <v>43</v>
      </c>
      <c r="C2" s="256" t="s">
        <v>44</v>
      </c>
      <c r="D2" s="257"/>
      <c r="E2" s="257"/>
      <c r="F2" s="257"/>
      <c r="G2" s="258"/>
      <c r="AG2" t="s">
        <v>250</v>
      </c>
    </row>
    <row r="3" spans="1:60" ht="25" customHeight="1" x14ac:dyDescent="0.25">
      <c r="A3" s="136" t="s">
        <v>8</v>
      </c>
      <c r="B3" s="47" t="s">
        <v>54</v>
      </c>
      <c r="C3" s="256" t="s">
        <v>55</v>
      </c>
      <c r="D3" s="257"/>
      <c r="E3" s="257"/>
      <c r="F3" s="257"/>
      <c r="G3" s="258"/>
      <c r="AC3" s="117" t="s">
        <v>250</v>
      </c>
      <c r="AG3" t="s">
        <v>251</v>
      </c>
    </row>
    <row r="4" spans="1:60" ht="25" customHeight="1" x14ac:dyDescent="0.25">
      <c r="A4" s="137" t="s">
        <v>9</v>
      </c>
      <c r="B4" s="138" t="s">
        <v>82</v>
      </c>
      <c r="C4" s="259" t="s">
        <v>83</v>
      </c>
      <c r="D4" s="260"/>
      <c r="E4" s="260"/>
      <c r="F4" s="260"/>
      <c r="G4" s="261"/>
      <c r="AG4" t="s">
        <v>252</v>
      </c>
    </row>
    <row r="5" spans="1:60" x14ac:dyDescent="0.25">
      <c r="D5" s="10"/>
    </row>
    <row r="6" spans="1:60" ht="37.5" x14ac:dyDescent="0.25">
      <c r="A6" s="140" t="s">
        <v>253</v>
      </c>
      <c r="B6" s="142" t="s">
        <v>254</v>
      </c>
      <c r="C6" s="142" t="s">
        <v>255</v>
      </c>
      <c r="D6" s="141" t="s">
        <v>256</v>
      </c>
      <c r="E6" s="140" t="s">
        <v>257</v>
      </c>
      <c r="F6" s="139" t="s">
        <v>258</v>
      </c>
      <c r="G6" s="140" t="s">
        <v>30</v>
      </c>
      <c r="H6" s="143" t="s">
        <v>31</v>
      </c>
      <c r="I6" s="143" t="s">
        <v>259</v>
      </c>
      <c r="J6" s="143" t="s">
        <v>32</v>
      </c>
      <c r="K6" s="143" t="s">
        <v>260</v>
      </c>
      <c r="L6" s="143" t="s">
        <v>261</v>
      </c>
      <c r="M6" s="143" t="s">
        <v>262</v>
      </c>
      <c r="N6" s="143" t="s">
        <v>263</v>
      </c>
      <c r="O6" s="143" t="s">
        <v>264</v>
      </c>
      <c r="P6" s="143" t="s">
        <v>265</v>
      </c>
      <c r="Q6" s="143" t="s">
        <v>266</v>
      </c>
      <c r="R6" s="143" t="s">
        <v>267</v>
      </c>
      <c r="S6" s="143" t="s">
        <v>268</v>
      </c>
      <c r="T6" s="143" t="s">
        <v>269</v>
      </c>
      <c r="U6" s="143" t="s">
        <v>270</v>
      </c>
      <c r="V6" s="143" t="s">
        <v>271</v>
      </c>
      <c r="W6" s="143" t="s">
        <v>272</v>
      </c>
      <c r="X6" s="143" t="s">
        <v>273</v>
      </c>
      <c r="Y6" s="143" t="s">
        <v>274</v>
      </c>
    </row>
    <row r="7" spans="1:60" hidden="1" x14ac:dyDescent="0.25">
      <c r="A7" s="3"/>
      <c r="B7" s="4"/>
      <c r="C7" s="4"/>
      <c r="D7" s="6"/>
      <c r="E7" s="145"/>
      <c r="F7" s="146"/>
      <c r="G7" s="146"/>
      <c r="H7" s="146"/>
      <c r="I7" s="146"/>
      <c r="J7" s="146"/>
      <c r="K7" s="146"/>
      <c r="L7" s="146"/>
      <c r="M7" s="146"/>
      <c r="N7" s="145"/>
      <c r="O7" s="145"/>
      <c r="P7" s="145"/>
      <c r="Q7" s="145"/>
      <c r="R7" s="146"/>
      <c r="S7" s="146"/>
      <c r="T7" s="146"/>
      <c r="U7" s="146"/>
      <c r="V7" s="146"/>
      <c r="W7" s="146"/>
      <c r="X7" s="146"/>
      <c r="Y7" s="146"/>
    </row>
    <row r="8" spans="1:60" ht="13" x14ac:dyDescent="0.25">
      <c r="A8" s="159" t="s">
        <v>200</v>
      </c>
      <c r="B8" s="160" t="s">
        <v>200</v>
      </c>
      <c r="C8" s="180" t="s">
        <v>201</v>
      </c>
      <c r="D8" s="161"/>
      <c r="E8" s="162"/>
      <c r="F8" s="163"/>
      <c r="G8" s="163">
        <f>SUMIF(AG9:AG29,"&lt;&gt;NOR",G9:G29)</f>
        <v>0</v>
      </c>
      <c r="H8" s="163"/>
      <c r="I8" s="163">
        <f>SUM(I9:I29)</f>
        <v>0</v>
      </c>
      <c r="J8" s="163"/>
      <c r="K8" s="164">
        <f>SUM(K9:K29)</f>
        <v>0</v>
      </c>
      <c r="L8" s="158"/>
      <c r="M8" s="158">
        <f>SUM(M9:M29)</f>
        <v>0</v>
      </c>
      <c r="N8" s="157"/>
      <c r="O8" s="157">
        <f>SUM(O9:O29)</f>
        <v>0</v>
      </c>
      <c r="P8" s="157"/>
      <c r="Q8" s="157">
        <f>SUM(Q9:Q29)</f>
        <v>0</v>
      </c>
      <c r="R8" s="158"/>
      <c r="S8" s="158"/>
      <c r="T8" s="158"/>
      <c r="U8" s="158"/>
      <c r="V8" s="158">
        <f>SUM(V9:V29)</f>
        <v>0</v>
      </c>
      <c r="W8" s="158"/>
      <c r="X8" s="158"/>
      <c r="Y8" s="158"/>
      <c r="AG8" t="s">
        <v>275</v>
      </c>
    </row>
    <row r="9" spans="1:60" outlineLevel="1" x14ac:dyDescent="0.25">
      <c r="A9" s="166">
        <v>1</v>
      </c>
      <c r="B9" s="167" t="s">
        <v>2444</v>
      </c>
      <c r="C9" s="181" t="s">
        <v>2445</v>
      </c>
      <c r="D9" s="168" t="s">
        <v>832</v>
      </c>
      <c r="E9" s="169">
        <v>1</v>
      </c>
      <c r="F9" s="170">
        <f>H9+J9</f>
        <v>0</v>
      </c>
      <c r="G9" s="170">
        <f>ROUND(E9*F9,2)</f>
        <v>0</v>
      </c>
      <c r="H9" s="171"/>
      <c r="I9" s="170">
        <f>ROUND(E9*H9,2)</f>
        <v>0</v>
      </c>
      <c r="J9" s="171"/>
      <c r="K9" s="172">
        <f>ROUND(E9*J9,2)</f>
        <v>0</v>
      </c>
      <c r="L9" s="154">
        <v>21</v>
      </c>
      <c r="M9" s="154">
        <f>G9*(1+L9/100)</f>
        <v>0</v>
      </c>
      <c r="N9" s="153">
        <v>0</v>
      </c>
      <c r="O9" s="153">
        <f>ROUND(E9*N9,2)</f>
        <v>0</v>
      </c>
      <c r="P9" s="153">
        <v>0</v>
      </c>
      <c r="Q9" s="153">
        <f>ROUND(E9*P9,2)</f>
        <v>0</v>
      </c>
      <c r="R9" s="154"/>
      <c r="S9" s="154" t="s">
        <v>279</v>
      </c>
      <c r="T9" s="154" t="s">
        <v>280</v>
      </c>
      <c r="U9" s="154">
        <v>0</v>
      </c>
      <c r="V9" s="154">
        <f>ROUND(E9*U9,2)</f>
        <v>0</v>
      </c>
      <c r="W9" s="154"/>
      <c r="X9" s="154" t="s">
        <v>281</v>
      </c>
      <c r="Y9" s="154" t="s">
        <v>282</v>
      </c>
      <c r="Z9" s="144"/>
      <c r="AA9" s="144"/>
      <c r="AB9" s="144"/>
      <c r="AC9" s="144"/>
      <c r="AD9" s="144"/>
      <c r="AE9" s="144"/>
      <c r="AF9" s="144"/>
      <c r="AG9" s="144" t="s">
        <v>283</v>
      </c>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row>
    <row r="10" spans="1:60" outlineLevel="2" x14ac:dyDescent="0.25">
      <c r="A10" s="151"/>
      <c r="B10" s="152"/>
      <c r="C10" s="266" t="s">
        <v>2446</v>
      </c>
      <c r="D10" s="267"/>
      <c r="E10" s="267"/>
      <c r="F10" s="267"/>
      <c r="G10" s="267"/>
      <c r="H10" s="154"/>
      <c r="I10" s="154"/>
      <c r="J10" s="154"/>
      <c r="K10" s="154"/>
      <c r="L10" s="154"/>
      <c r="M10" s="154"/>
      <c r="N10" s="153"/>
      <c r="O10" s="153"/>
      <c r="P10" s="153"/>
      <c r="Q10" s="153"/>
      <c r="R10" s="154"/>
      <c r="S10" s="154"/>
      <c r="T10" s="154"/>
      <c r="U10" s="154"/>
      <c r="V10" s="154"/>
      <c r="W10" s="154"/>
      <c r="X10" s="154"/>
      <c r="Y10" s="154"/>
      <c r="Z10" s="144"/>
      <c r="AA10" s="144"/>
      <c r="AB10" s="144"/>
      <c r="AC10" s="144"/>
      <c r="AD10" s="144"/>
      <c r="AE10" s="144"/>
      <c r="AF10" s="144"/>
      <c r="AG10" s="144" t="s">
        <v>1260</v>
      </c>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row>
    <row r="11" spans="1:60" outlineLevel="3" x14ac:dyDescent="0.25">
      <c r="A11" s="151"/>
      <c r="B11" s="152"/>
      <c r="C11" s="264" t="s">
        <v>2447</v>
      </c>
      <c r="D11" s="265"/>
      <c r="E11" s="265"/>
      <c r="F11" s="265"/>
      <c r="G11" s="265"/>
      <c r="H11" s="154"/>
      <c r="I11" s="154"/>
      <c r="J11" s="154"/>
      <c r="K11" s="154"/>
      <c r="L11" s="154"/>
      <c r="M11" s="154"/>
      <c r="N11" s="153"/>
      <c r="O11" s="153"/>
      <c r="P11" s="153"/>
      <c r="Q11" s="153"/>
      <c r="R11" s="154"/>
      <c r="S11" s="154"/>
      <c r="T11" s="154"/>
      <c r="U11" s="154"/>
      <c r="V11" s="154"/>
      <c r="W11" s="154"/>
      <c r="X11" s="154"/>
      <c r="Y11" s="154"/>
      <c r="Z11" s="144"/>
      <c r="AA11" s="144"/>
      <c r="AB11" s="144"/>
      <c r="AC11" s="144"/>
      <c r="AD11" s="144"/>
      <c r="AE11" s="144"/>
      <c r="AF11" s="144"/>
      <c r="AG11" s="144" t="s">
        <v>1260</v>
      </c>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row>
    <row r="12" spans="1:60" outlineLevel="1" x14ac:dyDescent="0.25">
      <c r="A12" s="166">
        <v>2</v>
      </c>
      <c r="B12" s="167" t="s">
        <v>2448</v>
      </c>
      <c r="C12" s="181" t="s">
        <v>2449</v>
      </c>
      <c r="D12" s="168" t="s">
        <v>832</v>
      </c>
      <c r="E12" s="169">
        <v>1</v>
      </c>
      <c r="F12" s="170">
        <f>H12+J12</f>
        <v>0</v>
      </c>
      <c r="G12" s="170">
        <f>ROUND(E12*F12,2)</f>
        <v>0</v>
      </c>
      <c r="H12" s="171"/>
      <c r="I12" s="170">
        <f>ROUND(E12*H12,2)</f>
        <v>0</v>
      </c>
      <c r="J12" s="171"/>
      <c r="K12" s="172">
        <f>ROUND(E12*J12,2)</f>
        <v>0</v>
      </c>
      <c r="L12" s="154">
        <v>21</v>
      </c>
      <c r="M12" s="154">
        <f>G12*(1+L12/100)</f>
        <v>0</v>
      </c>
      <c r="N12" s="153">
        <v>0</v>
      </c>
      <c r="O12" s="153">
        <f>ROUND(E12*N12,2)</f>
        <v>0</v>
      </c>
      <c r="P12" s="153">
        <v>0</v>
      </c>
      <c r="Q12" s="153">
        <f>ROUND(E12*P12,2)</f>
        <v>0</v>
      </c>
      <c r="R12" s="154"/>
      <c r="S12" s="154" t="s">
        <v>279</v>
      </c>
      <c r="T12" s="154" t="s">
        <v>280</v>
      </c>
      <c r="U12" s="154">
        <v>0</v>
      </c>
      <c r="V12" s="154">
        <f>ROUND(E12*U12,2)</f>
        <v>0</v>
      </c>
      <c r="W12" s="154"/>
      <c r="X12" s="154" t="s">
        <v>281</v>
      </c>
      <c r="Y12" s="154" t="s">
        <v>282</v>
      </c>
      <c r="Z12" s="144"/>
      <c r="AA12" s="144"/>
      <c r="AB12" s="144"/>
      <c r="AC12" s="144"/>
      <c r="AD12" s="144"/>
      <c r="AE12" s="144"/>
      <c r="AF12" s="144"/>
      <c r="AG12" s="144" t="s">
        <v>283</v>
      </c>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row>
    <row r="13" spans="1:60" outlineLevel="2" x14ac:dyDescent="0.25">
      <c r="A13" s="151"/>
      <c r="B13" s="152"/>
      <c r="C13" s="266" t="s">
        <v>2450</v>
      </c>
      <c r="D13" s="267"/>
      <c r="E13" s="267"/>
      <c r="F13" s="267"/>
      <c r="G13" s="267"/>
      <c r="H13" s="154"/>
      <c r="I13" s="154"/>
      <c r="J13" s="154"/>
      <c r="K13" s="154"/>
      <c r="L13" s="154"/>
      <c r="M13" s="154"/>
      <c r="N13" s="153"/>
      <c r="O13" s="153"/>
      <c r="P13" s="153"/>
      <c r="Q13" s="153"/>
      <c r="R13" s="154"/>
      <c r="S13" s="154"/>
      <c r="T13" s="154"/>
      <c r="U13" s="154"/>
      <c r="V13" s="154"/>
      <c r="W13" s="154"/>
      <c r="X13" s="154"/>
      <c r="Y13" s="154"/>
      <c r="Z13" s="144"/>
      <c r="AA13" s="144"/>
      <c r="AB13" s="144"/>
      <c r="AC13" s="144"/>
      <c r="AD13" s="144"/>
      <c r="AE13" s="144"/>
      <c r="AF13" s="144"/>
      <c r="AG13" s="144" t="s">
        <v>1260</v>
      </c>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row>
    <row r="14" spans="1:60" outlineLevel="3" x14ac:dyDescent="0.25">
      <c r="A14" s="151"/>
      <c r="B14" s="152"/>
      <c r="C14" s="264" t="s">
        <v>2451</v>
      </c>
      <c r="D14" s="265"/>
      <c r="E14" s="265"/>
      <c r="F14" s="265"/>
      <c r="G14" s="265"/>
      <c r="H14" s="154"/>
      <c r="I14" s="154"/>
      <c r="J14" s="154"/>
      <c r="K14" s="154"/>
      <c r="L14" s="154"/>
      <c r="M14" s="154"/>
      <c r="N14" s="153"/>
      <c r="O14" s="153"/>
      <c r="P14" s="153"/>
      <c r="Q14" s="153"/>
      <c r="R14" s="154"/>
      <c r="S14" s="154"/>
      <c r="T14" s="154"/>
      <c r="U14" s="154"/>
      <c r="V14" s="154"/>
      <c r="W14" s="154"/>
      <c r="X14" s="154"/>
      <c r="Y14" s="154"/>
      <c r="Z14" s="144"/>
      <c r="AA14" s="144"/>
      <c r="AB14" s="144"/>
      <c r="AC14" s="144"/>
      <c r="AD14" s="144"/>
      <c r="AE14" s="144"/>
      <c r="AF14" s="144"/>
      <c r="AG14" s="144" t="s">
        <v>1260</v>
      </c>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row>
    <row r="15" spans="1:60" outlineLevel="1" x14ac:dyDescent="0.25">
      <c r="A15" s="166">
        <v>3</v>
      </c>
      <c r="B15" s="167" t="s">
        <v>2452</v>
      </c>
      <c r="C15" s="181" t="s">
        <v>2453</v>
      </c>
      <c r="D15" s="168" t="s">
        <v>857</v>
      </c>
      <c r="E15" s="169">
        <v>1</v>
      </c>
      <c r="F15" s="170">
        <f>H15+J15</f>
        <v>0</v>
      </c>
      <c r="G15" s="170">
        <f>ROUND(E15*F15,2)</f>
        <v>0</v>
      </c>
      <c r="H15" s="171"/>
      <c r="I15" s="170">
        <f>ROUND(E15*H15,2)</f>
        <v>0</v>
      </c>
      <c r="J15" s="171"/>
      <c r="K15" s="172">
        <f>ROUND(E15*J15,2)</f>
        <v>0</v>
      </c>
      <c r="L15" s="154">
        <v>21</v>
      </c>
      <c r="M15" s="154">
        <f>G15*(1+L15/100)</f>
        <v>0</v>
      </c>
      <c r="N15" s="153">
        <v>0</v>
      </c>
      <c r="O15" s="153">
        <f>ROUND(E15*N15,2)</f>
        <v>0</v>
      </c>
      <c r="P15" s="153">
        <v>0</v>
      </c>
      <c r="Q15" s="153">
        <f>ROUND(E15*P15,2)</f>
        <v>0</v>
      </c>
      <c r="R15" s="154"/>
      <c r="S15" s="154" t="s">
        <v>279</v>
      </c>
      <c r="T15" s="154" t="s">
        <v>280</v>
      </c>
      <c r="U15" s="154">
        <v>0</v>
      </c>
      <c r="V15" s="154">
        <f>ROUND(E15*U15,2)</f>
        <v>0</v>
      </c>
      <c r="W15" s="154"/>
      <c r="X15" s="154" t="s">
        <v>281</v>
      </c>
      <c r="Y15" s="154" t="s">
        <v>282</v>
      </c>
      <c r="Z15" s="144"/>
      <c r="AA15" s="144"/>
      <c r="AB15" s="144"/>
      <c r="AC15" s="144"/>
      <c r="AD15" s="144"/>
      <c r="AE15" s="144"/>
      <c r="AF15" s="144"/>
      <c r="AG15" s="144" t="s">
        <v>283</v>
      </c>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row>
    <row r="16" spans="1:60" outlineLevel="2" x14ac:dyDescent="0.25">
      <c r="A16" s="151"/>
      <c r="B16" s="152"/>
      <c r="C16" s="266" t="s">
        <v>2454</v>
      </c>
      <c r="D16" s="267"/>
      <c r="E16" s="267"/>
      <c r="F16" s="267"/>
      <c r="G16" s="267"/>
      <c r="H16" s="154"/>
      <c r="I16" s="154"/>
      <c r="J16" s="154"/>
      <c r="K16" s="154"/>
      <c r="L16" s="154"/>
      <c r="M16" s="154"/>
      <c r="N16" s="153"/>
      <c r="O16" s="153"/>
      <c r="P16" s="153"/>
      <c r="Q16" s="153"/>
      <c r="R16" s="154"/>
      <c r="S16" s="154"/>
      <c r="T16" s="154"/>
      <c r="U16" s="154"/>
      <c r="V16" s="154"/>
      <c r="W16" s="154"/>
      <c r="X16" s="154"/>
      <c r="Y16" s="154"/>
      <c r="Z16" s="144"/>
      <c r="AA16" s="144"/>
      <c r="AB16" s="144"/>
      <c r="AC16" s="144"/>
      <c r="AD16" s="144"/>
      <c r="AE16" s="144"/>
      <c r="AF16" s="144"/>
      <c r="AG16" s="144" t="s">
        <v>1260</v>
      </c>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row>
    <row r="17" spans="1:60" outlineLevel="1" x14ac:dyDescent="0.25">
      <c r="A17" s="166">
        <v>4</v>
      </c>
      <c r="B17" s="167" t="s">
        <v>2455</v>
      </c>
      <c r="C17" s="181" t="s">
        <v>2456</v>
      </c>
      <c r="D17" s="168" t="s">
        <v>1209</v>
      </c>
      <c r="E17" s="169">
        <v>22</v>
      </c>
      <c r="F17" s="170">
        <f>H17+J17</f>
        <v>0</v>
      </c>
      <c r="G17" s="170">
        <f>ROUND(E17*F17,2)</f>
        <v>0</v>
      </c>
      <c r="H17" s="171"/>
      <c r="I17" s="170">
        <f>ROUND(E17*H17,2)</f>
        <v>0</v>
      </c>
      <c r="J17" s="171"/>
      <c r="K17" s="172">
        <f>ROUND(E17*J17,2)</f>
        <v>0</v>
      </c>
      <c r="L17" s="154">
        <v>21</v>
      </c>
      <c r="M17" s="154">
        <f>G17*(1+L17/100)</f>
        <v>0</v>
      </c>
      <c r="N17" s="153">
        <v>0</v>
      </c>
      <c r="O17" s="153">
        <f>ROUND(E17*N17,2)</f>
        <v>0</v>
      </c>
      <c r="P17" s="153">
        <v>0</v>
      </c>
      <c r="Q17" s="153">
        <f>ROUND(E17*P17,2)</f>
        <v>0</v>
      </c>
      <c r="R17" s="154"/>
      <c r="S17" s="154" t="s">
        <v>279</v>
      </c>
      <c r="T17" s="154" t="s">
        <v>280</v>
      </c>
      <c r="U17" s="154">
        <v>0</v>
      </c>
      <c r="V17" s="154">
        <f>ROUND(E17*U17,2)</f>
        <v>0</v>
      </c>
      <c r="W17" s="154"/>
      <c r="X17" s="154" t="s">
        <v>281</v>
      </c>
      <c r="Y17" s="154" t="s">
        <v>282</v>
      </c>
      <c r="Z17" s="144"/>
      <c r="AA17" s="144"/>
      <c r="AB17" s="144"/>
      <c r="AC17" s="144"/>
      <c r="AD17" s="144"/>
      <c r="AE17" s="144"/>
      <c r="AF17" s="144"/>
      <c r="AG17" s="144" t="s">
        <v>283</v>
      </c>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row>
    <row r="18" spans="1:60" outlineLevel="2" x14ac:dyDescent="0.25">
      <c r="A18" s="151"/>
      <c r="B18" s="152"/>
      <c r="C18" s="266" t="s">
        <v>2457</v>
      </c>
      <c r="D18" s="267"/>
      <c r="E18" s="267"/>
      <c r="F18" s="267"/>
      <c r="G18" s="267"/>
      <c r="H18" s="154"/>
      <c r="I18" s="154"/>
      <c r="J18" s="154"/>
      <c r="K18" s="154"/>
      <c r="L18" s="154"/>
      <c r="M18" s="154"/>
      <c r="N18" s="153"/>
      <c r="O18" s="153"/>
      <c r="P18" s="153"/>
      <c r="Q18" s="153"/>
      <c r="R18" s="154"/>
      <c r="S18" s="154"/>
      <c r="T18" s="154"/>
      <c r="U18" s="154"/>
      <c r="V18" s="154"/>
      <c r="W18" s="154"/>
      <c r="X18" s="154"/>
      <c r="Y18" s="154"/>
      <c r="Z18" s="144"/>
      <c r="AA18" s="144"/>
      <c r="AB18" s="144"/>
      <c r="AC18" s="144"/>
      <c r="AD18" s="144"/>
      <c r="AE18" s="144"/>
      <c r="AF18" s="144"/>
      <c r="AG18" s="144" t="s">
        <v>1260</v>
      </c>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row>
    <row r="19" spans="1:60" outlineLevel="3" x14ac:dyDescent="0.25">
      <c r="A19" s="151"/>
      <c r="B19" s="152"/>
      <c r="C19" s="264" t="s">
        <v>2458</v>
      </c>
      <c r="D19" s="265"/>
      <c r="E19" s="265"/>
      <c r="F19" s="265"/>
      <c r="G19" s="265"/>
      <c r="H19" s="154"/>
      <c r="I19" s="154"/>
      <c r="J19" s="154"/>
      <c r="K19" s="154"/>
      <c r="L19" s="154"/>
      <c r="M19" s="154"/>
      <c r="N19" s="153"/>
      <c r="O19" s="153"/>
      <c r="P19" s="153"/>
      <c r="Q19" s="153"/>
      <c r="R19" s="154"/>
      <c r="S19" s="154"/>
      <c r="T19" s="154"/>
      <c r="U19" s="154"/>
      <c r="V19" s="154"/>
      <c r="W19" s="154"/>
      <c r="X19" s="154"/>
      <c r="Y19" s="154"/>
      <c r="Z19" s="144"/>
      <c r="AA19" s="144"/>
      <c r="AB19" s="144"/>
      <c r="AC19" s="144"/>
      <c r="AD19" s="144"/>
      <c r="AE19" s="144"/>
      <c r="AF19" s="144"/>
      <c r="AG19" s="144" t="s">
        <v>1260</v>
      </c>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row>
    <row r="20" spans="1:60" outlineLevel="1" x14ac:dyDescent="0.25">
      <c r="A20" s="166">
        <v>5</v>
      </c>
      <c r="B20" s="167" t="s">
        <v>2459</v>
      </c>
      <c r="C20" s="181" t="s">
        <v>2460</v>
      </c>
      <c r="D20" s="168" t="s">
        <v>1209</v>
      </c>
      <c r="E20" s="169">
        <v>45</v>
      </c>
      <c r="F20" s="170">
        <f>H20+J20</f>
        <v>0</v>
      </c>
      <c r="G20" s="170">
        <f>ROUND(E20*F20,2)</f>
        <v>0</v>
      </c>
      <c r="H20" s="171"/>
      <c r="I20" s="170">
        <f>ROUND(E20*H20,2)</f>
        <v>0</v>
      </c>
      <c r="J20" s="171"/>
      <c r="K20" s="172">
        <f>ROUND(E20*J20,2)</f>
        <v>0</v>
      </c>
      <c r="L20" s="154">
        <v>21</v>
      </c>
      <c r="M20" s="154">
        <f>G20*(1+L20/100)</f>
        <v>0</v>
      </c>
      <c r="N20" s="153">
        <v>0</v>
      </c>
      <c r="O20" s="153">
        <f>ROUND(E20*N20,2)</f>
        <v>0</v>
      </c>
      <c r="P20" s="153">
        <v>0</v>
      </c>
      <c r="Q20" s="153">
        <f>ROUND(E20*P20,2)</f>
        <v>0</v>
      </c>
      <c r="R20" s="154"/>
      <c r="S20" s="154" t="s">
        <v>279</v>
      </c>
      <c r="T20" s="154" t="s">
        <v>280</v>
      </c>
      <c r="U20" s="154">
        <v>0</v>
      </c>
      <c r="V20" s="154">
        <f>ROUND(E20*U20,2)</f>
        <v>0</v>
      </c>
      <c r="W20" s="154"/>
      <c r="X20" s="154" t="s">
        <v>281</v>
      </c>
      <c r="Y20" s="154" t="s">
        <v>282</v>
      </c>
      <c r="Z20" s="144"/>
      <c r="AA20" s="144"/>
      <c r="AB20" s="144"/>
      <c r="AC20" s="144"/>
      <c r="AD20" s="144"/>
      <c r="AE20" s="144"/>
      <c r="AF20" s="144"/>
      <c r="AG20" s="144" t="s">
        <v>283</v>
      </c>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row>
    <row r="21" spans="1:60" outlineLevel="2" x14ac:dyDescent="0.25">
      <c r="A21" s="151"/>
      <c r="B21" s="152"/>
      <c r="C21" s="266" t="s">
        <v>2461</v>
      </c>
      <c r="D21" s="267"/>
      <c r="E21" s="267"/>
      <c r="F21" s="267"/>
      <c r="G21" s="267"/>
      <c r="H21" s="154"/>
      <c r="I21" s="154"/>
      <c r="J21" s="154"/>
      <c r="K21" s="154"/>
      <c r="L21" s="154"/>
      <c r="M21" s="154"/>
      <c r="N21" s="153"/>
      <c r="O21" s="153"/>
      <c r="P21" s="153"/>
      <c r="Q21" s="153"/>
      <c r="R21" s="154"/>
      <c r="S21" s="154"/>
      <c r="T21" s="154"/>
      <c r="U21" s="154"/>
      <c r="V21" s="154"/>
      <c r="W21" s="154"/>
      <c r="X21" s="154"/>
      <c r="Y21" s="154"/>
      <c r="Z21" s="144"/>
      <c r="AA21" s="144"/>
      <c r="AB21" s="144"/>
      <c r="AC21" s="144"/>
      <c r="AD21" s="144"/>
      <c r="AE21" s="144"/>
      <c r="AF21" s="144"/>
      <c r="AG21" s="144" t="s">
        <v>1260</v>
      </c>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row>
    <row r="22" spans="1:60" outlineLevel="1" x14ac:dyDescent="0.25">
      <c r="A22" s="166">
        <v>6</v>
      </c>
      <c r="B22" s="167" t="s">
        <v>2462</v>
      </c>
      <c r="C22" s="181" t="s">
        <v>2463</v>
      </c>
      <c r="D22" s="168" t="s">
        <v>832</v>
      </c>
      <c r="E22" s="169">
        <v>1</v>
      </c>
      <c r="F22" s="170">
        <f>H22+J22</f>
        <v>0</v>
      </c>
      <c r="G22" s="170">
        <f>ROUND(E22*F22,2)</f>
        <v>0</v>
      </c>
      <c r="H22" s="171"/>
      <c r="I22" s="170">
        <f>ROUND(E22*H22,2)</f>
        <v>0</v>
      </c>
      <c r="J22" s="171"/>
      <c r="K22" s="172">
        <f>ROUND(E22*J22,2)</f>
        <v>0</v>
      </c>
      <c r="L22" s="154">
        <v>21</v>
      </c>
      <c r="M22" s="154">
        <f>G22*(1+L22/100)</f>
        <v>0</v>
      </c>
      <c r="N22" s="153">
        <v>0</v>
      </c>
      <c r="O22" s="153">
        <f>ROUND(E22*N22,2)</f>
        <v>0</v>
      </c>
      <c r="P22" s="153">
        <v>0</v>
      </c>
      <c r="Q22" s="153">
        <f>ROUND(E22*P22,2)</f>
        <v>0</v>
      </c>
      <c r="R22" s="154"/>
      <c r="S22" s="154" t="s">
        <v>279</v>
      </c>
      <c r="T22" s="154" t="s">
        <v>280</v>
      </c>
      <c r="U22" s="154">
        <v>0</v>
      </c>
      <c r="V22" s="154">
        <f>ROUND(E22*U22,2)</f>
        <v>0</v>
      </c>
      <c r="W22" s="154"/>
      <c r="X22" s="154" t="s">
        <v>281</v>
      </c>
      <c r="Y22" s="154" t="s">
        <v>282</v>
      </c>
      <c r="Z22" s="144"/>
      <c r="AA22" s="144"/>
      <c r="AB22" s="144"/>
      <c r="AC22" s="144"/>
      <c r="AD22" s="144"/>
      <c r="AE22" s="144"/>
      <c r="AF22" s="144"/>
      <c r="AG22" s="144" t="s">
        <v>283</v>
      </c>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row>
    <row r="23" spans="1:60" outlineLevel="2" x14ac:dyDescent="0.25">
      <c r="A23" s="151"/>
      <c r="B23" s="152"/>
      <c r="C23" s="266" t="s">
        <v>2464</v>
      </c>
      <c r="D23" s="267"/>
      <c r="E23" s="267"/>
      <c r="F23" s="267"/>
      <c r="G23" s="267"/>
      <c r="H23" s="154"/>
      <c r="I23" s="154"/>
      <c r="J23" s="154"/>
      <c r="K23" s="154"/>
      <c r="L23" s="154"/>
      <c r="M23" s="154"/>
      <c r="N23" s="153"/>
      <c r="O23" s="153"/>
      <c r="P23" s="153"/>
      <c r="Q23" s="153"/>
      <c r="R23" s="154"/>
      <c r="S23" s="154"/>
      <c r="T23" s="154"/>
      <c r="U23" s="154"/>
      <c r="V23" s="154"/>
      <c r="W23" s="154"/>
      <c r="X23" s="154"/>
      <c r="Y23" s="154"/>
      <c r="Z23" s="144"/>
      <c r="AA23" s="144"/>
      <c r="AB23" s="144"/>
      <c r="AC23" s="144"/>
      <c r="AD23" s="144"/>
      <c r="AE23" s="144"/>
      <c r="AF23" s="144"/>
      <c r="AG23" s="144" t="s">
        <v>1260</v>
      </c>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row>
    <row r="24" spans="1:60" ht="20" outlineLevel="1" x14ac:dyDescent="0.25">
      <c r="A24" s="173">
        <v>7</v>
      </c>
      <c r="B24" s="174" t="s">
        <v>2465</v>
      </c>
      <c r="C24" s="183" t="s">
        <v>2466</v>
      </c>
      <c r="D24" s="175" t="s">
        <v>832</v>
      </c>
      <c r="E24" s="176">
        <v>1</v>
      </c>
      <c r="F24" s="177">
        <f>H24+J24</f>
        <v>0</v>
      </c>
      <c r="G24" s="177">
        <f>ROUND(E24*F24,2)</f>
        <v>0</v>
      </c>
      <c r="H24" s="178"/>
      <c r="I24" s="177">
        <f>ROUND(E24*H24,2)</f>
        <v>0</v>
      </c>
      <c r="J24" s="178"/>
      <c r="K24" s="179">
        <f>ROUND(E24*J24,2)</f>
        <v>0</v>
      </c>
      <c r="L24" s="154">
        <v>21</v>
      </c>
      <c r="M24" s="154">
        <f>G24*(1+L24/100)</f>
        <v>0</v>
      </c>
      <c r="N24" s="153">
        <v>0</v>
      </c>
      <c r="O24" s="153">
        <f>ROUND(E24*N24,2)</f>
        <v>0</v>
      </c>
      <c r="P24" s="153">
        <v>0</v>
      </c>
      <c r="Q24" s="153">
        <f>ROUND(E24*P24,2)</f>
        <v>0</v>
      </c>
      <c r="R24" s="154"/>
      <c r="S24" s="154" t="s">
        <v>279</v>
      </c>
      <c r="T24" s="154" t="s">
        <v>280</v>
      </c>
      <c r="U24" s="154">
        <v>0</v>
      </c>
      <c r="V24" s="154">
        <f>ROUND(E24*U24,2)</f>
        <v>0</v>
      </c>
      <c r="W24" s="154"/>
      <c r="X24" s="154" t="s">
        <v>281</v>
      </c>
      <c r="Y24" s="154" t="s">
        <v>282</v>
      </c>
      <c r="Z24" s="144"/>
      <c r="AA24" s="144"/>
      <c r="AB24" s="144"/>
      <c r="AC24" s="144"/>
      <c r="AD24" s="144"/>
      <c r="AE24" s="144"/>
      <c r="AF24" s="144"/>
      <c r="AG24" s="144" t="s">
        <v>283</v>
      </c>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row>
    <row r="25" spans="1:60" outlineLevel="1" x14ac:dyDescent="0.25">
      <c r="A25" s="173">
        <v>8</v>
      </c>
      <c r="B25" s="174" t="s">
        <v>2467</v>
      </c>
      <c r="C25" s="183" t="s">
        <v>2468</v>
      </c>
      <c r="D25" s="175" t="s">
        <v>832</v>
      </c>
      <c r="E25" s="176">
        <v>1</v>
      </c>
      <c r="F25" s="177">
        <f>H25+J25</f>
        <v>0</v>
      </c>
      <c r="G25" s="177">
        <f>ROUND(E25*F25,2)</f>
        <v>0</v>
      </c>
      <c r="H25" s="178"/>
      <c r="I25" s="177">
        <f>ROUND(E25*H25,2)</f>
        <v>0</v>
      </c>
      <c r="J25" s="178"/>
      <c r="K25" s="179">
        <f>ROUND(E25*J25,2)</f>
        <v>0</v>
      </c>
      <c r="L25" s="154">
        <v>21</v>
      </c>
      <c r="M25" s="154">
        <f>G25*(1+L25/100)</f>
        <v>0</v>
      </c>
      <c r="N25" s="153">
        <v>0</v>
      </c>
      <c r="O25" s="153">
        <f>ROUND(E25*N25,2)</f>
        <v>0</v>
      </c>
      <c r="P25" s="153">
        <v>0</v>
      </c>
      <c r="Q25" s="153">
        <f>ROUND(E25*P25,2)</f>
        <v>0</v>
      </c>
      <c r="R25" s="154"/>
      <c r="S25" s="154" t="s">
        <v>279</v>
      </c>
      <c r="T25" s="154" t="s">
        <v>280</v>
      </c>
      <c r="U25" s="154">
        <v>0</v>
      </c>
      <c r="V25" s="154">
        <f>ROUND(E25*U25,2)</f>
        <v>0</v>
      </c>
      <c r="W25" s="154"/>
      <c r="X25" s="154" t="s">
        <v>281</v>
      </c>
      <c r="Y25" s="154" t="s">
        <v>282</v>
      </c>
      <c r="Z25" s="144"/>
      <c r="AA25" s="144"/>
      <c r="AB25" s="144"/>
      <c r="AC25" s="144"/>
      <c r="AD25" s="144"/>
      <c r="AE25" s="144"/>
      <c r="AF25" s="144"/>
      <c r="AG25" s="144" t="s">
        <v>283</v>
      </c>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row>
    <row r="26" spans="1:60" outlineLevel="1" x14ac:dyDescent="0.25">
      <c r="A26" s="166">
        <v>9</v>
      </c>
      <c r="B26" s="167" t="s">
        <v>2469</v>
      </c>
      <c r="C26" s="181" t="s">
        <v>2470</v>
      </c>
      <c r="D26" s="168" t="s">
        <v>832</v>
      </c>
      <c r="E26" s="169">
        <v>1</v>
      </c>
      <c r="F26" s="170">
        <f>H26+J26</f>
        <v>0</v>
      </c>
      <c r="G26" s="170">
        <f>ROUND(E26*F26,2)</f>
        <v>0</v>
      </c>
      <c r="H26" s="171"/>
      <c r="I26" s="170">
        <f>ROUND(E26*H26,2)</f>
        <v>0</v>
      </c>
      <c r="J26" s="171"/>
      <c r="K26" s="172">
        <f>ROUND(E26*J26,2)</f>
        <v>0</v>
      </c>
      <c r="L26" s="154">
        <v>21</v>
      </c>
      <c r="M26" s="154">
        <f>G26*(1+L26/100)</f>
        <v>0</v>
      </c>
      <c r="N26" s="153">
        <v>0</v>
      </c>
      <c r="O26" s="153">
        <f>ROUND(E26*N26,2)</f>
        <v>0</v>
      </c>
      <c r="P26" s="153">
        <v>0</v>
      </c>
      <c r="Q26" s="153">
        <f>ROUND(E26*P26,2)</f>
        <v>0</v>
      </c>
      <c r="R26" s="154"/>
      <c r="S26" s="154" t="s">
        <v>279</v>
      </c>
      <c r="T26" s="154" t="s">
        <v>280</v>
      </c>
      <c r="U26" s="154">
        <v>0</v>
      </c>
      <c r="V26" s="154">
        <f>ROUND(E26*U26,2)</f>
        <v>0</v>
      </c>
      <c r="W26" s="154"/>
      <c r="X26" s="154" t="s">
        <v>281</v>
      </c>
      <c r="Y26" s="154" t="s">
        <v>282</v>
      </c>
      <c r="Z26" s="144"/>
      <c r="AA26" s="144"/>
      <c r="AB26" s="144"/>
      <c r="AC26" s="144"/>
      <c r="AD26" s="144"/>
      <c r="AE26" s="144"/>
      <c r="AF26" s="144"/>
      <c r="AG26" s="144" t="s">
        <v>283</v>
      </c>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row>
    <row r="27" spans="1:60" outlineLevel="2" x14ac:dyDescent="0.25">
      <c r="A27" s="151"/>
      <c r="B27" s="152"/>
      <c r="C27" s="266" t="s">
        <v>2471</v>
      </c>
      <c r="D27" s="267"/>
      <c r="E27" s="267"/>
      <c r="F27" s="267"/>
      <c r="G27" s="267"/>
      <c r="H27" s="154"/>
      <c r="I27" s="154"/>
      <c r="J27" s="154"/>
      <c r="K27" s="154"/>
      <c r="L27" s="154"/>
      <c r="M27" s="154"/>
      <c r="N27" s="153"/>
      <c r="O27" s="153"/>
      <c r="P27" s="153"/>
      <c r="Q27" s="153"/>
      <c r="R27" s="154"/>
      <c r="S27" s="154"/>
      <c r="T27" s="154"/>
      <c r="U27" s="154"/>
      <c r="V27" s="154"/>
      <c r="W27" s="154"/>
      <c r="X27" s="154"/>
      <c r="Y27" s="154"/>
      <c r="Z27" s="144"/>
      <c r="AA27" s="144"/>
      <c r="AB27" s="144"/>
      <c r="AC27" s="144"/>
      <c r="AD27" s="144"/>
      <c r="AE27" s="144"/>
      <c r="AF27" s="144"/>
      <c r="AG27" s="144" t="s">
        <v>1260</v>
      </c>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row>
    <row r="28" spans="1:60" outlineLevel="3" x14ac:dyDescent="0.25">
      <c r="A28" s="151"/>
      <c r="B28" s="152"/>
      <c r="C28" s="264" t="s">
        <v>2472</v>
      </c>
      <c r="D28" s="265"/>
      <c r="E28" s="265"/>
      <c r="F28" s="265"/>
      <c r="G28" s="265"/>
      <c r="H28" s="154"/>
      <c r="I28" s="154"/>
      <c r="J28" s="154"/>
      <c r="K28" s="154"/>
      <c r="L28" s="154"/>
      <c r="M28" s="154"/>
      <c r="N28" s="153"/>
      <c r="O28" s="153"/>
      <c r="P28" s="153"/>
      <c r="Q28" s="153"/>
      <c r="R28" s="154"/>
      <c r="S28" s="154"/>
      <c r="T28" s="154"/>
      <c r="U28" s="154"/>
      <c r="V28" s="154"/>
      <c r="W28" s="154"/>
      <c r="X28" s="154"/>
      <c r="Y28" s="154"/>
      <c r="Z28" s="144"/>
      <c r="AA28" s="144"/>
      <c r="AB28" s="144"/>
      <c r="AC28" s="144"/>
      <c r="AD28" s="144"/>
      <c r="AE28" s="144"/>
      <c r="AF28" s="144"/>
      <c r="AG28" s="144" t="s">
        <v>1260</v>
      </c>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row>
    <row r="29" spans="1:60" ht="20" outlineLevel="1" x14ac:dyDescent="0.25">
      <c r="A29" s="166">
        <v>10</v>
      </c>
      <c r="B29" s="167" t="s">
        <v>2473</v>
      </c>
      <c r="C29" s="181" t="s">
        <v>2474</v>
      </c>
      <c r="D29" s="168" t="s">
        <v>832</v>
      </c>
      <c r="E29" s="169">
        <v>1</v>
      </c>
      <c r="F29" s="170">
        <f>H29+J29</f>
        <v>0</v>
      </c>
      <c r="G29" s="170">
        <f>ROUND(E29*F29,2)</f>
        <v>0</v>
      </c>
      <c r="H29" s="171"/>
      <c r="I29" s="170">
        <f>ROUND(E29*H29,2)</f>
        <v>0</v>
      </c>
      <c r="J29" s="171"/>
      <c r="K29" s="172">
        <f>ROUND(E29*J29,2)</f>
        <v>0</v>
      </c>
      <c r="L29" s="154">
        <v>21</v>
      </c>
      <c r="M29" s="154">
        <f>G29*(1+L29/100)</f>
        <v>0</v>
      </c>
      <c r="N29" s="153">
        <v>0</v>
      </c>
      <c r="O29" s="153">
        <f>ROUND(E29*N29,2)</f>
        <v>0</v>
      </c>
      <c r="P29" s="153">
        <v>0</v>
      </c>
      <c r="Q29" s="153">
        <f>ROUND(E29*P29,2)</f>
        <v>0</v>
      </c>
      <c r="R29" s="154"/>
      <c r="S29" s="154" t="s">
        <v>279</v>
      </c>
      <c r="T29" s="154" t="s">
        <v>280</v>
      </c>
      <c r="U29" s="154">
        <v>0</v>
      </c>
      <c r="V29" s="154">
        <f>ROUND(E29*U29,2)</f>
        <v>0</v>
      </c>
      <c r="W29" s="154"/>
      <c r="X29" s="154" t="s">
        <v>281</v>
      </c>
      <c r="Y29" s="154" t="s">
        <v>282</v>
      </c>
      <c r="Z29" s="144"/>
      <c r="AA29" s="144"/>
      <c r="AB29" s="144"/>
      <c r="AC29" s="144"/>
      <c r="AD29" s="144"/>
      <c r="AE29" s="144"/>
      <c r="AF29" s="144"/>
      <c r="AG29" s="144" t="s">
        <v>283</v>
      </c>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row>
    <row r="30" spans="1:60" x14ac:dyDescent="0.25">
      <c r="A30" s="3"/>
      <c r="B30" s="4"/>
      <c r="C30" s="184"/>
      <c r="D30" s="6"/>
      <c r="E30" s="3"/>
      <c r="F30" s="3"/>
      <c r="G30" s="3"/>
      <c r="H30" s="3"/>
      <c r="I30" s="3"/>
      <c r="J30" s="3"/>
      <c r="K30" s="3"/>
      <c r="L30" s="3"/>
      <c r="M30" s="3"/>
      <c r="N30" s="3"/>
      <c r="O30" s="3"/>
      <c r="P30" s="3"/>
      <c r="Q30" s="3"/>
      <c r="R30" s="3"/>
      <c r="S30" s="3"/>
      <c r="T30" s="3"/>
      <c r="U30" s="3"/>
      <c r="V30" s="3"/>
      <c r="W30" s="3"/>
      <c r="X30" s="3"/>
      <c r="Y30" s="3"/>
      <c r="AE30">
        <v>12</v>
      </c>
      <c r="AF30">
        <v>21</v>
      </c>
      <c r="AG30" t="s">
        <v>261</v>
      </c>
    </row>
    <row r="31" spans="1:60" ht="13" x14ac:dyDescent="0.25">
      <c r="A31" s="147"/>
      <c r="B31" s="148" t="s">
        <v>30</v>
      </c>
      <c r="C31" s="185"/>
      <c r="D31" s="149"/>
      <c r="E31" s="150"/>
      <c r="F31" s="150"/>
      <c r="G31" s="165">
        <f>G8</f>
        <v>0</v>
      </c>
      <c r="H31" s="3"/>
      <c r="I31" s="3"/>
      <c r="J31" s="3"/>
      <c r="K31" s="3"/>
      <c r="L31" s="3"/>
      <c r="M31" s="3"/>
      <c r="N31" s="3"/>
      <c r="O31" s="3"/>
      <c r="P31" s="3"/>
      <c r="Q31" s="3"/>
      <c r="R31" s="3"/>
      <c r="S31" s="3"/>
      <c r="T31" s="3"/>
      <c r="U31" s="3"/>
      <c r="V31" s="3"/>
      <c r="W31" s="3"/>
      <c r="X31" s="3"/>
      <c r="Y31" s="3"/>
      <c r="AE31">
        <f>SUMIF(L7:L29,AE30,G7:G29)</f>
        <v>0</v>
      </c>
      <c r="AF31">
        <f>SUMIF(L7:L29,AF30,G7:G29)</f>
        <v>0</v>
      </c>
      <c r="AG31" t="s">
        <v>1024</v>
      </c>
    </row>
    <row r="32" spans="1:60" x14ac:dyDescent="0.25">
      <c r="A32" s="3"/>
      <c r="B32" s="4"/>
      <c r="C32" s="184"/>
      <c r="D32" s="6"/>
      <c r="E32" s="3"/>
      <c r="F32" s="3"/>
      <c r="G32" s="3"/>
      <c r="H32" s="3"/>
      <c r="I32" s="3"/>
      <c r="J32" s="3"/>
      <c r="K32" s="3"/>
      <c r="L32" s="3"/>
      <c r="M32" s="3"/>
      <c r="N32" s="3"/>
      <c r="O32" s="3"/>
      <c r="P32" s="3"/>
      <c r="Q32" s="3"/>
      <c r="R32" s="3"/>
      <c r="S32" s="3"/>
      <c r="T32" s="3"/>
      <c r="U32" s="3"/>
      <c r="V32" s="3"/>
      <c r="W32" s="3"/>
      <c r="X32" s="3"/>
      <c r="Y32" s="3"/>
    </row>
    <row r="33" spans="1:33" x14ac:dyDescent="0.25">
      <c r="A33" s="3"/>
      <c r="B33" s="4"/>
      <c r="C33" s="184"/>
      <c r="D33" s="6"/>
      <c r="E33" s="3"/>
      <c r="F33" s="3"/>
      <c r="G33" s="3"/>
      <c r="H33" s="3"/>
      <c r="I33" s="3"/>
      <c r="J33" s="3"/>
      <c r="K33" s="3"/>
      <c r="L33" s="3"/>
      <c r="M33" s="3"/>
      <c r="N33" s="3"/>
      <c r="O33" s="3"/>
      <c r="P33" s="3"/>
      <c r="Q33" s="3"/>
      <c r="R33" s="3"/>
      <c r="S33" s="3"/>
      <c r="T33" s="3"/>
      <c r="U33" s="3"/>
      <c r="V33" s="3"/>
      <c r="W33" s="3"/>
      <c r="X33" s="3"/>
      <c r="Y33" s="3"/>
    </row>
    <row r="34" spans="1:33" x14ac:dyDescent="0.25">
      <c r="A34" s="262" t="s">
        <v>1025</v>
      </c>
      <c r="B34" s="262"/>
      <c r="C34" s="263"/>
      <c r="D34" s="6"/>
      <c r="E34" s="3"/>
      <c r="F34" s="3"/>
      <c r="G34" s="3"/>
      <c r="H34" s="3"/>
      <c r="I34" s="3"/>
      <c r="J34" s="3"/>
      <c r="K34" s="3"/>
      <c r="L34" s="3"/>
      <c r="M34" s="3"/>
      <c r="N34" s="3"/>
      <c r="O34" s="3"/>
      <c r="P34" s="3"/>
      <c r="Q34" s="3"/>
      <c r="R34" s="3"/>
      <c r="S34" s="3"/>
      <c r="T34" s="3"/>
      <c r="U34" s="3"/>
      <c r="V34" s="3"/>
      <c r="W34" s="3"/>
      <c r="X34" s="3"/>
      <c r="Y34" s="3"/>
    </row>
    <row r="35" spans="1:33" x14ac:dyDescent="0.25">
      <c r="A35" s="243"/>
      <c r="B35" s="244"/>
      <c r="C35" s="245"/>
      <c r="D35" s="244"/>
      <c r="E35" s="244"/>
      <c r="F35" s="244"/>
      <c r="G35" s="246"/>
      <c r="H35" s="3"/>
      <c r="I35" s="3"/>
      <c r="J35" s="3"/>
      <c r="K35" s="3"/>
      <c r="L35" s="3"/>
      <c r="M35" s="3"/>
      <c r="N35" s="3"/>
      <c r="O35" s="3"/>
      <c r="P35" s="3"/>
      <c r="Q35" s="3"/>
      <c r="R35" s="3"/>
      <c r="S35" s="3"/>
      <c r="T35" s="3"/>
      <c r="U35" s="3"/>
      <c r="V35" s="3"/>
      <c r="W35" s="3"/>
      <c r="X35" s="3"/>
      <c r="Y35" s="3"/>
      <c r="AG35" t="s">
        <v>1026</v>
      </c>
    </row>
    <row r="36" spans="1:33" x14ac:dyDescent="0.25">
      <c r="A36" s="247"/>
      <c r="B36" s="248"/>
      <c r="C36" s="249"/>
      <c r="D36" s="248"/>
      <c r="E36" s="248"/>
      <c r="F36" s="248"/>
      <c r="G36" s="250"/>
      <c r="H36" s="3"/>
      <c r="I36" s="3"/>
      <c r="J36" s="3"/>
      <c r="K36" s="3"/>
      <c r="L36" s="3"/>
      <c r="M36" s="3"/>
      <c r="N36" s="3"/>
      <c r="O36" s="3"/>
      <c r="P36" s="3"/>
      <c r="Q36" s="3"/>
      <c r="R36" s="3"/>
      <c r="S36" s="3"/>
      <c r="T36" s="3"/>
      <c r="U36" s="3"/>
      <c r="V36" s="3"/>
      <c r="W36" s="3"/>
      <c r="X36" s="3"/>
      <c r="Y36" s="3"/>
    </row>
    <row r="37" spans="1:33" x14ac:dyDescent="0.25">
      <c r="A37" s="247"/>
      <c r="B37" s="248"/>
      <c r="C37" s="249"/>
      <c r="D37" s="248"/>
      <c r="E37" s="248"/>
      <c r="F37" s="248"/>
      <c r="G37" s="250"/>
      <c r="H37" s="3"/>
      <c r="I37" s="3"/>
      <c r="J37" s="3"/>
      <c r="K37" s="3"/>
      <c r="L37" s="3"/>
      <c r="M37" s="3"/>
      <c r="N37" s="3"/>
      <c r="O37" s="3"/>
      <c r="P37" s="3"/>
      <c r="Q37" s="3"/>
      <c r="R37" s="3"/>
      <c r="S37" s="3"/>
      <c r="T37" s="3"/>
      <c r="U37" s="3"/>
      <c r="V37" s="3"/>
      <c r="W37" s="3"/>
      <c r="X37" s="3"/>
      <c r="Y37" s="3"/>
    </row>
    <row r="38" spans="1:33" x14ac:dyDescent="0.25">
      <c r="A38" s="247"/>
      <c r="B38" s="248"/>
      <c r="C38" s="249"/>
      <c r="D38" s="248"/>
      <c r="E38" s="248"/>
      <c r="F38" s="248"/>
      <c r="G38" s="250"/>
      <c r="H38" s="3"/>
      <c r="I38" s="3"/>
      <c r="J38" s="3"/>
      <c r="K38" s="3"/>
      <c r="L38" s="3"/>
      <c r="M38" s="3"/>
      <c r="N38" s="3"/>
      <c r="O38" s="3"/>
      <c r="P38" s="3"/>
      <c r="Q38" s="3"/>
      <c r="R38" s="3"/>
      <c r="S38" s="3"/>
      <c r="T38" s="3"/>
      <c r="U38" s="3"/>
      <c r="V38" s="3"/>
      <c r="W38" s="3"/>
      <c r="X38" s="3"/>
      <c r="Y38" s="3"/>
    </row>
    <row r="39" spans="1:33" x14ac:dyDescent="0.25">
      <c r="A39" s="251"/>
      <c r="B39" s="252"/>
      <c r="C39" s="253"/>
      <c r="D39" s="252"/>
      <c r="E39" s="252"/>
      <c r="F39" s="252"/>
      <c r="G39" s="254"/>
      <c r="H39" s="3"/>
      <c r="I39" s="3"/>
      <c r="J39" s="3"/>
      <c r="K39" s="3"/>
      <c r="L39" s="3"/>
      <c r="M39" s="3"/>
      <c r="N39" s="3"/>
      <c r="O39" s="3"/>
      <c r="P39" s="3"/>
      <c r="Q39" s="3"/>
      <c r="R39" s="3"/>
      <c r="S39" s="3"/>
      <c r="T39" s="3"/>
      <c r="U39" s="3"/>
      <c r="V39" s="3"/>
      <c r="W39" s="3"/>
      <c r="X39" s="3"/>
      <c r="Y39" s="3"/>
    </row>
    <row r="40" spans="1:33" x14ac:dyDescent="0.25">
      <c r="A40" s="3"/>
      <c r="B40" s="4"/>
      <c r="C40" s="184"/>
      <c r="D40" s="6"/>
      <c r="E40" s="3"/>
      <c r="F40" s="3"/>
      <c r="G40" s="3"/>
      <c r="H40" s="3"/>
      <c r="I40" s="3"/>
      <c r="J40" s="3"/>
      <c r="K40" s="3"/>
      <c r="L40" s="3"/>
      <c r="M40" s="3"/>
      <c r="N40" s="3"/>
      <c r="O40" s="3"/>
      <c r="P40" s="3"/>
      <c r="Q40" s="3"/>
      <c r="R40" s="3"/>
      <c r="S40" s="3"/>
      <c r="T40" s="3"/>
      <c r="U40" s="3"/>
      <c r="V40" s="3"/>
      <c r="W40" s="3"/>
      <c r="X40" s="3"/>
      <c r="Y40" s="3"/>
    </row>
    <row r="41" spans="1:33" x14ac:dyDescent="0.25">
      <c r="C41" s="186"/>
      <c r="D41" s="10"/>
      <c r="AG41" t="s">
        <v>1027</v>
      </c>
    </row>
    <row r="42" spans="1:33" x14ac:dyDescent="0.25">
      <c r="D42" s="10"/>
    </row>
    <row r="43" spans="1:33" x14ac:dyDescent="0.25">
      <c r="D43" s="10"/>
    </row>
    <row r="44" spans="1:33" x14ac:dyDescent="0.25">
      <c r="D44" s="10"/>
    </row>
    <row r="45" spans="1:33" x14ac:dyDescent="0.25">
      <c r="D45" s="10"/>
    </row>
    <row r="46" spans="1:33" x14ac:dyDescent="0.25">
      <c r="D46" s="10"/>
    </row>
    <row r="47" spans="1:33" x14ac:dyDescent="0.25">
      <c r="D47" s="10"/>
    </row>
    <row r="48" spans="1:33" x14ac:dyDescent="0.25">
      <c r="D48" s="10"/>
    </row>
    <row r="49" spans="4:4" x14ac:dyDescent="0.25">
      <c r="D49" s="10"/>
    </row>
    <row r="50" spans="4:4" x14ac:dyDescent="0.25">
      <c r="D50" s="10"/>
    </row>
    <row r="51" spans="4:4" x14ac:dyDescent="0.25">
      <c r="D51" s="10"/>
    </row>
    <row r="52" spans="4:4" x14ac:dyDescent="0.25">
      <c r="D52" s="10"/>
    </row>
    <row r="53" spans="4:4" x14ac:dyDescent="0.25">
      <c r="D53" s="10"/>
    </row>
    <row r="54" spans="4:4" x14ac:dyDescent="0.25">
      <c r="D54" s="10"/>
    </row>
    <row r="55" spans="4:4" x14ac:dyDescent="0.25">
      <c r="D55" s="10"/>
    </row>
    <row r="56" spans="4:4" x14ac:dyDescent="0.25">
      <c r="D56" s="10"/>
    </row>
    <row r="57" spans="4:4" x14ac:dyDescent="0.25">
      <c r="D57" s="10"/>
    </row>
    <row r="58" spans="4:4" x14ac:dyDescent="0.25">
      <c r="D58" s="10"/>
    </row>
    <row r="59" spans="4:4" x14ac:dyDescent="0.25">
      <c r="D59" s="10"/>
    </row>
    <row r="60" spans="4:4" x14ac:dyDescent="0.25">
      <c r="D60" s="10"/>
    </row>
    <row r="61" spans="4:4" x14ac:dyDescent="0.25">
      <c r="D61" s="10"/>
    </row>
    <row r="62" spans="4:4" x14ac:dyDescent="0.25">
      <c r="D62" s="10"/>
    </row>
    <row r="63" spans="4:4" x14ac:dyDescent="0.25">
      <c r="D63" s="10"/>
    </row>
    <row r="64" spans="4:4"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mergeCells count="17">
    <mergeCell ref="A35:G39"/>
    <mergeCell ref="C10:G10"/>
    <mergeCell ref="C11:G11"/>
    <mergeCell ref="C13:G13"/>
    <mergeCell ref="C14:G14"/>
    <mergeCell ref="A1:G1"/>
    <mergeCell ref="C2:G2"/>
    <mergeCell ref="C3:G3"/>
    <mergeCell ref="C4:G4"/>
    <mergeCell ref="A34:C34"/>
    <mergeCell ref="C28:G28"/>
    <mergeCell ref="C16:G16"/>
    <mergeCell ref="C18:G18"/>
    <mergeCell ref="C19:G19"/>
    <mergeCell ref="C21:G21"/>
    <mergeCell ref="C23:G23"/>
    <mergeCell ref="C27:G27"/>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AZ202"/>
  <sheetViews>
    <sheetView showGridLines="0" topLeftCell="B1" zoomScaleNormal="100" zoomScaleSheetLayoutView="75" workbookViewId="0">
      <selection activeCell="B1" sqref="B1:J1"/>
    </sheetView>
  </sheetViews>
  <sheetFormatPr defaultColWidth="9" defaultRowHeight="12.5" x14ac:dyDescent="0.25"/>
  <cols>
    <col min="1" max="1" width="8.453125" hidden="1" customWidth="1"/>
    <col min="2" max="2" width="13.453125" customWidth="1"/>
    <col min="3" max="3" width="7.453125" style="49" customWidth="1"/>
    <col min="4" max="4" width="13" style="49" customWidth="1"/>
    <col min="5" max="5" width="9.7265625" style="49" customWidth="1"/>
    <col min="6" max="6" width="11.7265625" customWidth="1"/>
    <col min="7" max="9" width="13" customWidth="1"/>
    <col min="10" max="10" width="5.54296875" customWidth="1"/>
    <col min="11" max="11" width="4.26953125" customWidth="1"/>
    <col min="12" max="15" width="10.7265625" customWidth="1"/>
    <col min="52" max="52" width="95.26953125" customWidth="1"/>
  </cols>
  <sheetData>
    <row r="1" spans="1:15" ht="33.75" customHeight="1" x14ac:dyDescent="0.25">
      <c r="A1" s="45" t="s">
        <v>37</v>
      </c>
      <c r="B1" s="219" t="s">
        <v>2481</v>
      </c>
      <c r="C1" s="220"/>
      <c r="D1" s="220"/>
      <c r="E1" s="220"/>
      <c r="F1" s="220"/>
      <c r="G1" s="220"/>
      <c r="H1" s="220"/>
      <c r="I1" s="220"/>
      <c r="J1" s="221"/>
    </row>
    <row r="2" spans="1:15" ht="36" customHeight="1" x14ac:dyDescent="0.25">
      <c r="A2" s="2"/>
      <c r="B2" s="69" t="s">
        <v>23</v>
      </c>
      <c r="C2" s="70"/>
      <c r="D2" s="71" t="s">
        <v>2480</v>
      </c>
      <c r="E2" s="225" t="s">
        <v>44</v>
      </c>
      <c r="F2" s="226"/>
      <c r="G2" s="226"/>
      <c r="H2" s="226"/>
      <c r="I2" s="226"/>
      <c r="J2" s="227"/>
      <c r="O2" s="1"/>
    </row>
    <row r="3" spans="1:15" ht="27" hidden="1" customHeight="1" x14ac:dyDescent="0.25">
      <c r="A3" s="2"/>
      <c r="B3" s="72"/>
      <c r="C3" s="70"/>
      <c r="D3" s="73"/>
      <c r="E3" s="228"/>
      <c r="F3" s="229"/>
      <c r="G3" s="229"/>
      <c r="H3" s="229"/>
      <c r="I3" s="229"/>
      <c r="J3" s="230"/>
    </row>
    <row r="4" spans="1:15" ht="9" customHeight="1" x14ac:dyDescent="0.25">
      <c r="A4" s="2"/>
      <c r="B4" s="74"/>
      <c r="C4" s="75"/>
      <c r="D4" s="76"/>
      <c r="E4" s="237"/>
      <c r="F4" s="237"/>
      <c r="G4" s="237"/>
      <c r="H4" s="237"/>
      <c r="I4" s="237"/>
      <c r="J4" s="238"/>
    </row>
    <row r="5" spans="1:15" ht="24" customHeight="1" x14ac:dyDescent="0.25">
      <c r="A5" s="2"/>
      <c r="B5" s="29" t="s">
        <v>22</v>
      </c>
      <c r="D5" s="196" t="s">
        <v>45</v>
      </c>
      <c r="E5" s="197"/>
      <c r="F5" s="197"/>
      <c r="G5" s="197"/>
      <c r="H5" s="18" t="s">
        <v>41</v>
      </c>
      <c r="I5" s="80" t="s">
        <v>47</v>
      </c>
      <c r="J5" s="8"/>
    </row>
    <row r="6" spans="1:15" ht="18.5" customHeight="1" x14ac:dyDescent="0.25">
      <c r="A6" s="2"/>
      <c r="B6" s="26"/>
      <c r="C6" s="51"/>
      <c r="D6" s="198" t="s">
        <v>46</v>
      </c>
      <c r="E6" s="199"/>
      <c r="F6" s="199"/>
      <c r="G6" s="199"/>
      <c r="H6" s="18" t="s">
        <v>35</v>
      </c>
      <c r="I6" s="80" t="s">
        <v>48</v>
      </c>
      <c r="J6" s="8"/>
    </row>
    <row r="7" spans="1:15" ht="17" customHeight="1" x14ac:dyDescent="0.25">
      <c r="A7" s="2"/>
      <c r="B7" s="27"/>
      <c r="C7" s="52"/>
      <c r="D7" s="79" t="s">
        <v>2477</v>
      </c>
      <c r="E7" s="200" t="s">
        <v>2476</v>
      </c>
      <c r="F7" s="201"/>
      <c r="G7" s="201"/>
      <c r="H7" s="22"/>
      <c r="I7" s="21"/>
      <c r="J7" s="32"/>
    </row>
    <row r="8" spans="1:15" ht="25.5" customHeight="1" x14ac:dyDescent="0.25">
      <c r="A8" s="2"/>
      <c r="B8" s="29" t="s">
        <v>20</v>
      </c>
      <c r="D8" s="196" t="s">
        <v>42</v>
      </c>
      <c r="E8" s="197"/>
      <c r="F8" s="197"/>
      <c r="G8" s="197"/>
      <c r="H8" s="18" t="s">
        <v>41</v>
      </c>
      <c r="I8" s="80" t="s">
        <v>50</v>
      </c>
      <c r="J8" s="8"/>
    </row>
    <row r="9" spans="1:15" ht="17" customHeight="1" x14ac:dyDescent="0.25">
      <c r="A9" s="2"/>
      <c r="B9" s="2"/>
      <c r="D9" s="77" t="s">
        <v>49</v>
      </c>
      <c r="H9" s="18" t="s">
        <v>35</v>
      </c>
      <c r="I9" s="80" t="s">
        <v>51</v>
      </c>
      <c r="J9" s="8"/>
    </row>
    <row r="10" spans="1:15" ht="18" customHeight="1" x14ac:dyDescent="0.25">
      <c r="A10" s="2"/>
      <c r="B10" s="33"/>
      <c r="C10" s="52"/>
      <c r="D10" s="79" t="s">
        <v>2475</v>
      </c>
      <c r="F10" s="78"/>
      <c r="G10" s="14"/>
      <c r="H10" s="14"/>
      <c r="I10" s="34"/>
      <c r="J10" s="32"/>
    </row>
    <row r="11" spans="1:15" ht="24" customHeight="1" x14ac:dyDescent="0.25">
      <c r="A11" s="2"/>
      <c r="B11" s="29" t="s">
        <v>19</v>
      </c>
      <c r="D11" s="232"/>
      <c r="E11" s="232"/>
      <c r="F11" s="232"/>
      <c r="G11" s="232"/>
      <c r="H11" s="18" t="s">
        <v>41</v>
      </c>
      <c r="I11" s="81"/>
      <c r="J11" s="8"/>
    </row>
    <row r="12" spans="1:15" ht="15.75" customHeight="1" x14ac:dyDescent="0.25">
      <c r="A12" s="2"/>
      <c r="B12" s="26"/>
      <c r="C12" s="51"/>
      <c r="D12" s="236"/>
      <c r="E12" s="236"/>
      <c r="F12" s="236"/>
      <c r="G12" s="236"/>
      <c r="H12" s="18" t="s">
        <v>35</v>
      </c>
      <c r="I12" s="81"/>
      <c r="J12" s="8"/>
    </row>
    <row r="13" spans="1:15" ht="24" customHeight="1" x14ac:dyDescent="0.25">
      <c r="A13" s="2"/>
      <c r="B13" s="41" t="s">
        <v>21</v>
      </c>
      <c r="C13" s="53"/>
      <c r="D13" s="196" t="s">
        <v>42</v>
      </c>
      <c r="E13" s="197"/>
      <c r="F13" s="197"/>
      <c r="G13" s="197"/>
      <c r="H13" s="43"/>
      <c r="I13" s="42"/>
      <c r="J13" s="44"/>
    </row>
    <row r="14" spans="1:15" ht="26" customHeight="1" x14ac:dyDescent="0.25">
      <c r="A14" s="2"/>
      <c r="B14" s="33" t="s">
        <v>33</v>
      </c>
      <c r="C14" s="54"/>
      <c r="D14" s="50"/>
      <c r="E14" s="231" t="s">
        <v>31</v>
      </c>
      <c r="F14" s="231"/>
      <c r="G14" s="233" t="s">
        <v>32</v>
      </c>
      <c r="H14" s="233"/>
      <c r="I14" s="233" t="s">
        <v>30</v>
      </c>
      <c r="J14" s="234"/>
    </row>
    <row r="15" spans="1:15" ht="23.25" customHeight="1" x14ac:dyDescent="0.25">
      <c r="A15" s="135" t="s">
        <v>25</v>
      </c>
      <c r="B15" s="36" t="s">
        <v>25</v>
      </c>
      <c r="C15" s="55"/>
      <c r="D15" s="56"/>
      <c r="E15" s="208">
        <f>SUMIF(F158:F198,A15,G158:G198)+SUMIF(F158:F198,"PSU",G158:G198)</f>
        <v>0</v>
      </c>
      <c r="F15" s="209"/>
      <c r="G15" s="208">
        <f>SUMIF(F158:F198,A15,H158:H198)+SUMIF(F158:F198,"PSU",H158:H198)</f>
        <v>0</v>
      </c>
      <c r="H15" s="209"/>
      <c r="I15" s="208">
        <f>SUMIF(F158:F198,A15,I158:I198)+SUMIF(F158:F198,"PSU",I158:I198)</f>
        <v>0</v>
      </c>
      <c r="J15" s="210"/>
    </row>
    <row r="16" spans="1:15" ht="23.25" customHeight="1" x14ac:dyDescent="0.25">
      <c r="A16" s="135" t="s">
        <v>26</v>
      </c>
      <c r="B16" s="36" t="s">
        <v>26</v>
      </c>
      <c r="C16" s="55"/>
      <c r="D16" s="56"/>
      <c r="E16" s="208">
        <f>SUMIF(F158:F198,A16,G158:G198)</f>
        <v>0</v>
      </c>
      <c r="F16" s="209"/>
      <c r="G16" s="208">
        <f>SUMIF(F158:F198,A16,H158:H198)</f>
        <v>0</v>
      </c>
      <c r="H16" s="209"/>
      <c r="I16" s="208">
        <f>SUMIF(F158:F198,A16,I158:I198)</f>
        <v>0</v>
      </c>
      <c r="J16" s="210"/>
    </row>
    <row r="17" spans="1:10" ht="23.25" customHeight="1" x14ac:dyDescent="0.25">
      <c r="A17" s="135" t="s">
        <v>27</v>
      </c>
      <c r="B17" s="36" t="s">
        <v>27</v>
      </c>
      <c r="C17" s="55"/>
      <c r="D17" s="56"/>
      <c r="E17" s="208">
        <f>SUMIF(F158:F198,A17,G158:G198)</f>
        <v>0</v>
      </c>
      <c r="F17" s="209"/>
      <c r="G17" s="208">
        <f>SUMIF(F158:F198,A17,H158:H198)</f>
        <v>0</v>
      </c>
      <c r="H17" s="209"/>
      <c r="I17" s="208">
        <f>SUMIF(F158:F198,A17,I158:I198)</f>
        <v>0</v>
      </c>
      <c r="J17" s="210"/>
    </row>
    <row r="18" spans="1:10" ht="23.25" customHeight="1" x14ac:dyDescent="0.25">
      <c r="A18" s="135" t="s">
        <v>247</v>
      </c>
      <c r="B18" s="36" t="s">
        <v>28</v>
      </c>
      <c r="C18" s="55"/>
      <c r="D18" s="56"/>
      <c r="E18" s="208">
        <f>SUMIF(F158:F198,A18,G158:G198)</f>
        <v>0</v>
      </c>
      <c r="F18" s="209"/>
      <c r="G18" s="208">
        <f>SUMIF(F158:F198,A18,H158:H198)</f>
        <v>0</v>
      </c>
      <c r="H18" s="209"/>
      <c r="I18" s="208">
        <f>SUMIF(F158:F198,A18,I158:I198)</f>
        <v>0</v>
      </c>
      <c r="J18" s="210"/>
    </row>
    <row r="19" spans="1:10" ht="23.25" customHeight="1" x14ac:dyDescent="0.25">
      <c r="A19" s="135" t="s">
        <v>248</v>
      </c>
      <c r="B19" s="36" t="s">
        <v>29</v>
      </c>
      <c r="C19" s="55"/>
      <c r="D19" s="56"/>
      <c r="E19" s="208">
        <f>SUMIF(F158:F198,A19,G158:G198)</f>
        <v>0</v>
      </c>
      <c r="F19" s="209"/>
      <c r="G19" s="208">
        <f>SUMIF(F158:F198,A19,H158:H198)</f>
        <v>0</v>
      </c>
      <c r="H19" s="209"/>
      <c r="I19" s="208">
        <f>SUMIF(F158:F198,A19,I158:I198)</f>
        <v>0</v>
      </c>
      <c r="J19" s="210"/>
    </row>
    <row r="20" spans="1:10" ht="23.25" customHeight="1" x14ac:dyDescent="0.3">
      <c r="A20" s="2"/>
      <c r="B20" s="46" t="s">
        <v>30</v>
      </c>
      <c r="C20" s="57"/>
      <c r="D20" s="58"/>
      <c r="E20" s="211">
        <f>SUM(E15:F19)</f>
        <v>0</v>
      </c>
      <c r="F20" s="235"/>
      <c r="G20" s="211">
        <f>SUM(G15:H19)</f>
        <v>0</v>
      </c>
      <c r="H20" s="235"/>
      <c r="I20" s="211">
        <f>SUM(I15:J19)</f>
        <v>0</v>
      </c>
      <c r="J20" s="212"/>
    </row>
    <row r="21" spans="1:10" ht="33" customHeight="1" x14ac:dyDescent="0.25">
      <c r="A21" s="2"/>
      <c r="B21" s="40" t="s">
        <v>34</v>
      </c>
      <c r="C21" s="55"/>
      <c r="D21" s="56"/>
      <c r="E21" s="59"/>
      <c r="F21" s="37"/>
      <c r="G21" s="31"/>
      <c r="H21" s="31"/>
      <c r="I21" s="31"/>
      <c r="J21" s="38"/>
    </row>
    <row r="22" spans="1:10" ht="23.25" customHeight="1" x14ac:dyDescent="0.25">
      <c r="A22" s="2">
        <f>ZakladDPHSni*SazbaDPH1/100</f>
        <v>0</v>
      </c>
      <c r="B22" s="36" t="s">
        <v>12</v>
      </c>
      <c r="C22" s="55"/>
      <c r="D22" s="56"/>
      <c r="E22" s="60">
        <v>12</v>
      </c>
      <c r="F22" s="37" t="s">
        <v>0</v>
      </c>
      <c r="G22" s="206">
        <f>ZakladDPHSniVypocet</f>
        <v>0</v>
      </c>
      <c r="H22" s="207"/>
      <c r="I22" s="207"/>
      <c r="J22" s="38" t="str">
        <f t="shared" ref="J22:J27" si="0">Mena</f>
        <v>CZK</v>
      </c>
    </row>
    <row r="23" spans="1:10" ht="23.25" customHeight="1" x14ac:dyDescent="0.25">
      <c r="A23" s="2">
        <f>(A22-INT(A22))*100</f>
        <v>0</v>
      </c>
      <c r="B23" s="36" t="s">
        <v>13</v>
      </c>
      <c r="C23" s="55"/>
      <c r="D23" s="56"/>
      <c r="E23" s="60">
        <f>SazbaDPH1</f>
        <v>12</v>
      </c>
      <c r="F23" s="37" t="s">
        <v>0</v>
      </c>
      <c r="G23" s="204">
        <f>IF((((A23/10)-INT(A23/10))*100)&gt;50, ROUNDUP(A22, 1), ROUNDDOWN(A22, 1))</f>
        <v>0</v>
      </c>
      <c r="H23" s="205"/>
      <c r="I23" s="205"/>
      <c r="J23" s="38" t="str">
        <f t="shared" si="0"/>
        <v>CZK</v>
      </c>
    </row>
    <row r="24" spans="1:10" ht="23.25" customHeight="1" x14ac:dyDescent="0.25">
      <c r="A24" s="2">
        <f>ZakladDPHZakl*SazbaDPH2/100</f>
        <v>0</v>
      </c>
      <c r="B24" s="36" t="s">
        <v>14</v>
      </c>
      <c r="C24" s="55"/>
      <c r="D24" s="56"/>
      <c r="E24" s="60">
        <v>21</v>
      </c>
      <c r="F24" s="37" t="s">
        <v>0</v>
      </c>
      <c r="G24" s="206">
        <f>ZakladDPHZaklVypocet</f>
        <v>0</v>
      </c>
      <c r="H24" s="207"/>
      <c r="I24" s="207"/>
      <c r="J24" s="38" t="str">
        <f t="shared" si="0"/>
        <v>CZK</v>
      </c>
    </row>
    <row r="25" spans="1:10" ht="23.25" customHeight="1" x14ac:dyDescent="0.25">
      <c r="A25" s="2">
        <f>(A24-INT(A24))*100</f>
        <v>0</v>
      </c>
      <c r="B25" s="30" t="s">
        <v>15</v>
      </c>
      <c r="C25" s="61"/>
      <c r="D25" s="50"/>
      <c r="E25" s="62">
        <f>SazbaDPH2</f>
        <v>21</v>
      </c>
      <c r="F25" s="28" t="s">
        <v>0</v>
      </c>
      <c r="G25" s="222">
        <f>IF((((A25/10)-INT(A25/10))*100)&gt;50, ROUNDUP(A24, 1), ROUNDDOWN(A24, 1))</f>
        <v>0</v>
      </c>
      <c r="H25" s="223"/>
      <c r="I25" s="223"/>
      <c r="J25" s="35" t="str">
        <f t="shared" si="0"/>
        <v>CZK</v>
      </c>
    </row>
    <row r="26" spans="1:10" ht="23.25" customHeight="1" thickBot="1" x14ac:dyDescent="0.3">
      <c r="A26" s="2">
        <f>ZakladDPHSni+DPHSni+ZakladDPHZakl+DPHZakl</f>
        <v>0</v>
      </c>
      <c r="B26" s="29" t="s">
        <v>4</v>
      </c>
      <c r="C26" s="63"/>
      <c r="D26" s="64"/>
      <c r="E26" s="63"/>
      <c r="F26" s="16"/>
      <c r="G26" s="224">
        <f>CenaCelkem-(ZakladDPHSni+DPHSni+ZakladDPHZakl+DPHZakl)</f>
        <v>0</v>
      </c>
      <c r="H26" s="224"/>
      <c r="I26" s="224"/>
      <c r="J26" s="39" t="str">
        <f t="shared" si="0"/>
        <v>CZK</v>
      </c>
    </row>
    <row r="27" spans="1:10" ht="27.75" hidden="1" customHeight="1" thickBot="1" x14ac:dyDescent="0.3">
      <c r="A27" s="2"/>
      <c r="B27" s="107" t="s">
        <v>24</v>
      </c>
      <c r="C27" s="108"/>
      <c r="D27" s="108"/>
      <c r="E27" s="109"/>
      <c r="F27" s="110"/>
      <c r="G27" s="214">
        <f>ZakladDPHSniVypocet+ZakladDPHZaklVypocet</f>
        <v>0</v>
      </c>
      <c r="H27" s="214"/>
      <c r="I27" s="214"/>
      <c r="J27" s="111" t="str">
        <f t="shared" si="0"/>
        <v>CZK</v>
      </c>
    </row>
    <row r="28" spans="1:10" ht="27.75" customHeight="1" thickBot="1" x14ac:dyDescent="0.3">
      <c r="A28" s="2">
        <f>(A26-INT(A26))*100</f>
        <v>0</v>
      </c>
      <c r="B28" s="107" t="s">
        <v>36</v>
      </c>
      <c r="C28" s="112"/>
      <c r="D28" s="112"/>
      <c r="E28" s="112"/>
      <c r="F28" s="113"/>
      <c r="G28" s="213">
        <f>IF((((A28/10)-INT(A28/10))*100)&gt;50, ROUNDUP(A26, 1), ROUNDDOWN(A26, 1))</f>
        <v>0</v>
      </c>
      <c r="H28" s="213"/>
      <c r="I28" s="213"/>
      <c r="J28" s="114" t="s">
        <v>85</v>
      </c>
    </row>
    <row r="29" spans="1:10" ht="12.75" customHeight="1" x14ac:dyDescent="0.25">
      <c r="A29" s="2"/>
      <c r="B29" s="2"/>
      <c r="J29" s="9"/>
    </row>
    <row r="30" spans="1:10" ht="25" customHeight="1" x14ac:dyDescent="0.25">
      <c r="A30" s="2"/>
      <c r="B30" s="2"/>
      <c r="J30" s="9"/>
    </row>
    <row r="31" spans="1:10" ht="18.75" customHeight="1" x14ac:dyDescent="0.25">
      <c r="A31" s="2"/>
      <c r="B31" s="17"/>
      <c r="C31" s="65" t="s">
        <v>11</v>
      </c>
      <c r="D31" s="66"/>
      <c r="E31" s="66"/>
      <c r="F31" s="15" t="s">
        <v>10</v>
      </c>
      <c r="G31" s="24"/>
      <c r="H31" s="25" t="s">
        <v>52</v>
      </c>
      <c r="I31" s="24"/>
      <c r="J31" s="9"/>
    </row>
    <row r="32" spans="1:10" ht="44" customHeight="1" x14ac:dyDescent="0.25">
      <c r="A32" s="2"/>
      <c r="B32" s="2"/>
      <c r="J32" s="9"/>
    </row>
    <row r="33" spans="1:10" s="20" customFormat="1" ht="18.75" customHeight="1" x14ac:dyDescent="0.3">
      <c r="A33" s="19"/>
      <c r="B33" s="19"/>
      <c r="C33" s="67"/>
      <c r="D33" s="215" t="s">
        <v>42</v>
      </c>
      <c r="E33" s="216"/>
      <c r="G33" s="217"/>
      <c r="H33" s="218"/>
      <c r="I33" s="218"/>
      <c r="J33" s="23"/>
    </row>
    <row r="34" spans="1:10" ht="12.75" customHeight="1" x14ac:dyDescent="0.25">
      <c r="A34" s="2"/>
      <c r="B34" s="2"/>
      <c r="D34" s="203" t="s">
        <v>2</v>
      </c>
      <c r="E34" s="203"/>
      <c r="H34" s="10" t="s">
        <v>3</v>
      </c>
      <c r="J34" s="9"/>
    </row>
    <row r="35" spans="1:10" ht="13.5" customHeight="1" thickBot="1" x14ac:dyDescent="0.3">
      <c r="A35" s="11"/>
      <c r="B35" s="11"/>
      <c r="C35" s="68"/>
      <c r="D35" s="68"/>
      <c r="E35" s="68"/>
      <c r="F35" s="12"/>
      <c r="G35" s="12"/>
      <c r="H35" s="12"/>
      <c r="I35" s="12"/>
      <c r="J35" s="13"/>
    </row>
    <row r="36" spans="1:10" ht="27" customHeight="1" x14ac:dyDescent="0.25">
      <c r="B36" s="84" t="s">
        <v>16</v>
      </c>
      <c r="C36" s="85"/>
      <c r="D36" s="85"/>
      <c r="E36" s="85"/>
      <c r="F36" s="86"/>
      <c r="G36" s="86"/>
      <c r="H36" s="86"/>
      <c r="I36" s="86"/>
      <c r="J36" s="87"/>
    </row>
    <row r="37" spans="1:10" ht="25.5" customHeight="1" x14ac:dyDescent="0.25">
      <c r="A37" s="83" t="s">
        <v>38</v>
      </c>
      <c r="B37" s="88" t="s">
        <v>17</v>
      </c>
      <c r="C37" s="89" t="s">
        <v>5</v>
      </c>
      <c r="D37" s="89"/>
      <c r="E37" s="89"/>
      <c r="F37" s="90" t="str">
        <f>B22</f>
        <v>Základ pro sníženou DPH</v>
      </c>
      <c r="G37" s="90" t="str">
        <f>B24</f>
        <v>Základ pro základní DPH</v>
      </c>
      <c r="H37" s="91" t="s">
        <v>18</v>
      </c>
      <c r="I37" s="91" t="s">
        <v>1</v>
      </c>
      <c r="J37" s="92" t="s">
        <v>0</v>
      </c>
    </row>
    <row r="38" spans="1:10" ht="25.5" hidden="1" customHeight="1" x14ac:dyDescent="0.25">
      <c r="A38" s="83">
        <v>1</v>
      </c>
      <c r="B38" s="93" t="s">
        <v>53</v>
      </c>
      <c r="C38" s="192"/>
      <c r="D38" s="192"/>
      <c r="E38" s="192"/>
      <c r="F38" s="94">
        <f>'01 D.1.12 Pol'!AE508+'01 D.1.31 Pol'!AE20+'01 D.1.32 Pol'!AE14+'01 D.1.4.a Pol'!AE64+'01 D.1.4.b Pol'!AE44+'01 D.1.4.c Pol'!AE26+'01 D.1.4.d Pol'!AE243+'01 D.1.4.e Pol'!AE200+'01 D.1.4.f Pol'!AE95+'01 D.2.a Pol'!AE93+'01 D.2.b Pol'!AE73+'01 D.2.c Pol'!AE125+'01 D.2.d Pol'!AE59+'01 VON Pol'!AE31</f>
        <v>0</v>
      </c>
      <c r="G38" s="95">
        <f>'01 D.1.12 Pol'!AF508+'01 D.1.31 Pol'!AF20+'01 D.1.32 Pol'!AF14+'01 D.1.4.a Pol'!AF64+'01 D.1.4.b Pol'!AF44+'01 D.1.4.c Pol'!AF26+'01 D.1.4.d Pol'!AF243+'01 D.1.4.e Pol'!AF200+'01 D.1.4.f Pol'!AF95+'01 D.2.a Pol'!AF93+'01 D.2.b Pol'!AF73+'01 D.2.c Pol'!AF125+'01 D.2.d Pol'!AF59+'01 VON Pol'!AF31</f>
        <v>0</v>
      </c>
      <c r="H38" s="96">
        <f t="shared" ref="H38:H53" si="1">(F38*SazbaDPH1/100)+(G38*SazbaDPH2/100)</f>
        <v>0</v>
      </c>
      <c r="I38" s="96">
        <f t="shared" ref="I38:I53" si="2">F38+G38+H38</f>
        <v>0</v>
      </c>
      <c r="J38" s="97" t="str">
        <f t="shared" ref="J38:J53" si="3">IF(CenaCelkemVypocet=0,"",I38/CenaCelkemVypocet*100)</f>
        <v/>
      </c>
    </row>
    <row r="39" spans="1:10" ht="25.5" customHeight="1" x14ac:dyDescent="0.25">
      <c r="A39" s="83">
        <v>2</v>
      </c>
      <c r="B39" s="98" t="s">
        <v>54</v>
      </c>
      <c r="C39" s="202" t="s">
        <v>2478</v>
      </c>
      <c r="D39" s="202"/>
      <c r="E39" s="202"/>
      <c r="F39" s="99">
        <f>'01 D.1.12 Pol'!AE508+'01 D.1.31 Pol'!AE20+'01 D.1.32 Pol'!AE14+'01 D.1.4.a Pol'!AE64+'01 D.1.4.b Pol'!AE44+'01 D.1.4.c Pol'!AE26+'01 D.1.4.d Pol'!AE243+'01 D.1.4.e Pol'!AE200+'01 D.1.4.f Pol'!AE95+'01 D.2.a Pol'!AE93+'01 D.2.b Pol'!AE73+'01 D.2.c Pol'!AE125+'01 D.2.d Pol'!AE59+'01 VON Pol'!AE31</f>
        <v>0</v>
      </c>
      <c r="G39" s="100">
        <f>'01 D.1.12 Pol'!AF508+'01 D.1.31 Pol'!AF20+'01 D.1.32 Pol'!AF14+'01 D.1.4.a Pol'!AF64+'01 D.1.4.b Pol'!AF44+'01 D.1.4.c Pol'!AF26+'01 D.1.4.d Pol'!AF243+'01 D.1.4.e Pol'!AF200+'01 D.1.4.f Pol'!AF95+'01 D.2.a Pol'!AF93+'01 D.2.b Pol'!AF73+'01 D.2.c Pol'!AF125+'01 D.2.d Pol'!AF59+'01 VON Pol'!AF31</f>
        <v>0</v>
      </c>
      <c r="H39" s="100">
        <f t="shared" si="1"/>
        <v>0</v>
      </c>
      <c r="I39" s="100">
        <f t="shared" si="2"/>
        <v>0</v>
      </c>
      <c r="J39" s="101" t="str">
        <f t="shared" si="3"/>
        <v/>
      </c>
    </row>
    <row r="40" spans="1:10" ht="25.5" customHeight="1" x14ac:dyDescent="0.25">
      <c r="A40" s="83">
        <v>3</v>
      </c>
      <c r="B40" s="102" t="s">
        <v>56</v>
      </c>
      <c r="C40" s="192" t="s">
        <v>57</v>
      </c>
      <c r="D40" s="192"/>
      <c r="E40" s="192"/>
      <c r="F40" s="103">
        <f>'01 D.1.12 Pol'!AE508</f>
        <v>0</v>
      </c>
      <c r="G40" s="96">
        <f>'01 D.1.12 Pol'!AF508</f>
        <v>0</v>
      </c>
      <c r="H40" s="96">
        <f t="shared" si="1"/>
        <v>0</v>
      </c>
      <c r="I40" s="96">
        <f t="shared" si="2"/>
        <v>0</v>
      </c>
      <c r="J40" s="97" t="str">
        <f t="shared" si="3"/>
        <v/>
      </c>
    </row>
    <row r="41" spans="1:10" ht="25.5" customHeight="1" x14ac:dyDescent="0.25">
      <c r="A41" s="83">
        <v>3</v>
      </c>
      <c r="B41" s="102" t="s">
        <v>58</v>
      </c>
      <c r="C41" s="192" t="s">
        <v>59</v>
      </c>
      <c r="D41" s="192"/>
      <c r="E41" s="192"/>
      <c r="F41" s="103">
        <f>'01 D.1.31 Pol'!AE20</f>
        <v>0</v>
      </c>
      <c r="G41" s="96">
        <f>'01 D.1.31 Pol'!AF20</f>
        <v>0</v>
      </c>
      <c r="H41" s="96">
        <f t="shared" si="1"/>
        <v>0</v>
      </c>
      <c r="I41" s="96">
        <f t="shared" si="2"/>
        <v>0</v>
      </c>
      <c r="J41" s="97" t="str">
        <f t="shared" si="3"/>
        <v/>
      </c>
    </row>
    <row r="42" spans="1:10" ht="25.5" customHeight="1" x14ac:dyDescent="0.25">
      <c r="A42" s="83">
        <v>3</v>
      </c>
      <c r="B42" s="102" t="s">
        <v>60</v>
      </c>
      <c r="C42" s="192" t="s">
        <v>61</v>
      </c>
      <c r="D42" s="192"/>
      <c r="E42" s="192"/>
      <c r="F42" s="103">
        <f>'01 D.1.32 Pol'!AE14</f>
        <v>0</v>
      </c>
      <c r="G42" s="96">
        <f>'01 D.1.32 Pol'!AF14</f>
        <v>0</v>
      </c>
      <c r="H42" s="96">
        <f t="shared" si="1"/>
        <v>0</v>
      </c>
      <c r="I42" s="96">
        <f t="shared" si="2"/>
        <v>0</v>
      </c>
      <c r="J42" s="97" t="str">
        <f t="shared" si="3"/>
        <v/>
      </c>
    </row>
    <row r="43" spans="1:10" ht="25.5" customHeight="1" x14ac:dyDescent="0.25">
      <c r="A43" s="83">
        <v>3</v>
      </c>
      <c r="B43" s="102" t="s">
        <v>62</v>
      </c>
      <c r="C43" s="192" t="s">
        <v>63</v>
      </c>
      <c r="D43" s="192"/>
      <c r="E43" s="192"/>
      <c r="F43" s="103">
        <f>'01 D.1.4.a Pol'!AE64</f>
        <v>0</v>
      </c>
      <c r="G43" s="96">
        <f>'01 D.1.4.a Pol'!AF64</f>
        <v>0</v>
      </c>
      <c r="H43" s="96">
        <f t="shared" si="1"/>
        <v>0</v>
      </c>
      <c r="I43" s="96">
        <f t="shared" si="2"/>
        <v>0</v>
      </c>
      <c r="J43" s="97" t="str">
        <f t="shared" si="3"/>
        <v/>
      </c>
    </row>
    <row r="44" spans="1:10" ht="25.5" customHeight="1" x14ac:dyDescent="0.25">
      <c r="A44" s="83">
        <v>3</v>
      </c>
      <c r="B44" s="102" t="s">
        <v>64</v>
      </c>
      <c r="C44" s="192" t="s">
        <v>65</v>
      </c>
      <c r="D44" s="192"/>
      <c r="E44" s="192"/>
      <c r="F44" s="103">
        <f>'01 D.1.4.b Pol'!AE44</f>
        <v>0</v>
      </c>
      <c r="G44" s="96">
        <f>'01 D.1.4.b Pol'!AF44</f>
        <v>0</v>
      </c>
      <c r="H44" s="96">
        <f t="shared" si="1"/>
        <v>0</v>
      </c>
      <c r="I44" s="96">
        <f t="shared" si="2"/>
        <v>0</v>
      </c>
      <c r="J44" s="97" t="str">
        <f t="shared" si="3"/>
        <v/>
      </c>
    </row>
    <row r="45" spans="1:10" ht="25.5" customHeight="1" x14ac:dyDescent="0.25">
      <c r="A45" s="83">
        <v>3</v>
      </c>
      <c r="B45" s="102" t="s">
        <v>66</v>
      </c>
      <c r="C45" s="192" t="s">
        <v>67</v>
      </c>
      <c r="D45" s="192"/>
      <c r="E45" s="192"/>
      <c r="F45" s="103">
        <f>'01 D.1.4.c Pol'!AE26</f>
        <v>0</v>
      </c>
      <c r="G45" s="96">
        <f>'01 D.1.4.c Pol'!AF26</f>
        <v>0</v>
      </c>
      <c r="H45" s="96">
        <f t="shared" si="1"/>
        <v>0</v>
      </c>
      <c r="I45" s="96">
        <f t="shared" si="2"/>
        <v>0</v>
      </c>
      <c r="J45" s="97" t="str">
        <f t="shared" si="3"/>
        <v/>
      </c>
    </row>
    <row r="46" spans="1:10" ht="25.5" customHeight="1" x14ac:dyDescent="0.25">
      <c r="A46" s="83">
        <v>3</v>
      </c>
      <c r="B46" s="102" t="s">
        <v>68</v>
      </c>
      <c r="C46" s="192" t="s">
        <v>69</v>
      </c>
      <c r="D46" s="192"/>
      <c r="E46" s="192"/>
      <c r="F46" s="103">
        <f>'01 D.1.4.d Pol'!AE243</f>
        <v>0</v>
      </c>
      <c r="G46" s="96">
        <f>'01 D.1.4.d Pol'!AF243</f>
        <v>0</v>
      </c>
      <c r="H46" s="96">
        <f t="shared" si="1"/>
        <v>0</v>
      </c>
      <c r="I46" s="96">
        <f t="shared" si="2"/>
        <v>0</v>
      </c>
      <c r="J46" s="97" t="str">
        <f t="shared" si="3"/>
        <v/>
      </c>
    </row>
    <row r="47" spans="1:10" ht="25.5" customHeight="1" x14ac:dyDescent="0.25">
      <c r="A47" s="83">
        <v>3</v>
      </c>
      <c r="B47" s="102" t="s">
        <v>70</v>
      </c>
      <c r="C47" s="192" t="s">
        <v>71</v>
      </c>
      <c r="D47" s="192"/>
      <c r="E47" s="192"/>
      <c r="F47" s="103">
        <f>'01 D.1.4.e Pol'!AE200</f>
        <v>0</v>
      </c>
      <c r="G47" s="96">
        <f>'01 D.1.4.e Pol'!AF200</f>
        <v>0</v>
      </c>
      <c r="H47" s="96">
        <f t="shared" si="1"/>
        <v>0</v>
      </c>
      <c r="I47" s="96">
        <f t="shared" si="2"/>
        <v>0</v>
      </c>
      <c r="J47" s="97" t="str">
        <f t="shared" si="3"/>
        <v/>
      </c>
    </row>
    <row r="48" spans="1:10" ht="25.5" customHeight="1" x14ac:dyDescent="0.25">
      <c r="A48" s="83">
        <v>3</v>
      </c>
      <c r="B48" s="102" t="s">
        <v>72</v>
      </c>
      <c r="C48" s="192" t="s">
        <v>73</v>
      </c>
      <c r="D48" s="192"/>
      <c r="E48" s="192"/>
      <c r="F48" s="103">
        <f>'01 D.1.4.f Pol'!AE95</f>
        <v>0</v>
      </c>
      <c r="G48" s="96">
        <f>'01 D.1.4.f Pol'!AF95</f>
        <v>0</v>
      </c>
      <c r="H48" s="96">
        <f t="shared" si="1"/>
        <v>0</v>
      </c>
      <c r="I48" s="96">
        <f t="shared" si="2"/>
        <v>0</v>
      </c>
      <c r="J48" s="97" t="str">
        <f t="shared" si="3"/>
        <v/>
      </c>
    </row>
    <row r="49" spans="1:52" ht="25.5" customHeight="1" x14ac:dyDescent="0.25">
      <c r="A49" s="83">
        <v>3</v>
      </c>
      <c r="B49" s="102" t="s">
        <v>74</v>
      </c>
      <c r="C49" s="192" t="s">
        <v>75</v>
      </c>
      <c r="D49" s="192"/>
      <c r="E49" s="192"/>
      <c r="F49" s="103">
        <f>'01 D.2.a Pol'!AE93</f>
        <v>0</v>
      </c>
      <c r="G49" s="96">
        <f>'01 D.2.a Pol'!AF93</f>
        <v>0</v>
      </c>
      <c r="H49" s="96">
        <f t="shared" si="1"/>
        <v>0</v>
      </c>
      <c r="I49" s="96">
        <f t="shared" si="2"/>
        <v>0</v>
      </c>
      <c r="J49" s="97" t="str">
        <f t="shared" si="3"/>
        <v/>
      </c>
    </row>
    <row r="50" spans="1:52" ht="25.5" customHeight="1" x14ac:dyDescent="0.25">
      <c r="A50" s="83">
        <v>3</v>
      </c>
      <c r="B50" s="102" t="s">
        <v>76</v>
      </c>
      <c r="C50" s="192" t="s">
        <v>77</v>
      </c>
      <c r="D50" s="192"/>
      <c r="E50" s="192"/>
      <c r="F50" s="103">
        <f>'01 D.2.b Pol'!AE73</f>
        <v>0</v>
      </c>
      <c r="G50" s="96">
        <f>'01 D.2.b Pol'!AF73</f>
        <v>0</v>
      </c>
      <c r="H50" s="96">
        <f t="shared" si="1"/>
        <v>0</v>
      </c>
      <c r="I50" s="96">
        <f t="shared" si="2"/>
        <v>0</v>
      </c>
      <c r="J50" s="97" t="str">
        <f t="shared" si="3"/>
        <v/>
      </c>
    </row>
    <row r="51" spans="1:52" ht="25.5" customHeight="1" x14ac:dyDescent="0.25">
      <c r="A51" s="83">
        <v>3</v>
      </c>
      <c r="B51" s="102" t="s">
        <v>78</v>
      </c>
      <c r="C51" s="192" t="s">
        <v>79</v>
      </c>
      <c r="D51" s="192"/>
      <c r="E51" s="192"/>
      <c r="F51" s="103">
        <f>'01 D.2.c Pol'!AE125</f>
        <v>0</v>
      </c>
      <c r="G51" s="96">
        <f>'01 D.2.c Pol'!AF125</f>
        <v>0</v>
      </c>
      <c r="H51" s="96">
        <f t="shared" si="1"/>
        <v>0</v>
      </c>
      <c r="I51" s="96">
        <f t="shared" si="2"/>
        <v>0</v>
      </c>
      <c r="J51" s="97" t="str">
        <f t="shared" si="3"/>
        <v/>
      </c>
    </row>
    <row r="52" spans="1:52" ht="25.5" customHeight="1" x14ac:dyDescent="0.25">
      <c r="A52" s="83">
        <v>3</v>
      </c>
      <c r="B52" s="102" t="s">
        <v>80</v>
      </c>
      <c r="C52" s="192" t="s">
        <v>81</v>
      </c>
      <c r="D52" s="192"/>
      <c r="E52" s="192"/>
      <c r="F52" s="103">
        <f>'01 D.2.d Pol'!AE59</f>
        <v>0</v>
      </c>
      <c r="G52" s="96">
        <f>'01 D.2.d Pol'!AF59</f>
        <v>0</v>
      </c>
      <c r="H52" s="96">
        <f t="shared" si="1"/>
        <v>0</v>
      </c>
      <c r="I52" s="96">
        <f t="shared" si="2"/>
        <v>0</v>
      </c>
      <c r="J52" s="97" t="str">
        <f t="shared" si="3"/>
        <v/>
      </c>
    </row>
    <row r="53" spans="1:52" ht="25.5" customHeight="1" x14ac:dyDescent="0.25">
      <c r="A53" s="83">
        <v>3</v>
      </c>
      <c r="B53" s="102" t="s">
        <v>82</v>
      </c>
      <c r="C53" s="192" t="s">
        <v>83</v>
      </c>
      <c r="D53" s="192"/>
      <c r="E53" s="192"/>
      <c r="F53" s="103">
        <f>'01 VON Pol'!AE31</f>
        <v>0</v>
      </c>
      <c r="G53" s="96">
        <f>'01 VON Pol'!AF31</f>
        <v>0</v>
      </c>
      <c r="H53" s="96">
        <f t="shared" si="1"/>
        <v>0</v>
      </c>
      <c r="I53" s="96">
        <f t="shared" si="2"/>
        <v>0</v>
      </c>
      <c r="J53" s="97" t="str">
        <f t="shared" si="3"/>
        <v/>
      </c>
    </row>
    <row r="54" spans="1:52" ht="25.5" customHeight="1" x14ac:dyDescent="0.25">
      <c r="A54" s="83"/>
      <c r="B54" s="193" t="s">
        <v>84</v>
      </c>
      <c r="C54" s="194"/>
      <c r="D54" s="194"/>
      <c r="E54" s="195"/>
      <c r="F54" s="104">
        <f>SUMIF(A38:A53,"=1",F38:F53)</f>
        <v>0</v>
      </c>
      <c r="G54" s="105">
        <f>SUMIF(A38:A53,"=1",G38:G53)</f>
        <v>0</v>
      </c>
      <c r="H54" s="105">
        <f>SUMIF(A38:A53,"=1",H38:H53)</f>
        <v>0</v>
      </c>
      <c r="I54" s="105">
        <f>SUMIF(A38:A53,"=1",I38:I53)</f>
        <v>0</v>
      </c>
      <c r="J54" s="106">
        <f>SUMIF(A38:A53,"=1",J38:J53)</f>
        <v>0</v>
      </c>
    </row>
    <row r="56" spans="1:52" ht="13" x14ac:dyDescent="0.3">
      <c r="A56" t="s">
        <v>86</v>
      </c>
      <c r="B56" s="20" t="s">
        <v>2479</v>
      </c>
    </row>
    <row r="57" spans="1:52" x14ac:dyDescent="0.25">
      <c r="B57" s="191" t="s">
        <v>87</v>
      </c>
      <c r="C57" s="191"/>
      <c r="D57" s="191"/>
      <c r="E57" s="191"/>
      <c r="F57" s="191"/>
      <c r="G57" s="191"/>
      <c r="H57" s="191"/>
      <c r="I57" s="191"/>
      <c r="J57" s="191"/>
      <c r="AZ57" s="115" t="str">
        <f>B57</f>
        <v>1. PODMÍNKY PRO ZPRACOVÁNÍ NABÍDKOVÉ CENY</v>
      </c>
    </row>
    <row r="59" spans="1:52" x14ac:dyDescent="0.25">
      <c r="B59" s="191" t="s">
        <v>88</v>
      </c>
      <c r="C59" s="191"/>
      <c r="D59" s="191"/>
      <c r="E59" s="191"/>
      <c r="F59" s="191"/>
      <c r="G59" s="191"/>
      <c r="H59" s="191"/>
      <c r="I59" s="191"/>
      <c r="J59" s="191"/>
      <c r="AZ59" s="115" t="str">
        <f>B59</f>
        <v xml:space="preserve">        Preambule</v>
      </c>
    </row>
    <row r="60" spans="1:52" ht="50" x14ac:dyDescent="0.25">
      <c r="B60" s="191" t="s">
        <v>89</v>
      </c>
      <c r="C60" s="191"/>
      <c r="D60" s="191"/>
      <c r="E60" s="191"/>
      <c r="F60" s="191"/>
      <c r="G60" s="191"/>
      <c r="H60" s="191"/>
      <c r="I60" s="191"/>
      <c r="J60" s="191"/>
      <c r="AZ60" s="115" t="str">
        <f>B60</f>
        <v>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v>
      </c>
    </row>
    <row r="61" spans="1:52" ht="50" x14ac:dyDescent="0.25">
      <c r="B61" s="191" t="s">
        <v>90</v>
      </c>
      <c r="C61" s="191"/>
      <c r="D61" s="191"/>
      <c r="E61" s="191"/>
      <c r="F61" s="191"/>
      <c r="G61" s="191"/>
      <c r="H61" s="191"/>
      <c r="I61" s="191"/>
      <c r="J61" s="191"/>
      <c r="AZ61" s="115" t="str">
        <f>B61</f>
        <v>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v>
      </c>
    </row>
    <row r="62" spans="1:52" x14ac:dyDescent="0.25">
      <c r="B62" s="191" t="s">
        <v>91</v>
      </c>
      <c r="C62" s="191"/>
      <c r="D62" s="191"/>
      <c r="E62" s="191"/>
      <c r="F62" s="191"/>
      <c r="G62" s="191"/>
      <c r="H62" s="191"/>
      <c r="I62" s="191"/>
      <c r="J62" s="191"/>
      <c r="AZ62" s="115" t="str">
        <f>B62</f>
        <v xml:space="preserve">        Vymezení některých pojmů</v>
      </c>
    </row>
    <row r="63" spans="1:52" x14ac:dyDescent="0.25">
      <c r="B63" s="191" t="s">
        <v>92</v>
      </c>
      <c r="C63" s="191"/>
      <c r="D63" s="191"/>
      <c r="E63" s="191"/>
      <c r="F63" s="191"/>
      <c r="G63" s="191"/>
      <c r="H63" s="191"/>
      <c r="I63" s="191"/>
      <c r="J63" s="191"/>
      <c r="AZ63" s="115" t="str">
        <f t="shared" ref="AZ63:AZ68" si="4">B63</f>
        <v>Pro účely zpracování nabídkové ceny se jsou použity některé pojmy, pod kterými se rozumí:</v>
      </c>
    </row>
    <row r="64" spans="1:52" ht="37.5" x14ac:dyDescent="0.25">
      <c r="B64" s="191" t="s">
        <v>93</v>
      </c>
      <c r="C64" s="191"/>
      <c r="D64" s="191"/>
      <c r="E64" s="191"/>
      <c r="F64" s="191"/>
      <c r="G64" s="191"/>
      <c r="H64" s="191"/>
      <c r="I64" s="191"/>
      <c r="J64" s="191"/>
      <c r="AZ64" s="115" t="str">
        <f t="shared" si="4"/>
        <v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v>
      </c>
    </row>
    <row r="65" spans="2:52" ht="37.5" x14ac:dyDescent="0.25">
      <c r="B65" s="191" t="s">
        <v>94</v>
      </c>
      <c r="C65" s="191"/>
      <c r="D65" s="191"/>
      <c r="E65" s="191"/>
      <c r="F65" s="191"/>
      <c r="G65" s="191"/>
      <c r="H65" s="191"/>
      <c r="I65" s="191"/>
      <c r="J65" s="191"/>
      <c r="AZ65" s="115" t="str">
        <f t="shared" si="4"/>
        <v>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v>
      </c>
    </row>
    <row r="66" spans="2:52" ht="50" x14ac:dyDescent="0.25">
      <c r="B66" s="191" t="s">
        <v>95</v>
      </c>
      <c r="C66" s="191"/>
      <c r="D66" s="191"/>
      <c r="E66" s="191"/>
      <c r="F66" s="191"/>
      <c r="G66" s="191"/>
      <c r="H66" s="191"/>
      <c r="I66" s="191"/>
      <c r="J66" s="191"/>
      <c r="AZ66" s="115" t="str">
        <f t="shared" si="4"/>
        <v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v>
      </c>
    </row>
    <row r="67" spans="2:52" ht="62.5" x14ac:dyDescent="0.25">
      <c r="B67" s="191" t="s">
        <v>96</v>
      </c>
      <c r="C67" s="191"/>
      <c r="D67" s="191"/>
      <c r="E67" s="191"/>
      <c r="F67" s="191"/>
      <c r="G67" s="191"/>
      <c r="H67" s="191"/>
      <c r="I67" s="191"/>
      <c r="J67" s="191"/>
      <c r="AZ67" s="115" t="str">
        <f t="shared" si="4"/>
        <v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v>
      </c>
    </row>
    <row r="68" spans="2:52" ht="37.5" x14ac:dyDescent="0.25">
      <c r="B68" s="191" t="s">
        <v>97</v>
      </c>
      <c r="C68" s="191"/>
      <c r="D68" s="191"/>
      <c r="E68" s="191"/>
      <c r="F68" s="191"/>
      <c r="G68" s="191"/>
      <c r="H68" s="191"/>
      <c r="I68" s="191"/>
      <c r="J68" s="191"/>
      <c r="AZ68" s="115" t="str">
        <f t="shared" si="4"/>
        <v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v>
      </c>
    </row>
    <row r="70" spans="2:52" x14ac:dyDescent="0.25">
      <c r="B70" s="191" t="s">
        <v>98</v>
      </c>
      <c r="C70" s="191"/>
      <c r="D70" s="191"/>
      <c r="E70" s="191"/>
      <c r="F70" s="191"/>
      <c r="G70" s="191"/>
      <c r="H70" s="191"/>
      <c r="I70" s="191"/>
      <c r="J70" s="191"/>
      <c r="AZ70" s="115" t="str">
        <f>B70</f>
        <v xml:space="preserve">        Cenová soustava</v>
      </c>
    </row>
    <row r="72" spans="2:52" x14ac:dyDescent="0.25">
      <c r="B72" s="191" t="s">
        <v>99</v>
      </c>
      <c r="C72" s="191"/>
      <c r="D72" s="191"/>
      <c r="E72" s="191"/>
      <c r="F72" s="191"/>
      <c r="G72" s="191"/>
      <c r="H72" s="191"/>
      <c r="I72" s="191"/>
      <c r="J72" s="191"/>
      <c r="AZ72" s="115" t="str">
        <f>B72</f>
        <v xml:space="preserve">        Použitá cenová soustava</v>
      </c>
    </row>
    <row r="73" spans="2:52" ht="25" x14ac:dyDescent="0.25">
      <c r="B73" s="191" t="s">
        <v>100</v>
      </c>
      <c r="C73" s="191"/>
      <c r="D73" s="191"/>
      <c r="E73" s="191"/>
      <c r="F73" s="191"/>
      <c r="G73" s="191"/>
      <c r="H73" s="191"/>
      <c r="I73" s="191"/>
      <c r="J73" s="191"/>
      <c r="AZ73" s="115" t="str">
        <f>B73</f>
        <v>Soupisy stavebních prací, dodávek a služeb jsou zpracovány s použitím cenové soustavy zpracované společností RTS, a.s.. Položky z cenové soustavy mají uveden odkaz na cenovou soustavu včetně označení příslušného ceníku.</v>
      </c>
    </row>
    <row r="75" spans="2:52" x14ac:dyDescent="0.25">
      <c r="B75" s="191" t="s">
        <v>101</v>
      </c>
      <c r="C75" s="191"/>
      <c r="D75" s="191"/>
      <c r="E75" s="191"/>
      <c r="F75" s="191"/>
      <c r="G75" s="191"/>
      <c r="H75" s="191"/>
      <c r="I75" s="191"/>
      <c r="J75" s="191"/>
      <c r="AZ75" s="115" t="str">
        <f>B75</f>
        <v xml:space="preserve">        Technické podmínky</v>
      </c>
    </row>
    <row r="76" spans="2:52" ht="37.5" x14ac:dyDescent="0.25">
      <c r="B76" s="191" t="s">
        <v>102</v>
      </c>
      <c r="C76" s="191"/>
      <c r="D76" s="191"/>
      <c r="E76" s="191"/>
      <c r="F76" s="191"/>
      <c r="G76" s="191"/>
      <c r="H76" s="191"/>
      <c r="I76" s="191"/>
      <c r="J76" s="191"/>
      <c r="AZ76" s="115" t="str">
        <f>B76</f>
        <v>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v>
      </c>
    </row>
    <row r="78" spans="2:52" x14ac:dyDescent="0.25">
      <c r="B78" s="191" t="s">
        <v>103</v>
      </c>
      <c r="C78" s="191"/>
      <c r="D78" s="191"/>
      <c r="E78" s="191"/>
      <c r="F78" s="191"/>
      <c r="G78" s="191"/>
      <c r="H78" s="191"/>
      <c r="I78" s="191"/>
      <c r="J78" s="191"/>
      <c r="AZ78" s="115" t="str">
        <f>B78</f>
        <v>Individuální položky</v>
      </c>
    </row>
    <row r="79" spans="2:52" ht="37.5" x14ac:dyDescent="0.25">
      <c r="B79" s="191" t="s">
        <v>104</v>
      </c>
      <c r="C79" s="191"/>
      <c r="D79" s="191"/>
      <c r="E79" s="191"/>
      <c r="F79" s="191"/>
      <c r="G79" s="191"/>
      <c r="H79" s="191"/>
      <c r="I79" s="191"/>
      <c r="J79" s="191"/>
      <c r="AZ79" s="115" t="str">
        <f>B79</f>
        <v>Položky soupisu prací, které cenová soustava neobsahuje, jsou označeny popisem „vlastní“. Pro tyto položky jsou cenové a technické podmínky definovány jejich popisem, případně odkazem na konkrétní část příslušné dokumentace.</v>
      </c>
    </row>
    <row r="81" spans="2:52" x14ac:dyDescent="0.25">
      <c r="B81" s="191" t="s">
        <v>105</v>
      </c>
      <c r="C81" s="191"/>
      <c r="D81" s="191"/>
      <c r="E81" s="191"/>
      <c r="F81" s="191"/>
      <c r="G81" s="191"/>
      <c r="H81" s="191"/>
      <c r="I81" s="191"/>
      <c r="J81" s="191"/>
      <c r="AZ81" s="115" t="str">
        <f>B81</f>
        <v xml:space="preserve">        Závaznost a změna soupisu</v>
      </c>
    </row>
    <row r="83" spans="2:52" x14ac:dyDescent="0.25">
      <c r="B83" s="191" t="s">
        <v>106</v>
      </c>
      <c r="C83" s="191"/>
      <c r="D83" s="191"/>
      <c r="E83" s="191"/>
      <c r="F83" s="191"/>
      <c r="G83" s="191"/>
      <c r="H83" s="191"/>
      <c r="I83" s="191"/>
      <c r="J83" s="191"/>
      <c r="AZ83" s="115" t="str">
        <f>B83</f>
        <v xml:space="preserve">        Závaznost soupisu</v>
      </c>
    </row>
    <row r="84" spans="2:52" ht="37.5" x14ac:dyDescent="0.25">
      <c r="B84" s="191" t="s">
        <v>107</v>
      </c>
      <c r="C84" s="191"/>
      <c r="D84" s="191"/>
      <c r="E84" s="191"/>
      <c r="F84" s="191"/>
      <c r="G84" s="191"/>
      <c r="H84" s="191"/>
      <c r="I84" s="191"/>
      <c r="J84" s="191"/>
      <c r="AZ84" s="115" t="str">
        <f>B84</f>
        <v>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v>
      </c>
    </row>
    <row r="86" spans="2:52" x14ac:dyDescent="0.25">
      <c r="B86" s="191" t="s">
        <v>108</v>
      </c>
      <c r="C86" s="191"/>
      <c r="D86" s="191"/>
      <c r="E86" s="191"/>
      <c r="F86" s="191"/>
      <c r="G86" s="191"/>
      <c r="H86" s="191"/>
      <c r="I86" s="191"/>
      <c r="J86" s="191"/>
      <c r="AZ86" s="115" t="str">
        <f>B86</f>
        <v xml:space="preserve">        Zvláštní podmínky pro stanovení nabídkové ceny</v>
      </c>
    </row>
    <row r="88" spans="2:52" x14ac:dyDescent="0.25">
      <c r="B88" s="191" t="s">
        <v>109</v>
      </c>
      <c r="C88" s="191"/>
      <c r="D88" s="191"/>
      <c r="E88" s="191"/>
      <c r="F88" s="191"/>
      <c r="G88" s="191"/>
      <c r="H88" s="191"/>
      <c r="I88" s="191"/>
      <c r="J88" s="191"/>
      <c r="AZ88" s="115" t="str">
        <f>B88</f>
        <v xml:space="preserve">        Přeprava vybouraných hmot, suti a vytěžené zeminy</v>
      </c>
    </row>
    <row r="89" spans="2:52" ht="75" x14ac:dyDescent="0.25">
      <c r="B89" s="191" t="s">
        <v>110</v>
      </c>
      <c r="C89" s="191"/>
      <c r="D89" s="191"/>
      <c r="E89" s="191"/>
      <c r="F89" s="191"/>
      <c r="G89" s="191"/>
      <c r="H89" s="191"/>
      <c r="I89" s="191"/>
      <c r="J89" s="191"/>
      <c r="AZ89" s="115" t="str">
        <f>B89</f>
        <v>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v>
      </c>
    </row>
    <row r="91" spans="2:52" x14ac:dyDescent="0.25">
      <c r="B91" s="191" t="s">
        <v>111</v>
      </c>
      <c r="C91" s="191"/>
      <c r="D91" s="191"/>
      <c r="E91" s="191"/>
      <c r="F91" s="191"/>
      <c r="G91" s="191"/>
      <c r="H91" s="191"/>
      <c r="I91" s="191"/>
      <c r="J91" s="191"/>
      <c r="AZ91" s="115" t="str">
        <f>B91</f>
        <v xml:space="preserve">        Vnitrostaveništní přesun stavebního materiálu</v>
      </c>
    </row>
    <row r="92" spans="2:52" ht="50" x14ac:dyDescent="0.25">
      <c r="B92" s="191" t="s">
        <v>112</v>
      </c>
      <c r="C92" s="191"/>
      <c r="D92" s="191"/>
      <c r="E92" s="191"/>
      <c r="F92" s="191"/>
      <c r="G92" s="191"/>
      <c r="H92" s="191"/>
      <c r="I92" s="191"/>
      <c r="J92" s="191"/>
      <c r="AZ92" s="115" t="str">
        <f>B92</f>
        <v>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v>
      </c>
    </row>
    <row r="93" spans="2:52" ht="50" x14ac:dyDescent="0.25">
      <c r="B93" s="191" t="s">
        <v>113</v>
      </c>
      <c r="C93" s="191"/>
      <c r="D93" s="191"/>
      <c r="E93" s="191"/>
      <c r="F93" s="191"/>
      <c r="G93" s="191"/>
      <c r="H93" s="191"/>
      <c r="I93" s="191"/>
      <c r="J93" s="191"/>
      <c r="AZ93" s="115" t="str">
        <f>B93</f>
        <v>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v>
      </c>
    </row>
    <row r="95" spans="2:52" x14ac:dyDescent="0.25">
      <c r="B95" s="191" t="s">
        <v>114</v>
      </c>
      <c r="C95" s="191"/>
      <c r="D95" s="191"/>
      <c r="E95" s="191"/>
      <c r="F95" s="191"/>
      <c r="G95" s="191"/>
      <c r="H95" s="191"/>
      <c r="I95" s="191"/>
      <c r="J95" s="191"/>
      <c r="AZ95" s="115" t="str">
        <f>B95</f>
        <v xml:space="preserve">        Příplatky za ztížené podmínky prací</v>
      </c>
    </row>
    <row r="96" spans="2:52" ht="25" x14ac:dyDescent="0.25">
      <c r="B96" s="191" t="s">
        <v>115</v>
      </c>
      <c r="C96" s="191"/>
      <c r="D96" s="191"/>
      <c r="E96" s="191"/>
      <c r="F96" s="191"/>
      <c r="G96" s="191"/>
      <c r="H96" s="191"/>
      <c r="I96" s="191"/>
      <c r="J96" s="191"/>
      <c r="AZ96" s="115" t="str">
        <f>B96</f>
        <v>Pokud soupis položku příplatku za ztížené podmínky obsahuje, je dodavatel povinen ji ocenit bez ohledu na to, že tento příplatek dodavatel standardně neuplatňuje.</v>
      </c>
    </row>
    <row r="98" spans="2:52" x14ac:dyDescent="0.25">
      <c r="B98" s="191" t="s">
        <v>116</v>
      </c>
      <c r="C98" s="191"/>
      <c r="D98" s="191"/>
      <c r="E98" s="191"/>
      <c r="F98" s="191"/>
      <c r="G98" s="191"/>
      <c r="H98" s="191"/>
      <c r="I98" s="191"/>
      <c r="J98" s="191"/>
      <c r="AZ98" s="115" t="str">
        <f>B98</f>
        <v xml:space="preserve">        Vedlejší a ostatní náklady</v>
      </c>
    </row>
    <row r="99" spans="2:52" ht="25" x14ac:dyDescent="0.25">
      <c r="B99" s="191" t="s">
        <v>117</v>
      </c>
      <c r="C99" s="191"/>
      <c r="D99" s="191"/>
      <c r="E99" s="191"/>
      <c r="F99" s="191"/>
      <c r="G99" s="191"/>
      <c r="H99" s="191"/>
      <c r="I99" s="191"/>
      <c r="J99" s="191"/>
      <c r="AZ99" s="115" t="str">
        <f>B99</f>
        <v>Tyto náklady jsou popsány v samostatném soupisu stavebních prací, dodávek a služeb s tím, že dodavatel je povinen v rámci těchto nákladů ocenit všechny definované náklady souhrnně pro celou stavbu.</v>
      </c>
    </row>
    <row r="101" spans="2:52" x14ac:dyDescent="0.25">
      <c r="B101" s="191" t="s">
        <v>118</v>
      </c>
      <c r="C101" s="191"/>
      <c r="D101" s="191"/>
      <c r="E101" s="191"/>
      <c r="F101" s="191"/>
      <c r="G101" s="191"/>
      <c r="H101" s="191"/>
      <c r="I101" s="191"/>
      <c r="J101" s="191"/>
      <c r="AZ101" s="115" t="str">
        <f>B101</f>
        <v>2. SPECIFICKÉ PODMÍNKY PRO ZPRACOVÁNÍ NABÍDKOVÉ CENY</v>
      </c>
    </row>
    <row r="103" spans="2:52" x14ac:dyDescent="0.25">
      <c r="B103" s="191" t="s">
        <v>119</v>
      </c>
      <c r="C103" s="191"/>
      <c r="D103" s="191"/>
      <c r="E103" s="191"/>
      <c r="F103" s="191"/>
      <c r="G103" s="191"/>
      <c r="H103" s="191"/>
      <c r="I103" s="191"/>
      <c r="J103" s="191"/>
      <c r="AZ103" s="115" t="str">
        <f>B103</f>
        <v>Zde doplní zpracovatel soupisu  případná specifika týkající se konkrétní zakázky.</v>
      </c>
    </row>
    <row r="105" spans="2:52" x14ac:dyDescent="0.25">
      <c r="B105" s="191" t="s">
        <v>120</v>
      </c>
      <c r="C105" s="191"/>
      <c r="D105" s="191"/>
      <c r="E105" s="191"/>
      <c r="F105" s="191"/>
      <c r="G105" s="191"/>
      <c r="H105" s="191"/>
      <c r="I105" s="191"/>
      <c r="J105" s="191"/>
      <c r="AZ105" s="115" t="str">
        <f>B105</f>
        <v>3. ELEKTRONICKÁ PODOBA SOUPISU</v>
      </c>
    </row>
    <row r="106" spans="2:52" x14ac:dyDescent="0.25">
      <c r="B106" s="191" t="s">
        <v>121</v>
      </c>
      <c r="C106" s="191"/>
      <c r="D106" s="191"/>
      <c r="E106" s="191"/>
      <c r="F106" s="191"/>
      <c r="G106" s="191"/>
      <c r="H106" s="191"/>
      <c r="I106" s="191"/>
      <c r="J106" s="191"/>
      <c r="AZ106" s="115" t="str">
        <f>B106</f>
        <v xml:space="preserve">        Elektronická podoba soupisu</v>
      </c>
    </row>
    <row r="107" spans="2:52" ht="25" x14ac:dyDescent="0.25">
      <c r="B107" s="191" t="s">
        <v>122</v>
      </c>
      <c r="C107" s="191"/>
      <c r="D107" s="191"/>
      <c r="E107" s="191"/>
      <c r="F107" s="191"/>
      <c r="G107" s="191"/>
      <c r="H107" s="191"/>
      <c r="I107" s="191"/>
      <c r="J107" s="191"/>
      <c r="AZ107" s="115" t="str">
        <f>B107</f>
        <v>V souladu se zákonem jsou předložené soupisy zpracovány i v elektronické podobě.  Elektronickou podobou soupisu stavebních prací, dodávek a služeb je formát MS EXCEL.</v>
      </c>
    </row>
    <row r="108" spans="2:52" x14ac:dyDescent="0.25">
      <c r="B108" s="191" t="s">
        <v>123</v>
      </c>
      <c r="C108" s="191"/>
      <c r="D108" s="191"/>
      <c r="E108" s="191"/>
      <c r="F108" s="191"/>
      <c r="G108" s="191"/>
      <c r="H108" s="191"/>
      <c r="I108" s="191"/>
      <c r="J108" s="191"/>
      <c r="AZ108" s="115" t="str">
        <f>B108</f>
        <v>Popis formátu soupisu odpovídá svou strukturou vzorovému soupisu volně dostupnému na internetové adrese:</v>
      </c>
    </row>
    <row r="109" spans="2:52" x14ac:dyDescent="0.25">
      <c r="B109" s="191" t="s">
        <v>124</v>
      </c>
      <c r="C109" s="191"/>
      <c r="D109" s="191"/>
      <c r="E109" s="191"/>
      <c r="F109" s="191"/>
      <c r="G109" s="191"/>
      <c r="H109" s="191"/>
      <c r="I109" s="191"/>
      <c r="J109" s="191"/>
      <c r="AZ109" s="115" t="str">
        <f>B109</f>
        <v>www.stavebnionline.cz/soupis</v>
      </c>
    </row>
    <row r="111" spans="2:52" x14ac:dyDescent="0.25">
      <c r="B111" s="191" t="s">
        <v>125</v>
      </c>
      <c r="C111" s="191"/>
      <c r="D111" s="191"/>
      <c r="E111" s="191"/>
      <c r="F111" s="191"/>
      <c r="G111" s="191"/>
      <c r="H111" s="191"/>
      <c r="I111" s="191"/>
      <c r="J111" s="191"/>
      <c r="AZ111" s="115" t="str">
        <f>B111</f>
        <v xml:space="preserve">        Zpracování elektronické podoby soupisu</v>
      </c>
    </row>
    <row r="112" spans="2:52" ht="50" x14ac:dyDescent="0.25">
      <c r="B112" s="191" t="s">
        <v>126</v>
      </c>
      <c r="C112" s="191"/>
      <c r="D112" s="191"/>
      <c r="E112" s="191"/>
      <c r="F112" s="191"/>
      <c r="G112" s="191"/>
      <c r="H112" s="191"/>
      <c r="I112" s="191"/>
      <c r="J112" s="191"/>
      <c r="AZ112" s="115" t="str">
        <f>B112</f>
        <v>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v>
      </c>
    </row>
    <row r="114" spans="1:52" x14ac:dyDescent="0.25">
      <c r="B114" s="191" t="s">
        <v>127</v>
      </c>
      <c r="C114" s="191"/>
      <c r="D114" s="191"/>
      <c r="E114" s="191"/>
      <c r="F114" s="191"/>
      <c r="G114" s="191"/>
      <c r="H114" s="191"/>
      <c r="I114" s="191"/>
      <c r="J114" s="191"/>
      <c r="AZ114" s="115" t="str">
        <f>B114</f>
        <v xml:space="preserve">        Jiný formát soupisu</v>
      </c>
    </row>
    <row r="115" spans="1:52" ht="37.5" x14ac:dyDescent="0.25">
      <c r="B115" s="191" t="s">
        <v>128</v>
      </c>
      <c r="C115" s="191"/>
      <c r="D115" s="191"/>
      <c r="E115" s="191"/>
      <c r="F115" s="191"/>
      <c r="G115" s="191"/>
      <c r="H115" s="191"/>
      <c r="I115" s="191"/>
      <c r="J115" s="191"/>
      <c r="AZ115" s="115" t="str">
        <f>B115</f>
        <v>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v>
      </c>
    </row>
    <row r="117" spans="1:52" x14ac:dyDescent="0.25">
      <c r="B117" s="191" t="s">
        <v>129</v>
      </c>
      <c r="C117" s="191"/>
      <c r="D117" s="191"/>
      <c r="E117" s="191"/>
      <c r="F117" s="191"/>
      <c r="G117" s="191"/>
      <c r="H117" s="191"/>
      <c r="I117" s="191"/>
      <c r="J117" s="191"/>
      <c r="AZ117" s="115" t="str">
        <f>B117</f>
        <v xml:space="preserve">        Závěrečné ustanovení</v>
      </c>
    </row>
    <row r="118" spans="1:52" x14ac:dyDescent="0.25">
      <c r="B118" s="191" t="s">
        <v>130</v>
      </c>
      <c r="C118" s="191"/>
      <c r="D118" s="191"/>
      <c r="E118" s="191"/>
      <c r="F118" s="191"/>
      <c r="G118" s="191"/>
      <c r="H118" s="191"/>
      <c r="I118" s="191"/>
      <c r="J118" s="191"/>
      <c r="AZ118" s="115" t="str">
        <f>B118</f>
        <v>Ostatní podmínky vztahující se ke zpracování nabídkové ceny jsou uvedeny v zadávací dokumentaci.</v>
      </c>
    </row>
    <row r="119" spans="1:52" ht="13" x14ac:dyDescent="0.3">
      <c r="A119" t="s">
        <v>131</v>
      </c>
      <c r="B119" s="20" t="s">
        <v>132</v>
      </c>
      <c r="C119" s="67"/>
      <c r="D119" s="67"/>
      <c r="E119" s="67"/>
      <c r="F119" s="20"/>
      <c r="G119" s="20"/>
    </row>
    <row r="120" spans="1:52" ht="13" x14ac:dyDescent="0.3">
      <c r="A120" t="s">
        <v>133</v>
      </c>
      <c r="B120" s="20" t="s">
        <v>134</v>
      </c>
      <c r="C120" s="67"/>
      <c r="D120" s="67"/>
      <c r="E120" s="67"/>
      <c r="F120" s="20"/>
      <c r="G120" s="20"/>
    </row>
    <row r="121" spans="1:52" ht="38" customHeight="1" x14ac:dyDescent="0.25">
      <c r="B121" s="191" t="s">
        <v>136</v>
      </c>
      <c r="C121" s="191"/>
      <c r="D121" s="191"/>
      <c r="E121" s="191"/>
      <c r="F121" s="191"/>
      <c r="G121" s="191"/>
      <c r="H121" s="191"/>
      <c r="I121" s="191"/>
      <c r="J121" s="191"/>
    </row>
    <row r="122" spans="1:52" ht="13" x14ac:dyDescent="0.3">
      <c r="A122" t="s">
        <v>133</v>
      </c>
      <c r="B122" s="20" t="s">
        <v>135</v>
      </c>
      <c r="C122" s="67"/>
      <c r="D122" s="67"/>
      <c r="E122" s="67"/>
      <c r="F122" s="20"/>
    </row>
    <row r="123" spans="1:52" ht="37.5" x14ac:dyDescent="0.25">
      <c r="B123" s="191" t="s">
        <v>136</v>
      </c>
      <c r="C123" s="191"/>
      <c r="D123" s="191"/>
      <c r="E123" s="191"/>
      <c r="F123" s="191"/>
      <c r="G123" s="191"/>
      <c r="H123" s="191"/>
      <c r="I123" s="191"/>
      <c r="J123" s="191"/>
      <c r="AZ123" s="115" t="str">
        <f>B123</f>
        <v>JKSO:         831.31 budovy mateřských škol                                                                                                                                                                                         1120,0m3    svislá nosná konstrukce zděná z cihel.tvárnic, bloků                                                                                                                                                  novostavba objektu</v>
      </c>
    </row>
    <row r="124" spans="1:52" ht="13" x14ac:dyDescent="0.3">
      <c r="A124" t="s">
        <v>133</v>
      </c>
      <c r="B124" s="20" t="s">
        <v>137</v>
      </c>
      <c r="C124" s="67"/>
      <c r="D124" s="67"/>
      <c r="E124" s="67"/>
    </row>
    <row r="125" spans="1:52" ht="37.5" x14ac:dyDescent="0.25">
      <c r="B125" s="191" t="s">
        <v>138</v>
      </c>
      <c r="C125" s="191"/>
      <c r="D125" s="191"/>
      <c r="E125" s="191"/>
      <c r="F125" s="191"/>
      <c r="G125" s="191"/>
      <c r="H125" s="191"/>
      <c r="I125" s="191"/>
      <c r="J125" s="191"/>
      <c r="AZ125" s="115" t="str">
        <f>B125</f>
        <v>JKSO:         831.31  budový mateřských škol                                                                                                                                                                                                                                                     1120,0m3    svislá nosná konstrukce zděná z cihel.tvárnic,bloků                                                                                                                                                    novostavba objektu</v>
      </c>
    </row>
    <row r="126" spans="1:52" ht="13" x14ac:dyDescent="0.3">
      <c r="A126" t="s">
        <v>133</v>
      </c>
      <c r="B126" s="20" t="s">
        <v>139</v>
      </c>
      <c r="C126" s="67"/>
      <c r="D126" s="67"/>
      <c r="E126" s="67"/>
      <c r="F126" s="20"/>
    </row>
    <row r="127" spans="1:52" ht="37.5" x14ac:dyDescent="0.25">
      <c r="B127" s="191" t="s">
        <v>140</v>
      </c>
      <c r="C127" s="191"/>
      <c r="D127" s="191"/>
      <c r="E127" s="191"/>
      <c r="F127" s="191"/>
      <c r="G127" s="191"/>
      <c r="H127" s="191"/>
      <c r="I127" s="191"/>
      <c r="J127" s="191"/>
      <c r="AZ127" s="115" t="str">
        <f>B127</f>
        <v>JSKO:         831.31 Budovy mateřských škol                                                                                                                                                                                           1120,0m3    svislá nosná konstrukce zděná z cihelných tvárnic, bloků                                                                                                                                                   novostavba objektu</v>
      </c>
    </row>
    <row r="128" spans="1:52" ht="13" x14ac:dyDescent="0.3">
      <c r="A128" t="s">
        <v>133</v>
      </c>
      <c r="B128" s="20" t="s">
        <v>141</v>
      </c>
      <c r="C128" s="67"/>
      <c r="D128" s="67"/>
      <c r="E128" s="67"/>
    </row>
    <row r="129" spans="1:52" ht="37.5" x14ac:dyDescent="0.25">
      <c r="B129" s="191" t="s">
        <v>142</v>
      </c>
      <c r="C129" s="191"/>
      <c r="D129" s="191"/>
      <c r="E129" s="191"/>
      <c r="F129" s="191"/>
      <c r="G129" s="191"/>
      <c r="H129" s="191"/>
      <c r="I129" s="191"/>
      <c r="J129" s="191"/>
      <c r="AZ129" s="115" t="str">
        <f>B129</f>
        <v>JKSO:           831.31   budovy mateřských škol                                                                                                                                                                                          1120,0m3      svislá nosná konstrukce zděná z cihel.tvárnic,bloků                                                                                                                                                                                                                                                                            novostavba objektu</v>
      </c>
    </row>
    <row r="130" spans="1:52" ht="13" x14ac:dyDescent="0.3">
      <c r="A130" t="s">
        <v>133</v>
      </c>
      <c r="B130" s="20" t="s">
        <v>143</v>
      </c>
      <c r="C130" s="67"/>
      <c r="D130" s="67"/>
      <c r="E130" s="67"/>
    </row>
    <row r="131" spans="1:52" ht="37.5" x14ac:dyDescent="0.25">
      <c r="B131" s="191" t="s">
        <v>144</v>
      </c>
      <c r="C131" s="191"/>
      <c r="D131" s="191"/>
      <c r="E131" s="191"/>
      <c r="F131" s="191"/>
      <c r="G131" s="191"/>
      <c r="H131" s="191"/>
      <c r="I131" s="191"/>
      <c r="J131" s="191"/>
      <c r="AZ131" s="115" t="str">
        <f>B131</f>
        <v>JKSO:       831.31  budovy mateřských škol                                                                                                                                                                                       1120,0m3  svislá nosná konstrukce zděná z cihel.tvárnic, bloků                                                                                                                                                         novostavba objektu</v>
      </c>
    </row>
    <row r="132" spans="1:52" ht="13" x14ac:dyDescent="0.3">
      <c r="A132" t="s">
        <v>133</v>
      </c>
      <c r="B132" s="20" t="s">
        <v>145</v>
      </c>
      <c r="C132" s="67"/>
      <c r="D132" s="67"/>
      <c r="E132" s="67"/>
      <c r="F132" s="20"/>
    </row>
    <row r="133" spans="1:52" ht="103.5" customHeight="1" x14ac:dyDescent="0.25">
      <c r="B133" s="191" t="s">
        <v>146</v>
      </c>
      <c r="C133" s="191"/>
      <c r="D133" s="191"/>
      <c r="E133" s="191"/>
      <c r="F133" s="191"/>
      <c r="G133" s="191"/>
      <c r="H133" s="191"/>
      <c r="I133" s="191"/>
      <c r="J133" s="191"/>
      <c r="AZ133" s="115" t="str">
        <f>B133</f>
        <v>Dodávka akce se předpokládá včetně kompletní montáže, veškerého souvisejícího doplňkového, podružného a montážního materiálu tak, aby celé zařízení bylo funkční a splňovalo všechny předpisy, normy, zákony ale i technologické postupy zvolených výrobců, které se na ně vztahují. Všechna zařízení, systémy rozvody, instalace a konstrukce budou oceňovány a dodávány plně funkční, tj. včetně všech komponentů, upevňovacích prvků, podpor, prostupů, apod.. Do všech činností musí zhotovitel zohlednit stavební přípomoc (např. drážky prostupy, není-li uvedeno jinak). Zhotovitel bere na vědomí, že musí v ceně zohlednit jak dílčí tak celkové revize, zkoušky, regulace, atd.. Zhotovitel je do ceny povinen zahrnout veškeré náklady spojené s případnou etapizací, realizací stavby za provozu a ve ztížených podmínkách. Zhotovitel musí v ceně zohlednit náklady na pomocné lešení, konstrukce a stroje, které bude potřebovat pro realizaci díla.</v>
      </c>
    </row>
    <row r="134" spans="1:52" ht="38" customHeight="1" x14ac:dyDescent="0.25">
      <c r="B134" s="191" t="s">
        <v>144</v>
      </c>
      <c r="C134" s="191"/>
      <c r="D134" s="191"/>
      <c r="E134" s="191"/>
      <c r="F134" s="191"/>
      <c r="G134" s="191"/>
      <c r="H134" s="191"/>
      <c r="I134" s="191"/>
      <c r="J134" s="191"/>
    </row>
    <row r="135" spans="1:52" x14ac:dyDescent="0.25">
      <c r="B135" s="191" t="s">
        <v>147</v>
      </c>
      <c r="C135" s="191"/>
      <c r="D135" s="191"/>
      <c r="E135" s="191"/>
      <c r="F135" s="191"/>
      <c r="G135" s="191"/>
      <c r="H135" s="191"/>
      <c r="I135" s="191"/>
      <c r="J135" s="191"/>
      <c r="AZ135" s="115" t="str">
        <f t="shared" ref="AZ135:AZ140" si="5">B135</f>
        <v>POZNÁMKA:</v>
      </c>
    </row>
    <row r="136" spans="1:52" ht="25" x14ac:dyDescent="0.25">
      <c r="B136" s="191" t="s">
        <v>148</v>
      </c>
      <c r="C136" s="191"/>
      <c r="D136" s="191"/>
      <c r="E136" s="191"/>
      <c r="F136" s="191"/>
      <c r="G136" s="191"/>
      <c r="H136" s="191"/>
      <c r="I136" s="191"/>
      <c r="J136" s="191"/>
      <c r="AZ136" s="115" t="str">
        <f t="shared" si="5"/>
        <v>1. V místech určených pro děti bude instalované zařízení (zásuvky, spínače, ovladače apod.) vyššího stupně ochrany krytem než IP2X.</v>
      </c>
    </row>
    <row r="137" spans="1:52" x14ac:dyDescent="0.25">
      <c r="B137" s="191" t="s">
        <v>149</v>
      </c>
      <c r="C137" s="191"/>
      <c r="D137" s="191"/>
      <c r="E137" s="191"/>
      <c r="F137" s="191"/>
      <c r="G137" s="191"/>
      <c r="H137" s="191"/>
      <c r="I137" s="191"/>
      <c r="J137" s="191"/>
      <c r="AZ137" s="115" t="str">
        <f t="shared" si="5"/>
        <v>2. Všechny zásuvky 230V v objektu budou v provedení s ochrannými clonkami (IP40).</v>
      </c>
    </row>
    <row r="138" spans="1:52" ht="37.5" x14ac:dyDescent="0.25">
      <c r="B138" s="191" t="s">
        <v>150</v>
      </c>
      <c r="C138" s="191"/>
      <c r="D138" s="191"/>
      <c r="E138" s="191"/>
      <c r="F138" s="191"/>
      <c r="G138" s="191"/>
      <c r="H138" s="191"/>
      <c r="I138" s="191"/>
      <c r="J138" s="191"/>
      <c r="AZ138" s="115" t="str">
        <f t="shared" si="5"/>
        <v>3. Při realizaci budou přístroje slučovány do společných vícenásobných rámečků. Silnoproudé i slaboproudé přístroje budou použity v provedení stejné designové řady. Společné přístrojové rámečky jsou zahrnuty do rozpočtu silnoproudé elektroinstalace.</v>
      </c>
    </row>
    <row r="139" spans="1:52" ht="25" x14ac:dyDescent="0.25">
      <c r="B139" s="191" t="s">
        <v>151</v>
      </c>
      <c r="C139" s="191"/>
      <c r="D139" s="191"/>
      <c r="E139" s="191"/>
      <c r="F139" s="191"/>
      <c r="G139" s="191"/>
      <c r="H139" s="191"/>
      <c r="I139" s="191"/>
      <c r="J139" s="191"/>
      <c r="AZ139" s="115" t="str">
        <f t="shared" si="5"/>
        <v>4. Pro pevně instalované spotřebiče jako jsou jednotky TČ, VZT, kuchyňské spotřebiče atd., bude v rámci projektu elektro provedena pouze příprava pro jejich připojení, tyto spotřebiče nejsou součástí dodávky této části.</v>
      </c>
    </row>
    <row r="140" spans="1:52" x14ac:dyDescent="0.25">
      <c r="B140" s="191" t="s">
        <v>152</v>
      </c>
      <c r="C140" s="191"/>
      <c r="D140" s="191"/>
      <c r="E140" s="191"/>
      <c r="F140" s="191"/>
      <c r="G140" s="191"/>
      <c r="H140" s="191"/>
      <c r="I140" s="191"/>
      <c r="J140" s="191"/>
      <c r="AZ140" s="115" t="str">
        <f t="shared" si="5"/>
        <v>5. Součástí rozpočtu nejsou aktivní prvky datové sítě.</v>
      </c>
    </row>
    <row r="141" spans="1:52" ht="13" x14ac:dyDescent="0.3">
      <c r="A141" t="s">
        <v>133</v>
      </c>
      <c r="B141" s="20" t="s">
        <v>153</v>
      </c>
      <c r="C141" s="67"/>
      <c r="D141" s="67"/>
      <c r="E141" s="67"/>
      <c r="F141" s="20"/>
    </row>
    <row r="142" spans="1:52" ht="41.5" customHeight="1" x14ac:dyDescent="0.25">
      <c r="B142" s="191" t="s">
        <v>144</v>
      </c>
      <c r="C142" s="191"/>
      <c r="D142" s="191"/>
      <c r="E142" s="191"/>
      <c r="F142" s="191"/>
      <c r="G142" s="191"/>
      <c r="H142" s="191"/>
      <c r="I142" s="191"/>
      <c r="J142" s="191"/>
    </row>
    <row r="143" spans="1:52" ht="13" x14ac:dyDescent="0.3">
      <c r="A143" t="s">
        <v>133</v>
      </c>
      <c r="B143" s="20" t="s">
        <v>154</v>
      </c>
      <c r="C143" s="67"/>
      <c r="D143" s="67"/>
      <c r="E143" s="67"/>
    </row>
    <row r="144" spans="1:52" ht="39" customHeight="1" x14ac:dyDescent="0.25">
      <c r="B144" s="191" t="s">
        <v>144</v>
      </c>
      <c r="C144" s="191"/>
      <c r="D144" s="191"/>
      <c r="E144" s="191"/>
      <c r="F144" s="191"/>
      <c r="G144" s="191"/>
      <c r="H144" s="191"/>
      <c r="I144" s="191"/>
      <c r="J144" s="191"/>
    </row>
    <row r="145" spans="1:52" ht="13" x14ac:dyDescent="0.3">
      <c r="A145" t="s">
        <v>133</v>
      </c>
      <c r="B145" s="20" t="s">
        <v>155</v>
      </c>
      <c r="C145" s="67"/>
      <c r="D145" s="67"/>
      <c r="E145" s="67"/>
      <c r="F145" s="20"/>
    </row>
    <row r="146" spans="1:52" ht="37.5" x14ac:dyDescent="0.25">
      <c r="B146" s="191" t="s">
        <v>156</v>
      </c>
      <c r="C146" s="191"/>
      <c r="D146" s="191"/>
      <c r="E146" s="191"/>
      <c r="F146" s="191"/>
      <c r="G146" s="191"/>
      <c r="H146" s="191"/>
      <c r="I146" s="191"/>
      <c r="J146" s="191"/>
      <c r="AZ146" s="115" t="str">
        <f>B146</f>
        <v>JKSO:     822.23  Komunikace pozemní ostatní                                                                                                                                                                           72.0m2    Kryt dlážděný                                                                                                                                                                                                                   novostavba objektu</v>
      </c>
    </row>
    <row r="147" spans="1:52" ht="13" x14ac:dyDescent="0.3">
      <c r="A147" t="s">
        <v>133</v>
      </c>
      <c r="B147" s="20" t="s">
        <v>157</v>
      </c>
      <c r="C147" s="67"/>
      <c r="D147" s="67"/>
      <c r="E147" s="67"/>
    </row>
    <row r="148" spans="1:52" ht="37.5" x14ac:dyDescent="0.25">
      <c r="B148" s="191" t="s">
        <v>158</v>
      </c>
      <c r="C148" s="191"/>
      <c r="D148" s="191"/>
      <c r="E148" s="191"/>
      <c r="F148" s="191"/>
      <c r="G148" s="191"/>
      <c r="H148" s="191"/>
      <c r="I148" s="191"/>
      <c r="J148" s="191"/>
      <c r="AZ148" s="115" t="str">
        <f>B148</f>
        <v>JKSO:     822.29  Komunikace pozemní ostatní                                                                                                                                                                                        72,0m2    Kryt ostatní                                                                                                                                                                                                                             novostavba objektu</v>
      </c>
    </row>
    <row r="149" spans="1:52" ht="13" x14ac:dyDescent="0.3">
      <c r="A149" t="s">
        <v>133</v>
      </c>
      <c r="B149" s="20" t="s">
        <v>159</v>
      </c>
      <c r="C149" s="67"/>
      <c r="D149" s="67"/>
      <c r="E149" s="67"/>
      <c r="F149" s="20"/>
    </row>
    <row r="150" spans="1:52" ht="37.5" x14ac:dyDescent="0.25">
      <c r="B150" s="191" t="s">
        <v>160</v>
      </c>
      <c r="C150" s="191"/>
      <c r="D150" s="191"/>
      <c r="E150" s="191"/>
      <c r="F150" s="191"/>
      <c r="G150" s="191"/>
      <c r="H150" s="191"/>
      <c r="I150" s="191"/>
      <c r="J150" s="191"/>
      <c r="AZ150" s="115" t="str">
        <f>B150</f>
        <v>JKSO:    827.11-21   Vedení trubní dálková přípojná                                                                                                                                                                               45m         potrubí z plastických hmot                                                                                                                                                                                                                                                                                                                                                                                                                                                                            novostavba objektu</v>
      </c>
    </row>
    <row r="151" spans="1:52" ht="13" x14ac:dyDescent="0.3">
      <c r="A151" t="s">
        <v>133</v>
      </c>
      <c r="B151" s="20" t="s">
        <v>161</v>
      </c>
      <c r="C151" s="67"/>
      <c r="D151" s="67"/>
      <c r="E151" s="67"/>
    </row>
    <row r="152" spans="1:52" ht="37.5" x14ac:dyDescent="0.25">
      <c r="B152" s="191" t="s">
        <v>162</v>
      </c>
      <c r="C152" s="191"/>
      <c r="D152" s="191"/>
      <c r="E152" s="191"/>
      <c r="F152" s="191"/>
      <c r="G152" s="191"/>
      <c r="H152" s="191"/>
      <c r="I152" s="191"/>
      <c r="J152" s="191"/>
      <c r="AZ152" s="115" t="str">
        <f>B152</f>
        <v>JKSO:    827.19   Vedení trubní dálková přípojná                                                                                                                                                                                                 60m         kabelové vedení                                                                                                                                                                                                                  novostavba objektu</v>
      </c>
    </row>
    <row r="153" spans="1:52" ht="13" x14ac:dyDescent="0.3">
      <c r="A153" t="s">
        <v>133</v>
      </c>
      <c r="B153" s="20" t="s">
        <v>163</v>
      </c>
      <c r="C153" s="67"/>
      <c r="D153" s="67"/>
      <c r="E153" s="67"/>
    </row>
    <row r="155" spans="1:52" ht="15.5" x14ac:dyDescent="0.35">
      <c r="B155" s="116" t="s">
        <v>164</v>
      </c>
    </row>
    <row r="157" spans="1:52" ht="25.5" customHeight="1" x14ac:dyDescent="0.25">
      <c r="A157" s="118"/>
      <c r="B157" s="121" t="s">
        <v>17</v>
      </c>
      <c r="C157" s="121" t="s">
        <v>5</v>
      </c>
      <c r="D157" s="122"/>
      <c r="E157" s="122"/>
      <c r="F157" s="123" t="s">
        <v>165</v>
      </c>
      <c r="G157" s="123" t="s">
        <v>31</v>
      </c>
      <c r="H157" s="123" t="s">
        <v>32</v>
      </c>
      <c r="I157" s="123" t="s">
        <v>30</v>
      </c>
      <c r="J157" s="123" t="s">
        <v>0</v>
      </c>
    </row>
    <row r="158" spans="1:52" ht="30" customHeight="1" x14ac:dyDescent="0.25">
      <c r="A158" s="119"/>
      <c r="B158" s="124" t="s">
        <v>166</v>
      </c>
      <c r="C158" s="189" t="s">
        <v>167</v>
      </c>
      <c r="D158" s="190"/>
      <c r="E158" s="190"/>
      <c r="F158" s="131" t="s">
        <v>25</v>
      </c>
      <c r="G158" s="132">
        <f>'01 D.1.12 Pol'!I8+'01 D.2.a Pol'!I8+'01 D.2.b Pol'!I8+'01 D.2.c Pol'!I8+'01 D.2.d Pol'!I8</f>
        <v>0</v>
      </c>
      <c r="H158" s="132">
        <f>'01 D.1.12 Pol'!K8+'01 D.2.a Pol'!K8+'01 D.2.b Pol'!K8+'01 D.2.c Pol'!K8+'01 D.2.d Pol'!K8</f>
        <v>0</v>
      </c>
      <c r="I158" s="132">
        <f t="shared" ref="I158:I198" si="6">G158+H158</f>
        <v>0</v>
      </c>
      <c r="J158" s="128" t="str">
        <f>IF(I199=0,"",I158/I199*100)</f>
        <v/>
      </c>
    </row>
    <row r="159" spans="1:52" ht="30.5" customHeight="1" x14ac:dyDescent="0.25">
      <c r="A159" s="119"/>
      <c r="B159" s="124" t="s">
        <v>168</v>
      </c>
      <c r="C159" s="189" t="s">
        <v>169</v>
      </c>
      <c r="D159" s="190"/>
      <c r="E159" s="190"/>
      <c r="F159" s="131" t="s">
        <v>25</v>
      </c>
      <c r="G159" s="132">
        <f>'01 D.1.4.c Pol'!I8</f>
        <v>0</v>
      </c>
      <c r="H159" s="132">
        <f>'01 D.1.4.c Pol'!K8</f>
        <v>0</v>
      </c>
      <c r="I159" s="132">
        <f t="shared" si="6"/>
        <v>0</v>
      </c>
      <c r="J159" s="128" t="str">
        <f>IF(I199=0,"",I159/I199*100)</f>
        <v/>
      </c>
    </row>
    <row r="160" spans="1:52" ht="28.5" customHeight="1" x14ac:dyDescent="0.25">
      <c r="A160" s="119"/>
      <c r="B160" s="124" t="s">
        <v>170</v>
      </c>
      <c r="C160" s="189" t="s">
        <v>171</v>
      </c>
      <c r="D160" s="190"/>
      <c r="E160" s="190"/>
      <c r="F160" s="131" t="s">
        <v>25</v>
      </c>
      <c r="G160" s="132">
        <f>'01 D.2.b Pol'!I20</f>
        <v>0</v>
      </c>
      <c r="H160" s="132">
        <f>'01 D.2.b Pol'!K20</f>
        <v>0</v>
      </c>
      <c r="I160" s="132">
        <f t="shared" si="6"/>
        <v>0</v>
      </c>
      <c r="J160" s="128" t="str">
        <f>IF(I199=0,"",I160/I199*100)</f>
        <v/>
      </c>
    </row>
    <row r="161" spans="1:10" ht="29" customHeight="1" x14ac:dyDescent="0.25">
      <c r="A161" s="119"/>
      <c r="B161" s="124" t="s">
        <v>172</v>
      </c>
      <c r="C161" s="189" t="s">
        <v>173</v>
      </c>
      <c r="D161" s="190"/>
      <c r="E161" s="190"/>
      <c r="F161" s="131" t="s">
        <v>25</v>
      </c>
      <c r="G161" s="132">
        <f>'01 D.1.12 Pol'!I41+'01 D.2.a Pol'!I40+'01 D.2.c Pol'!I56+'01 D.2.d Pol'!I31</f>
        <v>0</v>
      </c>
      <c r="H161" s="132">
        <f>'01 D.1.12 Pol'!K41+'01 D.2.a Pol'!K40+'01 D.2.c Pol'!K56+'01 D.2.d Pol'!K31</f>
        <v>0</v>
      </c>
      <c r="I161" s="132">
        <f t="shared" si="6"/>
        <v>0</v>
      </c>
      <c r="J161" s="128" t="str">
        <f>IF(I199=0,"",I161/I199*100)</f>
        <v/>
      </c>
    </row>
    <row r="162" spans="1:10" ht="28.5" customHeight="1" x14ac:dyDescent="0.25">
      <c r="A162" s="119"/>
      <c r="B162" s="124" t="s">
        <v>174</v>
      </c>
      <c r="C162" s="189" t="s">
        <v>175</v>
      </c>
      <c r="D162" s="190"/>
      <c r="E162" s="190"/>
      <c r="F162" s="131" t="s">
        <v>25</v>
      </c>
      <c r="G162" s="132">
        <f>'01 D.1.12 Pol'!I72+'01 D.2.a Pol'!I47</f>
        <v>0</v>
      </c>
      <c r="H162" s="132">
        <f>'01 D.1.12 Pol'!K72+'01 D.2.a Pol'!K47</f>
        <v>0</v>
      </c>
      <c r="I162" s="132">
        <f t="shared" si="6"/>
        <v>0</v>
      </c>
      <c r="J162" s="128" t="str">
        <f>IF(I199=0,"",I162/I199*100)</f>
        <v/>
      </c>
    </row>
    <row r="163" spans="1:10" ht="29" customHeight="1" x14ac:dyDescent="0.25">
      <c r="A163" s="119"/>
      <c r="B163" s="124" t="s">
        <v>176</v>
      </c>
      <c r="C163" s="189" t="s">
        <v>177</v>
      </c>
      <c r="D163" s="190"/>
      <c r="E163" s="190"/>
      <c r="F163" s="131" t="s">
        <v>25</v>
      </c>
      <c r="G163" s="132">
        <f>'01 D.1.12 Pol'!I121+'01 D.2.c Pol'!I60</f>
        <v>0</v>
      </c>
      <c r="H163" s="132">
        <f>'01 D.1.12 Pol'!K121+'01 D.2.c Pol'!K60</f>
        <v>0</v>
      </c>
      <c r="I163" s="132">
        <f t="shared" si="6"/>
        <v>0</v>
      </c>
      <c r="J163" s="128" t="str">
        <f>IF(I199=0,"",I163/I199*100)</f>
        <v/>
      </c>
    </row>
    <row r="164" spans="1:10" ht="29.5" customHeight="1" x14ac:dyDescent="0.25">
      <c r="A164" s="119"/>
      <c r="B164" s="124" t="s">
        <v>178</v>
      </c>
      <c r="C164" s="189" t="s">
        <v>179</v>
      </c>
      <c r="D164" s="190"/>
      <c r="E164" s="190"/>
      <c r="F164" s="131" t="s">
        <v>25</v>
      </c>
      <c r="G164" s="132">
        <f>'01 D.2.a Pol'!I54+'01 D.2.c Pol'!I65</f>
        <v>0</v>
      </c>
      <c r="H164" s="132">
        <f>'01 D.2.a Pol'!K54+'01 D.2.c Pol'!K65</f>
        <v>0</v>
      </c>
      <c r="I164" s="132">
        <f t="shared" si="6"/>
        <v>0</v>
      </c>
      <c r="J164" s="128" t="str">
        <f>IF(I199=0,"",I164/I199*100)</f>
        <v/>
      </c>
    </row>
    <row r="165" spans="1:10" ht="29" customHeight="1" x14ac:dyDescent="0.25">
      <c r="A165" s="119"/>
      <c r="B165" s="124" t="s">
        <v>180</v>
      </c>
      <c r="C165" s="189" t="s">
        <v>181</v>
      </c>
      <c r="D165" s="190"/>
      <c r="E165" s="190"/>
      <c r="F165" s="131" t="s">
        <v>25</v>
      </c>
      <c r="G165" s="132">
        <f>'01 D.1.12 Pol'!I147</f>
        <v>0</v>
      </c>
      <c r="H165" s="132">
        <f>'01 D.1.12 Pol'!K147</f>
        <v>0</v>
      </c>
      <c r="I165" s="132">
        <f t="shared" si="6"/>
        <v>0</v>
      </c>
      <c r="J165" s="128" t="str">
        <f>IF(I199=0,"",I165/I199*100)</f>
        <v/>
      </c>
    </row>
    <row r="166" spans="1:10" ht="31" customHeight="1" x14ac:dyDescent="0.25">
      <c r="A166" s="119"/>
      <c r="B166" s="124" t="s">
        <v>182</v>
      </c>
      <c r="C166" s="189" t="s">
        <v>183</v>
      </c>
      <c r="D166" s="190"/>
      <c r="E166" s="190"/>
      <c r="F166" s="131" t="s">
        <v>25</v>
      </c>
      <c r="G166" s="132">
        <f>'01 D.2.c Pol'!I72+'01 D.2.d Pol'!I34</f>
        <v>0</v>
      </c>
      <c r="H166" s="132">
        <f>'01 D.2.c Pol'!K72+'01 D.2.d Pol'!K34</f>
        <v>0</v>
      </c>
      <c r="I166" s="132">
        <f t="shared" si="6"/>
        <v>0</v>
      </c>
      <c r="J166" s="128" t="str">
        <f>IF(I199=0,"",I166/I199*100)</f>
        <v/>
      </c>
    </row>
    <row r="167" spans="1:10" ht="30" customHeight="1" x14ac:dyDescent="0.25">
      <c r="A167" s="119"/>
      <c r="B167" s="124" t="s">
        <v>184</v>
      </c>
      <c r="C167" s="189" t="s">
        <v>185</v>
      </c>
      <c r="D167" s="190"/>
      <c r="E167" s="190"/>
      <c r="F167" s="131" t="s">
        <v>25</v>
      </c>
      <c r="G167" s="132">
        <f>'01 D.2.c Pol'!I96</f>
        <v>0</v>
      </c>
      <c r="H167" s="132">
        <f>'01 D.2.c Pol'!K96</f>
        <v>0</v>
      </c>
      <c r="I167" s="132">
        <f t="shared" si="6"/>
        <v>0</v>
      </c>
      <c r="J167" s="128" t="str">
        <f>IF(I199=0,"",I167/I199*100)</f>
        <v/>
      </c>
    </row>
    <row r="168" spans="1:10" ht="29.5" customHeight="1" x14ac:dyDescent="0.25">
      <c r="A168" s="119"/>
      <c r="B168" s="124" t="s">
        <v>186</v>
      </c>
      <c r="C168" s="189" t="s">
        <v>187</v>
      </c>
      <c r="D168" s="190"/>
      <c r="E168" s="190"/>
      <c r="F168" s="131" t="s">
        <v>25</v>
      </c>
      <c r="G168" s="132">
        <f>'01 D.2.a Pol'!I61</f>
        <v>0</v>
      </c>
      <c r="H168" s="132">
        <f>'01 D.2.a Pol'!K61</f>
        <v>0</v>
      </c>
      <c r="I168" s="132">
        <f t="shared" si="6"/>
        <v>0</v>
      </c>
      <c r="J168" s="128" t="str">
        <f>IF(I199=0,"",I168/I199*100)</f>
        <v/>
      </c>
    </row>
    <row r="169" spans="1:10" ht="29.5" customHeight="1" x14ac:dyDescent="0.25">
      <c r="A169" s="119"/>
      <c r="B169" s="124" t="s">
        <v>188</v>
      </c>
      <c r="C169" s="189" t="s">
        <v>189</v>
      </c>
      <c r="D169" s="190"/>
      <c r="E169" s="190"/>
      <c r="F169" s="131" t="s">
        <v>25</v>
      </c>
      <c r="G169" s="132">
        <f>'01 D.2.a Pol'!I73+'01 D.2.c Pol'!I111</f>
        <v>0</v>
      </c>
      <c r="H169" s="132">
        <f>'01 D.2.a Pol'!K73+'01 D.2.c Pol'!K111</f>
        <v>0</v>
      </c>
      <c r="I169" s="132">
        <f t="shared" si="6"/>
        <v>0</v>
      </c>
      <c r="J169" s="128" t="str">
        <f>IF(I199=0,"",I169/I199*100)</f>
        <v/>
      </c>
    </row>
    <row r="170" spans="1:10" ht="29" customHeight="1" x14ac:dyDescent="0.25">
      <c r="A170" s="119"/>
      <c r="B170" s="124" t="s">
        <v>190</v>
      </c>
      <c r="C170" s="189" t="s">
        <v>191</v>
      </c>
      <c r="D170" s="190"/>
      <c r="E170" s="190"/>
      <c r="F170" s="131" t="s">
        <v>25</v>
      </c>
      <c r="G170" s="132">
        <f>'01 D.1.12 Pol'!I234</f>
        <v>0</v>
      </c>
      <c r="H170" s="132">
        <f>'01 D.1.12 Pol'!K234</f>
        <v>0</v>
      </c>
      <c r="I170" s="132">
        <f t="shared" si="6"/>
        <v>0</v>
      </c>
      <c r="J170" s="128" t="str">
        <f>IF(I199=0,"",I170/I199*100)</f>
        <v/>
      </c>
    </row>
    <row r="171" spans="1:10" ht="31" customHeight="1" x14ac:dyDescent="0.25">
      <c r="A171" s="119"/>
      <c r="B171" s="124" t="s">
        <v>192</v>
      </c>
      <c r="C171" s="189" t="s">
        <v>193</v>
      </c>
      <c r="D171" s="190"/>
      <c r="E171" s="190"/>
      <c r="F171" s="131" t="s">
        <v>25</v>
      </c>
      <c r="G171" s="132">
        <f>'01 D.1.12 Pol'!I245</f>
        <v>0</v>
      </c>
      <c r="H171" s="132">
        <f>'01 D.1.12 Pol'!K245</f>
        <v>0</v>
      </c>
      <c r="I171" s="132">
        <f t="shared" si="6"/>
        <v>0</v>
      </c>
      <c r="J171" s="128" t="str">
        <f>IF(I199=0,"",I171/I199*100)</f>
        <v/>
      </c>
    </row>
    <row r="172" spans="1:10" ht="29.5" customHeight="1" x14ac:dyDescent="0.25">
      <c r="A172" s="119"/>
      <c r="B172" s="124" t="s">
        <v>194</v>
      </c>
      <c r="C172" s="189" t="s">
        <v>195</v>
      </c>
      <c r="D172" s="190"/>
      <c r="E172" s="190"/>
      <c r="F172" s="131" t="s">
        <v>25</v>
      </c>
      <c r="G172" s="132">
        <f>'01 D.1.12 Pol'!I254+'01 D.2.a Pol'!I78+'01 D.2.c Pol'!I115</f>
        <v>0</v>
      </c>
      <c r="H172" s="132">
        <f>'01 D.1.12 Pol'!K254+'01 D.2.a Pol'!K78+'01 D.2.c Pol'!K115</f>
        <v>0</v>
      </c>
      <c r="I172" s="132">
        <f t="shared" si="6"/>
        <v>0</v>
      </c>
      <c r="J172" s="128" t="str">
        <f>IF(I199=0,"",I172/I199*100)</f>
        <v/>
      </c>
    </row>
    <row r="173" spans="1:10" ht="30.5" customHeight="1" x14ac:dyDescent="0.25">
      <c r="A173" s="119"/>
      <c r="B173" s="124" t="s">
        <v>196</v>
      </c>
      <c r="C173" s="189" t="s">
        <v>197</v>
      </c>
      <c r="D173" s="190"/>
      <c r="E173" s="190"/>
      <c r="F173" s="131" t="s">
        <v>25</v>
      </c>
      <c r="G173" s="132">
        <f>'01 D.2.c Pol'!I119</f>
        <v>0</v>
      </c>
      <c r="H173" s="132">
        <f>'01 D.2.c Pol'!K119</f>
        <v>0</v>
      </c>
      <c r="I173" s="132">
        <f t="shared" si="6"/>
        <v>0</v>
      </c>
      <c r="J173" s="128" t="str">
        <f>IF(I199=0,"",I173/I199*100)</f>
        <v/>
      </c>
    </row>
    <row r="174" spans="1:10" ht="29.5" customHeight="1" x14ac:dyDescent="0.25">
      <c r="A174" s="119"/>
      <c r="B174" s="124" t="s">
        <v>198</v>
      </c>
      <c r="C174" s="189" t="s">
        <v>199</v>
      </c>
      <c r="D174" s="190"/>
      <c r="E174" s="190"/>
      <c r="F174" s="131" t="s">
        <v>25</v>
      </c>
      <c r="G174" s="132">
        <f>'01 D.1.12 Pol'!I259+'01 D.2.a Pol'!I82+'01 D.2.c Pol'!I122+'01 D.2.d Pol'!I39</f>
        <v>0</v>
      </c>
      <c r="H174" s="132">
        <f>'01 D.1.12 Pol'!K259+'01 D.2.a Pol'!K82+'01 D.2.c Pol'!K122+'01 D.2.d Pol'!K39</f>
        <v>0</v>
      </c>
      <c r="I174" s="132">
        <f t="shared" si="6"/>
        <v>0</v>
      </c>
      <c r="J174" s="128" t="str">
        <f>IF(I199=0,"",I174/I199*100)</f>
        <v/>
      </c>
    </row>
    <row r="175" spans="1:10" ht="29" customHeight="1" x14ac:dyDescent="0.25">
      <c r="A175" s="119"/>
      <c r="B175" s="124" t="s">
        <v>200</v>
      </c>
      <c r="C175" s="189" t="s">
        <v>201</v>
      </c>
      <c r="D175" s="190"/>
      <c r="E175" s="190"/>
      <c r="F175" s="131" t="s">
        <v>25</v>
      </c>
      <c r="G175" s="132">
        <f>'01 VON Pol'!I8</f>
        <v>0</v>
      </c>
      <c r="H175" s="132">
        <f>'01 VON Pol'!K8</f>
        <v>0</v>
      </c>
      <c r="I175" s="132">
        <f t="shared" si="6"/>
        <v>0</v>
      </c>
      <c r="J175" s="128" t="str">
        <f>IF(I199=0,"",I175/I199*100)</f>
        <v/>
      </c>
    </row>
    <row r="176" spans="1:10" ht="30" customHeight="1" x14ac:dyDescent="0.25">
      <c r="A176" s="119"/>
      <c r="B176" s="124" t="s">
        <v>202</v>
      </c>
      <c r="C176" s="189" t="s">
        <v>203</v>
      </c>
      <c r="D176" s="190"/>
      <c r="E176" s="190"/>
      <c r="F176" s="131" t="s">
        <v>26</v>
      </c>
      <c r="G176" s="132">
        <f>'01 D.1.12 Pol'!I261</f>
        <v>0</v>
      </c>
      <c r="H176" s="132">
        <f>'01 D.1.12 Pol'!K261</f>
        <v>0</v>
      </c>
      <c r="I176" s="132">
        <f t="shared" si="6"/>
        <v>0</v>
      </c>
      <c r="J176" s="128" t="str">
        <f>IF(I199=0,"",I176/I199*100)</f>
        <v/>
      </c>
    </row>
    <row r="177" spans="1:10" ht="31" customHeight="1" x14ac:dyDescent="0.25">
      <c r="A177" s="119"/>
      <c r="B177" s="124" t="s">
        <v>204</v>
      </c>
      <c r="C177" s="189" t="s">
        <v>205</v>
      </c>
      <c r="D177" s="190"/>
      <c r="E177" s="190"/>
      <c r="F177" s="131" t="s">
        <v>26</v>
      </c>
      <c r="G177" s="132">
        <f>'01 D.1.12 Pol'!I281</f>
        <v>0</v>
      </c>
      <c r="H177" s="132">
        <f>'01 D.1.12 Pol'!K281</f>
        <v>0</v>
      </c>
      <c r="I177" s="132">
        <f t="shared" si="6"/>
        <v>0</v>
      </c>
      <c r="J177" s="128" t="str">
        <f>IF(I199=0,"",I177/I199*100)</f>
        <v/>
      </c>
    </row>
    <row r="178" spans="1:10" ht="30.5" customHeight="1" x14ac:dyDescent="0.25">
      <c r="A178" s="119"/>
      <c r="B178" s="124" t="s">
        <v>206</v>
      </c>
      <c r="C178" s="189" t="s">
        <v>207</v>
      </c>
      <c r="D178" s="190"/>
      <c r="E178" s="190"/>
      <c r="F178" s="131" t="s">
        <v>26</v>
      </c>
      <c r="G178" s="132">
        <f>'01 D.1.12 Pol'!I299+'01 D.1.4.b Pol'!I8</f>
        <v>0</v>
      </c>
      <c r="H178" s="132">
        <f>'01 D.1.12 Pol'!K299+'01 D.1.4.b Pol'!K8</f>
        <v>0</v>
      </c>
      <c r="I178" s="132">
        <f t="shared" si="6"/>
        <v>0</v>
      </c>
      <c r="J178" s="128" t="str">
        <f>IF(I199=0,"",I178/I199*100)</f>
        <v/>
      </c>
    </row>
    <row r="179" spans="1:10" ht="29" customHeight="1" x14ac:dyDescent="0.25">
      <c r="A179" s="119"/>
      <c r="B179" s="124" t="s">
        <v>208</v>
      </c>
      <c r="C179" s="189" t="s">
        <v>209</v>
      </c>
      <c r="D179" s="190"/>
      <c r="E179" s="190"/>
      <c r="F179" s="131" t="s">
        <v>26</v>
      </c>
      <c r="G179" s="132">
        <f>'01 D.1.4.a Pol'!I8</f>
        <v>0</v>
      </c>
      <c r="H179" s="132">
        <f>'01 D.1.4.a Pol'!K8</f>
        <v>0</v>
      </c>
      <c r="I179" s="132">
        <f t="shared" si="6"/>
        <v>0</v>
      </c>
      <c r="J179" s="128" t="str">
        <f>IF(I199=0,"",I179/I199*100)</f>
        <v/>
      </c>
    </row>
    <row r="180" spans="1:10" ht="29" customHeight="1" x14ac:dyDescent="0.25">
      <c r="A180" s="119"/>
      <c r="B180" s="124" t="s">
        <v>210</v>
      </c>
      <c r="C180" s="189" t="s">
        <v>211</v>
      </c>
      <c r="D180" s="190"/>
      <c r="E180" s="190"/>
      <c r="F180" s="131" t="s">
        <v>26</v>
      </c>
      <c r="G180" s="132">
        <f>'01 D.1.4.a Pol'!I26</f>
        <v>0</v>
      </c>
      <c r="H180" s="132">
        <f>'01 D.1.4.a Pol'!K26</f>
        <v>0</v>
      </c>
      <c r="I180" s="132">
        <f t="shared" si="6"/>
        <v>0</v>
      </c>
      <c r="J180" s="128" t="str">
        <f>IF(I199=0,"",I180/I199*100)</f>
        <v/>
      </c>
    </row>
    <row r="181" spans="1:10" ht="29.5" customHeight="1" x14ac:dyDescent="0.25">
      <c r="A181" s="119"/>
      <c r="B181" s="124" t="s">
        <v>212</v>
      </c>
      <c r="C181" s="189" t="s">
        <v>213</v>
      </c>
      <c r="D181" s="190"/>
      <c r="E181" s="190"/>
      <c r="F181" s="131" t="s">
        <v>26</v>
      </c>
      <c r="G181" s="132">
        <f>'01 D.1.4.b Pol'!I11</f>
        <v>0</v>
      </c>
      <c r="H181" s="132">
        <f>'01 D.1.4.b Pol'!K11</f>
        <v>0</v>
      </c>
      <c r="I181" s="132">
        <f t="shared" si="6"/>
        <v>0</v>
      </c>
      <c r="J181" s="128" t="str">
        <f>IF(I199=0,"",I181/I199*100)</f>
        <v/>
      </c>
    </row>
    <row r="182" spans="1:10" ht="30" customHeight="1" x14ac:dyDescent="0.25">
      <c r="A182" s="119"/>
      <c r="B182" s="124" t="s">
        <v>214</v>
      </c>
      <c r="C182" s="189" t="s">
        <v>215</v>
      </c>
      <c r="D182" s="190"/>
      <c r="E182" s="190"/>
      <c r="F182" s="131" t="s">
        <v>26</v>
      </c>
      <c r="G182" s="132">
        <f>'01 D.1.4.b Pol'!I14</f>
        <v>0</v>
      </c>
      <c r="H182" s="132">
        <f>'01 D.1.4.b Pol'!K14</f>
        <v>0</v>
      </c>
      <c r="I182" s="132">
        <f t="shared" si="6"/>
        <v>0</v>
      </c>
      <c r="J182" s="128" t="str">
        <f>IF(I199=0,"",I182/I199*100)</f>
        <v/>
      </c>
    </row>
    <row r="183" spans="1:10" ht="30" customHeight="1" x14ac:dyDescent="0.25">
      <c r="A183" s="119"/>
      <c r="B183" s="124" t="s">
        <v>216</v>
      </c>
      <c r="C183" s="189" t="s">
        <v>217</v>
      </c>
      <c r="D183" s="190"/>
      <c r="E183" s="190"/>
      <c r="F183" s="131" t="s">
        <v>26</v>
      </c>
      <c r="G183" s="132">
        <f>'01 D.1.4.b Pol'!I18</f>
        <v>0</v>
      </c>
      <c r="H183" s="132">
        <f>'01 D.1.4.b Pol'!K18</f>
        <v>0</v>
      </c>
      <c r="I183" s="132">
        <f t="shared" si="6"/>
        <v>0</v>
      </c>
      <c r="J183" s="128" t="str">
        <f>IF(I199=0,"",I183/I199*100)</f>
        <v/>
      </c>
    </row>
    <row r="184" spans="1:10" ht="30" customHeight="1" x14ac:dyDescent="0.25">
      <c r="A184" s="119"/>
      <c r="B184" s="124" t="s">
        <v>218</v>
      </c>
      <c r="C184" s="189" t="s">
        <v>219</v>
      </c>
      <c r="D184" s="190"/>
      <c r="E184" s="190"/>
      <c r="F184" s="131" t="s">
        <v>26</v>
      </c>
      <c r="G184" s="132">
        <f>'01 D.1.4.b Pol'!I26</f>
        <v>0</v>
      </c>
      <c r="H184" s="132">
        <f>'01 D.1.4.b Pol'!K26</f>
        <v>0</v>
      </c>
      <c r="I184" s="132">
        <f t="shared" si="6"/>
        <v>0</v>
      </c>
      <c r="J184" s="128" t="str">
        <f>IF(I199=0,"",I184/I199*100)</f>
        <v/>
      </c>
    </row>
    <row r="185" spans="1:10" ht="30" customHeight="1" x14ac:dyDescent="0.25">
      <c r="A185" s="119"/>
      <c r="B185" s="124" t="s">
        <v>220</v>
      </c>
      <c r="C185" s="189" t="s">
        <v>221</v>
      </c>
      <c r="D185" s="190"/>
      <c r="E185" s="190"/>
      <c r="F185" s="131" t="s">
        <v>26</v>
      </c>
      <c r="G185" s="132">
        <f>'01 D.1.12 Pol'!I335</f>
        <v>0</v>
      </c>
      <c r="H185" s="132">
        <f>'01 D.1.12 Pol'!K335</f>
        <v>0</v>
      </c>
      <c r="I185" s="132">
        <f t="shared" si="6"/>
        <v>0</v>
      </c>
      <c r="J185" s="128" t="str">
        <f>IF(I199=0,"",I185/I199*100)</f>
        <v/>
      </c>
    </row>
    <row r="186" spans="1:10" ht="30" customHeight="1" x14ac:dyDescent="0.25">
      <c r="A186" s="119"/>
      <c r="B186" s="124" t="s">
        <v>222</v>
      </c>
      <c r="C186" s="189" t="s">
        <v>223</v>
      </c>
      <c r="D186" s="190"/>
      <c r="E186" s="190"/>
      <c r="F186" s="131" t="s">
        <v>26</v>
      </c>
      <c r="G186" s="132">
        <f>'01 D.1.12 Pol'!I345</f>
        <v>0</v>
      </c>
      <c r="H186" s="132">
        <f>'01 D.1.12 Pol'!K345</f>
        <v>0</v>
      </c>
      <c r="I186" s="132">
        <f t="shared" si="6"/>
        <v>0</v>
      </c>
      <c r="J186" s="128" t="str">
        <f>IF(I199=0,"",I186/I199*100)</f>
        <v/>
      </c>
    </row>
    <row r="187" spans="1:10" ht="29" customHeight="1" x14ac:dyDescent="0.25">
      <c r="A187" s="119"/>
      <c r="B187" s="124" t="s">
        <v>224</v>
      </c>
      <c r="C187" s="189" t="s">
        <v>225</v>
      </c>
      <c r="D187" s="190"/>
      <c r="E187" s="190"/>
      <c r="F187" s="131" t="s">
        <v>26</v>
      </c>
      <c r="G187" s="132">
        <f>'01 D.1.12 Pol'!I391+'01 D.2.a Pol'!I84</f>
        <v>0</v>
      </c>
      <c r="H187" s="132">
        <f>'01 D.1.12 Pol'!K391+'01 D.2.a Pol'!K84</f>
        <v>0</v>
      </c>
      <c r="I187" s="132">
        <f t="shared" si="6"/>
        <v>0</v>
      </c>
      <c r="J187" s="128" t="str">
        <f>IF(I199=0,"",I187/I199*100)</f>
        <v/>
      </c>
    </row>
    <row r="188" spans="1:10" ht="30.5" customHeight="1" x14ac:dyDescent="0.25">
      <c r="A188" s="119"/>
      <c r="B188" s="124" t="s">
        <v>226</v>
      </c>
      <c r="C188" s="189" t="s">
        <v>227</v>
      </c>
      <c r="D188" s="190"/>
      <c r="E188" s="190"/>
      <c r="F188" s="131" t="s">
        <v>26</v>
      </c>
      <c r="G188" s="132">
        <f>'01 D.1.12 Pol'!I415</f>
        <v>0</v>
      </c>
      <c r="H188" s="132">
        <f>'01 D.1.12 Pol'!K415</f>
        <v>0</v>
      </c>
      <c r="I188" s="132">
        <f t="shared" si="6"/>
        <v>0</v>
      </c>
      <c r="J188" s="128" t="str">
        <f>IF(I199=0,"",I188/I199*100)</f>
        <v/>
      </c>
    </row>
    <row r="189" spans="1:10" ht="29" customHeight="1" x14ac:dyDescent="0.25">
      <c r="A189" s="119"/>
      <c r="B189" s="124" t="s">
        <v>228</v>
      </c>
      <c r="C189" s="189" t="s">
        <v>229</v>
      </c>
      <c r="D189" s="190"/>
      <c r="E189" s="190"/>
      <c r="F189" s="131" t="s">
        <v>26</v>
      </c>
      <c r="G189" s="132">
        <f>'01 D.1.12 Pol'!I436</f>
        <v>0</v>
      </c>
      <c r="H189" s="132">
        <f>'01 D.1.12 Pol'!K436</f>
        <v>0</v>
      </c>
      <c r="I189" s="132">
        <f t="shared" si="6"/>
        <v>0</v>
      </c>
      <c r="J189" s="128" t="str">
        <f>IF(I199=0,"",I189/I199*100)</f>
        <v/>
      </c>
    </row>
    <row r="190" spans="1:10" ht="30" customHeight="1" x14ac:dyDescent="0.25">
      <c r="A190" s="119"/>
      <c r="B190" s="124" t="s">
        <v>230</v>
      </c>
      <c r="C190" s="189" t="s">
        <v>231</v>
      </c>
      <c r="D190" s="190"/>
      <c r="E190" s="190"/>
      <c r="F190" s="131" t="s">
        <v>26</v>
      </c>
      <c r="G190" s="132">
        <f>'01 D.1.12 Pol'!I462</f>
        <v>0</v>
      </c>
      <c r="H190" s="132">
        <f>'01 D.1.12 Pol'!K462</f>
        <v>0</v>
      </c>
      <c r="I190" s="132">
        <f t="shared" si="6"/>
        <v>0</v>
      </c>
      <c r="J190" s="128" t="str">
        <f>IF(I199=0,"",I190/I199*100)</f>
        <v/>
      </c>
    </row>
    <row r="191" spans="1:10" ht="29.5" customHeight="1" x14ac:dyDescent="0.25">
      <c r="A191" s="119"/>
      <c r="B191" s="124" t="s">
        <v>232</v>
      </c>
      <c r="C191" s="189" t="s">
        <v>233</v>
      </c>
      <c r="D191" s="190"/>
      <c r="E191" s="190"/>
      <c r="F191" s="131" t="s">
        <v>26</v>
      </c>
      <c r="G191" s="132">
        <f>'01 D.1.12 Pol'!I469</f>
        <v>0</v>
      </c>
      <c r="H191" s="132">
        <f>'01 D.1.12 Pol'!K469</f>
        <v>0</v>
      </c>
      <c r="I191" s="132">
        <f t="shared" si="6"/>
        <v>0</v>
      </c>
      <c r="J191" s="128" t="str">
        <f>IF(I199=0,"",I191/I199*100)</f>
        <v/>
      </c>
    </row>
    <row r="192" spans="1:10" ht="29.5" customHeight="1" x14ac:dyDescent="0.25">
      <c r="A192" s="119"/>
      <c r="B192" s="124" t="s">
        <v>234</v>
      </c>
      <c r="C192" s="189" t="s">
        <v>235</v>
      </c>
      <c r="D192" s="190"/>
      <c r="E192" s="190"/>
      <c r="F192" s="131" t="s">
        <v>26</v>
      </c>
      <c r="G192" s="132">
        <f>'01 D.1.12 Pol'!I489</f>
        <v>0</v>
      </c>
      <c r="H192" s="132">
        <f>'01 D.1.12 Pol'!K489</f>
        <v>0</v>
      </c>
      <c r="I192" s="132">
        <f t="shared" si="6"/>
        <v>0</v>
      </c>
      <c r="J192" s="128" t="str">
        <f>IF(I199=0,"",I192/I199*100)</f>
        <v/>
      </c>
    </row>
    <row r="193" spans="1:10" ht="30" customHeight="1" x14ac:dyDescent="0.25">
      <c r="A193" s="119"/>
      <c r="B193" s="124" t="s">
        <v>236</v>
      </c>
      <c r="C193" s="189" t="s">
        <v>237</v>
      </c>
      <c r="D193" s="190"/>
      <c r="E193" s="190"/>
      <c r="F193" s="131" t="s">
        <v>26</v>
      </c>
      <c r="G193" s="132">
        <f>'01 D.1.12 Pol'!I493</f>
        <v>0</v>
      </c>
      <c r="H193" s="132">
        <f>'01 D.1.12 Pol'!K493</f>
        <v>0</v>
      </c>
      <c r="I193" s="132">
        <f t="shared" si="6"/>
        <v>0</v>
      </c>
      <c r="J193" s="128" t="str">
        <f>IF(I199=0,"",I193/I199*100)</f>
        <v/>
      </c>
    </row>
    <row r="194" spans="1:10" ht="29" customHeight="1" x14ac:dyDescent="0.25">
      <c r="A194" s="119"/>
      <c r="B194" s="124" t="s">
        <v>238</v>
      </c>
      <c r="C194" s="189" t="s">
        <v>61</v>
      </c>
      <c r="D194" s="190"/>
      <c r="E194" s="190"/>
      <c r="F194" s="131" t="s">
        <v>26</v>
      </c>
      <c r="G194" s="132">
        <f>'01 D.1.31 Pol'!I8+'01 D.1.32 Pol'!I8</f>
        <v>0</v>
      </c>
      <c r="H194" s="132">
        <f>'01 D.1.31 Pol'!K8+'01 D.1.32 Pol'!K8</f>
        <v>0</v>
      </c>
      <c r="I194" s="132">
        <f t="shared" si="6"/>
        <v>0</v>
      </c>
      <c r="J194" s="128" t="str">
        <f>IF(I199=0,"",I194/I199*100)</f>
        <v/>
      </c>
    </row>
    <row r="195" spans="1:10" ht="30" customHeight="1" x14ac:dyDescent="0.25">
      <c r="A195" s="119"/>
      <c r="B195" s="124" t="s">
        <v>239</v>
      </c>
      <c r="C195" s="189" t="s">
        <v>240</v>
      </c>
      <c r="D195" s="190"/>
      <c r="E195" s="190"/>
      <c r="F195" s="131" t="s">
        <v>26</v>
      </c>
      <c r="G195" s="132">
        <f>'01 D.1.31 Pol'!I16</f>
        <v>0</v>
      </c>
      <c r="H195" s="132">
        <f>'01 D.1.31 Pol'!K16</f>
        <v>0</v>
      </c>
      <c r="I195" s="132">
        <f t="shared" si="6"/>
        <v>0</v>
      </c>
      <c r="J195" s="128" t="str">
        <f>IF(I199=0,"",I195/I199*100)</f>
        <v/>
      </c>
    </row>
    <row r="196" spans="1:10" ht="30" customHeight="1" x14ac:dyDescent="0.25">
      <c r="A196" s="119"/>
      <c r="B196" s="124" t="s">
        <v>241</v>
      </c>
      <c r="C196" s="189" t="s">
        <v>242</v>
      </c>
      <c r="D196" s="190"/>
      <c r="E196" s="190"/>
      <c r="F196" s="131" t="s">
        <v>26</v>
      </c>
      <c r="G196" s="132">
        <f>'01 D.1.12 Pol'!I503</f>
        <v>0</v>
      </c>
      <c r="H196" s="132">
        <f>'01 D.1.12 Pol'!K503</f>
        <v>0</v>
      </c>
      <c r="I196" s="132">
        <f t="shared" si="6"/>
        <v>0</v>
      </c>
      <c r="J196" s="128" t="str">
        <f>IF(I199=0,"",I196/I199*100)</f>
        <v/>
      </c>
    </row>
    <row r="197" spans="1:10" ht="29.5" customHeight="1" x14ac:dyDescent="0.25">
      <c r="A197" s="119"/>
      <c r="B197" s="124" t="s">
        <v>243</v>
      </c>
      <c r="C197" s="189" t="s">
        <v>244</v>
      </c>
      <c r="D197" s="190"/>
      <c r="E197" s="190"/>
      <c r="F197" s="131" t="s">
        <v>27</v>
      </c>
      <c r="G197" s="132">
        <f>'01 D.1.4.d Pol'!I8+'01 D.1.4.f Pol'!I8+'01 D.2.d Pol'!I41</f>
        <v>0</v>
      </c>
      <c r="H197" s="132">
        <f>'01 D.1.4.d Pol'!K8+'01 D.1.4.f Pol'!K8+'01 D.2.d Pol'!K41</f>
        <v>0</v>
      </c>
      <c r="I197" s="132">
        <f t="shared" si="6"/>
        <v>0</v>
      </c>
      <c r="J197" s="128" t="str">
        <f>IF(I199=0,"",I197/I199*100)</f>
        <v/>
      </c>
    </row>
    <row r="198" spans="1:10" ht="30" customHeight="1" x14ac:dyDescent="0.25">
      <c r="A198" s="119"/>
      <c r="B198" s="124" t="s">
        <v>245</v>
      </c>
      <c r="C198" s="189" t="s">
        <v>246</v>
      </c>
      <c r="D198" s="190"/>
      <c r="E198" s="190"/>
      <c r="F198" s="131" t="s">
        <v>27</v>
      </c>
      <c r="G198" s="132">
        <f>'01 D.1.4.e Pol'!I8</f>
        <v>0</v>
      </c>
      <c r="H198" s="132">
        <f>'01 D.1.4.e Pol'!K8</f>
        <v>0</v>
      </c>
      <c r="I198" s="132">
        <f t="shared" si="6"/>
        <v>0</v>
      </c>
      <c r="J198" s="128" t="str">
        <f>IF(I199=0,"",I198/I199*100)</f>
        <v/>
      </c>
    </row>
    <row r="199" spans="1:10" ht="25.5" customHeight="1" x14ac:dyDescent="0.25">
      <c r="A199" s="120"/>
      <c r="B199" s="125" t="s">
        <v>1</v>
      </c>
      <c r="C199" s="126"/>
      <c r="D199" s="127"/>
      <c r="E199" s="127"/>
      <c r="F199" s="133"/>
      <c r="G199" s="134">
        <f>SUM(G158:G198)</f>
        <v>0</v>
      </c>
      <c r="H199" s="134">
        <f>SUM(H158:H198)</f>
        <v>0</v>
      </c>
      <c r="I199" s="134">
        <f>SUM(I158:I198)</f>
        <v>0</v>
      </c>
      <c r="J199" s="129">
        <f>SUM(J158:J198)</f>
        <v>0</v>
      </c>
    </row>
    <row r="200" spans="1:10" x14ac:dyDescent="0.25">
      <c r="F200" s="82"/>
      <c r="G200" s="82"/>
      <c r="H200" s="82"/>
      <c r="I200" s="82"/>
      <c r="J200" s="130"/>
    </row>
    <row r="201" spans="1:10" x14ac:dyDescent="0.25">
      <c r="F201" s="82"/>
      <c r="G201" s="82"/>
      <c r="H201" s="82"/>
      <c r="I201" s="82"/>
      <c r="J201" s="130"/>
    </row>
    <row r="202" spans="1:10" x14ac:dyDescent="0.25">
      <c r="F202" s="82"/>
      <c r="G202" s="82"/>
      <c r="H202" s="82"/>
      <c r="I202" s="82"/>
      <c r="J202" s="130"/>
    </row>
  </sheetData>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64">
    <mergeCell ref="B1:J1"/>
    <mergeCell ref="G25:I25"/>
    <mergeCell ref="G26:I26"/>
    <mergeCell ref="G17:H17"/>
    <mergeCell ref="I16:J16"/>
    <mergeCell ref="I17:J17"/>
    <mergeCell ref="E17:F17"/>
    <mergeCell ref="E2:J2"/>
    <mergeCell ref="E3:J3"/>
    <mergeCell ref="E14:F14"/>
    <mergeCell ref="D11:G11"/>
    <mergeCell ref="G14:H14"/>
    <mergeCell ref="I14:J14"/>
    <mergeCell ref="I15:J15"/>
    <mergeCell ref="E20:F20"/>
    <mergeCell ref="G20:H20"/>
    <mergeCell ref="D8:G8"/>
    <mergeCell ref="D13:G13"/>
    <mergeCell ref="E16:F16"/>
    <mergeCell ref="D12:G12"/>
    <mergeCell ref="E4:J4"/>
    <mergeCell ref="G15:H15"/>
    <mergeCell ref="G16:H16"/>
    <mergeCell ref="E15:F15"/>
    <mergeCell ref="D5:G5"/>
    <mergeCell ref="D6:G6"/>
    <mergeCell ref="E7:G7"/>
    <mergeCell ref="C38:E38"/>
    <mergeCell ref="C39:E39"/>
    <mergeCell ref="C40:E40"/>
    <mergeCell ref="C41:E41"/>
    <mergeCell ref="C42:E42"/>
    <mergeCell ref="D34:E34"/>
    <mergeCell ref="G23:I23"/>
    <mergeCell ref="G22:I22"/>
    <mergeCell ref="E18:F18"/>
    <mergeCell ref="E19:F19"/>
    <mergeCell ref="I19:J19"/>
    <mergeCell ref="I20:J20"/>
    <mergeCell ref="G18:H18"/>
    <mergeCell ref="G19:H19"/>
    <mergeCell ref="G28:I28"/>
    <mergeCell ref="G24:I24"/>
    <mergeCell ref="I18:J18"/>
    <mergeCell ref="G27:I27"/>
    <mergeCell ref="D33:E33"/>
    <mergeCell ref="G33:I33"/>
    <mergeCell ref="C48:E48"/>
    <mergeCell ref="C49:E49"/>
    <mergeCell ref="C50:E50"/>
    <mergeCell ref="C51:E51"/>
    <mergeCell ref="C52:E52"/>
    <mergeCell ref="C43:E43"/>
    <mergeCell ref="C44:E44"/>
    <mergeCell ref="C45:E45"/>
    <mergeCell ref="C46:E46"/>
    <mergeCell ref="C47:E47"/>
    <mergeCell ref="B61:J61"/>
    <mergeCell ref="B62:J62"/>
    <mergeCell ref="B63:J63"/>
    <mergeCell ref="B64:J64"/>
    <mergeCell ref="B65:J65"/>
    <mergeCell ref="C53:E53"/>
    <mergeCell ref="B54:E54"/>
    <mergeCell ref="B57:J57"/>
    <mergeCell ref="B59:J59"/>
    <mergeCell ref="B60:J60"/>
    <mergeCell ref="B73:J73"/>
    <mergeCell ref="B75:J75"/>
    <mergeCell ref="B76:J76"/>
    <mergeCell ref="B78:J78"/>
    <mergeCell ref="B79:J79"/>
    <mergeCell ref="B66:J66"/>
    <mergeCell ref="B67:J67"/>
    <mergeCell ref="B68:J68"/>
    <mergeCell ref="B70:J70"/>
    <mergeCell ref="B72:J72"/>
    <mergeCell ref="B89:J89"/>
    <mergeCell ref="B91:J91"/>
    <mergeCell ref="B92:J92"/>
    <mergeCell ref="B93:J93"/>
    <mergeCell ref="B95:J95"/>
    <mergeCell ref="B81:J81"/>
    <mergeCell ref="B83:J83"/>
    <mergeCell ref="B84:J84"/>
    <mergeCell ref="B86:J86"/>
    <mergeCell ref="B88:J88"/>
    <mergeCell ref="B105:J105"/>
    <mergeCell ref="B106:J106"/>
    <mergeCell ref="B107:J107"/>
    <mergeCell ref="B108:J108"/>
    <mergeCell ref="B109:J109"/>
    <mergeCell ref="B96:J96"/>
    <mergeCell ref="B98:J98"/>
    <mergeCell ref="B99:J99"/>
    <mergeCell ref="B101:J101"/>
    <mergeCell ref="B103:J103"/>
    <mergeCell ref="B118:J118"/>
    <mergeCell ref="B123:J123"/>
    <mergeCell ref="B125:J125"/>
    <mergeCell ref="B127:J127"/>
    <mergeCell ref="B129:J129"/>
    <mergeCell ref="B111:J111"/>
    <mergeCell ref="B112:J112"/>
    <mergeCell ref="B114:J114"/>
    <mergeCell ref="B115:J115"/>
    <mergeCell ref="B117:J117"/>
    <mergeCell ref="B121:J121"/>
    <mergeCell ref="B138:J138"/>
    <mergeCell ref="B139:J139"/>
    <mergeCell ref="B140:J140"/>
    <mergeCell ref="B146:J146"/>
    <mergeCell ref="B148:J148"/>
    <mergeCell ref="B131:J131"/>
    <mergeCell ref="B133:J133"/>
    <mergeCell ref="B135:J135"/>
    <mergeCell ref="B136:J136"/>
    <mergeCell ref="B137:J137"/>
    <mergeCell ref="B134:J134"/>
    <mergeCell ref="B142:J142"/>
    <mergeCell ref="B144:J144"/>
    <mergeCell ref="C161:E161"/>
    <mergeCell ref="C162:E162"/>
    <mergeCell ref="C163:E163"/>
    <mergeCell ref="C164:E164"/>
    <mergeCell ref="C165:E165"/>
    <mergeCell ref="B150:J150"/>
    <mergeCell ref="B152:J152"/>
    <mergeCell ref="C158:E158"/>
    <mergeCell ref="C159:E159"/>
    <mergeCell ref="C160:E160"/>
    <mergeCell ref="C171:E171"/>
    <mergeCell ref="C172:E172"/>
    <mergeCell ref="C173:E173"/>
    <mergeCell ref="C174:E174"/>
    <mergeCell ref="C175:E175"/>
    <mergeCell ref="C166:E166"/>
    <mergeCell ref="C167:E167"/>
    <mergeCell ref="C168:E168"/>
    <mergeCell ref="C169:E169"/>
    <mergeCell ref="C170:E170"/>
    <mergeCell ref="C181:E181"/>
    <mergeCell ref="C182:E182"/>
    <mergeCell ref="C183:E183"/>
    <mergeCell ref="C184:E184"/>
    <mergeCell ref="C185:E185"/>
    <mergeCell ref="C176:E176"/>
    <mergeCell ref="C177:E177"/>
    <mergeCell ref="C178:E178"/>
    <mergeCell ref="C179:E179"/>
    <mergeCell ref="C180:E180"/>
    <mergeCell ref="C196:E196"/>
    <mergeCell ref="C197:E197"/>
    <mergeCell ref="C198:E198"/>
    <mergeCell ref="C191:E191"/>
    <mergeCell ref="C192:E192"/>
    <mergeCell ref="C193:E193"/>
    <mergeCell ref="C194:E194"/>
    <mergeCell ref="C195:E195"/>
    <mergeCell ref="C186:E186"/>
    <mergeCell ref="C187:E187"/>
    <mergeCell ref="C188:E188"/>
    <mergeCell ref="C189:E189"/>
    <mergeCell ref="C190:E190"/>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5" max="16383" man="1"/>
    <brk id="153"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ColWidth="9.1796875" defaultRowHeight="12.5" x14ac:dyDescent="0.25"/>
  <cols>
    <col min="1" max="1" width="4.26953125" style="3" customWidth="1"/>
    <col min="2" max="2" width="14.453125" style="3" customWidth="1"/>
    <col min="3" max="3" width="38.26953125" style="7" customWidth="1"/>
    <col min="4" max="4" width="4.54296875" style="3" customWidth="1"/>
    <col min="5" max="5" width="10.54296875" style="3" customWidth="1"/>
    <col min="6" max="6" width="9.81640625" style="3" customWidth="1"/>
    <col min="7" max="7" width="12.7265625" style="3" customWidth="1"/>
    <col min="8" max="16384" width="9.1796875" style="3"/>
  </cols>
  <sheetData>
    <row r="1" spans="1:7" ht="15.5" x14ac:dyDescent="0.25">
      <c r="A1" s="239" t="s">
        <v>6</v>
      </c>
      <c r="B1" s="239"/>
      <c r="C1" s="240"/>
      <c r="D1" s="239"/>
      <c r="E1" s="239"/>
      <c r="F1" s="239"/>
      <c r="G1" s="239"/>
    </row>
    <row r="2" spans="1:7" ht="25" customHeight="1" x14ac:dyDescent="0.25">
      <c r="A2" s="48" t="s">
        <v>7</v>
      </c>
      <c r="B2" s="47"/>
      <c r="C2" s="241"/>
      <c r="D2" s="241"/>
      <c r="E2" s="241"/>
      <c r="F2" s="241"/>
      <c r="G2" s="242"/>
    </row>
    <row r="3" spans="1:7" ht="25" customHeight="1" x14ac:dyDescent="0.25">
      <c r="A3" s="48" t="s">
        <v>8</v>
      </c>
      <c r="B3" s="47"/>
      <c r="C3" s="241"/>
      <c r="D3" s="241"/>
      <c r="E3" s="241"/>
      <c r="F3" s="241"/>
      <c r="G3" s="242"/>
    </row>
    <row r="4" spans="1:7" ht="25" customHeight="1" x14ac:dyDescent="0.25">
      <c r="A4" s="48" t="s">
        <v>9</v>
      </c>
      <c r="B4" s="47"/>
      <c r="C4" s="241"/>
      <c r="D4" s="241"/>
      <c r="E4" s="241"/>
      <c r="F4" s="241"/>
      <c r="G4" s="242"/>
    </row>
    <row r="5" spans="1:7" x14ac:dyDescent="0.25">
      <c r="B5" s="4"/>
      <c r="C5" s="5"/>
      <c r="D5" s="6"/>
    </row>
  </sheetData>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B08EA-2EF2-49FE-A826-5C619E4FE9C1}">
  <sheetPr>
    <outlinePr summaryBelow="0"/>
  </sheetPr>
  <dimension ref="A1:BH5000"/>
  <sheetViews>
    <sheetView workbookViewId="0">
      <pane ySplit="7" topLeftCell="A8" activePane="bottomLeft" state="frozen"/>
      <selection pane="bottomLeft" sqref="A1:G1"/>
    </sheetView>
  </sheetViews>
  <sheetFormatPr defaultRowHeight="12.5" outlineLevelRow="3" x14ac:dyDescent="0.25"/>
  <cols>
    <col min="1" max="1" width="3.36328125" customWidth="1"/>
    <col min="2" max="2" width="12.453125" style="117" customWidth="1"/>
    <col min="3" max="3" width="38.1796875" style="117" customWidth="1"/>
    <col min="4" max="4" width="4.81640625" customWidth="1"/>
    <col min="5" max="5" width="10.453125" customWidth="1"/>
    <col min="6" max="6" width="9.81640625" customWidth="1"/>
    <col min="7" max="7" width="12.6328125" customWidth="1"/>
    <col min="12" max="25" width="0" hidden="1" customWidth="1"/>
    <col min="29" max="29" width="0" hidden="1" customWidth="1"/>
    <col min="31" max="41" width="0" hidden="1" customWidth="1"/>
  </cols>
  <sheetData>
    <row r="1" spans="1:60" ht="15.75" customHeight="1" x14ac:dyDescent="0.35">
      <c r="A1" s="255" t="s">
        <v>6</v>
      </c>
      <c r="B1" s="255"/>
      <c r="C1" s="255"/>
      <c r="D1" s="255"/>
      <c r="E1" s="255"/>
      <c r="F1" s="255"/>
      <c r="G1" s="255"/>
      <c r="AG1" t="s">
        <v>249</v>
      </c>
    </row>
    <row r="2" spans="1:60" ht="25" customHeight="1" x14ac:dyDescent="0.25">
      <c r="A2" s="136" t="s">
        <v>7</v>
      </c>
      <c r="B2" s="47" t="s">
        <v>43</v>
      </c>
      <c r="C2" s="256" t="s">
        <v>44</v>
      </c>
      <c r="D2" s="257"/>
      <c r="E2" s="257"/>
      <c r="F2" s="257"/>
      <c r="G2" s="258"/>
      <c r="AG2" t="s">
        <v>250</v>
      </c>
    </row>
    <row r="3" spans="1:60" ht="25" customHeight="1" x14ac:dyDescent="0.25">
      <c r="A3" s="136" t="s">
        <v>8</v>
      </c>
      <c r="B3" s="47" t="s">
        <v>54</v>
      </c>
      <c r="C3" s="256" t="s">
        <v>55</v>
      </c>
      <c r="D3" s="257"/>
      <c r="E3" s="257"/>
      <c r="F3" s="257"/>
      <c r="G3" s="258"/>
      <c r="AC3" s="117" t="s">
        <v>250</v>
      </c>
      <c r="AG3" t="s">
        <v>251</v>
      </c>
    </row>
    <row r="4" spans="1:60" ht="25" customHeight="1" x14ac:dyDescent="0.25">
      <c r="A4" s="137" t="s">
        <v>9</v>
      </c>
      <c r="B4" s="138" t="s">
        <v>56</v>
      </c>
      <c r="C4" s="259" t="s">
        <v>57</v>
      </c>
      <c r="D4" s="260"/>
      <c r="E4" s="260"/>
      <c r="F4" s="260"/>
      <c r="G4" s="261"/>
      <c r="AG4" t="s">
        <v>252</v>
      </c>
    </row>
    <row r="5" spans="1:60" x14ac:dyDescent="0.25">
      <c r="D5" s="10"/>
    </row>
    <row r="6" spans="1:60" ht="37.5" x14ac:dyDescent="0.25">
      <c r="A6" s="140" t="s">
        <v>253</v>
      </c>
      <c r="B6" s="142" t="s">
        <v>254</v>
      </c>
      <c r="C6" s="142" t="s">
        <v>255</v>
      </c>
      <c r="D6" s="141" t="s">
        <v>256</v>
      </c>
      <c r="E6" s="140" t="s">
        <v>257</v>
      </c>
      <c r="F6" s="139" t="s">
        <v>258</v>
      </c>
      <c r="G6" s="140" t="s">
        <v>30</v>
      </c>
      <c r="H6" s="143" t="s">
        <v>31</v>
      </c>
      <c r="I6" s="143" t="s">
        <v>259</v>
      </c>
      <c r="J6" s="143" t="s">
        <v>32</v>
      </c>
      <c r="K6" s="143" t="s">
        <v>260</v>
      </c>
      <c r="L6" s="143" t="s">
        <v>261</v>
      </c>
      <c r="M6" s="143" t="s">
        <v>262</v>
      </c>
      <c r="N6" s="143" t="s">
        <v>263</v>
      </c>
      <c r="O6" s="143" t="s">
        <v>264</v>
      </c>
      <c r="P6" s="143" t="s">
        <v>265</v>
      </c>
      <c r="Q6" s="143" t="s">
        <v>266</v>
      </c>
      <c r="R6" s="143" t="s">
        <v>267</v>
      </c>
      <c r="S6" s="143" t="s">
        <v>268</v>
      </c>
      <c r="T6" s="143" t="s">
        <v>269</v>
      </c>
      <c r="U6" s="143" t="s">
        <v>270</v>
      </c>
      <c r="V6" s="143" t="s">
        <v>271</v>
      </c>
      <c r="W6" s="143" t="s">
        <v>272</v>
      </c>
      <c r="X6" s="143" t="s">
        <v>273</v>
      </c>
      <c r="Y6" s="143" t="s">
        <v>274</v>
      </c>
    </row>
    <row r="7" spans="1:60" hidden="1" x14ac:dyDescent="0.25">
      <c r="A7" s="3"/>
      <c r="B7" s="4"/>
      <c r="C7" s="4"/>
      <c r="D7" s="6"/>
      <c r="E7" s="145"/>
      <c r="F7" s="146"/>
      <c r="G7" s="146"/>
      <c r="H7" s="146"/>
      <c r="I7" s="146"/>
      <c r="J7" s="146"/>
      <c r="K7" s="146"/>
      <c r="L7" s="146"/>
      <c r="M7" s="146"/>
      <c r="N7" s="145"/>
      <c r="O7" s="145"/>
      <c r="P7" s="145"/>
      <c r="Q7" s="145"/>
      <c r="R7" s="146"/>
      <c r="S7" s="146"/>
      <c r="T7" s="146"/>
      <c r="U7" s="146"/>
      <c r="V7" s="146"/>
      <c r="W7" s="146"/>
      <c r="X7" s="146"/>
      <c r="Y7" s="146"/>
    </row>
    <row r="8" spans="1:60" ht="13" x14ac:dyDescent="0.25">
      <c r="A8" s="159" t="s">
        <v>200</v>
      </c>
      <c r="B8" s="160" t="s">
        <v>166</v>
      </c>
      <c r="C8" s="180" t="s">
        <v>167</v>
      </c>
      <c r="D8" s="161"/>
      <c r="E8" s="162"/>
      <c r="F8" s="163"/>
      <c r="G8" s="163">
        <f>SUMIF(AG9:AG40,"&lt;&gt;NOR",G9:G40)</f>
        <v>0</v>
      </c>
      <c r="H8" s="163"/>
      <c r="I8" s="163">
        <f>SUM(I9:I40)</f>
        <v>0</v>
      </c>
      <c r="J8" s="163"/>
      <c r="K8" s="164">
        <f>SUM(K9:K40)</f>
        <v>0</v>
      </c>
      <c r="L8" s="158"/>
      <c r="M8" s="158">
        <f>SUM(M9:M40)</f>
        <v>0</v>
      </c>
      <c r="N8" s="157"/>
      <c r="O8" s="157">
        <f>SUM(O9:O40)</f>
        <v>0</v>
      </c>
      <c r="P8" s="157"/>
      <c r="Q8" s="157">
        <f>SUM(Q9:Q40)</f>
        <v>0</v>
      </c>
      <c r="R8" s="158"/>
      <c r="S8" s="158"/>
      <c r="T8" s="158"/>
      <c r="U8" s="158"/>
      <c r="V8" s="158">
        <f>SUM(V9:V40)</f>
        <v>0</v>
      </c>
      <c r="W8" s="158"/>
      <c r="X8" s="158"/>
      <c r="Y8" s="158"/>
      <c r="AG8" t="s">
        <v>275</v>
      </c>
    </row>
    <row r="9" spans="1:60" outlineLevel="1" x14ac:dyDescent="0.25">
      <c r="A9" s="166">
        <v>1</v>
      </c>
      <c r="B9" s="167" t="s">
        <v>276</v>
      </c>
      <c r="C9" s="181" t="s">
        <v>277</v>
      </c>
      <c r="D9" s="168" t="s">
        <v>278</v>
      </c>
      <c r="E9" s="169">
        <v>41.25</v>
      </c>
      <c r="F9" s="170">
        <f>H9+J9</f>
        <v>0</v>
      </c>
      <c r="G9" s="170">
        <f>ROUND(E9*F9,2)</f>
        <v>0</v>
      </c>
      <c r="H9" s="171"/>
      <c r="I9" s="170">
        <f>ROUND(E9*H9,2)</f>
        <v>0</v>
      </c>
      <c r="J9" s="171"/>
      <c r="K9" s="172">
        <f>ROUND(E9*J9,2)</f>
        <v>0</v>
      </c>
      <c r="L9" s="154">
        <v>21</v>
      </c>
      <c r="M9" s="154">
        <f>G9*(1+L9/100)</f>
        <v>0</v>
      </c>
      <c r="N9" s="153">
        <v>0</v>
      </c>
      <c r="O9" s="153">
        <f>ROUND(E9*N9,2)</f>
        <v>0</v>
      </c>
      <c r="P9" s="153">
        <v>0</v>
      </c>
      <c r="Q9" s="153">
        <f>ROUND(E9*P9,2)</f>
        <v>0</v>
      </c>
      <c r="R9" s="154"/>
      <c r="S9" s="154" t="s">
        <v>279</v>
      </c>
      <c r="T9" s="154" t="s">
        <v>280</v>
      </c>
      <c r="U9" s="154">
        <v>0</v>
      </c>
      <c r="V9" s="154">
        <f>ROUND(E9*U9,2)</f>
        <v>0</v>
      </c>
      <c r="W9" s="154"/>
      <c r="X9" s="154" t="s">
        <v>281</v>
      </c>
      <c r="Y9" s="154" t="s">
        <v>282</v>
      </c>
      <c r="Z9" s="144"/>
      <c r="AA9" s="144"/>
      <c r="AB9" s="144"/>
      <c r="AC9" s="144"/>
      <c r="AD9" s="144"/>
      <c r="AE9" s="144"/>
      <c r="AF9" s="144"/>
      <c r="AG9" s="144" t="s">
        <v>283</v>
      </c>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row>
    <row r="10" spans="1:60" outlineLevel="2" x14ac:dyDescent="0.25">
      <c r="A10" s="151"/>
      <c r="B10" s="152"/>
      <c r="C10" s="182" t="s">
        <v>284</v>
      </c>
      <c r="D10" s="155"/>
      <c r="E10" s="156">
        <v>33</v>
      </c>
      <c r="F10" s="154"/>
      <c r="G10" s="154"/>
      <c r="H10" s="154"/>
      <c r="I10" s="154"/>
      <c r="J10" s="154"/>
      <c r="K10" s="154"/>
      <c r="L10" s="154"/>
      <c r="M10" s="154"/>
      <c r="N10" s="153"/>
      <c r="O10" s="153"/>
      <c r="P10" s="153"/>
      <c r="Q10" s="153"/>
      <c r="R10" s="154"/>
      <c r="S10" s="154"/>
      <c r="T10" s="154"/>
      <c r="U10" s="154"/>
      <c r="V10" s="154"/>
      <c r="W10" s="154"/>
      <c r="X10" s="154"/>
      <c r="Y10" s="154"/>
      <c r="Z10" s="144"/>
      <c r="AA10" s="144"/>
      <c r="AB10" s="144"/>
      <c r="AC10" s="144"/>
      <c r="AD10" s="144"/>
      <c r="AE10" s="144"/>
      <c r="AF10" s="144"/>
      <c r="AG10" s="144" t="s">
        <v>285</v>
      </c>
      <c r="AH10" s="144">
        <v>0</v>
      </c>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row>
    <row r="11" spans="1:60" outlineLevel="3" x14ac:dyDescent="0.25">
      <c r="A11" s="151"/>
      <c r="B11" s="152"/>
      <c r="C11" s="182" t="s">
        <v>286</v>
      </c>
      <c r="D11" s="155"/>
      <c r="E11" s="156">
        <v>8.25</v>
      </c>
      <c r="F11" s="154"/>
      <c r="G11" s="154"/>
      <c r="H11" s="154"/>
      <c r="I11" s="154"/>
      <c r="J11" s="154"/>
      <c r="K11" s="154"/>
      <c r="L11" s="154"/>
      <c r="M11" s="154"/>
      <c r="N11" s="153"/>
      <c r="O11" s="153"/>
      <c r="P11" s="153"/>
      <c r="Q11" s="153"/>
      <c r="R11" s="154"/>
      <c r="S11" s="154"/>
      <c r="T11" s="154"/>
      <c r="U11" s="154"/>
      <c r="V11" s="154"/>
      <c r="W11" s="154"/>
      <c r="X11" s="154"/>
      <c r="Y11" s="154"/>
      <c r="Z11" s="144"/>
      <c r="AA11" s="144"/>
      <c r="AB11" s="144"/>
      <c r="AC11" s="144"/>
      <c r="AD11" s="144"/>
      <c r="AE11" s="144"/>
      <c r="AF11" s="144"/>
      <c r="AG11" s="144" t="s">
        <v>285</v>
      </c>
      <c r="AH11" s="144">
        <v>0</v>
      </c>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row>
    <row r="12" spans="1:60" outlineLevel="1" x14ac:dyDescent="0.25">
      <c r="A12" s="166">
        <v>2</v>
      </c>
      <c r="B12" s="167" t="s">
        <v>287</v>
      </c>
      <c r="C12" s="181" t="s">
        <v>288</v>
      </c>
      <c r="D12" s="168" t="s">
        <v>278</v>
      </c>
      <c r="E12" s="169">
        <v>69.650000000000006</v>
      </c>
      <c r="F12" s="170">
        <f>H12+J12</f>
        <v>0</v>
      </c>
      <c r="G12" s="170">
        <f>ROUND(E12*F12,2)</f>
        <v>0</v>
      </c>
      <c r="H12" s="171"/>
      <c r="I12" s="170">
        <f>ROUND(E12*H12,2)</f>
        <v>0</v>
      </c>
      <c r="J12" s="171"/>
      <c r="K12" s="172">
        <f>ROUND(E12*J12,2)</f>
        <v>0</v>
      </c>
      <c r="L12" s="154">
        <v>21</v>
      </c>
      <c r="M12" s="154">
        <f>G12*(1+L12/100)</f>
        <v>0</v>
      </c>
      <c r="N12" s="153">
        <v>0</v>
      </c>
      <c r="O12" s="153">
        <f>ROUND(E12*N12,2)</f>
        <v>0</v>
      </c>
      <c r="P12" s="153">
        <v>0</v>
      </c>
      <c r="Q12" s="153">
        <f>ROUND(E12*P12,2)</f>
        <v>0</v>
      </c>
      <c r="R12" s="154"/>
      <c r="S12" s="154" t="s">
        <v>279</v>
      </c>
      <c r="T12" s="154" t="s">
        <v>280</v>
      </c>
      <c r="U12" s="154">
        <v>0</v>
      </c>
      <c r="V12" s="154">
        <f>ROUND(E12*U12,2)</f>
        <v>0</v>
      </c>
      <c r="W12" s="154"/>
      <c r="X12" s="154" t="s">
        <v>281</v>
      </c>
      <c r="Y12" s="154" t="s">
        <v>282</v>
      </c>
      <c r="Z12" s="144"/>
      <c r="AA12" s="144"/>
      <c r="AB12" s="144"/>
      <c r="AC12" s="144"/>
      <c r="AD12" s="144"/>
      <c r="AE12" s="144"/>
      <c r="AF12" s="144"/>
      <c r="AG12" s="144" t="s">
        <v>283</v>
      </c>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row>
    <row r="13" spans="1:60" outlineLevel="2" x14ac:dyDescent="0.25">
      <c r="A13" s="151"/>
      <c r="B13" s="152"/>
      <c r="C13" s="182" t="s">
        <v>289</v>
      </c>
      <c r="D13" s="155"/>
      <c r="E13" s="156">
        <v>53.75</v>
      </c>
      <c r="F13" s="154"/>
      <c r="G13" s="154"/>
      <c r="H13" s="154"/>
      <c r="I13" s="154"/>
      <c r="J13" s="154"/>
      <c r="K13" s="154"/>
      <c r="L13" s="154"/>
      <c r="M13" s="154"/>
      <c r="N13" s="153"/>
      <c r="O13" s="153"/>
      <c r="P13" s="153"/>
      <c r="Q13" s="153"/>
      <c r="R13" s="154"/>
      <c r="S13" s="154"/>
      <c r="T13" s="154"/>
      <c r="U13" s="154"/>
      <c r="V13" s="154"/>
      <c r="W13" s="154"/>
      <c r="X13" s="154"/>
      <c r="Y13" s="154"/>
      <c r="Z13" s="144"/>
      <c r="AA13" s="144"/>
      <c r="AB13" s="144"/>
      <c r="AC13" s="144"/>
      <c r="AD13" s="144"/>
      <c r="AE13" s="144"/>
      <c r="AF13" s="144"/>
      <c r="AG13" s="144" t="s">
        <v>285</v>
      </c>
      <c r="AH13" s="144">
        <v>0</v>
      </c>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row>
    <row r="14" spans="1:60" outlineLevel="3" x14ac:dyDescent="0.25">
      <c r="A14" s="151"/>
      <c r="B14" s="152"/>
      <c r="C14" s="182" t="s">
        <v>290</v>
      </c>
      <c r="D14" s="155"/>
      <c r="E14" s="156">
        <v>15.9</v>
      </c>
      <c r="F14" s="154"/>
      <c r="G14" s="154"/>
      <c r="H14" s="154"/>
      <c r="I14" s="154"/>
      <c r="J14" s="154"/>
      <c r="K14" s="154"/>
      <c r="L14" s="154"/>
      <c r="M14" s="154"/>
      <c r="N14" s="153"/>
      <c r="O14" s="153"/>
      <c r="P14" s="153"/>
      <c r="Q14" s="153"/>
      <c r="R14" s="154"/>
      <c r="S14" s="154"/>
      <c r="T14" s="154"/>
      <c r="U14" s="154"/>
      <c r="V14" s="154"/>
      <c r="W14" s="154"/>
      <c r="X14" s="154"/>
      <c r="Y14" s="154"/>
      <c r="Z14" s="144"/>
      <c r="AA14" s="144"/>
      <c r="AB14" s="144"/>
      <c r="AC14" s="144"/>
      <c r="AD14" s="144"/>
      <c r="AE14" s="144"/>
      <c r="AF14" s="144"/>
      <c r="AG14" s="144" t="s">
        <v>285</v>
      </c>
      <c r="AH14" s="144">
        <v>0</v>
      </c>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row>
    <row r="15" spans="1:60" outlineLevel="1" x14ac:dyDescent="0.25">
      <c r="A15" s="166">
        <v>3</v>
      </c>
      <c r="B15" s="167" t="s">
        <v>291</v>
      </c>
      <c r="C15" s="181" t="s">
        <v>292</v>
      </c>
      <c r="D15" s="168" t="s">
        <v>278</v>
      </c>
      <c r="E15" s="169">
        <v>69.650000000000006</v>
      </c>
      <c r="F15" s="170">
        <f>H15+J15</f>
        <v>0</v>
      </c>
      <c r="G15" s="170">
        <f>ROUND(E15*F15,2)</f>
        <v>0</v>
      </c>
      <c r="H15" s="171"/>
      <c r="I15" s="170">
        <f>ROUND(E15*H15,2)</f>
        <v>0</v>
      </c>
      <c r="J15" s="171"/>
      <c r="K15" s="172">
        <f>ROUND(E15*J15,2)</f>
        <v>0</v>
      </c>
      <c r="L15" s="154">
        <v>21</v>
      </c>
      <c r="M15" s="154">
        <f>G15*(1+L15/100)</f>
        <v>0</v>
      </c>
      <c r="N15" s="153">
        <v>0</v>
      </c>
      <c r="O15" s="153">
        <f>ROUND(E15*N15,2)</f>
        <v>0</v>
      </c>
      <c r="P15" s="153">
        <v>0</v>
      </c>
      <c r="Q15" s="153">
        <f>ROUND(E15*P15,2)</f>
        <v>0</v>
      </c>
      <c r="R15" s="154"/>
      <c r="S15" s="154" t="s">
        <v>279</v>
      </c>
      <c r="T15" s="154" t="s">
        <v>280</v>
      </c>
      <c r="U15" s="154">
        <v>0</v>
      </c>
      <c r="V15" s="154">
        <f>ROUND(E15*U15,2)</f>
        <v>0</v>
      </c>
      <c r="W15" s="154"/>
      <c r="X15" s="154" t="s">
        <v>281</v>
      </c>
      <c r="Y15" s="154" t="s">
        <v>282</v>
      </c>
      <c r="Z15" s="144"/>
      <c r="AA15" s="144"/>
      <c r="AB15" s="144"/>
      <c r="AC15" s="144"/>
      <c r="AD15" s="144"/>
      <c r="AE15" s="144"/>
      <c r="AF15" s="144"/>
      <c r="AG15" s="144" t="s">
        <v>283</v>
      </c>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row>
    <row r="16" spans="1:60" outlineLevel="2" x14ac:dyDescent="0.25">
      <c r="A16" s="151"/>
      <c r="B16" s="152"/>
      <c r="C16" s="182" t="s">
        <v>293</v>
      </c>
      <c r="D16" s="155"/>
      <c r="E16" s="156">
        <v>69.650000000000006</v>
      </c>
      <c r="F16" s="154"/>
      <c r="G16" s="154"/>
      <c r="H16" s="154"/>
      <c r="I16" s="154"/>
      <c r="J16" s="154"/>
      <c r="K16" s="154"/>
      <c r="L16" s="154"/>
      <c r="M16" s="154"/>
      <c r="N16" s="153"/>
      <c r="O16" s="153"/>
      <c r="P16" s="153"/>
      <c r="Q16" s="153"/>
      <c r="R16" s="154"/>
      <c r="S16" s="154"/>
      <c r="T16" s="154"/>
      <c r="U16" s="154"/>
      <c r="V16" s="154"/>
      <c r="W16" s="154"/>
      <c r="X16" s="154"/>
      <c r="Y16" s="154"/>
      <c r="Z16" s="144"/>
      <c r="AA16" s="144"/>
      <c r="AB16" s="144"/>
      <c r="AC16" s="144"/>
      <c r="AD16" s="144"/>
      <c r="AE16" s="144"/>
      <c r="AF16" s="144"/>
      <c r="AG16" s="144" t="s">
        <v>285</v>
      </c>
      <c r="AH16" s="144">
        <v>0</v>
      </c>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row>
    <row r="17" spans="1:60" outlineLevel="1" x14ac:dyDescent="0.25">
      <c r="A17" s="166">
        <v>4</v>
      </c>
      <c r="B17" s="167" t="s">
        <v>294</v>
      </c>
      <c r="C17" s="181" t="s">
        <v>295</v>
      </c>
      <c r="D17" s="168" t="s">
        <v>278</v>
      </c>
      <c r="E17" s="169">
        <v>56.223500000000001</v>
      </c>
      <c r="F17" s="170">
        <f>H17+J17</f>
        <v>0</v>
      </c>
      <c r="G17" s="170">
        <f>ROUND(E17*F17,2)</f>
        <v>0</v>
      </c>
      <c r="H17" s="171"/>
      <c r="I17" s="170">
        <f>ROUND(E17*H17,2)</f>
        <v>0</v>
      </c>
      <c r="J17" s="171"/>
      <c r="K17" s="172">
        <f>ROUND(E17*J17,2)</f>
        <v>0</v>
      </c>
      <c r="L17" s="154">
        <v>21</v>
      </c>
      <c r="M17" s="154">
        <f>G17*(1+L17/100)</f>
        <v>0</v>
      </c>
      <c r="N17" s="153">
        <v>0</v>
      </c>
      <c r="O17" s="153">
        <f>ROUND(E17*N17,2)</f>
        <v>0</v>
      </c>
      <c r="P17" s="153">
        <v>0</v>
      </c>
      <c r="Q17" s="153">
        <f>ROUND(E17*P17,2)</f>
        <v>0</v>
      </c>
      <c r="R17" s="154"/>
      <c r="S17" s="154" t="s">
        <v>279</v>
      </c>
      <c r="T17" s="154" t="s">
        <v>280</v>
      </c>
      <c r="U17" s="154">
        <v>0</v>
      </c>
      <c r="V17" s="154">
        <f>ROUND(E17*U17,2)</f>
        <v>0</v>
      </c>
      <c r="W17" s="154"/>
      <c r="X17" s="154" t="s">
        <v>281</v>
      </c>
      <c r="Y17" s="154" t="s">
        <v>282</v>
      </c>
      <c r="Z17" s="144"/>
      <c r="AA17" s="144"/>
      <c r="AB17" s="144"/>
      <c r="AC17" s="144"/>
      <c r="AD17" s="144"/>
      <c r="AE17" s="144"/>
      <c r="AF17" s="144"/>
      <c r="AG17" s="144" t="s">
        <v>283</v>
      </c>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row>
    <row r="18" spans="1:60" ht="20" outlineLevel="2" x14ac:dyDescent="0.25">
      <c r="A18" s="151"/>
      <c r="B18" s="152"/>
      <c r="C18" s="182" t="s">
        <v>296</v>
      </c>
      <c r="D18" s="155"/>
      <c r="E18" s="156">
        <v>53.88</v>
      </c>
      <c r="F18" s="154"/>
      <c r="G18" s="154"/>
      <c r="H18" s="154"/>
      <c r="I18" s="154"/>
      <c r="J18" s="154"/>
      <c r="K18" s="154"/>
      <c r="L18" s="154"/>
      <c r="M18" s="154"/>
      <c r="N18" s="153"/>
      <c r="O18" s="153"/>
      <c r="P18" s="153"/>
      <c r="Q18" s="153"/>
      <c r="R18" s="154"/>
      <c r="S18" s="154"/>
      <c r="T18" s="154"/>
      <c r="U18" s="154"/>
      <c r="V18" s="154"/>
      <c r="W18" s="154"/>
      <c r="X18" s="154"/>
      <c r="Y18" s="154"/>
      <c r="Z18" s="144"/>
      <c r="AA18" s="144"/>
      <c r="AB18" s="144"/>
      <c r="AC18" s="144"/>
      <c r="AD18" s="144"/>
      <c r="AE18" s="144"/>
      <c r="AF18" s="144"/>
      <c r="AG18" s="144" t="s">
        <v>285</v>
      </c>
      <c r="AH18" s="144">
        <v>0</v>
      </c>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row>
    <row r="19" spans="1:60" outlineLevel="3" x14ac:dyDescent="0.25">
      <c r="A19" s="151"/>
      <c r="B19" s="152"/>
      <c r="C19" s="182" t="s">
        <v>297</v>
      </c>
      <c r="D19" s="155"/>
      <c r="E19" s="156">
        <v>2.35</v>
      </c>
      <c r="F19" s="154"/>
      <c r="G19" s="154"/>
      <c r="H19" s="154"/>
      <c r="I19" s="154"/>
      <c r="J19" s="154"/>
      <c r="K19" s="154"/>
      <c r="L19" s="154"/>
      <c r="M19" s="154"/>
      <c r="N19" s="153"/>
      <c r="O19" s="153"/>
      <c r="P19" s="153"/>
      <c r="Q19" s="153"/>
      <c r="R19" s="154"/>
      <c r="S19" s="154"/>
      <c r="T19" s="154"/>
      <c r="U19" s="154"/>
      <c r="V19" s="154"/>
      <c r="W19" s="154"/>
      <c r="X19" s="154"/>
      <c r="Y19" s="154"/>
      <c r="Z19" s="144"/>
      <c r="AA19" s="144"/>
      <c r="AB19" s="144"/>
      <c r="AC19" s="144"/>
      <c r="AD19" s="144"/>
      <c r="AE19" s="144"/>
      <c r="AF19" s="144"/>
      <c r="AG19" s="144" t="s">
        <v>285</v>
      </c>
      <c r="AH19" s="144">
        <v>0</v>
      </c>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row>
    <row r="20" spans="1:60" outlineLevel="1" x14ac:dyDescent="0.25">
      <c r="A20" s="173">
        <v>5</v>
      </c>
      <c r="B20" s="174" t="s">
        <v>298</v>
      </c>
      <c r="C20" s="183" t="s">
        <v>299</v>
      </c>
      <c r="D20" s="175" t="s">
        <v>278</v>
      </c>
      <c r="E20" s="176">
        <v>56.22</v>
      </c>
      <c r="F20" s="177">
        <f>H20+J20</f>
        <v>0</v>
      </c>
      <c r="G20" s="177">
        <f>ROUND(E20*F20,2)</f>
        <v>0</v>
      </c>
      <c r="H20" s="178"/>
      <c r="I20" s="177">
        <f>ROUND(E20*H20,2)</f>
        <v>0</v>
      </c>
      <c r="J20" s="178"/>
      <c r="K20" s="179">
        <f>ROUND(E20*J20,2)</f>
        <v>0</v>
      </c>
      <c r="L20" s="154">
        <v>21</v>
      </c>
      <c r="M20" s="154">
        <f>G20*(1+L20/100)</f>
        <v>0</v>
      </c>
      <c r="N20" s="153">
        <v>0</v>
      </c>
      <c r="O20" s="153">
        <f>ROUND(E20*N20,2)</f>
        <v>0</v>
      </c>
      <c r="P20" s="153">
        <v>0</v>
      </c>
      <c r="Q20" s="153">
        <f>ROUND(E20*P20,2)</f>
        <v>0</v>
      </c>
      <c r="R20" s="154"/>
      <c r="S20" s="154" t="s">
        <v>279</v>
      </c>
      <c r="T20" s="154" t="s">
        <v>280</v>
      </c>
      <c r="U20" s="154">
        <v>0</v>
      </c>
      <c r="V20" s="154">
        <f>ROUND(E20*U20,2)</f>
        <v>0</v>
      </c>
      <c r="W20" s="154"/>
      <c r="X20" s="154" t="s">
        <v>281</v>
      </c>
      <c r="Y20" s="154" t="s">
        <v>282</v>
      </c>
      <c r="Z20" s="144"/>
      <c r="AA20" s="144"/>
      <c r="AB20" s="144"/>
      <c r="AC20" s="144"/>
      <c r="AD20" s="144"/>
      <c r="AE20" s="144"/>
      <c r="AF20" s="144"/>
      <c r="AG20" s="144" t="s">
        <v>283</v>
      </c>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row>
    <row r="21" spans="1:60" outlineLevel="1" x14ac:dyDescent="0.25">
      <c r="A21" s="166">
        <v>6</v>
      </c>
      <c r="B21" s="167" t="s">
        <v>300</v>
      </c>
      <c r="C21" s="181" t="s">
        <v>301</v>
      </c>
      <c r="D21" s="168" t="s">
        <v>278</v>
      </c>
      <c r="E21" s="169">
        <v>54.45</v>
      </c>
      <c r="F21" s="170">
        <f>H21+J21</f>
        <v>0</v>
      </c>
      <c r="G21" s="170">
        <f>ROUND(E21*F21,2)</f>
        <v>0</v>
      </c>
      <c r="H21" s="171"/>
      <c r="I21" s="170">
        <f>ROUND(E21*H21,2)</f>
        <v>0</v>
      </c>
      <c r="J21" s="171"/>
      <c r="K21" s="172">
        <f>ROUND(E21*J21,2)</f>
        <v>0</v>
      </c>
      <c r="L21" s="154">
        <v>21</v>
      </c>
      <c r="M21" s="154">
        <f>G21*(1+L21/100)</f>
        <v>0</v>
      </c>
      <c r="N21" s="153">
        <v>0</v>
      </c>
      <c r="O21" s="153">
        <f>ROUND(E21*N21,2)</f>
        <v>0</v>
      </c>
      <c r="P21" s="153">
        <v>0</v>
      </c>
      <c r="Q21" s="153">
        <f>ROUND(E21*P21,2)</f>
        <v>0</v>
      </c>
      <c r="R21" s="154"/>
      <c r="S21" s="154" t="s">
        <v>279</v>
      </c>
      <c r="T21" s="154" t="s">
        <v>280</v>
      </c>
      <c r="U21" s="154">
        <v>0</v>
      </c>
      <c r="V21" s="154">
        <f>ROUND(E21*U21,2)</f>
        <v>0</v>
      </c>
      <c r="W21" s="154"/>
      <c r="X21" s="154" t="s">
        <v>281</v>
      </c>
      <c r="Y21" s="154" t="s">
        <v>282</v>
      </c>
      <c r="Z21" s="144"/>
      <c r="AA21" s="144"/>
      <c r="AB21" s="144"/>
      <c r="AC21" s="144"/>
      <c r="AD21" s="144"/>
      <c r="AE21" s="144"/>
      <c r="AF21" s="144"/>
      <c r="AG21" s="144" t="s">
        <v>283</v>
      </c>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row>
    <row r="22" spans="1:60" outlineLevel="2" x14ac:dyDescent="0.25">
      <c r="A22" s="151"/>
      <c r="B22" s="152"/>
      <c r="C22" s="182" t="s">
        <v>302</v>
      </c>
      <c r="D22" s="155"/>
      <c r="E22" s="156">
        <v>54.45</v>
      </c>
      <c r="F22" s="154"/>
      <c r="G22" s="154"/>
      <c r="H22" s="154"/>
      <c r="I22" s="154"/>
      <c r="J22" s="154"/>
      <c r="K22" s="154"/>
      <c r="L22" s="154"/>
      <c r="M22" s="154"/>
      <c r="N22" s="153"/>
      <c r="O22" s="153"/>
      <c r="P22" s="153"/>
      <c r="Q22" s="153"/>
      <c r="R22" s="154"/>
      <c r="S22" s="154"/>
      <c r="T22" s="154"/>
      <c r="U22" s="154"/>
      <c r="V22" s="154"/>
      <c r="W22" s="154"/>
      <c r="X22" s="154"/>
      <c r="Y22" s="154"/>
      <c r="Z22" s="144"/>
      <c r="AA22" s="144"/>
      <c r="AB22" s="144"/>
      <c r="AC22" s="144"/>
      <c r="AD22" s="144"/>
      <c r="AE22" s="144"/>
      <c r="AF22" s="144"/>
      <c r="AG22" s="144" t="s">
        <v>285</v>
      </c>
      <c r="AH22" s="144">
        <v>0</v>
      </c>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row>
    <row r="23" spans="1:60" outlineLevel="1" x14ac:dyDescent="0.25">
      <c r="A23" s="166">
        <v>7</v>
      </c>
      <c r="B23" s="167" t="s">
        <v>303</v>
      </c>
      <c r="C23" s="181" t="s">
        <v>304</v>
      </c>
      <c r="D23" s="168" t="s">
        <v>278</v>
      </c>
      <c r="E23" s="169">
        <v>87.14</v>
      </c>
      <c r="F23" s="170">
        <f>H23+J23</f>
        <v>0</v>
      </c>
      <c r="G23" s="170">
        <f>ROUND(E23*F23,2)</f>
        <v>0</v>
      </c>
      <c r="H23" s="171"/>
      <c r="I23" s="170">
        <f>ROUND(E23*H23,2)</f>
        <v>0</v>
      </c>
      <c r="J23" s="171"/>
      <c r="K23" s="172">
        <f>ROUND(E23*J23,2)</f>
        <v>0</v>
      </c>
      <c r="L23" s="154">
        <v>21</v>
      </c>
      <c r="M23" s="154">
        <f>G23*(1+L23/100)</f>
        <v>0</v>
      </c>
      <c r="N23" s="153">
        <v>0</v>
      </c>
      <c r="O23" s="153">
        <f>ROUND(E23*N23,2)</f>
        <v>0</v>
      </c>
      <c r="P23" s="153">
        <v>0</v>
      </c>
      <c r="Q23" s="153">
        <f>ROUND(E23*P23,2)</f>
        <v>0</v>
      </c>
      <c r="R23" s="154"/>
      <c r="S23" s="154" t="s">
        <v>279</v>
      </c>
      <c r="T23" s="154" t="s">
        <v>280</v>
      </c>
      <c r="U23" s="154">
        <v>0</v>
      </c>
      <c r="V23" s="154">
        <f>ROUND(E23*U23,2)</f>
        <v>0</v>
      </c>
      <c r="W23" s="154"/>
      <c r="X23" s="154" t="s">
        <v>281</v>
      </c>
      <c r="Y23" s="154" t="s">
        <v>282</v>
      </c>
      <c r="Z23" s="144"/>
      <c r="AA23" s="144"/>
      <c r="AB23" s="144"/>
      <c r="AC23" s="144"/>
      <c r="AD23" s="144"/>
      <c r="AE23" s="144"/>
      <c r="AF23" s="144"/>
      <c r="AG23" s="144" t="s">
        <v>283</v>
      </c>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row>
    <row r="24" spans="1:60" outlineLevel="2" x14ac:dyDescent="0.25">
      <c r="A24" s="151"/>
      <c r="B24" s="152"/>
      <c r="C24" s="182" t="s">
        <v>305</v>
      </c>
      <c r="D24" s="155"/>
      <c r="E24" s="156">
        <v>87.14</v>
      </c>
      <c r="F24" s="154"/>
      <c r="G24" s="154"/>
      <c r="H24" s="154"/>
      <c r="I24" s="154"/>
      <c r="J24" s="154"/>
      <c r="K24" s="154"/>
      <c r="L24" s="154"/>
      <c r="M24" s="154"/>
      <c r="N24" s="153"/>
      <c r="O24" s="153"/>
      <c r="P24" s="153"/>
      <c r="Q24" s="153"/>
      <c r="R24" s="154"/>
      <c r="S24" s="154"/>
      <c r="T24" s="154"/>
      <c r="U24" s="154"/>
      <c r="V24" s="154"/>
      <c r="W24" s="154"/>
      <c r="X24" s="154"/>
      <c r="Y24" s="154"/>
      <c r="Z24" s="144"/>
      <c r="AA24" s="144"/>
      <c r="AB24" s="144"/>
      <c r="AC24" s="144"/>
      <c r="AD24" s="144"/>
      <c r="AE24" s="144"/>
      <c r="AF24" s="144"/>
      <c r="AG24" s="144" t="s">
        <v>285</v>
      </c>
      <c r="AH24" s="144">
        <v>0</v>
      </c>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row>
    <row r="25" spans="1:60" outlineLevel="1" x14ac:dyDescent="0.25">
      <c r="A25" s="166">
        <v>8</v>
      </c>
      <c r="B25" s="167" t="s">
        <v>306</v>
      </c>
      <c r="C25" s="181" t="s">
        <v>307</v>
      </c>
      <c r="D25" s="168" t="s">
        <v>278</v>
      </c>
      <c r="E25" s="169">
        <v>871.4</v>
      </c>
      <c r="F25" s="170">
        <f>H25+J25</f>
        <v>0</v>
      </c>
      <c r="G25" s="170">
        <f>ROUND(E25*F25,2)</f>
        <v>0</v>
      </c>
      <c r="H25" s="171"/>
      <c r="I25" s="170">
        <f>ROUND(E25*H25,2)</f>
        <v>0</v>
      </c>
      <c r="J25" s="171"/>
      <c r="K25" s="172">
        <f>ROUND(E25*J25,2)</f>
        <v>0</v>
      </c>
      <c r="L25" s="154">
        <v>21</v>
      </c>
      <c r="M25" s="154">
        <f>G25*(1+L25/100)</f>
        <v>0</v>
      </c>
      <c r="N25" s="153">
        <v>0</v>
      </c>
      <c r="O25" s="153">
        <f>ROUND(E25*N25,2)</f>
        <v>0</v>
      </c>
      <c r="P25" s="153">
        <v>0</v>
      </c>
      <c r="Q25" s="153">
        <f>ROUND(E25*P25,2)</f>
        <v>0</v>
      </c>
      <c r="R25" s="154"/>
      <c r="S25" s="154" t="s">
        <v>279</v>
      </c>
      <c r="T25" s="154" t="s">
        <v>280</v>
      </c>
      <c r="U25" s="154">
        <v>0</v>
      </c>
      <c r="V25" s="154">
        <f>ROUND(E25*U25,2)</f>
        <v>0</v>
      </c>
      <c r="W25" s="154"/>
      <c r="X25" s="154" t="s">
        <v>281</v>
      </c>
      <c r="Y25" s="154" t="s">
        <v>282</v>
      </c>
      <c r="Z25" s="144"/>
      <c r="AA25" s="144"/>
      <c r="AB25" s="144"/>
      <c r="AC25" s="144"/>
      <c r="AD25" s="144"/>
      <c r="AE25" s="144"/>
      <c r="AF25" s="144"/>
      <c r="AG25" s="144" t="s">
        <v>283</v>
      </c>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row>
    <row r="26" spans="1:60" outlineLevel="2" x14ac:dyDescent="0.25">
      <c r="A26" s="151"/>
      <c r="B26" s="152"/>
      <c r="C26" s="182" t="s">
        <v>308</v>
      </c>
      <c r="D26" s="155"/>
      <c r="E26" s="156">
        <v>871.4</v>
      </c>
      <c r="F26" s="154"/>
      <c r="G26" s="154"/>
      <c r="H26" s="154"/>
      <c r="I26" s="154"/>
      <c r="J26" s="154"/>
      <c r="K26" s="154"/>
      <c r="L26" s="154"/>
      <c r="M26" s="154"/>
      <c r="N26" s="153"/>
      <c r="O26" s="153"/>
      <c r="P26" s="153"/>
      <c r="Q26" s="153"/>
      <c r="R26" s="154"/>
      <c r="S26" s="154"/>
      <c r="T26" s="154"/>
      <c r="U26" s="154"/>
      <c r="V26" s="154"/>
      <c r="W26" s="154"/>
      <c r="X26" s="154"/>
      <c r="Y26" s="154"/>
      <c r="Z26" s="144"/>
      <c r="AA26" s="144"/>
      <c r="AB26" s="144"/>
      <c r="AC26" s="144"/>
      <c r="AD26" s="144"/>
      <c r="AE26" s="144"/>
      <c r="AF26" s="144"/>
      <c r="AG26" s="144" t="s">
        <v>285</v>
      </c>
      <c r="AH26" s="144">
        <v>0</v>
      </c>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row>
    <row r="27" spans="1:60" outlineLevel="1" x14ac:dyDescent="0.25">
      <c r="A27" s="166">
        <v>9</v>
      </c>
      <c r="B27" s="167" t="s">
        <v>309</v>
      </c>
      <c r="C27" s="181" t="s">
        <v>310</v>
      </c>
      <c r="D27" s="168" t="s">
        <v>278</v>
      </c>
      <c r="E27" s="169">
        <v>125.87</v>
      </c>
      <c r="F27" s="170">
        <f>H27+J27</f>
        <v>0</v>
      </c>
      <c r="G27" s="170">
        <f>ROUND(E27*F27,2)</f>
        <v>0</v>
      </c>
      <c r="H27" s="171"/>
      <c r="I27" s="170">
        <f>ROUND(E27*H27,2)</f>
        <v>0</v>
      </c>
      <c r="J27" s="171"/>
      <c r="K27" s="172">
        <f>ROUND(E27*J27,2)</f>
        <v>0</v>
      </c>
      <c r="L27" s="154">
        <v>21</v>
      </c>
      <c r="M27" s="154">
        <f>G27*(1+L27/100)</f>
        <v>0</v>
      </c>
      <c r="N27" s="153">
        <v>0</v>
      </c>
      <c r="O27" s="153">
        <f>ROUND(E27*N27,2)</f>
        <v>0</v>
      </c>
      <c r="P27" s="153">
        <v>0</v>
      </c>
      <c r="Q27" s="153">
        <f>ROUND(E27*P27,2)</f>
        <v>0</v>
      </c>
      <c r="R27" s="154"/>
      <c r="S27" s="154" t="s">
        <v>279</v>
      </c>
      <c r="T27" s="154" t="s">
        <v>280</v>
      </c>
      <c r="U27" s="154">
        <v>0</v>
      </c>
      <c r="V27" s="154">
        <f>ROUND(E27*U27,2)</f>
        <v>0</v>
      </c>
      <c r="W27" s="154"/>
      <c r="X27" s="154" t="s">
        <v>281</v>
      </c>
      <c r="Y27" s="154" t="s">
        <v>282</v>
      </c>
      <c r="Z27" s="144"/>
      <c r="AA27" s="144"/>
      <c r="AB27" s="144"/>
      <c r="AC27" s="144"/>
      <c r="AD27" s="144"/>
      <c r="AE27" s="144"/>
      <c r="AF27" s="144"/>
      <c r="AG27" s="144" t="s">
        <v>283</v>
      </c>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row>
    <row r="28" spans="1:60" outlineLevel="2" x14ac:dyDescent="0.25">
      <c r="A28" s="151"/>
      <c r="B28" s="152"/>
      <c r="C28" s="182" t="s">
        <v>311</v>
      </c>
      <c r="D28" s="155"/>
      <c r="E28" s="156">
        <v>125.87</v>
      </c>
      <c r="F28" s="154"/>
      <c r="G28" s="154"/>
      <c r="H28" s="154"/>
      <c r="I28" s="154"/>
      <c r="J28" s="154"/>
      <c r="K28" s="154"/>
      <c r="L28" s="154"/>
      <c r="M28" s="154"/>
      <c r="N28" s="153"/>
      <c r="O28" s="153"/>
      <c r="P28" s="153"/>
      <c r="Q28" s="153"/>
      <c r="R28" s="154"/>
      <c r="S28" s="154"/>
      <c r="T28" s="154"/>
      <c r="U28" s="154"/>
      <c r="V28" s="154"/>
      <c r="W28" s="154"/>
      <c r="X28" s="154"/>
      <c r="Y28" s="154"/>
      <c r="Z28" s="144"/>
      <c r="AA28" s="144"/>
      <c r="AB28" s="144"/>
      <c r="AC28" s="144"/>
      <c r="AD28" s="144"/>
      <c r="AE28" s="144"/>
      <c r="AF28" s="144"/>
      <c r="AG28" s="144" t="s">
        <v>285</v>
      </c>
      <c r="AH28" s="144">
        <v>0</v>
      </c>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row>
    <row r="29" spans="1:60" ht="20" outlineLevel="1" x14ac:dyDescent="0.25">
      <c r="A29" s="166">
        <v>10</v>
      </c>
      <c r="B29" s="167" t="s">
        <v>312</v>
      </c>
      <c r="C29" s="181" t="s">
        <v>313</v>
      </c>
      <c r="D29" s="168" t="s">
        <v>278</v>
      </c>
      <c r="E29" s="169">
        <v>14.561199999999999</v>
      </c>
      <c r="F29" s="170">
        <f>H29+J29</f>
        <v>0</v>
      </c>
      <c r="G29" s="170">
        <f>ROUND(E29*F29,2)</f>
        <v>0</v>
      </c>
      <c r="H29" s="171"/>
      <c r="I29" s="170">
        <f>ROUND(E29*H29,2)</f>
        <v>0</v>
      </c>
      <c r="J29" s="171"/>
      <c r="K29" s="172">
        <f>ROUND(E29*J29,2)</f>
        <v>0</v>
      </c>
      <c r="L29" s="154">
        <v>21</v>
      </c>
      <c r="M29" s="154">
        <f>G29*(1+L29/100)</f>
        <v>0</v>
      </c>
      <c r="N29" s="153">
        <v>0</v>
      </c>
      <c r="O29" s="153">
        <f>ROUND(E29*N29,2)</f>
        <v>0</v>
      </c>
      <c r="P29" s="153">
        <v>0</v>
      </c>
      <c r="Q29" s="153">
        <f>ROUND(E29*P29,2)</f>
        <v>0</v>
      </c>
      <c r="R29" s="154"/>
      <c r="S29" s="154" t="s">
        <v>279</v>
      </c>
      <c r="T29" s="154" t="s">
        <v>280</v>
      </c>
      <c r="U29" s="154">
        <v>0</v>
      </c>
      <c r="V29" s="154">
        <f>ROUND(E29*U29,2)</f>
        <v>0</v>
      </c>
      <c r="W29" s="154"/>
      <c r="X29" s="154" t="s">
        <v>281</v>
      </c>
      <c r="Y29" s="154" t="s">
        <v>282</v>
      </c>
      <c r="Z29" s="144"/>
      <c r="AA29" s="144"/>
      <c r="AB29" s="144"/>
      <c r="AC29" s="144"/>
      <c r="AD29" s="144"/>
      <c r="AE29" s="144"/>
      <c r="AF29" s="144"/>
      <c r="AG29" s="144" t="s">
        <v>283</v>
      </c>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row>
    <row r="30" spans="1:60" outlineLevel="2" x14ac:dyDescent="0.25">
      <c r="A30" s="151"/>
      <c r="B30" s="152"/>
      <c r="C30" s="182" t="s">
        <v>314</v>
      </c>
      <c r="D30" s="155"/>
      <c r="E30" s="156">
        <v>14.56</v>
      </c>
      <c r="F30" s="154"/>
      <c r="G30" s="154"/>
      <c r="H30" s="154"/>
      <c r="I30" s="154"/>
      <c r="J30" s="154"/>
      <c r="K30" s="154"/>
      <c r="L30" s="154"/>
      <c r="M30" s="154"/>
      <c r="N30" s="153"/>
      <c r="O30" s="153"/>
      <c r="P30" s="153"/>
      <c r="Q30" s="153"/>
      <c r="R30" s="154"/>
      <c r="S30" s="154"/>
      <c r="T30" s="154"/>
      <c r="U30" s="154"/>
      <c r="V30" s="154"/>
      <c r="W30" s="154"/>
      <c r="X30" s="154"/>
      <c r="Y30" s="154"/>
      <c r="Z30" s="144"/>
      <c r="AA30" s="144"/>
      <c r="AB30" s="144"/>
      <c r="AC30" s="144"/>
      <c r="AD30" s="144"/>
      <c r="AE30" s="144"/>
      <c r="AF30" s="144"/>
      <c r="AG30" s="144" t="s">
        <v>285</v>
      </c>
      <c r="AH30" s="144">
        <v>0</v>
      </c>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row>
    <row r="31" spans="1:60" outlineLevel="1" x14ac:dyDescent="0.25">
      <c r="A31" s="166">
        <v>11</v>
      </c>
      <c r="B31" s="167" t="s">
        <v>315</v>
      </c>
      <c r="C31" s="181" t="s">
        <v>316</v>
      </c>
      <c r="D31" s="168" t="s">
        <v>278</v>
      </c>
      <c r="E31" s="169">
        <v>87.14</v>
      </c>
      <c r="F31" s="170">
        <f>H31+J31</f>
        <v>0</v>
      </c>
      <c r="G31" s="170">
        <f>ROUND(E31*F31,2)</f>
        <v>0</v>
      </c>
      <c r="H31" s="171"/>
      <c r="I31" s="170">
        <f>ROUND(E31*H31,2)</f>
        <v>0</v>
      </c>
      <c r="J31" s="171"/>
      <c r="K31" s="172">
        <f>ROUND(E31*J31,2)</f>
        <v>0</v>
      </c>
      <c r="L31" s="154">
        <v>21</v>
      </c>
      <c r="M31" s="154">
        <f>G31*(1+L31/100)</f>
        <v>0</v>
      </c>
      <c r="N31" s="153">
        <v>0</v>
      </c>
      <c r="O31" s="153">
        <f>ROUND(E31*N31,2)</f>
        <v>0</v>
      </c>
      <c r="P31" s="153">
        <v>0</v>
      </c>
      <c r="Q31" s="153">
        <f>ROUND(E31*P31,2)</f>
        <v>0</v>
      </c>
      <c r="R31" s="154"/>
      <c r="S31" s="154" t="s">
        <v>279</v>
      </c>
      <c r="T31" s="154" t="s">
        <v>280</v>
      </c>
      <c r="U31" s="154">
        <v>0</v>
      </c>
      <c r="V31" s="154">
        <f>ROUND(E31*U31,2)</f>
        <v>0</v>
      </c>
      <c r="W31" s="154"/>
      <c r="X31" s="154" t="s">
        <v>281</v>
      </c>
      <c r="Y31" s="154" t="s">
        <v>282</v>
      </c>
      <c r="Z31" s="144"/>
      <c r="AA31" s="144"/>
      <c r="AB31" s="144"/>
      <c r="AC31" s="144"/>
      <c r="AD31" s="144"/>
      <c r="AE31" s="144"/>
      <c r="AF31" s="144"/>
      <c r="AG31" s="144" t="s">
        <v>283</v>
      </c>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row>
    <row r="32" spans="1:60" outlineLevel="2" x14ac:dyDescent="0.25">
      <c r="A32" s="151"/>
      <c r="B32" s="152"/>
      <c r="C32" s="182" t="s">
        <v>317</v>
      </c>
      <c r="D32" s="155"/>
      <c r="E32" s="156">
        <v>87.14</v>
      </c>
      <c r="F32" s="154"/>
      <c r="G32" s="154"/>
      <c r="H32" s="154"/>
      <c r="I32" s="154"/>
      <c r="J32" s="154"/>
      <c r="K32" s="154"/>
      <c r="L32" s="154"/>
      <c r="M32" s="154"/>
      <c r="N32" s="153"/>
      <c r="O32" s="153"/>
      <c r="P32" s="153"/>
      <c r="Q32" s="153"/>
      <c r="R32" s="154"/>
      <c r="S32" s="154"/>
      <c r="T32" s="154"/>
      <c r="U32" s="154"/>
      <c r="V32" s="154"/>
      <c r="W32" s="154"/>
      <c r="X32" s="154"/>
      <c r="Y32" s="154"/>
      <c r="Z32" s="144"/>
      <c r="AA32" s="144"/>
      <c r="AB32" s="144"/>
      <c r="AC32" s="144"/>
      <c r="AD32" s="144"/>
      <c r="AE32" s="144"/>
      <c r="AF32" s="144"/>
      <c r="AG32" s="144" t="s">
        <v>285</v>
      </c>
      <c r="AH32" s="144">
        <v>0</v>
      </c>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row>
    <row r="33" spans="1:60" ht="20" outlineLevel="1" x14ac:dyDescent="0.25">
      <c r="A33" s="166">
        <v>12</v>
      </c>
      <c r="B33" s="167" t="s">
        <v>318</v>
      </c>
      <c r="C33" s="181" t="s">
        <v>319</v>
      </c>
      <c r="D33" s="168" t="s">
        <v>278</v>
      </c>
      <c r="E33" s="169">
        <v>13.2</v>
      </c>
      <c r="F33" s="170">
        <f>H33+J33</f>
        <v>0</v>
      </c>
      <c r="G33" s="170">
        <f>ROUND(E33*F33,2)</f>
        <v>0</v>
      </c>
      <c r="H33" s="171"/>
      <c r="I33" s="170">
        <f>ROUND(E33*H33,2)</f>
        <v>0</v>
      </c>
      <c r="J33" s="171"/>
      <c r="K33" s="172">
        <f>ROUND(E33*J33,2)</f>
        <v>0</v>
      </c>
      <c r="L33" s="154">
        <v>21</v>
      </c>
      <c r="M33" s="154">
        <f>G33*(1+L33/100)</f>
        <v>0</v>
      </c>
      <c r="N33" s="153">
        <v>0</v>
      </c>
      <c r="O33" s="153">
        <f>ROUND(E33*N33,2)</f>
        <v>0</v>
      </c>
      <c r="P33" s="153">
        <v>0</v>
      </c>
      <c r="Q33" s="153">
        <f>ROUND(E33*P33,2)</f>
        <v>0</v>
      </c>
      <c r="R33" s="154"/>
      <c r="S33" s="154" t="s">
        <v>279</v>
      </c>
      <c r="T33" s="154" t="s">
        <v>280</v>
      </c>
      <c r="U33" s="154">
        <v>0</v>
      </c>
      <c r="V33" s="154">
        <f>ROUND(E33*U33,2)</f>
        <v>0</v>
      </c>
      <c r="W33" s="154"/>
      <c r="X33" s="154" t="s">
        <v>281</v>
      </c>
      <c r="Y33" s="154" t="s">
        <v>282</v>
      </c>
      <c r="Z33" s="144"/>
      <c r="AA33" s="144"/>
      <c r="AB33" s="144"/>
      <c r="AC33" s="144"/>
      <c r="AD33" s="144"/>
      <c r="AE33" s="144"/>
      <c r="AF33" s="144"/>
      <c r="AG33" s="144" t="s">
        <v>283</v>
      </c>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row>
    <row r="34" spans="1:60" outlineLevel="2" x14ac:dyDescent="0.25">
      <c r="A34" s="151"/>
      <c r="B34" s="152"/>
      <c r="C34" s="182" t="s">
        <v>320</v>
      </c>
      <c r="D34" s="155"/>
      <c r="E34" s="156">
        <v>13.2</v>
      </c>
      <c r="F34" s="154"/>
      <c r="G34" s="154"/>
      <c r="H34" s="154"/>
      <c r="I34" s="154"/>
      <c r="J34" s="154"/>
      <c r="K34" s="154"/>
      <c r="L34" s="154"/>
      <c r="M34" s="154"/>
      <c r="N34" s="153"/>
      <c r="O34" s="153"/>
      <c r="P34" s="153"/>
      <c r="Q34" s="153"/>
      <c r="R34" s="154"/>
      <c r="S34" s="154"/>
      <c r="T34" s="154"/>
      <c r="U34" s="154"/>
      <c r="V34" s="154"/>
      <c r="W34" s="154"/>
      <c r="X34" s="154"/>
      <c r="Y34" s="154"/>
      <c r="Z34" s="144"/>
      <c r="AA34" s="144"/>
      <c r="AB34" s="144"/>
      <c r="AC34" s="144"/>
      <c r="AD34" s="144"/>
      <c r="AE34" s="144"/>
      <c r="AF34" s="144"/>
      <c r="AG34" s="144" t="s">
        <v>285</v>
      </c>
      <c r="AH34" s="144">
        <v>0</v>
      </c>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row>
    <row r="35" spans="1:60" ht="20" outlineLevel="1" x14ac:dyDescent="0.25">
      <c r="A35" s="166">
        <v>13</v>
      </c>
      <c r="B35" s="167" t="s">
        <v>321</v>
      </c>
      <c r="C35" s="181" t="s">
        <v>322</v>
      </c>
      <c r="D35" s="168" t="s">
        <v>278</v>
      </c>
      <c r="E35" s="169">
        <v>7.92</v>
      </c>
      <c r="F35" s="170">
        <f>H35+J35</f>
        <v>0</v>
      </c>
      <c r="G35" s="170">
        <f>ROUND(E35*F35,2)</f>
        <v>0</v>
      </c>
      <c r="H35" s="171"/>
      <c r="I35" s="170">
        <f>ROUND(E35*H35,2)</f>
        <v>0</v>
      </c>
      <c r="J35" s="171"/>
      <c r="K35" s="172">
        <f>ROUND(E35*J35,2)</f>
        <v>0</v>
      </c>
      <c r="L35" s="154">
        <v>21</v>
      </c>
      <c r="M35" s="154">
        <f>G35*(1+L35/100)</f>
        <v>0</v>
      </c>
      <c r="N35" s="153">
        <v>0</v>
      </c>
      <c r="O35" s="153">
        <f>ROUND(E35*N35,2)</f>
        <v>0</v>
      </c>
      <c r="P35" s="153">
        <v>0</v>
      </c>
      <c r="Q35" s="153">
        <f>ROUND(E35*P35,2)</f>
        <v>0</v>
      </c>
      <c r="R35" s="154"/>
      <c r="S35" s="154" t="s">
        <v>279</v>
      </c>
      <c r="T35" s="154" t="s">
        <v>280</v>
      </c>
      <c r="U35" s="154">
        <v>0</v>
      </c>
      <c r="V35" s="154">
        <f>ROUND(E35*U35,2)</f>
        <v>0</v>
      </c>
      <c r="W35" s="154"/>
      <c r="X35" s="154" t="s">
        <v>281</v>
      </c>
      <c r="Y35" s="154" t="s">
        <v>282</v>
      </c>
      <c r="Z35" s="144"/>
      <c r="AA35" s="144"/>
      <c r="AB35" s="144"/>
      <c r="AC35" s="144"/>
      <c r="AD35" s="144"/>
      <c r="AE35" s="144"/>
      <c r="AF35" s="144"/>
      <c r="AG35" s="144" t="s">
        <v>283</v>
      </c>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row>
    <row r="36" spans="1:60" outlineLevel="2" x14ac:dyDescent="0.25">
      <c r="A36" s="151"/>
      <c r="B36" s="152"/>
      <c r="C36" s="182" t="s">
        <v>323</v>
      </c>
      <c r="D36" s="155"/>
      <c r="E36" s="156">
        <v>7.92</v>
      </c>
      <c r="F36" s="154"/>
      <c r="G36" s="154"/>
      <c r="H36" s="154"/>
      <c r="I36" s="154"/>
      <c r="J36" s="154"/>
      <c r="K36" s="154"/>
      <c r="L36" s="154"/>
      <c r="M36" s="154"/>
      <c r="N36" s="153"/>
      <c r="O36" s="153"/>
      <c r="P36" s="153"/>
      <c r="Q36" s="153"/>
      <c r="R36" s="154"/>
      <c r="S36" s="154"/>
      <c r="T36" s="154"/>
      <c r="U36" s="154"/>
      <c r="V36" s="154"/>
      <c r="W36" s="154"/>
      <c r="X36" s="154"/>
      <c r="Y36" s="154"/>
      <c r="Z36" s="144"/>
      <c r="AA36" s="144"/>
      <c r="AB36" s="144"/>
      <c r="AC36" s="144"/>
      <c r="AD36" s="144"/>
      <c r="AE36" s="144"/>
      <c r="AF36" s="144"/>
      <c r="AG36" s="144" t="s">
        <v>285</v>
      </c>
      <c r="AH36" s="144">
        <v>0</v>
      </c>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row>
    <row r="37" spans="1:60" outlineLevel="1" x14ac:dyDescent="0.25">
      <c r="A37" s="166">
        <v>14</v>
      </c>
      <c r="B37" s="167" t="s">
        <v>324</v>
      </c>
      <c r="C37" s="181" t="s">
        <v>325</v>
      </c>
      <c r="D37" s="168" t="s">
        <v>278</v>
      </c>
      <c r="E37" s="169">
        <v>10.881</v>
      </c>
      <c r="F37" s="170">
        <f>H37+J37</f>
        <v>0</v>
      </c>
      <c r="G37" s="170">
        <f>ROUND(E37*F37,2)</f>
        <v>0</v>
      </c>
      <c r="H37" s="171"/>
      <c r="I37" s="170">
        <f>ROUND(E37*H37,2)</f>
        <v>0</v>
      </c>
      <c r="J37" s="171"/>
      <c r="K37" s="172">
        <f>ROUND(E37*J37,2)</f>
        <v>0</v>
      </c>
      <c r="L37" s="154">
        <v>21</v>
      </c>
      <c r="M37" s="154">
        <f>G37*(1+L37/100)</f>
        <v>0</v>
      </c>
      <c r="N37" s="153">
        <v>0</v>
      </c>
      <c r="O37" s="153">
        <f>ROUND(E37*N37,2)</f>
        <v>0</v>
      </c>
      <c r="P37" s="153">
        <v>0</v>
      </c>
      <c r="Q37" s="153">
        <f>ROUND(E37*P37,2)</f>
        <v>0</v>
      </c>
      <c r="R37" s="154"/>
      <c r="S37" s="154" t="s">
        <v>279</v>
      </c>
      <c r="T37" s="154" t="s">
        <v>280</v>
      </c>
      <c r="U37" s="154">
        <v>0</v>
      </c>
      <c r="V37" s="154">
        <f>ROUND(E37*U37,2)</f>
        <v>0</v>
      </c>
      <c r="W37" s="154"/>
      <c r="X37" s="154" t="s">
        <v>281</v>
      </c>
      <c r="Y37" s="154" t="s">
        <v>282</v>
      </c>
      <c r="Z37" s="144"/>
      <c r="AA37" s="144"/>
      <c r="AB37" s="144"/>
      <c r="AC37" s="144"/>
      <c r="AD37" s="144"/>
      <c r="AE37" s="144"/>
      <c r="AF37" s="144"/>
      <c r="AG37" s="144" t="s">
        <v>283</v>
      </c>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row>
    <row r="38" spans="1:60" ht="20" outlineLevel="2" x14ac:dyDescent="0.25">
      <c r="A38" s="151"/>
      <c r="B38" s="152"/>
      <c r="C38" s="182" t="s">
        <v>326</v>
      </c>
      <c r="D38" s="155"/>
      <c r="E38" s="156">
        <v>10.88</v>
      </c>
      <c r="F38" s="154"/>
      <c r="G38" s="154"/>
      <c r="H38" s="154"/>
      <c r="I38" s="154"/>
      <c r="J38" s="154"/>
      <c r="K38" s="154"/>
      <c r="L38" s="154"/>
      <c r="M38" s="154"/>
      <c r="N38" s="153"/>
      <c r="O38" s="153"/>
      <c r="P38" s="153"/>
      <c r="Q38" s="153"/>
      <c r="R38" s="154"/>
      <c r="S38" s="154"/>
      <c r="T38" s="154"/>
      <c r="U38" s="154"/>
      <c r="V38" s="154"/>
      <c r="W38" s="154"/>
      <c r="X38" s="154"/>
      <c r="Y38" s="154"/>
      <c r="Z38" s="144"/>
      <c r="AA38" s="144"/>
      <c r="AB38" s="144"/>
      <c r="AC38" s="144"/>
      <c r="AD38" s="144"/>
      <c r="AE38" s="144"/>
      <c r="AF38" s="144"/>
      <c r="AG38" s="144" t="s">
        <v>285</v>
      </c>
      <c r="AH38" s="144">
        <v>0</v>
      </c>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row>
    <row r="39" spans="1:60" outlineLevel="1" x14ac:dyDescent="0.25">
      <c r="A39" s="173">
        <v>15</v>
      </c>
      <c r="B39" s="174" t="s">
        <v>327</v>
      </c>
      <c r="C39" s="183" t="s">
        <v>328</v>
      </c>
      <c r="D39" s="175" t="s">
        <v>278</v>
      </c>
      <c r="E39" s="176">
        <v>10.88</v>
      </c>
      <c r="F39" s="177">
        <f>H39+J39</f>
        <v>0</v>
      </c>
      <c r="G39" s="177">
        <f>ROUND(E39*F39,2)</f>
        <v>0</v>
      </c>
      <c r="H39" s="178"/>
      <c r="I39" s="177">
        <f>ROUND(E39*H39,2)</f>
        <v>0</v>
      </c>
      <c r="J39" s="178"/>
      <c r="K39" s="179">
        <f>ROUND(E39*J39,2)</f>
        <v>0</v>
      </c>
      <c r="L39" s="154">
        <v>21</v>
      </c>
      <c r="M39" s="154">
        <f>G39*(1+L39/100)</f>
        <v>0</v>
      </c>
      <c r="N39" s="153">
        <v>0</v>
      </c>
      <c r="O39" s="153">
        <f>ROUND(E39*N39,2)</f>
        <v>0</v>
      </c>
      <c r="P39" s="153">
        <v>0</v>
      </c>
      <c r="Q39" s="153">
        <f>ROUND(E39*P39,2)</f>
        <v>0</v>
      </c>
      <c r="R39" s="154"/>
      <c r="S39" s="154" t="s">
        <v>279</v>
      </c>
      <c r="T39" s="154" t="s">
        <v>280</v>
      </c>
      <c r="U39" s="154">
        <v>0</v>
      </c>
      <c r="V39" s="154">
        <f>ROUND(E39*U39,2)</f>
        <v>0</v>
      </c>
      <c r="W39" s="154"/>
      <c r="X39" s="154" t="s">
        <v>281</v>
      </c>
      <c r="Y39" s="154" t="s">
        <v>282</v>
      </c>
      <c r="Z39" s="144"/>
      <c r="AA39" s="144"/>
      <c r="AB39" s="144"/>
      <c r="AC39" s="144"/>
      <c r="AD39" s="144"/>
      <c r="AE39" s="144"/>
      <c r="AF39" s="144"/>
      <c r="AG39" s="144" t="s">
        <v>283</v>
      </c>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row>
    <row r="40" spans="1:60" outlineLevel="1" x14ac:dyDescent="0.25">
      <c r="A40" s="173">
        <v>16</v>
      </c>
      <c r="B40" s="174" t="s">
        <v>329</v>
      </c>
      <c r="C40" s="183" t="s">
        <v>330</v>
      </c>
      <c r="D40" s="175" t="s">
        <v>278</v>
      </c>
      <c r="E40" s="176">
        <v>87.14</v>
      </c>
      <c r="F40" s="177">
        <f>H40+J40</f>
        <v>0</v>
      </c>
      <c r="G40" s="177">
        <f>ROUND(E40*F40,2)</f>
        <v>0</v>
      </c>
      <c r="H40" s="178"/>
      <c r="I40" s="177">
        <f>ROUND(E40*H40,2)</f>
        <v>0</v>
      </c>
      <c r="J40" s="178"/>
      <c r="K40" s="179">
        <f>ROUND(E40*J40,2)</f>
        <v>0</v>
      </c>
      <c r="L40" s="154">
        <v>21</v>
      </c>
      <c r="M40" s="154">
        <f>G40*(1+L40/100)</f>
        <v>0</v>
      </c>
      <c r="N40" s="153">
        <v>0</v>
      </c>
      <c r="O40" s="153">
        <f>ROUND(E40*N40,2)</f>
        <v>0</v>
      </c>
      <c r="P40" s="153">
        <v>0</v>
      </c>
      <c r="Q40" s="153">
        <f>ROUND(E40*P40,2)</f>
        <v>0</v>
      </c>
      <c r="R40" s="154"/>
      <c r="S40" s="154" t="s">
        <v>279</v>
      </c>
      <c r="T40" s="154" t="s">
        <v>280</v>
      </c>
      <c r="U40" s="154">
        <v>0</v>
      </c>
      <c r="V40" s="154">
        <f>ROUND(E40*U40,2)</f>
        <v>0</v>
      </c>
      <c r="W40" s="154"/>
      <c r="X40" s="154" t="s">
        <v>281</v>
      </c>
      <c r="Y40" s="154" t="s">
        <v>282</v>
      </c>
      <c r="Z40" s="144"/>
      <c r="AA40" s="144"/>
      <c r="AB40" s="144"/>
      <c r="AC40" s="144"/>
      <c r="AD40" s="144"/>
      <c r="AE40" s="144"/>
      <c r="AF40" s="144"/>
      <c r="AG40" s="144" t="s">
        <v>283</v>
      </c>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row>
    <row r="41" spans="1:60" ht="13" x14ac:dyDescent="0.25">
      <c r="A41" s="159" t="s">
        <v>200</v>
      </c>
      <c r="B41" s="160" t="s">
        <v>172</v>
      </c>
      <c r="C41" s="180" t="s">
        <v>173</v>
      </c>
      <c r="D41" s="161"/>
      <c r="E41" s="162"/>
      <c r="F41" s="163"/>
      <c r="G41" s="163">
        <f>SUMIF(AG42:AG71,"&lt;&gt;NOR",G42:G71)</f>
        <v>0</v>
      </c>
      <c r="H41" s="163"/>
      <c r="I41" s="163">
        <f>SUM(I42:I71)</f>
        <v>0</v>
      </c>
      <c r="J41" s="163"/>
      <c r="K41" s="164">
        <f>SUM(K42:K71)</f>
        <v>0</v>
      </c>
      <c r="L41" s="158"/>
      <c r="M41" s="158">
        <f>SUM(M42:M71)</f>
        <v>0</v>
      </c>
      <c r="N41" s="157"/>
      <c r="O41" s="157">
        <f>SUM(O42:O71)</f>
        <v>0</v>
      </c>
      <c r="P41" s="157"/>
      <c r="Q41" s="157">
        <f>SUM(Q42:Q71)</f>
        <v>0</v>
      </c>
      <c r="R41" s="158"/>
      <c r="S41" s="158"/>
      <c r="T41" s="158"/>
      <c r="U41" s="158"/>
      <c r="V41" s="158">
        <f>SUM(V42:V71)</f>
        <v>0</v>
      </c>
      <c r="W41" s="158"/>
      <c r="X41" s="158"/>
      <c r="Y41" s="158"/>
      <c r="AG41" t="s">
        <v>275</v>
      </c>
    </row>
    <row r="42" spans="1:60" ht="20" outlineLevel="1" x14ac:dyDescent="0.25">
      <c r="A42" s="166">
        <v>17</v>
      </c>
      <c r="B42" s="167" t="s">
        <v>331</v>
      </c>
      <c r="C42" s="181" t="s">
        <v>332</v>
      </c>
      <c r="D42" s="168" t="s">
        <v>278</v>
      </c>
      <c r="E42" s="169">
        <v>7.7309999999999999</v>
      </c>
      <c r="F42" s="170">
        <f>H42+J42</f>
        <v>0</v>
      </c>
      <c r="G42" s="170">
        <f>ROUND(E42*F42,2)</f>
        <v>0</v>
      </c>
      <c r="H42" s="171"/>
      <c r="I42" s="170">
        <f>ROUND(E42*H42,2)</f>
        <v>0</v>
      </c>
      <c r="J42" s="171"/>
      <c r="K42" s="172">
        <f>ROUND(E42*J42,2)</f>
        <v>0</v>
      </c>
      <c r="L42" s="154">
        <v>21</v>
      </c>
      <c r="M42" s="154">
        <f>G42*(1+L42/100)</f>
        <v>0</v>
      </c>
      <c r="N42" s="153">
        <v>0</v>
      </c>
      <c r="O42" s="153">
        <f>ROUND(E42*N42,2)</f>
        <v>0</v>
      </c>
      <c r="P42" s="153">
        <v>0</v>
      </c>
      <c r="Q42" s="153">
        <f>ROUND(E42*P42,2)</f>
        <v>0</v>
      </c>
      <c r="R42" s="154"/>
      <c r="S42" s="154" t="s">
        <v>279</v>
      </c>
      <c r="T42" s="154" t="s">
        <v>280</v>
      </c>
      <c r="U42" s="154">
        <v>0</v>
      </c>
      <c r="V42" s="154">
        <f>ROUND(E42*U42,2)</f>
        <v>0</v>
      </c>
      <c r="W42" s="154"/>
      <c r="X42" s="154" t="s">
        <v>281</v>
      </c>
      <c r="Y42" s="154" t="s">
        <v>282</v>
      </c>
      <c r="Z42" s="144"/>
      <c r="AA42" s="144"/>
      <c r="AB42" s="144"/>
      <c r="AC42" s="144"/>
      <c r="AD42" s="144"/>
      <c r="AE42" s="144"/>
      <c r="AF42" s="144"/>
      <c r="AG42" s="144" t="s">
        <v>283</v>
      </c>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row>
    <row r="43" spans="1:60" outlineLevel="2" x14ac:dyDescent="0.25">
      <c r="A43" s="151"/>
      <c r="B43" s="152"/>
      <c r="C43" s="182" t="s">
        <v>333</v>
      </c>
      <c r="D43" s="155"/>
      <c r="E43" s="156">
        <v>1.8</v>
      </c>
      <c r="F43" s="154"/>
      <c r="G43" s="154"/>
      <c r="H43" s="154"/>
      <c r="I43" s="154"/>
      <c r="J43" s="154"/>
      <c r="K43" s="154"/>
      <c r="L43" s="154"/>
      <c r="M43" s="154"/>
      <c r="N43" s="153"/>
      <c r="O43" s="153"/>
      <c r="P43" s="153"/>
      <c r="Q43" s="153"/>
      <c r="R43" s="154"/>
      <c r="S43" s="154"/>
      <c r="T43" s="154"/>
      <c r="U43" s="154"/>
      <c r="V43" s="154"/>
      <c r="W43" s="154"/>
      <c r="X43" s="154"/>
      <c r="Y43" s="154"/>
      <c r="Z43" s="144"/>
      <c r="AA43" s="144"/>
      <c r="AB43" s="144"/>
      <c r="AC43" s="144"/>
      <c r="AD43" s="144"/>
      <c r="AE43" s="144"/>
      <c r="AF43" s="144"/>
      <c r="AG43" s="144" t="s">
        <v>285</v>
      </c>
      <c r="AH43" s="144">
        <v>0</v>
      </c>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row>
    <row r="44" spans="1:60" outlineLevel="3" x14ac:dyDescent="0.25">
      <c r="A44" s="151"/>
      <c r="B44" s="152"/>
      <c r="C44" s="182" t="s">
        <v>334</v>
      </c>
      <c r="D44" s="155"/>
      <c r="E44" s="156">
        <v>5.93</v>
      </c>
      <c r="F44" s="154"/>
      <c r="G44" s="154"/>
      <c r="H44" s="154"/>
      <c r="I44" s="154"/>
      <c r="J44" s="154"/>
      <c r="K44" s="154"/>
      <c r="L44" s="154"/>
      <c r="M44" s="154"/>
      <c r="N44" s="153"/>
      <c r="O44" s="153"/>
      <c r="P44" s="153"/>
      <c r="Q44" s="153"/>
      <c r="R44" s="154"/>
      <c r="S44" s="154"/>
      <c r="T44" s="154"/>
      <c r="U44" s="154"/>
      <c r="V44" s="154"/>
      <c r="W44" s="154"/>
      <c r="X44" s="154"/>
      <c r="Y44" s="154"/>
      <c r="Z44" s="144"/>
      <c r="AA44" s="144"/>
      <c r="AB44" s="144"/>
      <c r="AC44" s="144"/>
      <c r="AD44" s="144"/>
      <c r="AE44" s="144"/>
      <c r="AF44" s="144"/>
      <c r="AG44" s="144" t="s">
        <v>285</v>
      </c>
      <c r="AH44" s="144">
        <v>0</v>
      </c>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row>
    <row r="45" spans="1:60" outlineLevel="1" x14ac:dyDescent="0.25">
      <c r="A45" s="166">
        <v>18</v>
      </c>
      <c r="B45" s="167" t="s">
        <v>335</v>
      </c>
      <c r="C45" s="181" t="s">
        <v>336</v>
      </c>
      <c r="D45" s="168" t="s">
        <v>278</v>
      </c>
      <c r="E45" s="169">
        <v>19.324999999999999</v>
      </c>
      <c r="F45" s="170">
        <f>H45+J45</f>
        <v>0</v>
      </c>
      <c r="G45" s="170">
        <f>ROUND(E45*F45,2)</f>
        <v>0</v>
      </c>
      <c r="H45" s="171"/>
      <c r="I45" s="170">
        <f>ROUND(E45*H45,2)</f>
        <v>0</v>
      </c>
      <c r="J45" s="171"/>
      <c r="K45" s="172">
        <f>ROUND(E45*J45,2)</f>
        <v>0</v>
      </c>
      <c r="L45" s="154">
        <v>21</v>
      </c>
      <c r="M45" s="154">
        <f>G45*(1+L45/100)</f>
        <v>0</v>
      </c>
      <c r="N45" s="153">
        <v>0</v>
      </c>
      <c r="O45" s="153">
        <f>ROUND(E45*N45,2)</f>
        <v>0</v>
      </c>
      <c r="P45" s="153">
        <v>0</v>
      </c>
      <c r="Q45" s="153">
        <f>ROUND(E45*P45,2)</f>
        <v>0</v>
      </c>
      <c r="R45" s="154"/>
      <c r="S45" s="154" t="s">
        <v>279</v>
      </c>
      <c r="T45" s="154" t="s">
        <v>280</v>
      </c>
      <c r="U45" s="154">
        <v>0</v>
      </c>
      <c r="V45" s="154">
        <f>ROUND(E45*U45,2)</f>
        <v>0</v>
      </c>
      <c r="W45" s="154"/>
      <c r="X45" s="154" t="s">
        <v>281</v>
      </c>
      <c r="Y45" s="154" t="s">
        <v>282</v>
      </c>
      <c r="Z45" s="144"/>
      <c r="AA45" s="144"/>
      <c r="AB45" s="144"/>
      <c r="AC45" s="144"/>
      <c r="AD45" s="144"/>
      <c r="AE45" s="144"/>
      <c r="AF45" s="144"/>
      <c r="AG45" s="144" t="s">
        <v>283</v>
      </c>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row>
    <row r="46" spans="1:60" outlineLevel="2" x14ac:dyDescent="0.25">
      <c r="A46" s="151"/>
      <c r="B46" s="152"/>
      <c r="C46" s="182" t="s">
        <v>337</v>
      </c>
      <c r="D46" s="155"/>
      <c r="E46" s="156">
        <v>19.32</v>
      </c>
      <c r="F46" s="154"/>
      <c r="G46" s="154"/>
      <c r="H46" s="154"/>
      <c r="I46" s="154"/>
      <c r="J46" s="154"/>
      <c r="K46" s="154"/>
      <c r="L46" s="154"/>
      <c r="M46" s="154"/>
      <c r="N46" s="153"/>
      <c r="O46" s="153"/>
      <c r="P46" s="153"/>
      <c r="Q46" s="153"/>
      <c r="R46" s="154"/>
      <c r="S46" s="154"/>
      <c r="T46" s="154"/>
      <c r="U46" s="154"/>
      <c r="V46" s="154"/>
      <c r="W46" s="154"/>
      <c r="X46" s="154"/>
      <c r="Y46" s="154"/>
      <c r="Z46" s="144"/>
      <c r="AA46" s="144"/>
      <c r="AB46" s="144"/>
      <c r="AC46" s="144"/>
      <c r="AD46" s="144"/>
      <c r="AE46" s="144"/>
      <c r="AF46" s="144"/>
      <c r="AG46" s="144" t="s">
        <v>285</v>
      </c>
      <c r="AH46" s="144">
        <v>0</v>
      </c>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row>
    <row r="47" spans="1:60" outlineLevel="1" x14ac:dyDescent="0.25">
      <c r="A47" s="166">
        <v>19</v>
      </c>
      <c r="B47" s="167" t="s">
        <v>338</v>
      </c>
      <c r="C47" s="181" t="s">
        <v>339</v>
      </c>
      <c r="D47" s="168" t="s">
        <v>340</v>
      </c>
      <c r="E47" s="169">
        <v>99.7</v>
      </c>
      <c r="F47" s="170">
        <f>H47+J47</f>
        <v>0</v>
      </c>
      <c r="G47" s="170">
        <f>ROUND(E47*F47,2)</f>
        <v>0</v>
      </c>
      <c r="H47" s="171"/>
      <c r="I47" s="170">
        <f>ROUND(E47*H47,2)</f>
        <v>0</v>
      </c>
      <c r="J47" s="171"/>
      <c r="K47" s="172">
        <f>ROUND(E47*J47,2)</f>
        <v>0</v>
      </c>
      <c r="L47" s="154">
        <v>21</v>
      </c>
      <c r="M47" s="154">
        <f>G47*(1+L47/100)</f>
        <v>0</v>
      </c>
      <c r="N47" s="153">
        <v>0</v>
      </c>
      <c r="O47" s="153">
        <f>ROUND(E47*N47,2)</f>
        <v>0</v>
      </c>
      <c r="P47" s="153">
        <v>0</v>
      </c>
      <c r="Q47" s="153">
        <f>ROUND(E47*P47,2)</f>
        <v>0</v>
      </c>
      <c r="R47" s="154"/>
      <c r="S47" s="154" t="s">
        <v>279</v>
      </c>
      <c r="T47" s="154" t="s">
        <v>280</v>
      </c>
      <c r="U47" s="154">
        <v>0</v>
      </c>
      <c r="V47" s="154">
        <f>ROUND(E47*U47,2)</f>
        <v>0</v>
      </c>
      <c r="W47" s="154"/>
      <c r="X47" s="154" t="s">
        <v>281</v>
      </c>
      <c r="Y47" s="154" t="s">
        <v>282</v>
      </c>
      <c r="Z47" s="144"/>
      <c r="AA47" s="144"/>
      <c r="AB47" s="144"/>
      <c r="AC47" s="144"/>
      <c r="AD47" s="144"/>
      <c r="AE47" s="144"/>
      <c r="AF47" s="144"/>
      <c r="AG47" s="144" t="s">
        <v>283</v>
      </c>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row>
    <row r="48" spans="1:60" outlineLevel="2" x14ac:dyDescent="0.25">
      <c r="A48" s="151"/>
      <c r="B48" s="152"/>
      <c r="C48" s="182" t="s">
        <v>341</v>
      </c>
      <c r="D48" s="155"/>
      <c r="E48" s="156">
        <v>99.7</v>
      </c>
      <c r="F48" s="154"/>
      <c r="G48" s="154"/>
      <c r="H48" s="154"/>
      <c r="I48" s="154"/>
      <c r="J48" s="154"/>
      <c r="K48" s="154"/>
      <c r="L48" s="154"/>
      <c r="M48" s="154"/>
      <c r="N48" s="153"/>
      <c r="O48" s="153"/>
      <c r="P48" s="153"/>
      <c r="Q48" s="153"/>
      <c r="R48" s="154"/>
      <c r="S48" s="154"/>
      <c r="T48" s="154"/>
      <c r="U48" s="154"/>
      <c r="V48" s="154"/>
      <c r="W48" s="154"/>
      <c r="X48" s="154"/>
      <c r="Y48" s="154"/>
      <c r="Z48" s="144"/>
      <c r="AA48" s="144"/>
      <c r="AB48" s="144"/>
      <c r="AC48" s="144"/>
      <c r="AD48" s="144"/>
      <c r="AE48" s="144"/>
      <c r="AF48" s="144"/>
      <c r="AG48" s="144" t="s">
        <v>285</v>
      </c>
      <c r="AH48" s="144">
        <v>0</v>
      </c>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row>
    <row r="49" spans="1:60" outlineLevel="1" x14ac:dyDescent="0.25">
      <c r="A49" s="166">
        <v>20</v>
      </c>
      <c r="B49" s="167" t="s">
        <v>342</v>
      </c>
      <c r="C49" s="181" t="s">
        <v>343</v>
      </c>
      <c r="D49" s="168" t="s">
        <v>340</v>
      </c>
      <c r="E49" s="169">
        <v>154</v>
      </c>
      <c r="F49" s="170">
        <f>H49+J49</f>
        <v>0</v>
      </c>
      <c r="G49" s="170">
        <f>ROUND(E49*F49,2)</f>
        <v>0</v>
      </c>
      <c r="H49" s="171"/>
      <c r="I49" s="170">
        <f>ROUND(E49*H49,2)</f>
        <v>0</v>
      </c>
      <c r="J49" s="171"/>
      <c r="K49" s="172">
        <f>ROUND(E49*J49,2)</f>
        <v>0</v>
      </c>
      <c r="L49" s="154">
        <v>21</v>
      </c>
      <c r="M49" s="154">
        <f>G49*(1+L49/100)</f>
        <v>0</v>
      </c>
      <c r="N49" s="153">
        <v>0</v>
      </c>
      <c r="O49" s="153">
        <f>ROUND(E49*N49,2)</f>
        <v>0</v>
      </c>
      <c r="P49" s="153">
        <v>0</v>
      </c>
      <c r="Q49" s="153">
        <f>ROUND(E49*P49,2)</f>
        <v>0</v>
      </c>
      <c r="R49" s="154"/>
      <c r="S49" s="154" t="s">
        <v>279</v>
      </c>
      <c r="T49" s="154" t="s">
        <v>280</v>
      </c>
      <c r="U49" s="154">
        <v>0</v>
      </c>
      <c r="V49" s="154">
        <f>ROUND(E49*U49,2)</f>
        <v>0</v>
      </c>
      <c r="W49" s="154"/>
      <c r="X49" s="154" t="s">
        <v>281</v>
      </c>
      <c r="Y49" s="154" t="s">
        <v>282</v>
      </c>
      <c r="Z49" s="144"/>
      <c r="AA49" s="144"/>
      <c r="AB49" s="144"/>
      <c r="AC49" s="144"/>
      <c r="AD49" s="144"/>
      <c r="AE49" s="144"/>
      <c r="AF49" s="144"/>
      <c r="AG49" s="144" t="s">
        <v>283</v>
      </c>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row>
    <row r="50" spans="1:60" outlineLevel="2" x14ac:dyDescent="0.25">
      <c r="A50" s="151"/>
      <c r="B50" s="152"/>
      <c r="C50" s="182" t="s">
        <v>344</v>
      </c>
      <c r="D50" s="155"/>
      <c r="E50" s="156">
        <v>60</v>
      </c>
      <c r="F50" s="154"/>
      <c r="G50" s="154"/>
      <c r="H50" s="154"/>
      <c r="I50" s="154"/>
      <c r="J50" s="154"/>
      <c r="K50" s="154"/>
      <c r="L50" s="154"/>
      <c r="M50" s="154"/>
      <c r="N50" s="153"/>
      <c r="O50" s="153"/>
      <c r="P50" s="153"/>
      <c r="Q50" s="153"/>
      <c r="R50" s="154"/>
      <c r="S50" s="154"/>
      <c r="T50" s="154"/>
      <c r="U50" s="154"/>
      <c r="V50" s="154"/>
      <c r="W50" s="154"/>
      <c r="X50" s="154"/>
      <c r="Y50" s="154"/>
      <c r="Z50" s="144"/>
      <c r="AA50" s="144"/>
      <c r="AB50" s="144"/>
      <c r="AC50" s="144"/>
      <c r="AD50" s="144"/>
      <c r="AE50" s="144"/>
      <c r="AF50" s="144"/>
      <c r="AG50" s="144" t="s">
        <v>285</v>
      </c>
      <c r="AH50" s="144">
        <v>0</v>
      </c>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row>
    <row r="51" spans="1:60" outlineLevel="3" x14ac:dyDescent="0.25">
      <c r="A51" s="151"/>
      <c r="B51" s="152"/>
      <c r="C51" s="182" t="s">
        <v>345</v>
      </c>
      <c r="D51" s="155"/>
      <c r="E51" s="156">
        <v>94</v>
      </c>
      <c r="F51" s="154"/>
      <c r="G51" s="154"/>
      <c r="H51" s="154"/>
      <c r="I51" s="154"/>
      <c r="J51" s="154"/>
      <c r="K51" s="154"/>
      <c r="L51" s="154"/>
      <c r="M51" s="154"/>
      <c r="N51" s="153"/>
      <c r="O51" s="153"/>
      <c r="P51" s="153"/>
      <c r="Q51" s="153"/>
      <c r="R51" s="154"/>
      <c r="S51" s="154"/>
      <c r="T51" s="154"/>
      <c r="U51" s="154"/>
      <c r="V51" s="154"/>
      <c r="W51" s="154"/>
      <c r="X51" s="154"/>
      <c r="Y51" s="154"/>
      <c r="Z51" s="144"/>
      <c r="AA51" s="144"/>
      <c r="AB51" s="144"/>
      <c r="AC51" s="144"/>
      <c r="AD51" s="144"/>
      <c r="AE51" s="144"/>
      <c r="AF51" s="144"/>
      <c r="AG51" s="144" t="s">
        <v>285</v>
      </c>
      <c r="AH51" s="144">
        <v>0</v>
      </c>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row>
    <row r="52" spans="1:60" ht="20" outlineLevel="1" x14ac:dyDescent="0.25">
      <c r="A52" s="166">
        <v>21</v>
      </c>
      <c r="B52" s="167" t="s">
        <v>346</v>
      </c>
      <c r="C52" s="181" t="s">
        <v>347</v>
      </c>
      <c r="D52" s="168" t="s">
        <v>278</v>
      </c>
      <c r="E52" s="169">
        <v>0.9375</v>
      </c>
      <c r="F52" s="170">
        <f>H52+J52</f>
        <v>0</v>
      </c>
      <c r="G52" s="170">
        <f>ROUND(E52*F52,2)</f>
        <v>0</v>
      </c>
      <c r="H52" s="171"/>
      <c r="I52" s="170">
        <f>ROUND(E52*H52,2)</f>
        <v>0</v>
      </c>
      <c r="J52" s="171"/>
      <c r="K52" s="172">
        <f>ROUND(E52*J52,2)</f>
        <v>0</v>
      </c>
      <c r="L52" s="154">
        <v>21</v>
      </c>
      <c r="M52" s="154">
        <f>G52*(1+L52/100)</f>
        <v>0</v>
      </c>
      <c r="N52" s="153">
        <v>0</v>
      </c>
      <c r="O52" s="153">
        <f>ROUND(E52*N52,2)</f>
        <v>0</v>
      </c>
      <c r="P52" s="153">
        <v>0</v>
      </c>
      <c r="Q52" s="153">
        <f>ROUND(E52*P52,2)</f>
        <v>0</v>
      </c>
      <c r="R52" s="154"/>
      <c r="S52" s="154" t="s">
        <v>279</v>
      </c>
      <c r="T52" s="154" t="s">
        <v>280</v>
      </c>
      <c r="U52" s="154">
        <v>0</v>
      </c>
      <c r="V52" s="154">
        <f>ROUND(E52*U52,2)</f>
        <v>0</v>
      </c>
      <c r="W52" s="154"/>
      <c r="X52" s="154" t="s">
        <v>281</v>
      </c>
      <c r="Y52" s="154" t="s">
        <v>282</v>
      </c>
      <c r="Z52" s="144"/>
      <c r="AA52" s="144"/>
      <c r="AB52" s="144"/>
      <c r="AC52" s="144"/>
      <c r="AD52" s="144"/>
      <c r="AE52" s="144"/>
      <c r="AF52" s="144"/>
      <c r="AG52" s="144" t="s">
        <v>283</v>
      </c>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row>
    <row r="53" spans="1:60" outlineLevel="2" x14ac:dyDescent="0.25">
      <c r="A53" s="151"/>
      <c r="B53" s="152"/>
      <c r="C53" s="182" t="s">
        <v>348</v>
      </c>
      <c r="D53" s="155"/>
      <c r="E53" s="156">
        <v>0.94</v>
      </c>
      <c r="F53" s="154"/>
      <c r="G53" s="154"/>
      <c r="H53" s="154"/>
      <c r="I53" s="154"/>
      <c r="J53" s="154"/>
      <c r="K53" s="154"/>
      <c r="L53" s="154"/>
      <c r="M53" s="154"/>
      <c r="N53" s="153"/>
      <c r="O53" s="153"/>
      <c r="P53" s="153"/>
      <c r="Q53" s="153"/>
      <c r="R53" s="154"/>
      <c r="S53" s="154"/>
      <c r="T53" s="154"/>
      <c r="U53" s="154"/>
      <c r="V53" s="154"/>
      <c r="W53" s="154"/>
      <c r="X53" s="154"/>
      <c r="Y53" s="154"/>
      <c r="Z53" s="144"/>
      <c r="AA53" s="144"/>
      <c r="AB53" s="144"/>
      <c r="AC53" s="144"/>
      <c r="AD53" s="144"/>
      <c r="AE53" s="144"/>
      <c r="AF53" s="144"/>
      <c r="AG53" s="144" t="s">
        <v>285</v>
      </c>
      <c r="AH53" s="144">
        <v>0</v>
      </c>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row>
    <row r="54" spans="1:60" outlineLevel="1" x14ac:dyDescent="0.25">
      <c r="A54" s="166">
        <v>22</v>
      </c>
      <c r="B54" s="167" t="s">
        <v>349</v>
      </c>
      <c r="C54" s="181" t="s">
        <v>350</v>
      </c>
      <c r="D54" s="168" t="s">
        <v>278</v>
      </c>
      <c r="E54" s="169">
        <v>35.5807</v>
      </c>
      <c r="F54" s="170">
        <f>H54+J54</f>
        <v>0</v>
      </c>
      <c r="G54" s="170">
        <f>ROUND(E54*F54,2)</f>
        <v>0</v>
      </c>
      <c r="H54" s="171"/>
      <c r="I54" s="170">
        <f>ROUND(E54*H54,2)</f>
        <v>0</v>
      </c>
      <c r="J54" s="171"/>
      <c r="K54" s="172">
        <f>ROUND(E54*J54,2)</f>
        <v>0</v>
      </c>
      <c r="L54" s="154">
        <v>21</v>
      </c>
      <c r="M54" s="154">
        <f>G54*(1+L54/100)</f>
        <v>0</v>
      </c>
      <c r="N54" s="153">
        <v>0</v>
      </c>
      <c r="O54" s="153">
        <f>ROUND(E54*N54,2)</f>
        <v>0</v>
      </c>
      <c r="P54" s="153">
        <v>0</v>
      </c>
      <c r="Q54" s="153">
        <f>ROUND(E54*P54,2)</f>
        <v>0</v>
      </c>
      <c r="R54" s="154"/>
      <c r="S54" s="154" t="s">
        <v>279</v>
      </c>
      <c r="T54" s="154" t="s">
        <v>280</v>
      </c>
      <c r="U54" s="154">
        <v>0</v>
      </c>
      <c r="V54" s="154">
        <f>ROUND(E54*U54,2)</f>
        <v>0</v>
      </c>
      <c r="W54" s="154"/>
      <c r="X54" s="154" t="s">
        <v>281</v>
      </c>
      <c r="Y54" s="154" t="s">
        <v>282</v>
      </c>
      <c r="Z54" s="144"/>
      <c r="AA54" s="144"/>
      <c r="AB54" s="144"/>
      <c r="AC54" s="144"/>
      <c r="AD54" s="144"/>
      <c r="AE54" s="144"/>
      <c r="AF54" s="144"/>
      <c r="AG54" s="144" t="s">
        <v>283</v>
      </c>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row>
    <row r="55" spans="1:60" ht="20" outlineLevel="2" x14ac:dyDescent="0.25">
      <c r="A55" s="151"/>
      <c r="B55" s="152"/>
      <c r="C55" s="182" t="s">
        <v>351</v>
      </c>
      <c r="D55" s="155"/>
      <c r="E55" s="156">
        <v>30.28</v>
      </c>
      <c r="F55" s="154"/>
      <c r="G55" s="154"/>
      <c r="H55" s="154"/>
      <c r="I55" s="154"/>
      <c r="J55" s="154"/>
      <c r="K55" s="154"/>
      <c r="L55" s="154"/>
      <c r="M55" s="154"/>
      <c r="N55" s="153"/>
      <c r="O55" s="153"/>
      <c r="P55" s="153"/>
      <c r="Q55" s="153"/>
      <c r="R55" s="154"/>
      <c r="S55" s="154"/>
      <c r="T55" s="154"/>
      <c r="U55" s="154"/>
      <c r="V55" s="154"/>
      <c r="W55" s="154"/>
      <c r="X55" s="154"/>
      <c r="Y55" s="154"/>
      <c r="Z55" s="144"/>
      <c r="AA55" s="144"/>
      <c r="AB55" s="144"/>
      <c r="AC55" s="144"/>
      <c r="AD55" s="144"/>
      <c r="AE55" s="144"/>
      <c r="AF55" s="144"/>
      <c r="AG55" s="144" t="s">
        <v>285</v>
      </c>
      <c r="AH55" s="144">
        <v>0</v>
      </c>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row>
    <row r="56" spans="1:60" outlineLevel="3" x14ac:dyDescent="0.25">
      <c r="A56" s="151"/>
      <c r="B56" s="152"/>
      <c r="C56" s="182" t="s">
        <v>352</v>
      </c>
      <c r="D56" s="155"/>
      <c r="E56" s="156">
        <v>5.3</v>
      </c>
      <c r="F56" s="154"/>
      <c r="G56" s="154"/>
      <c r="H56" s="154"/>
      <c r="I56" s="154"/>
      <c r="J56" s="154"/>
      <c r="K56" s="154"/>
      <c r="L56" s="154"/>
      <c r="M56" s="154"/>
      <c r="N56" s="153"/>
      <c r="O56" s="153"/>
      <c r="P56" s="153"/>
      <c r="Q56" s="153"/>
      <c r="R56" s="154"/>
      <c r="S56" s="154"/>
      <c r="T56" s="154"/>
      <c r="U56" s="154"/>
      <c r="V56" s="154"/>
      <c r="W56" s="154"/>
      <c r="X56" s="154"/>
      <c r="Y56" s="154"/>
      <c r="Z56" s="144"/>
      <c r="AA56" s="144"/>
      <c r="AB56" s="144"/>
      <c r="AC56" s="144"/>
      <c r="AD56" s="144"/>
      <c r="AE56" s="144"/>
      <c r="AF56" s="144"/>
      <c r="AG56" s="144" t="s">
        <v>285</v>
      </c>
      <c r="AH56" s="144">
        <v>0</v>
      </c>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row>
    <row r="57" spans="1:60" outlineLevel="1" x14ac:dyDescent="0.25">
      <c r="A57" s="166">
        <v>23</v>
      </c>
      <c r="B57" s="167" t="s">
        <v>353</v>
      </c>
      <c r="C57" s="181" t="s">
        <v>354</v>
      </c>
      <c r="D57" s="168" t="s">
        <v>355</v>
      </c>
      <c r="E57" s="169">
        <v>8.6999999999999993</v>
      </c>
      <c r="F57" s="170">
        <f>H57+J57</f>
        <v>0</v>
      </c>
      <c r="G57" s="170">
        <f>ROUND(E57*F57,2)</f>
        <v>0</v>
      </c>
      <c r="H57" s="171"/>
      <c r="I57" s="170">
        <f>ROUND(E57*H57,2)</f>
        <v>0</v>
      </c>
      <c r="J57" s="171"/>
      <c r="K57" s="172">
        <f>ROUND(E57*J57,2)</f>
        <v>0</v>
      </c>
      <c r="L57" s="154">
        <v>21</v>
      </c>
      <c r="M57" s="154">
        <f>G57*(1+L57/100)</f>
        <v>0</v>
      </c>
      <c r="N57" s="153">
        <v>0</v>
      </c>
      <c r="O57" s="153">
        <f>ROUND(E57*N57,2)</f>
        <v>0</v>
      </c>
      <c r="P57" s="153">
        <v>0</v>
      </c>
      <c r="Q57" s="153">
        <f>ROUND(E57*P57,2)</f>
        <v>0</v>
      </c>
      <c r="R57" s="154"/>
      <c r="S57" s="154" t="s">
        <v>279</v>
      </c>
      <c r="T57" s="154" t="s">
        <v>280</v>
      </c>
      <c r="U57" s="154">
        <v>0</v>
      </c>
      <c r="V57" s="154">
        <f>ROUND(E57*U57,2)</f>
        <v>0</v>
      </c>
      <c r="W57" s="154"/>
      <c r="X57" s="154" t="s">
        <v>281</v>
      </c>
      <c r="Y57" s="154" t="s">
        <v>282</v>
      </c>
      <c r="Z57" s="144"/>
      <c r="AA57" s="144"/>
      <c r="AB57" s="144"/>
      <c r="AC57" s="144"/>
      <c r="AD57" s="144"/>
      <c r="AE57" s="144"/>
      <c r="AF57" s="144"/>
      <c r="AG57" s="144" t="s">
        <v>283</v>
      </c>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row>
    <row r="58" spans="1:60" outlineLevel="2" x14ac:dyDescent="0.25">
      <c r="A58" s="151"/>
      <c r="B58" s="152"/>
      <c r="C58" s="182" t="s">
        <v>356</v>
      </c>
      <c r="D58" s="155"/>
      <c r="E58" s="156">
        <v>8.6999999999999993</v>
      </c>
      <c r="F58" s="154"/>
      <c r="G58" s="154"/>
      <c r="H58" s="154"/>
      <c r="I58" s="154"/>
      <c r="J58" s="154"/>
      <c r="K58" s="154"/>
      <c r="L58" s="154"/>
      <c r="M58" s="154"/>
      <c r="N58" s="153"/>
      <c r="O58" s="153"/>
      <c r="P58" s="153"/>
      <c r="Q58" s="153"/>
      <c r="R58" s="154"/>
      <c r="S58" s="154"/>
      <c r="T58" s="154"/>
      <c r="U58" s="154"/>
      <c r="V58" s="154"/>
      <c r="W58" s="154"/>
      <c r="X58" s="154"/>
      <c r="Y58" s="154"/>
      <c r="Z58" s="144"/>
      <c r="AA58" s="144"/>
      <c r="AB58" s="144"/>
      <c r="AC58" s="144"/>
      <c r="AD58" s="144"/>
      <c r="AE58" s="144"/>
      <c r="AF58" s="144"/>
      <c r="AG58" s="144" t="s">
        <v>285</v>
      </c>
      <c r="AH58" s="144">
        <v>0</v>
      </c>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row>
    <row r="59" spans="1:60" outlineLevel="1" x14ac:dyDescent="0.25">
      <c r="A59" s="173">
        <v>24</v>
      </c>
      <c r="B59" s="174" t="s">
        <v>357</v>
      </c>
      <c r="C59" s="183" t="s">
        <v>358</v>
      </c>
      <c r="D59" s="175" t="s">
        <v>355</v>
      </c>
      <c r="E59" s="176">
        <v>8.6999999999999993</v>
      </c>
      <c r="F59" s="177">
        <f>H59+J59</f>
        <v>0</v>
      </c>
      <c r="G59" s="177">
        <f>ROUND(E59*F59,2)</f>
        <v>0</v>
      </c>
      <c r="H59" s="178"/>
      <c r="I59" s="177">
        <f>ROUND(E59*H59,2)</f>
        <v>0</v>
      </c>
      <c r="J59" s="178"/>
      <c r="K59" s="179">
        <f>ROUND(E59*J59,2)</f>
        <v>0</v>
      </c>
      <c r="L59" s="154">
        <v>21</v>
      </c>
      <c r="M59" s="154">
        <f>G59*(1+L59/100)</f>
        <v>0</v>
      </c>
      <c r="N59" s="153">
        <v>0</v>
      </c>
      <c r="O59" s="153">
        <f>ROUND(E59*N59,2)</f>
        <v>0</v>
      </c>
      <c r="P59" s="153">
        <v>0</v>
      </c>
      <c r="Q59" s="153">
        <f>ROUND(E59*P59,2)</f>
        <v>0</v>
      </c>
      <c r="R59" s="154"/>
      <c r="S59" s="154" t="s">
        <v>279</v>
      </c>
      <c r="T59" s="154" t="s">
        <v>280</v>
      </c>
      <c r="U59" s="154">
        <v>0</v>
      </c>
      <c r="V59" s="154">
        <f>ROUND(E59*U59,2)</f>
        <v>0</v>
      </c>
      <c r="W59" s="154"/>
      <c r="X59" s="154" t="s">
        <v>281</v>
      </c>
      <c r="Y59" s="154" t="s">
        <v>282</v>
      </c>
      <c r="Z59" s="144"/>
      <c r="AA59" s="144"/>
      <c r="AB59" s="144"/>
      <c r="AC59" s="144"/>
      <c r="AD59" s="144"/>
      <c r="AE59" s="144"/>
      <c r="AF59" s="144"/>
      <c r="AG59" s="144" t="s">
        <v>283</v>
      </c>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row>
    <row r="60" spans="1:60" ht="20" outlineLevel="1" x14ac:dyDescent="0.25">
      <c r="A60" s="166">
        <v>25</v>
      </c>
      <c r="B60" s="167" t="s">
        <v>359</v>
      </c>
      <c r="C60" s="181" t="s">
        <v>360</v>
      </c>
      <c r="D60" s="168" t="s">
        <v>361</v>
      </c>
      <c r="E60" s="169">
        <v>5.1993</v>
      </c>
      <c r="F60" s="170">
        <f>H60+J60</f>
        <v>0</v>
      </c>
      <c r="G60" s="170">
        <f>ROUND(E60*F60,2)</f>
        <v>0</v>
      </c>
      <c r="H60" s="171"/>
      <c r="I60" s="170">
        <f>ROUND(E60*H60,2)</f>
        <v>0</v>
      </c>
      <c r="J60" s="171"/>
      <c r="K60" s="172">
        <f>ROUND(E60*J60,2)</f>
        <v>0</v>
      </c>
      <c r="L60" s="154">
        <v>21</v>
      </c>
      <c r="M60" s="154">
        <f>G60*(1+L60/100)</f>
        <v>0</v>
      </c>
      <c r="N60" s="153">
        <v>0</v>
      </c>
      <c r="O60" s="153">
        <f>ROUND(E60*N60,2)</f>
        <v>0</v>
      </c>
      <c r="P60" s="153">
        <v>0</v>
      </c>
      <c r="Q60" s="153">
        <f>ROUND(E60*P60,2)</f>
        <v>0</v>
      </c>
      <c r="R60" s="154"/>
      <c r="S60" s="154" t="s">
        <v>279</v>
      </c>
      <c r="T60" s="154" t="s">
        <v>280</v>
      </c>
      <c r="U60" s="154">
        <v>0</v>
      </c>
      <c r="V60" s="154">
        <f>ROUND(E60*U60,2)</f>
        <v>0</v>
      </c>
      <c r="W60" s="154"/>
      <c r="X60" s="154" t="s">
        <v>281</v>
      </c>
      <c r="Y60" s="154" t="s">
        <v>282</v>
      </c>
      <c r="Z60" s="144"/>
      <c r="AA60" s="144"/>
      <c r="AB60" s="144"/>
      <c r="AC60" s="144"/>
      <c r="AD60" s="144"/>
      <c r="AE60" s="144"/>
      <c r="AF60" s="144"/>
      <c r="AG60" s="144" t="s">
        <v>283</v>
      </c>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row>
    <row r="61" spans="1:60" outlineLevel="2" x14ac:dyDescent="0.25">
      <c r="A61" s="151"/>
      <c r="B61" s="152"/>
      <c r="C61" s="182" t="s">
        <v>362</v>
      </c>
      <c r="D61" s="155"/>
      <c r="E61" s="156">
        <v>4.12</v>
      </c>
      <c r="F61" s="154"/>
      <c r="G61" s="154"/>
      <c r="H61" s="154"/>
      <c r="I61" s="154"/>
      <c r="J61" s="154"/>
      <c r="K61" s="154"/>
      <c r="L61" s="154"/>
      <c r="M61" s="154"/>
      <c r="N61" s="153"/>
      <c r="O61" s="153"/>
      <c r="P61" s="153"/>
      <c r="Q61" s="153"/>
      <c r="R61" s="154"/>
      <c r="S61" s="154"/>
      <c r="T61" s="154"/>
      <c r="U61" s="154"/>
      <c r="V61" s="154"/>
      <c r="W61" s="154"/>
      <c r="X61" s="154"/>
      <c r="Y61" s="154"/>
      <c r="Z61" s="144"/>
      <c r="AA61" s="144"/>
      <c r="AB61" s="144"/>
      <c r="AC61" s="144"/>
      <c r="AD61" s="144"/>
      <c r="AE61" s="144"/>
      <c r="AF61" s="144"/>
      <c r="AG61" s="144" t="s">
        <v>285</v>
      </c>
      <c r="AH61" s="144">
        <v>0</v>
      </c>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row>
    <row r="62" spans="1:60" outlineLevel="3" x14ac:dyDescent="0.25">
      <c r="A62" s="151"/>
      <c r="B62" s="152"/>
      <c r="C62" s="182" t="s">
        <v>363</v>
      </c>
      <c r="D62" s="155"/>
      <c r="E62" s="156">
        <v>1.08</v>
      </c>
      <c r="F62" s="154"/>
      <c r="G62" s="154"/>
      <c r="H62" s="154"/>
      <c r="I62" s="154"/>
      <c r="J62" s="154"/>
      <c r="K62" s="154"/>
      <c r="L62" s="154"/>
      <c r="M62" s="154"/>
      <c r="N62" s="153"/>
      <c r="O62" s="153"/>
      <c r="P62" s="153"/>
      <c r="Q62" s="153"/>
      <c r="R62" s="154"/>
      <c r="S62" s="154"/>
      <c r="T62" s="154"/>
      <c r="U62" s="154"/>
      <c r="V62" s="154"/>
      <c r="W62" s="154"/>
      <c r="X62" s="154"/>
      <c r="Y62" s="154"/>
      <c r="Z62" s="144"/>
      <c r="AA62" s="144"/>
      <c r="AB62" s="144"/>
      <c r="AC62" s="144"/>
      <c r="AD62" s="144"/>
      <c r="AE62" s="144"/>
      <c r="AF62" s="144"/>
      <c r="AG62" s="144" t="s">
        <v>285</v>
      </c>
      <c r="AH62" s="144">
        <v>0</v>
      </c>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row>
    <row r="63" spans="1:60" outlineLevel="1" x14ac:dyDescent="0.25">
      <c r="A63" s="173">
        <v>26</v>
      </c>
      <c r="B63" s="174" t="s">
        <v>364</v>
      </c>
      <c r="C63" s="183" t="s">
        <v>365</v>
      </c>
      <c r="D63" s="175" t="s">
        <v>278</v>
      </c>
      <c r="E63" s="176">
        <v>56.22</v>
      </c>
      <c r="F63" s="177">
        <f>H63+J63</f>
        <v>0</v>
      </c>
      <c r="G63" s="177">
        <f>ROUND(E63*F63,2)</f>
        <v>0</v>
      </c>
      <c r="H63" s="178"/>
      <c r="I63" s="177">
        <f>ROUND(E63*H63,2)</f>
        <v>0</v>
      </c>
      <c r="J63" s="178"/>
      <c r="K63" s="179">
        <f>ROUND(E63*J63,2)</f>
        <v>0</v>
      </c>
      <c r="L63" s="154">
        <v>21</v>
      </c>
      <c r="M63" s="154">
        <f>G63*(1+L63/100)</f>
        <v>0</v>
      </c>
      <c r="N63" s="153">
        <v>0</v>
      </c>
      <c r="O63" s="153">
        <f>ROUND(E63*N63,2)</f>
        <v>0</v>
      </c>
      <c r="P63" s="153">
        <v>0</v>
      </c>
      <c r="Q63" s="153">
        <f>ROUND(E63*P63,2)</f>
        <v>0</v>
      </c>
      <c r="R63" s="154"/>
      <c r="S63" s="154" t="s">
        <v>279</v>
      </c>
      <c r="T63" s="154" t="s">
        <v>280</v>
      </c>
      <c r="U63" s="154">
        <v>0</v>
      </c>
      <c r="V63" s="154">
        <f>ROUND(E63*U63,2)</f>
        <v>0</v>
      </c>
      <c r="W63" s="154"/>
      <c r="X63" s="154" t="s">
        <v>281</v>
      </c>
      <c r="Y63" s="154" t="s">
        <v>282</v>
      </c>
      <c r="Z63" s="144"/>
      <c r="AA63" s="144"/>
      <c r="AB63" s="144"/>
      <c r="AC63" s="144"/>
      <c r="AD63" s="144"/>
      <c r="AE63" s="144"/>
      <c r="AF63" s="144"/>
      <c r="AG63" s="144" t="s">
        <v>283</v>
      </c>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row>
    <row r="64" spans="1:60" outlineLevel="1" x14ac:dyDescent="0.25">
      <c r="A64" s="166">
        <v>27</v>
      </c>
      <c r="B64" s="167" t="s">
        <v>366</v>
      </c>
      <c r="C64" s="181" t="s">
        <v>367</v>
      </c>
      <c r="D64" s="168" t="s">
        <v>355</v>
      </c>
      <c r="E64" s="169">
        <v>155.07</v>
      </c>
      <c r="F64" s="170">
        <f>H64+J64</f>
        <v>0</v>
      </c>
      <c r="G64" s="170">
        <f>ROUND(E64*F64,2)</f>
        <v>0</v>
      </c>
      <c r="H64" s="171"/>
      <c r="I64" s="170">
        <f>ROUND(E64*H64,2)</f>
        <v>0</v>
      </c>
      <c r="J64" s="171"/>
      <c r="K64" s="172">
        <f>ROUND(E64*J64,2)</f>
        <v>0</v>
      </c>
      <c r="L64" s="154">
        <v>21</v>
      </c>
      <c r="M64" s="154">
        <f>G64*(1+L64/100)</f>
        <v>0</v>
      </c>
      <c r="N64" s="153">
        <v>0</v>
      </c>
      <c r="O64" s="153">
        <f>ROUND(E64*N64,2)</f>
        <v>0</v>
      </c>
      <c r="P64" s="153">
        <v>0</v>
      </c>
      <c r="Q64" s="153">
        <f>ROUND(E64*P64,2)</f>
        <v>0</v>
      </c>
      <c r="R64" s="154"/>
      <c r="S64" s="154" t="s">
        <v>279</v>
      </c>
      <c r="T64" s="154" t="s">
        <v>280</v>
      </c>
      <c r="U64" s="154">
        <v>0</v>
      </c>
      <c r="V64" s="154">
        <f>ROUND(E64*U64,2)</f>
        <v>0</v>
      </c>
      <c r="W64" s="154"/>
      <c r="X64" s="154" t="s">
        <v>281</v>
      </c>
      <c r="Y64" s="154" t="s">
        <v>282</v>
      </c>
      <c r="Z64" s="144"/>
      <c r="AA64" s="144"/>
      <c r="AB64" s="144"/>
      <c r="AC64" s="144"/>
      <c r="AD64" s="144"/>
      <c r="AE64" s="144"/>
      <c r="AF64" s="144"/>
      <c r="AG64" s="144" t="s">
        <v>283</v>
      </c>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row>
    <row r="65" spans="1:60" ht="20" outlineLevel="2" x14ac:dyDescent="0.25">
      <c r="A65" s="151"/>
      <c r="B65" s="152"/>
      <c r="C65" s="182" t="s">
        <v>368</v>
      </c>
      <c r="D65" s="155"/>
      <c r="E65" s="156">
        <v>155.07</v>
      </c>
      <c r="F65" s="154"/>
      <c r="G65" s="154"/>
      <c r="H65" s="154"/>
      <c r="I65" s="154"/>
      <c r="J65" s="154"/>
      <c r="K65" s="154"/>
      <c r="L65" s="154"/>
      <c r="M65" s="154"/>
      <c r="N65" s="153"/>
      <c r="O65" s="153"/>
      <c r="P65" s="153"/>
      <c r="Q65" s="153"/>
      <c r="R65" s="154"/>
      <c r="S65" s="154"/>
      <c r="T65" s="154"/>
      <c r="U65" s="154"/>
      <c r="V65" s="154"/>
      <c r="W65" s="154"/>
      <c r="X65" s="154"/>
      <c r="Y65" s="154"/>
      <c r="Z65" s="144"/>
      <c r="AA65" s="144"/>
      <c r="AB65" s="144"/>
      <c r="AC65" s="144"/>
      <c r="AD65" s="144"/>
      <c r="AE65" s="144"/>
      <c r="AF65" s="144"/>
      <c r="AG65" s="144" t="s">
        <v>285</v>
      </c>
      <c r="AH65" s="144">
        <v>0</v>
      </c>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row>
    <row r="66" spans="1:60" outlineLevel="1" x14ac:dyDescent="0.25">
      <c r="A66" s="173">
        <v>28</v>
      </c>
      <c r="B66" s="174" t="s">
        <v>369</v>
      </c>
      <c r="C66" s="183" t="s">
        <v>370</v>
      </c>
      <c r="D66" s="175" t="s">
        <v>355</v>
      </c>
      <c r="E66" s="176">
        <v>155.07</v>
      </c>
      <c r="F66" s="177">
        <f>H66+J66</f>
        <v>0</v>
      </c>
      <c r="G66" s="177">
        <f>ROUND(E66*F66,2)</f>
        <v>0</v>
      </c>
      <c r="H66" s="178"/>
      <c r="I66" s="177">
        <f>ROUND(E66*H66,2)</f>
        <v>0</v>
      </c>
      <c r="J66" s="178"/>
      <c r="K66" s="179">
        <f>ROUND(E66*J66,2)</f>
        <v>0</v>
      </c>
      <c r="L66" s="154">
        <v>21</v>
      </c>
      <c r="M66" s="154">
        <f>G66*(1+L66/100)</f>
        <v>0</v>
      </c>
      <c r="N66" s="153">
        <v>0</v>
      </c>
      <c r="O66" s="153">
        <f>ROUND(E66*N66,2)</f>
        <v>0</v>
      </c>
      <c r="P66" s="153">
        <v>0</v>
      </c>
      <c r="Q66" s="153">
        <f>ROUND(E66*P66,2)</f>
        <v>0</v>
      </c>
      <c r="R66" s="154"/>
      <c r="S66" s="154" t="s">
        <v>279</v>
      </c>
      <c r="T66" s="154" t="s">
        <v>280</v>
      </c>
      <c r="U66" s="154">
        <v>0</v>
      </c>
      <c r="V66" s="154">
        <f>ROUND(E66*U66,2)</f>
        <v>0</v>
      </c>
      <c r="W66" s="154"/>
      <c r="X66" s="154" t="s">
        <v>281</v>
      </c>
      <c r="Y66" s="154" t="s">
        <v>282</v>
      </c>
      <c r="Z66" s="144"/>
      <c r="AA66" s="144"/>
      <c r="AB66" s="144"/>
      <c r="AC66" s="144"/>
      <c r="AD66" s="144"/>
      <c r="AE66" s="144"/>
      <c r="AF66" s="144"/>
      <c r="AG66" s="144" t="s">
        <v>283</v>
      </c>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row>
    <row r="67" spans="1:60" ht="20" outlineLevel="1" x14ac:dyDescent="0.25">
      <c r="A67" s="166">
        <v>29</v>
      </c>
      <c r="B67" s="167" t="s">
        <v>371</v>
      </c>
      <c r="C67" s="181" t="s">
        <v>372</v>
      </c>
      <c r="D67" s="168" t="s">
        <v>355</v>
      </c>
      <c r="E67" s="169">
        <v>3.9</v>
      </c>
      <c r="F67" s="170">
        <f>H67+J67</f>
        <v>0</v>
      </c>
      <c r="G67" s="170">
        <f>ROUND(E67*F67,2)</f>
        <v>0</v>
      </c>
      <c r="H67" s="171"/>
      <c r="I67" s="170">
        <f>ROUND(E67*H67,2)</f>
        <v>0</v>
      </c>
      <c r="J67" s="171"/>
      <c r="K67" s="172">
        <f>ROUND(E67*J67,2)</f>
        <v>0</v>
      </c>
      <c r="L67" s="154">
        <v>21</v>
      </c>
      <c r="M67" s="154">
        <f>G67*(1+L67/100)</f>
        <v>0</v>
      </c>
      <c r="N67" s="153">
        <v>0</v>
      </c>
      <c r="O67" s="153">
        <f>ROUND(E67*N67,2)</f>
        <v>0</v>
      </c>
      <c r="P67" s="153">
        <v>0</v>
      </c>
      <c r="Q67" s="153">
        <f>ROUND(E67*P67,2)</f>
        <v>0</v>
      </c>
      <c r="R67" s="154"/>
      <c r="S67" s="154" t="s">
        <v>279</v>
      </c>
      <c r="T67" s="154" t="s">
        <v>280</v>
      </c>
      <c r="U67" s="154">
        <v>0</v>
      </c>
      <c r="V67" s="154">
        <f>ROUND(E67*U67,2)</f>
        <v>0</v>
      </c>
      <c r="W67" s="154"/>
      <c r="X67" s="154" t="s">
        <v>281</v>
      </c>
      <c r="Y67" s="154" t="s">
        <v>282</v>
      </c>
      <c r="Z67" s="144"/>
      <c r="AA67" s="144"/>
      <c r="AB67" s="144"/>
      <c r="AC67" s="144"/>
      <c r="AD67" s="144"/>
      <c r="AE67" s="144"/>
      <c r="AF67" s="144"/>
      <c r="AG67" s="144" t="s">
        <v>283</v>
      </c>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row>
    <row r="68" spans="1:60" outlineLevel="2" x14ac:dyDescent="0.25">
      <c r="A68" s="151"/>
      <c r="B68" s="152"/>
      <c r="C68" s="182" t="s">
        <v>373</v>
      </c>
      <c r="D68" s="155"/>
      <c r="E68" s="156">
        <v>3.9</v>
      </c>
      <c r="F68" s="154"/>
      <c r="G68" s="154"/>
      <c r="H68" s="154"/>
      <c r="I68" s="154"/>
      <c r="J68" s="154"/>
      <c r="K68" s="154"/>
      <c r="L68" s="154"/>
      <c r="M68" s="154"/>
      <c r="N68" s="153"/>
      <c r="O68" s="153"/>
      <c r="P68" s="153"/>
      <c r="Q68" s="153"/>
      <c r="R68" s="154"/>
      <c r="S68" s="154"/>
      <c r="T68" s="154"/>
      <c r="U68" s="154"/>
      <c r="V68" s="154"/>
      <c r="W68" s="154"/>
      <c r="X68" s="154"/>
      <c r="Y68" s="154"/>
      <c r="Z68" s="144"/>
      <c r="AA68" s="144"/>
      <c r="AB68" s="144"/>
      <c r="AC68" s="144"/>
      <c r="AD68" s="144"/>
      <c r="AE68" s="144"/>
      <c r="AF68" s="144"/>
      <c r="AG68" s="144" t="s">
        <v>285</v>
      </c>
      <c r="AH68" s="144">
        <v>0</v>
      </c>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row>
    <row r="69" spans="1:60" outlineLevel="1" x14ac:dyDescent="0.25">
      <c r="A69" s="173">
        <v>30</v>
      </c>
      <c r="B69" s="174" t="s">
        <v>374</v>
      </c>
      <c r="C69" s="183" t="s">
        <v>375</v>
      </c>
      <c r="D69" s="175" t="s">
        <v>355</v>
      </c>
      <c r="E69" s="176">
        <v>3.9</v>
      </c>
      <c r="F69" s="177">
        <f>H69+J69</f>
        <v>0</v>
      </c>
      <c r="G69" s="177">
        <f>ROUND(E69*F69,2)</f>
        <v>0</v>
      </c>
      <c r="H69" s="178"/>
      <c r="I69" s="177">
        <f>ROUND(E69*H69,2)</f>
        <v>0</v>
      </c>
      <c r="J69" s="178"/>
      <c r="K69" s="179">
        <f>ROUND(E69*J69,2)</f>
        <v>0</v>
      </c>
      <c r="L69" s="154">
        <v>21</v>
      </c>
      <c r="M69" s="154">
        <f>G69*(1+L69/100)</f>
        <v>0</v>
      </c>
      <c r="N69" s="153">
        <v>0</v>
      </c>
      <c r="O69" s="153">
        <f>ROUND(E69*N69,2)</f>
        <v>0</v>
      </c>
      <c r="P69" s="153">
        <v>0</v>
      </c>
      <c r="Q69" s="153">
        <f>ROUND(E69*P69,2)</f>
        <v>0</v>
      </c>
      <c r="R69" s="154"/>
      <c r="S69" s="154" t="s">
        <v>279</v>
      </c>
      <c r="T69" s="154" t="s">
        <v>280</v>
      </c>
      <c r="U69" s="154">
        <v>0</v>
      </c>
      <c r="V69" s="154">
        <f>ROUND(E69*U69,2)</f>
        <v>0</v>
      </c>
      <c r="W69" s="154"/>
      <c r="X69" s="154" t="s">
        <v>281</v>
      </c>
      <c r="Y69" s="154" t="s">
        <v>282</v>
      </c>
      <c r="Z69" s="144"/>
      <c r="AA69" s="144"/>
      <c r="AB69" s="144"/>
      <c r="AC69" s="144"/>
      <c r="AD69" s="144"/>
      <c r="AE69" s="144"/>
      <c r="AF69" s="144"/>
      <c r="AG69" s="144" t="s">
        <v>283</v>
      </c>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row>
    <row r="70" spans="1:60" outlineLevel="1" x14ac:dyDescent="0.25">
      <c r="A70" s="166">
        <v>31</v>
      </c>
      <c r="B70" s="167" t="s">
        <v>376</v>
      </c>
      <c r="C70" s="181" t="s">
        <v>377</v>
      </c>
      <c r="D70" s="168" t="s">
        <v>355</v>
      </c>
      <c r="E70" s="169">
        <v>192.99</v>
      </c>
      <c r="F70" s="170">
        <f>H70+J70</f>
        <v>0</v>
      </c>
      <c r="G70" s="170">
        <f>ROUND(E70*F70,2)</f>
        <v>0</v>
      </c>
      <c r="H70" s="171"/>
      <c r="I70" s="170">
        <f>ROUND(E70*H70,2)</f>
        <v>0</v>
      </c>
      <c r="J70" s="171"/>
      <c r="K70" s="172">
        <f>ROUND(E70*J70,2)</f>
        <v>0</v>
      </c>
      <c r="L70" s="154">
        <v>21</v>
      </c>
      <c r="M70" s="154">
        <f>G70*(1+L70/100)</f>
        <v>0</v>
      </c>
      <c r="N70" s="153">
        <v>0</v>
      </c>
      <c r="O70" s="153">
        <f>ROUND(E70*N70,2)</f>
        <v>0</v>
      </c>
      <c r="P70" s="153">
        <v>0</v>
      </c>
      <c r="Q70" s="153">
        <f>ROUND(E70*P70,2)</f>
        <v>0</v>
      </c>
      <c r="R70" s="154"/>
      <c r="S70" s="154" t="s">
        <v>279</v>
      </c>
      <c r="T70" s="154" t="s">
        <v>280</v>
      </c>
      <c r="U70" s="154">
        <v>0</v>
      </c>
      <c r="V70" s="154">
        <f>ROUND(E70*U70,2)</f>
        <v>0</v>
      </c>
      <c r="W70" s="154"/>
      <c r="X70" s="154" t="s">
        <v>281</v>
      </c>
      <c r="Y70" s="154" t="s">
        <v>282</v>
      </c>
      <c r="Z70" s="144"/>
      <c r="AA70" s="144"/>
      <c r="AB70" s="144"/>
      <c r="AC70" s="144"/>
      <c r="AD70" s="144"/>
      <c r="AE70" s="144"/>
      <c r="AF70" s="144"/>
      <c r="AG70" s="144" t="s">
        <v>283</v>
      </c>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row>
    <row r="71" spans="1:60" outlineLevel="2" x14ac:dyDescent="0.25">
      <c r="A71" s="151"/>
      <c r="B71" s="152"/>
      <c r="C71" s="182" t="s">
        <v>378</v>
      </c>
      <c r="D71" s="155"/>
      <c r="E71" s="156">
        <v>192.99</v>
      </c>
      <c r="F71" s="154"/>
      <c r="G71" s="154"/>
      <c r="H71" s="154"/>
      <c r="I71" s="154"/>
      <c r="J71" s="154"/>
      <c r="K71" s="154"/>
      <c r="L71" s="154"/>
      <c r="M71" s="154"/>
      <c r="N71" s="153"/>
      <c r="O71" s="153"/>
      <c r="P71" s="153"/>
      <c r="Q71" s="153"/>
      <c r="R71" s="154"/>
      <c r="S71" s="154"/>
      <c r="T71" s="154"/>
      <c r="U71" s="154"/>
      <c r="V71" s="154"/>
      <c r="W71" s="154"/>
      <c r="X71" s="154"/>
      <c r="Y71" s="154"/>
      <c r="Z71" s="144"/>
      <c r="AA71" s="144"/>
      <c r="AB71" s="144"/>
      <c r="AC71" s="144"/>
      <c r="AD71" s="144"/>
      <c r="AE71" s="144"/>
      <c r="AF71" s="144"/>
      <c r="AG71" s="144" t="s">
        <v>285</v>
      </c>
      <c r="AH71" s="144">
        <v>0</v>
      </c>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row>
    <row r="72" spans="1:60" ht="13" x14ac:dyDescent="0.25">
      <c r="A72" s="159" t="s">
        <v>200</v>
      </c>
      <c r="B72" s="160" t="s">
        <v>174</v>
      </c>
      <c r="C72" s="180" t="s">
        <v>175</v>
      </c>
      <c r="D72" s="161"/>
      <c r="E72" s="162"/>
      <c r="F72" s="163"/>
      <c r="G72" s="163">
        <f>SUMIF(AG73:AG120,"&lt;&gt;NOR",G73:G120)</f>
        <v>0</v>
      </c>
      <c r="H72" s="163"/>
      <c r="I72" s="163">
        <f>SUM(I73:I120)</f>
        <v>0</v>
      </c>
      <c r="J72" s="163"/>
      <c r="K72" s="164">
        <f>SUM(K73:K120)</f>
        <v>0</v>
      </c>
      <c r="L72" s="158"/>
      <c r="M72" s="158">
        <f>SUM(M73:M120)</f>
        <v>0</v>
      </c>
      <c r="N72" s="157"/>
      <c r="O72" s="157">
        <f>SUM(O73:O120)</f>
        <v>0</v>
      </c>
      <c r="P72" s="157"/>
      <c r="Q72" s="157">
        <f>SUM(Q73:Q120)</f>
        <v>0</v>
      </c>
      <c r="R72" s="158"/>
      <c r="S72" s="158"/>
      <c r="T72" s="158"/>
      <c r="U72" s="158"/>
      <c r="V72" s="158">
        <f>SUM(V73:V120)</f>
        <v>0</v>
      </c>
      <c r="W72" s="158"/>
      <c r="X72" s="158"/>
      <c r="Y72" s="158"/>
      <c r="AG72" t="s">
        <v>275</v>
      </c>
    </row>
    <row r="73" spans="1:60" ht="20" outlineLevel="1" x14ac:dyDescent="0.25">
      <c r="A73" s="166">
        <v>32</v>
      </c>
      <c r="B73" s="167" t="s">
        <v>379</v>
      </c>
      <c r="C73" s="181" t="s">
        <v>380</v>
      </c>
      <c r="D73" s="168" t="s">
        <v>355</v>
      </c>
      <c r="E73" s="169">
        <v>144.82749999999999</v>
      </c>
      <c r="F73" s="170">
        <f>H73+J73</f>
        <v>0</v>
      </c>
      <c r="G73" s="170">
        <f>ROUND(E73*F73,2)</f>
        <v>0</v>
      </c>
      <c r="H73" s="171"/>
      <c r="I73" s="170">
        <f>ROUND(E73*H73,2)</f>
        <v>0</v>
      </c>
      <c r="J73" s="171"/>
      <c r="K73" s="172">
        <f>ROUND(E73*J73,2)</f>
        <v>0</v>
      </c>
      <c r="L73" s="154">
        <v>21</v>
      </c>
      <c r="M73" s="154">
        <f>G73*(1+L73/100)</f>
        <v>0</v>
      </c>
      <c r="N73" s="153">
        <v>0</v>
      </c>
      <c r="O73" s="153">
        <f>ROUND(E73*N73,2)</f>
        <v>0</v>
      </c>
      <c r="P73" s="153">
        <v>0</v>
      </c>
      <c r="Q73" s="153">
        <f>ROUND(E73*P73,2)</f>
        <v>0</v>
      </c>
      <c r="R73" s="154"/>
      <c r="S73" s="154" t="s">
        <v>279</v>
      </c>
      <c r="T73" s="154" t="s">
        <v>280</v>
      </c>
      <c r="U73" s="154">
        <v>0</v>
      </c>
      <c r="V73" s="154">
        <f>ROUND(E73*U73,2)</f>
        <v>0</v>
      </c>
      <c r="W73" s="154"/>
      <c r="X73" s="154" t="s">
        <v>281</v>
      </c>
      <c r="Y73" s="154" t="s">
        <v>282</v>
      </c>
      <c r="Z73" s="144"/>
      <c r="AA73" s="144"/>
      <c r="AB73" s="144"/>
      <c r="AC73" s="144"/>
      <c r="AD73" s="144"/>
      <c r="AE73" s="144"/>
      <c r="AF73" s="144"/>
      <c r="AG73" s="144" t="s">
        <v>283</v>
      </c>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row>
    <row r="74" spans="1:60" outlineLevel="2" x14ac:dyDescent="0.25">
      <c r="A74" s="151"/>
      <c r="B74" s="152"/>
      <c r="C74" s="182" t="s">
        <v>381</v>
      </c>
      <c r="D74" s="155"/>
      <c r="E74" s="156">
        <v>86.83</v>
      </c>
      <c r="F74" s="154"/>
      <c r="G74" s="154"/>
      <c r="H74" s="154"/>
      <c r="I74" s="154"/>
      <c r="J74" s="154"/>
      <c r="K74" s="154"/>
      <c r="L74" s="154"/>
      <c r="M74" s="154"/>
      <c r="N74" s="153"/>
      <c r="O74" s="153"/>
      <c r="P74" s="153"/>
      <c r="Q74" s="153"/>
      <c r="R74" s="154"/>
      <c r="S74" s="154"/>
      <c r="T74" s="154"/>
      <c r="U74" s="154"/>
      <c r="V74" s="154"/>
      <c r="W74" s="154"/>
      <c r="X74" s="154"/>
      <c r="Y74" s="154"/>
      <c r="Z74" s="144"/>
      <c r="AA74" s="144"/>
      <c r="AB74" s="144"/>
      <c r="AC74" s="144"/>
      <c r="AD74" s="144"/>
      <c r="AE74" s="144"/>
      <c r="AF74" s="144"/>
      <c r="AG74" s="144" t="s">
        <v>285</v>
      </c>
      <c r="AH74" s="144">
        <v>0</v>
      </c>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row>
    <row r="75" spans="1:60" outlineLevel="3" x14ac:dyDescent="0.25">
      <c r="A75" s="151"/>
      <c r="B75" s="152"/>
      <c r="C75" s="182" t="s">
        <v>382</v>
      </c>
      <c r="D75" s="155"/>
      <c r="E75" s="156">
        <v>58</v>
      </c>
      <c r="F75" s="154"/>
      <c r="G75" s="154"/>
      <c r="H75" s="154"/>
      <c r="I75" s="154"/>
      <c r="J75" s="154"/>
      <c r="K75" s="154"/>
      <c r="L75" s="154"/>
      <c r="M75" s="154"/>
      <c r="N75" s="153"/>
      <c r="O75" s="153"/>
      <c r="P75" s="153"/>
      <c r="Q75" s="153"/>
      <c r="R75" s="154"/>
      <c r="S75" s="154"/>
      <c r="T75" s="154"/>
      <c r="U75" s="154"/>
      <c r="V75" s="154"/>
      <c r="W75" s="154"/>
      <c r="X75" s="154"/>
      <c r="Y75" s="154"/>
      <c r="Z75" s="144"/>
      <c r="AA75" s="144"/>
      <c r="AB75" s="144"/>
      <c r="AC75" s="144"/>
      <c r="AD75" s="144"/>
      <c r="AE75" s="144"/>
      <c r="AF75" s="144"/>
      <c r="AG75" s="144" t="s">
        <v>285</v>
      </c>
      <c r="AH75" s="144">
        <v>0</v>
      </c>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row>
    <row r="76" spans="1:60" ht="20" outlineLevel="1" x14ac:dyDescent="0.25">
      <c r="A76" s="166">
        <v>33</v>
      </c>
      <c r="B76" s="167" t="s">
        <v>383</v>
      </c>
      <c r="C76" s="181" t="s">
        <v>384</v>
      </c>
      <c r="D76" s="168" t="s">
        <v>355</v>
      </c>
      <c r="E76" s="169">
        <v>28.004999999999999</v>
      </c>
      <c r="F76" s="170">
        <f>H76+J76</f>
        <v>0</v>
      </c>
      <c r="G76" s="170">
        <f>ROUND(E76*F76,2)</f>
        <v>0</v>
      </c>
      <c r="H76" s="171"/>
      <c r="I76" s="170">
        <f>ROUND(E76*H76,2)</f>
        <v>0</v>
      </c>
      <c r="J76" s="171"/>
      <c r="K76" s="172">
        <f>ROUND(E76*J76,2)</f>
        <v>0</v>
      </c>
      <c r="L76" s="154">
        <v>21</v>
      </c>
      <c r="M76" s="154">
        <f>G76*(1+L76/100)</f>
        <v>0</v>
      </c>
      <c r="N76" s="153">
        <v>0</v>
      </c>
      <c r="O76" s="153">
        <f>ROUND(E76*N76,2)</f>
        <v>0</v>
      </c>
      <c r="P76" s="153">
        <v>0</v>
      </c>
      <c r="Q76" s="153">
        <f>ROUND(E76*P76,2)</f>
        <v>0</v>
      </c>
      <c r="R76" s="154"/>
      <c r="S76" s="154" t="s">
        <v>279</v>
      </c>
      <c r="T76" s="154" t="s">
        <v>280</v>
      </c>
      <c r="U76" s="154">
        <v>0</v>
      </c>
      <c r="V76" s="154">
        <f>ROUND(E76*U76,2)</f>
        <v>0</v>
      </c>
      <c r="W76" s="154"/>
      <c r="X76" s="154" t="s">
        <v>281</v>
      </c>
      <c r="Y76" s="154" t="s">
        <v>282</v>
      </c>
      <c r="Z76" s="144"/>
      <c r="AA76" s="144"/>
      <c r="AB76" s="144"/>
      <c r="AC76" s="144"/>
      <c r="AD76" s="144"/>
      <c r="AE76" s="144"/>
      <c r="AF76" s="144"/>
      <c r="AG76" s="144" t="s">
        <v>283</v>
      </c>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row>
    <row r="77" spans="1:60" outlineLevel="2" x14ac:dyDescent="0.25">
      <c r="A77" s="151"/>
      <c r="B77" s="152"/>
      <c r="C77" s="182" t="s">
        <v>385</v>
      </c>
      <c r="D77" s="155"/>
      <c r="E77" s="156">
        <v>28</v>
      </c>
      <c r="F77" s="154"/>
      <c r="G77" s="154"/>
      <c r="H77" s="154"/>
      <c r="I77" s="154"/>
      <c r="J77" s="154"/>
      <c r="K77" s="154"/>
      <c r="L77" s="154"/>
      <c r="M77" s="154"/>
      <c r="N77" s="153"/>
      <c r="O77" s="153"/>
      <c r="P77" s="153"/>
      <c r="Q77" s="153"/>
      <c r="R77" s="154"/>
      <c r="S77" s="154"/>
      <c r="T77" s="154"/>
      <c r="U77" s="154"/>
      <c r="V77" s="154"/>
      <c r="W77" s="154"/>
      <c r="X77" s="154"/>
      <c r="Y77" s="154"/>
      <c r="Z77" s="144"/>
      <c r="AA77" s="144"/>
      <c r="AB77" s="144"/>
      <c r="AC77" s="144"/>
      <c r="AD77" s="144"/>
      <c r="AE77" s="144"/>
      <c r="AF77" s="144"/>
      <c r="AG77" s="144" t="s">
        <v>285</v>
      </c>
      <c r="AH77" s="144">
        <v>0</v>
      </c>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row>
    <row r="78" spans="1:60" ht="20" outlineLevel="1" x14ac:dyDescent="0.25">
      <c r="A78" s="166">
        <v>34</v>
      </c>
      <c r="B78" s="167" t="s">
        <v>386</v>
      </c>
      <c r="C78" s="181" t="s">
        <v>387</v>
      </c>
      <c r="D78" s="168" t="s">
        <v>355</v>
      </c>
      <c r="E78" s="169">
        <v>133.17750000000001</v>
      </c>
      <c r="F78" s="170">
        <f>H78+J78</f>
        <v>0</v>
      </c>
      <c r="G78" s="170">
        <f>ROUND(E78*F78,2)</f>
        <v>0</v>
      </c>
      <c r="H78" s="171"/>
      <c r="I78" s="170">
        <f>ROUND(E78*H78,2)</f>
        <v>0</v>
      </c>
      <c r="J78" s="171"/>
      <c r="K78" s="172">
        <f>ROUND(E78*J78,2)</f>
        <v>0</v>
      </c>
      <c r="L78" s="154">
        <v>21</v>
      </c>
      <c r="M78" s="154">
        <f>G78*(1+L78/100)</f>
        <v>0</v>
      </c>
      <c r="N78" s="153">
        <v>0</v>
      </c>
      <c r="O78" s="153">
        <f>ROUND(E78*N78,2)</f>
        <v>0</v>
      </c>
      <c r="P78" s="153">
        <v>0</v>
      </c>
      <c r="Q78" s="153">
        <f>ROUND(E78*P78,2)</f>
        <v>0</v>
      </c>
      <c r="R78" s="154"/>
      <c r="S78" s="154" t="s">
        <v>279</v>
      </c>
      <c r="T78" s="154" t="s">
        <v>280</v>
      </c>
      <c r="U78" s="154">
        <v>0</v>
      </c>
      <c r="V78" s="154">
        <f>ROUND(E78*U78,2)</f>
        <v>0</v>
      </c>
      <c r="W78" s="154"/>
      <c r="X78" s="154" t="s">
        <v>281</v>
      </c>
      <c r="Y78" s="154" t="s">
        <v>282</v>
      </c>
      <c r="Z78" s="144"/>
      <c r="AA78" s="144"/>
      <c r="AB78" s="144"/>
      <c r="AC78" s="144"/>
      <c r="AD78" s="144"/>
      <c r="AE78" s="144"/>
      <c r="AF78" s="144"/>
      <c r="AG78" s="144" t="s">
        <v>283</v>
      </c>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row>
    <row r="79" spans="1:60" outlineLevel="2" x14ac:dyDescent="0.25">
      <c r="A79" s="151"/>
      <c r="B79" s="152"/>
      <c r="C79" s="182" t="s">
        <v>388</v>
      </c>
      <c r="D79" s="155"/>
      <c r="E79" s="156">
        <v>183.31</v>
      </c>
      <c r="F79" s="154"/>
      <c r="G79" s="154"/>
      <c r="H79" s="154"/>
      <c r="I79" s="154"/>
      <c r="J79" s="154"/>
      <c r="K79" s="154"/>
      <c r="L79" s="154"/>
      <c r="M79" s="154"/>
      <c r="N79" s="153"/>
      <c r="O79" s="153"/>
      <c r="P79" s="153"/>
      <c r="Q79" s="153"/>
      <c r="R79" s="154"/>
      <c r="S79" s="154"/>
      <c r="T79" s="154"/>
      <c r="U79" s="154"/>
      <c r="V79" s="154"/>
      <c r="W79" s="154"/>
      <c r="X79" s="154"/>
      <c r="Y79" s="154"/>
      <c r="Z79" s="144"/>
      <c r="AA79" s="144"/>
      <c r="AB79" s="144"/>
      <c r="AC79" s="144"/>
      <c r="AD79" s="144"/>
      <c r="AE79" s="144"/>
      <c r="AF79" s="144"/>
      <c r="AG79" s="144" t="s">
        <v>285</v>
      </c>
      <c r="AH79" s="144">
        <v>0</v>
      </c>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row>
    <row r="80" spans="1:60" outlineLevel="3" x14ac:dyDescent="0.25">
      <c r="A80" s="151"/>
      <c r="B80" s="152"/>
      <c r="C80" s="182" t="s">
        <v>389</v>
      </c>
      <c r="D80" s="155"/>
      <c r="E80" s="156">
        <v>-43.18</v>
      </c>
      <c r="F80" s="154"/>
      <c r="G80" s="154"/>
      <c r="H80" s="154"/>
      <c r="I80" s="154"/>
      <c r="J80" s="154"/>
      <c r="K80" s="154"/>
      <c r="L80" s="154"/>
      <c r="M80" s="154"/>
      <c r="N80" s="153"/>
      <c r="O80" s="153"/>
      <c r="P80" s="153"/>
      <c r="Q80" s="153"/>
      <c r="R80" s="154"/>
      <c r="S80" s="154"/>
      <c r="T80" s="154"/>
      <c r="U80" s="154"/>
      <c r="V80" s="154"/>
      <c r="W80" s="154"/>
      <c r="X80" s="154"/>
      <c r="Y80" s="154"/>
      <c r="Z80" s="144"/>
      <c r="AA80" s="144"/>
      <c r="AB80" s="144"/>
      <c r="AC80" s="144"/>
      <c r="AD80" s="144"/>
      <c r="AE80" s="144"/>
      <c r="AF80" s="144"/>
      <c r="AG80" s="144" t="s">
        <v>285</v>
      </c>
      <c r="AH80" s="144">
        <v>0</v>
      </c>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row>
    <row r="81" spans="1:60" outlineLevel="3" x14ac:dyDescent="0.25">
      <c r="A81" s="151"/>
      <c r="B81" s="152"/>
      <c r="C81" s="182" t="s">
        <v>390</v>
      </c>
      <c r="D81" s="155"/>
      <c r="E81" s="156">
        <v>-6.95</v>
      </c>
      <c r="F81" s="154"/>
      <c r="G81" s="154"/>
      <c r="H81" s="154"/>
      <c r="I81" s="154"/>
      <c r="J81" s="154"/>
      <c r="K81" s="154"/>
      <c r="L81" s="154"/>
      <c r="M81" s="154"/>
      <c r="N81" s="153"/>
      <c r="O81" s="153"/>
      <c r="P81" s="153"/>
      <c r="Q81" s="153"/>
      <c r="R81" s="154"/>
      <c r="S81" s="154"/>
      <c r="T81" s="154"/>
      <c r="U81" s="154"/>
      <c r="V81" s="154"/>
      <c r="W81" s="154"/>
      <c r="X81" s="154"/>
      <c r="Y81" s="154"/>
      <c r="Z81" s="144"/>
      <c r="AA81" s="144"/>
      <c r="AB81" s="144"/>
      <c r="AC81" s="144"/>
      <c r="AD81" s="144"/>
      <c r="AE81" s="144"/>
      <c r="AF81" s="144"/>
      <c r="AG81" s="144" t="s">
        <v>285</v>
      </c>
      <c r="AH81" s="144">
        <v>0</v>
      </c>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row>
    <row r="82" spans="1:60" outlineLevel="1" x14ac:dyDescent="0.25">
      <c r="A82" s="166">
        <v>35</v>
      </c>
      <c r="B82" s="167" t="s">
        <v>391</v>
      </c>
      <c r="C82" s="181" t="s">
        <v>392</v>
      </c>
      <c r="D82" s="168" t="s">
        <v>278</v>
      </c>
      <c r="E82" s="169">
        <v>1.71</v>
      </c>
      <c r="F82" s="170">
        <f>H82+J82</f>
        <v>0</v>
      </c>
      <c r="G82" s="170">
        <f>ROUND(E82*F82,2)</f>
        <v>0</v>
      </c>
      <c r="H82" s="171"/>
      <c r="I82" s="170">
        <f>ROUND(E82*H82,2)</f>
        <v>0</v>
      </c>
      <c r="J82" s="171"/>
      <c r="K82" s="172">
        <f>ROUND(E82*J82,2)</f>
        <v>0</v>
      </c>
      <c r="L82" s="154">
        <v>21</v>
      </c>
      <c r="M82" s="154">
        <f>G82*(1+L82/100)</f>
        <v>0</v>
      </c>
      <c r="N82" s="153">
        <v>0</v>
      </c>
      <c r="O82" s="153">
        <f>ROUND(E82*N82,2)</f>
        <v>0</v>
      </c>
      <c r="P82" s="153">
        <v>0</v>
      </c>
      <c r="Q82" s="153">
        <f>ROUND(E82*P82,2)</f>
        <v>0</v>
      </c>
      <c r="R82" s="154"/>
      <c r="S82" s="154" t="s">
        <v>279</v>
      </c>
      <c r="T82" s="154" t="s">
        <v>280</v>
      </c>
      <c r="U82" s="154">
        <v>0</v>
      </c>
      <c r="V82" s="154">
        <f>ROUND(E82*U82,2)</f>
        <v>0</v>
      </c>
      <c r="W82" s="154"/>
      <c r="X82" s="154" t="s">
        <v>281</v>
      </c>
      <c r="Y82" s="154" t="s">
        <v>282</v>
      </c>
      <c r="Z82" s="144"/>
      <c r="AA82" s="144"/>
      <c r="AB82" s="144"/>
      <c r="AC82" s="144"/>
      <c r="AD82" s="144"/>
      <c r="AE82" s="144"/>
      <c r="AF82" s="144"/>
      <c r="AG82" s="144" t="s">
        <v>283</v>
      </c>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row>
    <row r="83" spans="1:60" outlineLevel="2" x14ac:dyDescent="0.25">
      <c r="A83" s="151"/>
      <c r="B83" s="152"/>
      <c r="C83" s="182" t="s">
        <v>393</v>
      </c>
      <c r="D83" s="155"/>
      <c r="E83" s="156">
        <v>1.71</v>
      </c>
      <c r="F83" s="154"/>
      <c r="G83" s="154"/>
      <c r="H83" s="154"/>
      <c r="I83" s="154"/>
      <c r="J83" s="154"/>
      <c r="K83" s="154"/>
      <c r="L83" s="154"/>
      <c r="M83" s="154"/>
      <c r="N83" s="153"/>
      <c r="O83" s="153"/>
      <c r="P83" s="153"/>
      <c r="Q83" s="153"/>
      <c r="R83" s="154"/>
      <c r="S83" s="154"/>
      <c r="T83" s="154"/>
      <c r="U83" s="154"/>
      <c r="V83" s="154"/>
      <c r="W83" s="154"/>
      <c r="X83" s="154"/>
      <c r="Y83" s="154"/>
      <c r="Z83" s="144"/>
      <c r="AA83" s="144"/>
      <c r="AB83" s="144"/>
      <c r="AC83" s="144"/>
      <c r="AD83" s="144"/>
      <c r="AE83" s="144"/>
      <c r="AF83" s="144"/>
      <c r="AG83" s="144" t="s">
        <v>285</v>
      </c>
      <c r="AH83" s="144">
        <v>0</v>
      </c>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row>
    <row r="84" spans="1:60" ht="20" outlineLevel="1" x14ac:dyDescent="0.25">
      <c r="A84" s="166">
        <v>36</v>
      </c>
      <c r="B84" s="167" t="s">
        <v>394</v>
      </c>
      <c r="C84" s="181" t="s">
        <v>395</v>
      </c>
      <c r="D84" s="168" t="s">
        <v>355</v>
      </c>
      <c r="E84" s="169">
        <v>18.3</v>
      </c>
      <c r="F84" s="170">
        <f>H84+J84</f>
        <v>0</v>
      </c>
      <c r="G84" s="170">
        <f>ROUND(E84*F84,2)</f>
        <v>0</v>
      </c>
      <c r="H84" s="171"/>
      <c r="I84" s="170">
        <f>ROUND(E84*H84,2)</f>
        <v>0</v>
      </c>
      <c r="J84" s="171"/>
      <c r="K84" s="172">
        <f>ROUND(E84*J84,2)</f>
        <v>0</v>
      </c>
      <c r="L84" s="154">
        <v>21</v>
      </c>
      <c r="M84" s="154">
        <f>G84*(1+L84/100)</f>
        <v>0</v>
      </c>
      <c r="N84" s="153">
        <v>0</v>
      </c>
      <c r="O84" s="153">
        <f>ROUND(E84*N84,2)</f>
        <v>0</v>
      </c>
      <c r="P84" s="153">
        <v>0</v>
      </c>
      <c r="Q84" s="153">
        <f>ROUND(E84*P84,2)</f>
        <v>0</v>
      </c>
      <c r="R84" s="154"/>
      <c r="S84" s="154" t="s">
        <v>279</v>
      </c>
      <c r="T84" s="154" t="s">
        <v>280</v>
      </c>
      <c r="U84" s="154">
        <v>0</v>
      </c>
      <c r="V84" s="154">
        <f>ROUND(E84*U84,2)</f>
        <v>0</v>
      </c>
      <c r="W84" s="154"/>
      <c r="X84" s="154" t="s">
        <v>281</v>
      </c>
      <c r="Y84" s="154" t="s">
        <v>282</v>
      </c>
      <c r="Z84" s="144"/>
      <c r="AA84" s="144"/>
      <c r="AB84" s="144"/>
      <c r="AC84" s="144"/>
      <c r="AD84" s="144"/>
      <c r="AE84" s="144"/>
      <c r="AF84" s="144"/>
      <c r="AG84" s="144" t="s">
        <v>283</v>
      </c>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row>
    <row r="85" spans="1:60" outlineLevel="2" x14ac:dyDescent="0.25">
      <c r="A85" s="151"/>
      <c r="B85" s="152"/>
      <c r="C85" s="182" t="s">
        <v>396</v>
      </c>
      <c r="D85" s="155"/>
      <c r="E85" s="156">
        <v>18.3</v>
      </c>
      <c r="F85" s="154"/>
      <c r="G85" s="154"/>
      <c r="H85" s="154"/>
      <c r="I85" s="154"/>
      <c r="J85" s="154"/>
      <c r="K85" s="154"/>
      <c r="L85" s="154"/>
      <c r="M85" s="154"/>
      <c r="N85" s="153"/>
      <c r="O85" s="153"/>
      <c r="P85" s="153"/>
      <c r="Q85" s="153"/>
      <c r="R85" s="154"/>
      <c r="S85" s="154"/>
      <c r="T85" s="154"/>
      <c r="U85" s="154"/>
      <c r="V85" s="154"/>
      <c r="W85" s="154"/>
      <c r="X85" s="154"/>
      <c r="Y85" s="154"/>
      <c r="Z85" s="144"/>
      <c r="AA85" s="144"/>
      <c r="AB85" s="144"/>
      <c r="AC85" s="144"/>
      <c r="AD85" s="144"/>
      <c r="AE85" s="144"/>
      <c r="AF85" s="144"/>
      <c r="AG85" s="144" t="s">
        <v>285</v>
      </c>
      <c r="AH85" s="144">
        <v>0</v>
      </c>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row>
    <row r="86" spans="1:60" outlineLevel="1" x14ac:dyDescent="0.25">
      <c r="A86" s="173">
        <v>37</v>
      </c>
      <c r="B86" s="174" t="s">
        <v>397</v>
      </c>
      <c r="C86" s="183" t="s">
        <v>398</v>
      </c>
      <c r="D86" s="175" t="s">
        <v>355</v>
      </c>
      <c r="E86" s="176">
        <v>18.3</v>
      </c>
      <c r="F86" s="177">
        <f>H86+J86</f>
        <v>0</v>
      </c>
      <c r="G86" s="177">
        <f>ROUND(E86*F86,2)</f>
        <v>0</v>
      </c>
      <c r="H86" s="178"/>
      <c r="I86" s="177">
        <f>ROUND(E86*H86,2)</f>
        <v>0</v>
      </c>
      <c r="J86" s="178"/>
      <c r="K86" s="179">
        <f>ROUND(E86*J86,2)</f>
        <v>0</v>
      </c>
      <c r="L86" s="154">
        <v>21</v>
      </c>
      <c r="M86" s="154">
        <f>G86*(1+L86/100)</f>
        <v>0</v>
      </c>
      <c r="N86" s="153">
        <v>0</v>
      </c>
      <c r="O86" s="153">
        <f>ROUND(E86*N86,2)</f>
        <v>0</v>
      </c>
      <c r="P86" s="153">
        <v>0</v>
      </c>
      <c r="Q86" s="153">
        <f>ROUND(E86*P86,2)</f>
        <v>0</v>
      </c>
      <c r="R86" s="154"/>
      <c r="S86" s="154" t="s">
        <v>279</v>
      </c>
      <c r="T86" s="154" t="s">
        <v>280</v>
      </c>
      <c r="U86" s="154">
        <v>0</v>
      </c>
      <c r="V86" s="154">
        <f>ROUND(E86*U86,2)</f>
        <v>0</v>
      </c>
      <c r="W86" s="154"/>
      <c r="X86" s="154" t="s">
        <v>281</v>
      </c>
      <c r="Y86" s="154" t="s">
        <v>282</v>
      </c>
      <c r="Z86" s="144"/>
      <c r="AA86" s="144"/>
      <c r="AB86" s="144"/>
      <c r="AC86" s="144"/>
      <c r="AD86" s="144"/>
      <c r="AE86" s="144"/>
      <c r="AF86" s="144"/>
      <c r="AG86" s="144" t="s">
        <v>283</v>
      </c>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row>
    <row r="87" spans="1:60" outlineLevel="1" x14ac:dyDescent="0.25">
      <c r="A87" s="166">
        <v>38</v>
      </c>
      <c r="B87" s="167" t="s">
        <v>399</v>
      </c>
      <c r="C87" s="181" t="s">
        <v>400</v>
      </c>
      <c r="D87" s="168" t="s">
        <v>361</v>
      </c>
      <c r="E87" s="169">
        <v>0.14599999999999999</v>
      </c>
      <c r="F87" s="170">
        <f>H87+J87</f>
        <v>0</v>
      </c>
      <c r="G87" s="170">
        <f>ROUND(E87*F87,2)</f>
        <v>0</v>
      </c>
      <c r="H87" s="171"/>
      <c r="I87" s="170">
        <f>ROUND(E87*H87,2)</f>
        <v>0</v>
      </c>
      <c r="J87" s="171"/>
      <c r="K87" s="172">
        <f>ROUND(E87*J87,2)</f>
        <v>0</v>
      </c>
      <c r="L87" s="154">
        <v>21</v>
      </c>
      <c r="M87" s="154">
        <f>G87*(1+L87/100)</f>
        <v>0</v>
      </c>
      <c r="N87" s="153">
        <v>0</v>
      </c>
      <c r="O87" s="153">
        <f>ROUND(E87*N87,2)</f>
        <v>0</v>
      </c>
      <c r="P87" s="153">
        <v>0</v>
      </c>
      <c r="Q87" s="153">
        <f>ROUND(E87*P87,2)</f>
        <v>0</v>
      </c>
      <c r="R87" s="154"/>
      <c r="S87" s="154" t="s">
        <v>279</v>
      </c>
      <c r="T87" s="154" t="s">
        <v>280</v>
      </c>
      <c r="U87" s="154">
        <v>0</v>
      </c>
      <c r="V87" s="154">
        <f>ROUND(E87*U87,2)</f>
        <v>0</v>
      </c>
      <c r="W87" s="154"/>
      <c r="X87" s="154" t="s">
        <v>281</v>
      </c>
      <c r="Y87" s="154" t="s">
        <v>282</v>
      </c>
      <c r="Z87" s="144"/>
      <c r="AA87" s="144"/>
      <c r="AB87" s="144"/>
      <c r="AC87" s="144"/>
      <c r="AD87" s="144"/>
      <c r="AE87" s="144"/>
      <c r="AF87" s="144"/>
      <c r="AG87" s="144" t="s">
        <v>283</v>
      </c>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row>
    <row r="88" spans="1:60" outlineLevel="2" x14ac:dyDescent="0.25">
      <c r="A88" s="151"/>
      <c r="B88" s="152"/>
      <c r="C88" s="182" t="s">
        <v>401</v>
      </c>
      <c r="D88" s="155"/>
      <c r="E88" s="156">
        <v>0.15</v>
      </c>
      <c r="F88" s="154"/>
      <c r="G88" s="154"/>
      <c r="H88" s="154"/>
      <c r="I88" s="154"/>
      <c r="J88" s="154"/>
      <c r="K88" s="154"/>
      <c r="L88" s="154"/>
      <c r="M88" s="154"/>
      <c r="N88" s="153"/>
      <c r="O88" s="153"/>
      <c r="P88" s="153"/>
      <c r="Q88" s="153"/>
      <c r="R88" s="154"/>
      <c r="S88" s="154"/>
      <c r="T88" s="154"/>
      <c r="U88" s="154"/>
      <c r="V88" s="154"/>
      <c r="W88" s="154"/>
      <c r="X88" s="154"/>
      <c r="Y88" s="154"/>
      <c r="Z88" s="144"/>
      <c r="AA88" s="144"/>
      <c r="AB88" s="144"/>
      <c r="AC88" s="144"/>
      <c r="AD88" s="144"/>
      <c r="AE88" s="144"/>
      <c r="AF88" s="144"/>
      <c r="AG88" s="144" t="s">
        <v>285</v>
      </c>
      <c r="AH88" s="144">
        <v>0</v>
      </c>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row>
    <row r="89" spans="1:60" outlineLevel="1" x14ac:dyDescent="0.25">
      <c r="A89" s="166">
        <v>39</v>
      </c>
      <c r="B89" s="167" t="s">
        <v>402</v>
      </c>
      <c r="C89" s="181" t="s">
        <v>403</v>
      </c>
      <c r="D89" s="168" t="s">
        <v>340</v>
      </c>
      <c r="E89" s="169">
        <v>82.35</v>
      </c>
      <c r="F89" s="170">
        <f>H89+J89</f>
        <v>0</v>
      </c>
      <c r="G89" s="170">
        <f>ROUND(E89*F89,2)</f>
        <v>0</v>
      </c>
      <c r="H89" s="171"/>
      <c r="I89" s="170">
        <f>ROUND(E89*H89,2)</f>
        <v>0</v>
      </c>
      <c r="J89" s="171"/>
      <c r="K89" s="172">
        <f>ROUND(E89*J89,2)</f>
        <v>0</v>
      </c>
      <c r="L89" s="154">
        <v>21</v>
      </c>
      <c r="M89" s="154">
        <f>G89*(1+L89/100)</f>
        <v>0</v>
      </c>
      <c r="N89" s="153">
        <v>0</v>
      </c>
      <c r="O89" s="153">
        <f>ROUND(E89*N89,2)</f>
        <v>0</v>
      </c>
      <c r="P89" s="153">
        <v>0</v>
      </c>
      <c r="Q89" s="153">
        <f>ROUND(E89*P89,2)</f>
        <v>0</v>
      </c>
      <c r="R89" s="154"/>
      <c r="S89" s="154" t="s">
        <v>279</v>
      </c>
      <c r="T89" s="154" t="s">
        <v>280</v>
      </c>
      <c r="U89" s="154">
        <v>0</v>
      </c>
      <c r="V89" s="154">
        <f>ROUND(E89*U89,2)</f>
        <v>0</v>
      </c>
      <c r="W89" s="154"/>
      <c r="X89" s="154" t="s">
        <v>281</v>
      </c>
      <c r="Y89" s="154" t="s">
        <v>282</v>
      </c>
      <c r="Z89" s="144"/>
      <c r="AA89" s="144"/>
      <c r="AB89" s="144"/>
      <c r="AC89" s="144"/>
      <c r="AD89" s="144"/>
      <c r="AE89" s="144"/>
      <c r="AF89" s="144"/>
      <c r="AG89" s="144" t="s">
        <v>283</v>
      </c>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row>
    <row r="90" spans="1:60" ht="20" outlineLevel="2" x14ac:dyDescent="0.25">
      <c r="A90" s="151"/>
      <c r="B90" s="152"/>
      <c r="C90" s="182" t="s">
        <v>404</v>
      </c>
      <c r="D90" s="155"/>
      <c r="E90" s="156">
        <v>68.349999999999994</v>
      </c>
      <c r="F90" s="154"/>
      <c r="G90" s="154"/>
      <c r="H90" s="154"/>
      <c r="I90" s="154"/>
      <c r="J90" s="154"/>
      <c r="K90" s="154"/>
      <c r="L90" s="154"/>
      <c r="M90" s="154"/>
      <c r="N90" s="153"/>
      <c r="O90" s="153"/>
      <c r="P90" s="153"/>
      <c r="Q90" s="153"/>
      <c r="R90" s="154"/>
      <c r="S90" s="154"/>
      <c r="T90" s="154"/>
      <c r="U90" s="154"/>
      <c r="V90" s="154"/>
      <c r="W90" s="154"/>
      <c r="X90" s="154"/>
      <c r="Y90" s="154"/>
      <c r="Z90" s="144"/>
      <c r="AA90" s="144"/>
      <c r="AB90" s="144"/>
      <c r="AC90" s="144"/>
      <c r="AD90" s="144"/>
      <c r="AE90" s="144"/>
      <c r="AF90" s="144"/>
      <c r="AG90" s="144" t="s">
        <v>285</v>
      </c>
      <c r="AH90" s="144">
        <v>0</v>
      </c>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row>
    <row r="91" spans="1:60" outlineLevel="3" x14ac:dyDescent="0.25">
      <c r="A91" s="151"/>
      <c r="B91" s="152"/>
      <c r="C91" s="182" t="s">
        <v>405</v>
      </c>
      <c r="D91" s="155"/>
      <c r="E91" s="156">
        <v>14</v>
      </c>
      <c r="F91" s="154"/>
      <c r="G91" s="154"/>
      <c r="H91" s="154"/>
      <c r="I91" s="154"/>
      <c r="J91" s="154"/>
      <c r="K91" s="154"/>
      <c r="L91" s="154"/>
      <c r="M91" s="154"/>
      <c r="N91" s="153"/>
      <c r="O91" s="153"/>
      <c r="P91" s="153"/>
      <c r="Q91" s="153"/>
      <c r="R91" s="154"/>
      <c r="S91" s="154"/>
      <c r="T91" s="154"/>
      <c r="U91" s="154"/>
      <c r="V91" s="154"/>
      <c r="W91" s="154"/>
      <c r="X91" s="154"/>
      <c r="Y91" s="154"/>
      <c r="Z91" s="144"/>
      <c r="AA91" s="144"/>
      <c r="AB91" s="144"/>
      <c r="AC91" s="144"/>
      <c r="AD91" s="144"/>
      <c r="AE91" s="144"/>
      <c r="AF91" s="144"/>
      <c r="AG91" s="144" t="s">
        <v>285</v>
      </c>
      <c r="AH91" s="144">
        <v>0</v>
      </c>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row>
    <row r="92" spans="1:60" outlineLevel="1" x14ac:dyDescent="0.25">
      <c r="A92" s="173">
        <v>40</v>
      </c>
      <c r="B92" s="174" t="s">
        <v>406</v>
      </c>
      <c r="C92" s="183" t="s">
        <v>407</v>
      </c>
      <c r="D92" s="175" t="s">
        <v>408</v>
      </c>
      <c r="E92" s="176">
        <v>6</v>
      </c>
      <c r="F92" s="177">
        <f>H92+J92</f>
        <v>0</v>
      </c>
      <c r="G92" s="177">
        <f>ROUND(E92*F92,2)</f>
        <v>0</v>
      </c>
      <c r="H92" s="178"/>
      <c r="I92" s="177">
        <f>ROUND(E92*H92,2)</f>
        <v>0</v>
      </c>
      <c r="J92" s="178"/>
      <c r="K92" s="179">
        <f>ROUND(E92*J92,2)</f>
        <v>0</v>
      </c>
      <c r="L92" s="154">
        <v>21</v>
      </c>
      <c r="M92" s="154">
        <f>G92*(1+L92/100)</f>
        <v>0</v>
      </c>
      <c r="N92" s="153">
        <v>0</v>
      </c>
      <c r="O92" s="153">
        <f>ROUND(E92*N92,2)</f>
        <v>0</v>
      </c>
      <c r="P92" s="153">
        <v>0</v>
      </c>
      <c r="Q92" s="153">
        <f>ROUND(E92*P92,2)</f>
        <v>0</v>
      </c>
      <c r="R92" s="154"/>
      <c r="S92" s="154" t="s">
        <v>279</v>
      </c>
      <c r="T92" s="154" t="s">
        <v>280</v>
      </c>
      <c r="U92" s="154">
        <v>0</v>
      </c>
      <c r="V92" s="154">
        <f>ROUND(E92*U92,2)</f>
        <v>0</v>
      </c>
      <c r="W92" s="154"/>
      <c r="X92" s="154" t="s">
        <v>281</v>
      </c>
      <c r="Y92" s="154" t="s">
        <v>282</v>
      </c>
      <c r="Z92" s="144"/>
      <c r="AA92" s="144"/>
      <c r="AB92" s="144"/>
      <c r="AC92" s="144"/>
      <c r="AD92" s="144"/>
      <c r="AE92" s="144"/>
      <c r="AF92" s="144"/>
      <c r="AG92" s="144" t="s">
        <v>283</v>
      </c>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row>
    <row r="93" spans="1:60" outlineLevel="1" x14ac:dyDescent="0.25">
      <c r="A93" s="173">
        <v>41</v>
      </c>
      <c r="B93" s="174" t="s">
        <v>409</v>
      </c>
      <c r="C93" s="183" t="s">
        <v>410</v>
      </c>
      <c r="D93" s="175" t="s">
        <v>408</v>
      </c>
      <c r="E93" s="176">
        <v>1</v>
      </c>
      <c r="F93" s="177">
        <f>H93+J93</f>
        <v>0</v>
      </c>
      <c r="G93" s="177">
        <f>ROUND(E93*F93,2)</f>
        <v>0</v>
      </c>
      <c r="H93" s="178"/>
      <c r="I93" s="177">
        <f>ROUND(E93*H93,2)</f>
        <v>0</v>
      </c>
      <c r="J93" s="178"/>
      <c r="K93" s="179">
        <f>ROUND(E93*J93,2)</f>
        <v>0</v>
      </c>
      <c r="L93" s="154">
        <v>21</v>
      </c>
      <c r="M93" s="154">
        <f>G93*(1+L93/100)</f>
        <v>0</v>
      </c>
      <c r="N93" s="153">
        <v>0</v>
      </c>
      <c r="O93" s="153">
        <f>ROUND(E93*N93,2)</f>
        <v>0</v>
      </c>
      <c r="P93" s="153">
        <v>0</v>
      </c>
      <c r="Q93" s="153">
        <f>ROUND(E93*P93,2)</f>
        <v>0</v>
      </c>
      <c r="R93" s="154"/>
      <c r="S93" s="154" t="s">
        <v>279</v>
      </c>
      <c r="T93" s="154" t="s">
        <v>280</v>
      </c>
      <c r="U93" s="154">
        <v>0</v>
      </c>
      <c r="V93" s="154">
        <f>ROUND(E93*U93,2)</f>
        <v>0</v>
      </c>
      <c r="W93" s="154"/>
      <c r="X93" s="154" t="s">
        <v>281</v>
      </c>
      <c r="Y93" s="154" t="s">
        <v>282</v>
      </c>
      <c r="Z93" s="144"/>
      <c r="AA93" s="144"/>
      <c r="AB93" s="144"/>
      <c r="AC93" s="144"/>
      <c r="AD93" s="144"/>
      <c r="AE93" s="144"/>
      <c r="AF93" s="144"/>
      <c r="AG93" s="144" t="s">
        <v>283</v>
      </c>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row>
    <row r="94" spans="1:60" outlineLevel="1" x14ac:dyDescent="0.25">
      <c r="A94" s="166">
        <v>42</v>
      </c>
      <c r="B94" s="167" t="s">
        <v>411</v>
      </c>
      <c r="C94" s="181" t="s">
        <v>412</v>
      </c>
      <c r="D94" s="168" t="s">
        <v>408</v>
      </c>
      <c r="E94" s="169">
        <v>43</v>
      </c>
      <c r="F94" s="170">
        <f>H94+J94</f>
        <v>0</v>
      </c>
      <c r="G94" s="170">
        <f>ROUND(E94*F94,2)</f>
        <v>0</v>
      </c>
      <c r="H94" s="171"/>
      <c r="I94" s="170">
        <f>ROUND(E94*H94,2)</f>
        <v>0</v>
      </c>
      <c r="J94" s="171"/>
      <c r="K94" s="172">
        <f>ROUND(E94*J94,2)</f>
        <v>0</v>
      </c>
      <c r="L94" s="154">
        <v>21</v>
      </c>
      <c r="M94" s="154">
        <f>G94*(1+L94/100)</f>
        <v>0</v>
      </c>
      <c r="N94" s="153">
        <v>0</v>
      </c>
      <c r="O94" s="153">
        <f>ROUND(E94*N94,2)</f>
        <v>0</v>
      </c>
      <c r="P94" s="153">
        <v>0</v>
      </c>
      <c r="Q94" s="153">
        <f>ROUND(E94*P94,2)</f>
        <v>0</v>
      </c>
      <c r="R94" s="154"/>
      <c r="S94" s="154" t="s">
        <v>279</v>
      </c>
      <c r="T94" s="154" t="s">
        <v>280</v>
      </c>
      <c r="U94" s="154">
        <v>0</v>
      </c>
      <c r="V94" s="154">
        <f>ROUND(E94*U94,2)</f>
        <v>0</v>
      </c>
      <c r="W94" s="154"/>
      <c r="X94" s="154" t="s">
        <v>281</v>
      </c>
      <c r="Y94" s="154" t="s">
        <v>282</v>
      </c>
      <c r="Z94" s="144"/>
      <c r="AA94" s="144"/>
      <c r="AB94" s="144"/>
      <c r="AC94" s="144"/>
      <c r="AD94" s="144"/>
      <c r="AE94" s="144"/>
      <c r="AF94" s="144"/>
      <c r="AG94" s="144" t="s">
        <v>283</v>
      </c>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row>
    <row r="95" spans="1:60" outlineLevel="2" x14ac:dyDescent="0.25">
      <c r="A95" s="151"/>
      <c r="B95" s="152"/>
      <c r="C95" s="182" t="s">
        <v>413</v>
      </c>
      <c r="D95" s="155"/>
      <c r="E95" s="156">
        <v>43</v>
      </c>
      <c r="F95" s="154"/>
      <c r="G95" s="154"/>
      <c r="H95" s="154"/>
      <c r="I95" s="154"/>
      <c r="J95" s="154"/>
      <c r="K95" s="154"/>
      <c r="L95" s="154"/>
      <c r="M95" s="154"/>
      <c r="N95" s="153"/>
      <c r="O95" s="153"/>
      <c r="P95" s="153"/>
      <c r="Q95" s="153"/>
      <c r="R95" s="154"/>
      <c r="S95" s="154"/>
      <c r="T95" s="154"/>
      <c r="U95" s="154"/>
      <c r="V95" s="154"/>
      <c r="W95" s="154"/>
      <c r="X95" s="154"/>
      <c r="Y95" s="154"/>
      <c r="Z95" s="144"/>
      <c r="AA95" s="144"/>
      <c r="AB95" s="144"/>
      <c r="AC95" s="144"/>
      <c r="AD95" s="144"/>
      <c r="AE95" s="144"/>
      <c r="AF95" s="144"/>
      <c r="AG95" s="144" t="s">
        <v>285</v>
      </c>
      <c r="AH95" s="144">
        <v>0</v>
      </c>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row>
    <row r="96" spans="1:60" outlineLevel="1" x14ac:dyDescent="0.25">
      <c r="A96" s="166">
        <v>43</v>
      </c>
      <c r="B96" s="167" t="s">
        <v>414</v>
      </c>
      <c r="C96" s="181" t="s">
        <v>415</v>
      </c>
      <c r="D96" s="168" t="s">
        <v>408</v>
      </c>
      <c r="E96" s="169">
        <v>10</v>
      </c>
      <c r="F96" s="170">
        <f>H96+J96</f>
        <v>0</v>
      </c>
      <c r="G96" s="170">
        <f>ROUND(E96*F96,2)</f>
        <v>0</v>
      </c>
      <c r="H96" s="171"/>
      <c r="I96" s="170">
        <f>ROUND(E96*H96,2)</f>
        <v>0</v>
      </c>
      <c r="J96" s="171"/>
      <c r="K96" s="172">
        <f>ROUND(E96*J96,2)</f>
        <v>0</v>
      </c>
      <c r="L96" s="154">
        <v>21</v>
      </c>
      <c r="M96" s="154">
        <f>G96*(1+L96/100)</f>
        <v>0</v>
      </c>
      <c r="N96" s="153">
        <v>0</v>
      </c>
      <c r="O96" s="153">
        <f>ROUND(E96*N96,2)</f>
        <v>0</v>
      </c>
      <c r="P96" s="153">
        <v>0</v>
      </c>
      <c r="Q96" s="153">
        <f>ROUND(E96*P96,2)</f>
        <v>0</v>
      </c>
      <c r="R96" s="154"/>
      <c r="S96" s="154" t="s">
        <v>279</v>
      </c>
      <c r="T96" s="154" t="s">
        <v>280</v>
      </c>
      <c r="U96" s="154">
        <v>0</v>
      </c>
      <c r="V96" s="154">
        <f>ROUND(E96*U96,2)</f>
        <v>0</v>
      </c>
      <c r="W96" s="154"/>
      <c r="X96" s="154" t="s">
        <v>281</v>
      </c>
      <c r="Y96" s="154" t="s">
        <v>282</v>
      </c>
      <c r="Z96" s="144"/>
      <c r="AA96" s="144"/>
      <c r="AB96" s="144"/>
      <c r="AC96" s="144"/>
      <c r="AD96" s="144"/>
      <c r="AE96" s="144"/>
      <c r="AF96" s="144"/>
      <c r="AG96" s="144" t="s">
        <v>283</v>
      </c>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row>
    <row r="97" spans="1:60" outlineLevel="2" x14ac:dyDescent="0.25">
      <c r="A97" s="151"/>
      <c r="B97" s="152"/>
      <c r="C97" s="182" t="s">
        <v>416</v>
      </c>
      <c r="D97" s="155"/>
      <c r="E97" s="156">
        <v>10</v>
      </c>
      <c r="F97" s="154"/>
      <c r="G97" s="154"/>
      <c r="H97" s="154"/>
      <c r="I97" s="154"/>
      <c r="J97" s="154"/>
      <c r="K97" s="154"/>
      <c r="L97" s="154"/>
      <c r="M97" s="154"/>
      <c r="N97" s="153"/>
      <c r="O97" s="153"/>
      <c r="P97" s="153"/>
      <c r="Q97" s="153"/>
      <c r="R97" s="154"/>
      <c r="S97" s="154"/>
      <c r="T97" s="154"/>
      <c r="U97" s="154"/>
      <c r="V97" s="154"/>
      <c r="W97" s="154"/>
      <c r="X97" s="154"/>
      <c r="Y97" s="154"/>
      <c r="Z97" s="144"/>
      <c r="AA97" s="144"/>
      <c r="AB97" s="144"/>
      <c r="AC97" s="144"/>
      <c r="AD97" s="144"/>
      <c r="AE97" s="144"/>
      <c r="AF97" s="144"/>
      <c r="AG97" s="144" t="s">
        <v>285</v>
      </c>
      <c r="AH97" s="144">
        <v>0</v>
      </c>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row>
    <row r="98" spans="1:60" outlineLevel="1" x14ac:dyDescent="0.25">
      <c r="A98" s="166">
        <v>44</v>
      </c>
      <c r="B98" s="167" t="s">
        <v>417</v>
      </c>
      <c r="C98" s="181" t="s">
        <v>418</v>
      </c>
      <c r="D98" s="168" t="s">
        <v>278</v>
      </c>
      <c r="E98" s="169">
        <v>3.5910000000000002</v>
      </c>
      <c r="F98" s="170">
        <f>H98+J98</f>
        <v>0</v>
      </c>
      <c r="G98" s="170">
        <f>ROUND(E98*F98,2)</f>
        <v>0</v>
      </c>
      <c r="H98" s="171"/>
      <c r="I98" s="170">
        <f>ROUND(E98*H98,2)</f>
        <v>0</v>
      </c>
      <c r="J98" s="171"/>
      <c r="K98" s="172">
        <f>ROUND(E98*J98,2)</f>
        <v>0</v>
      </c>
      <c r="L98" s="154">
        <v>21</v>
      </c>
      <c r="M98" s="154">
        <f>G98*(1+L98/100)</f>
        <v>0</v>
      </c>
      <c r="N98" s="153">
        <v>0</v>
      </c>
      <c r="O98" s="153">
        <f>ROUND(E98*N98,2)</f>
        <v>0</v>
      </c>
      <c r="P98" s="153">
        <v>0</v>
      </c>
      <c r="Q98" s="153">
        <f>ROUND(E98*P98,2)</f>
        <v>0</v>
      </c>
      <c r="R98" s="154"/>
      <c r="S98" s="154" t="s">
        <v>279</v>
      </c>
      <c r="T98" s="154" t="s">
        <v>280</v>
      </c>
      <c r="U98" s="154">
        <v>0</v>
      </c>
      <c r="V98" s="154">
        <f>ROUND(E98*U98,2)</f>
        <v>0</v>
      </c>
      <c r="W98" s="154"/>
      <c r="X98" s="154" t="s">
        <v>281</v>
      </c>
      <c r="Y98" s="154" t="s">
        <v>282</v>
      </c>
      <c r="Z98" s="144"/>
      <c r="AA98" s="144"/>
      <c r="AB98" s="144"/>
      <c r="AC98" s="144"/>
      <c r="AD98" s="144"/>
      <c r="AE98" s="144"/>
      <c r="AF98" s="144"/>
      <c r="AG98" s="144" t="s">
        <v>283</v>
      </c>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row>
    <row r="99" spans="1:60" outlineLevel="2" x14ac:dyDescent="0.25">
      <c r="A99" s="151"/>
      <c r="B99" s="152"/>
      <c r="C99" s="182" t="s">
        <v>419</v>
      </c>
      <c r="D99" s="155"/>
      <c r="E99" s="156">
        <v>2.78</v>
      </c>
      <c r="F99" s="154"/>
      <c r="G99" s="154"/>
      <c r="H99" s="154"/>
      <c r="I99" s="154"/>
      <c r="J99" s="154"/>
      <c r="K99" s="154"/>
      <c r="L99" s="154"/>
      <c r="M99" s="154"/>
      <c r="N99" s="153"/>
      <c r="O99" s="153"/>
      <c r="P99" s="153"/>
      <c r="Q99" s="153"/>
      <c r="R99" s="154"/>
      <c r="S99" s="154"/>
      <c r="T99" s="154"/>
      <c r="U99" s="154"/>
      <c r="V99" s="154"/>
      <c r="W99" s="154"/>
      <c r="X99" s="154"/>
      <c r="Y99" s="154"/>
      <c r="Z99" s="144"/>
      <c r="AA99" s="144"/>
      <c r="AB99" s="144"/>
      <c r="AC99" s="144"/>
      <c r="AD99" s="144"/>
      <c r="AE99" s="144"/>
      <c r="AF99" s="144"/>
      <c r="AG99" s="144" t="s">
        <v>285</v>
      </c>
      <c r="AH99" s="144">
        <v>0</v>
      </c>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row>
    <row r="100" spans="1:60" outlineLevel="3" x14ac:dyDescent="0.25">
      <c r="A100" s="151"/>
      <c r="B100" s="152"/>
      <c r="C100" s="182" t="s">
        <v>420</v>
      </c>
      <c r="D100" s="155"/>
      <c r="E100" s="156">
        <v>0.81</v>
      </c>
      <c r="F100" s="154"/>
      <c r="G100" s="154"/>
      <c r="H100" s="154"/>
      <c r="I100" s="154"/>
      <c r="J100" s="154"/>
      <c r="K100" s="154"/>
      <c r="L100" s="154"/>
      <c r="M100" s="154"/>
      <c r="N100" s="153"/>
      <c r="O100" s="153"/>
      <c r="P100" s="153"/>
      <c r="Q100" s="153"/>
      <c r="R100" s="154"/>
      <c r="S100" s="154"/>
      <c r="T100" s="154"/>
      <c r="U100" s="154"/>
      <c r="V100" s="154"/>
      <c r="W100" s="154"/>
      <c r="X100" s="154"/>
      <c r="Y100" s="154"/>
      <c r="Z100" s="144"/>
      <c r="AA100" s="144"/>
      <c r="AB100" s="144"/>
      <c r="AC100" s="144"/>
      <c r="AD100" s="144"/>
      <c r="AE100" s="144"/>
      <c r="AF100" s="144"/>
      <c r="AG100" s="144" t="s">
        <v>285</v>
      </c>
      <c r="AH100" s="144">
        <v>0</v>
      </c>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row>
    <row r="101" spans="1:60" outlineLevel="1" x14ac:dyDescent="0.25">
      <c r="A101" s="166">
        <v>45</v>
      </c>
      <c r="B101" s="167" t="s">
        <v>421</v>
      </c>
      <c r="C101" s="181" t="s">
        <v>422</v>
      </c>
      <c r="D101" s="168" t="s">
        <v>355</v>
      </c>
      <c r="E101" s="169">
        <v>22.191800000000001</v>
      </c>
      <c r="F101" s="170">
        <f>H101+J101</f>
        <v>0</v>
      </c>
      <c r="G101" s="170">
        <f>ROUND(E101*F101,2)</f>
        <v>0</v>
      </c>
      <c r="H101" s="171"/>
      <c r="I101" s="170">
        <f>ROUND(E101*H101,2)</f>
        <v>0</v>
      </c>
      <c r="J101" s="171"/>
      <c r="K101" s="172">
        <f>ROUND(E101*J101,2)</f>
        <v>0</v>
      </c>
      <c r="L101" s="154">
        <v>21</v>
      </c>
      <c r="M101" s="154">
        <f>G101*(1+L101/100)</f>
        <v>0</v>
      </c>
      <c r="N101" s="153">
        <v>0</v>
      </c>
      <c r="O101" s="153">
        <f>ROUND(E101*N101,2)</f>
        <v>0</v>
      </c>
      <c r="P101" s="153">
        <v>0</v>
      </c>
      <c r="Q101" s="153">
        <f>ROUND(E101*P101,2)</f>
        <v>0</v>
      </c>
      <c r="R101" s="154"/>
      <c r="S101" s="154" t="s">
        <v>279</v>
      </c>
      <c r="T101" s="154" t="s">
        <v>280</v>
      </c>
      <c r="U101" s="154">
        <v>0</v>
      </c>
      <c r="V101" s="154">
        <f>ROUND(E101*U101,2)</f>
        <v>0</v>
      </c>
      <c r="W101" s="154"/>
      <c r="X101" s="154" t="s">
        <v>281</v>
      </c>
      <c r="Y101" s="154" t="s">
        <v>282</v>
      </c>
      <c r="Z101" s="144"/>
      <c r="AA101" s="144"/>
      <c r="AB101" s="144"/>
      <c r="AC101" s="144"/>
      <c r="AD101" s="144"/>
      <c r="AE101" s="144"/>
      <c r="AF101" s="144"/>
      <c r="AG101" s="144" t="s">
        <v>283</v>
      </c>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row>
    <row r="102" spans="1:60" outlineLevel="2" x14ac:dyDescent="0.25">
      <c r="A102" s="151"/>
      <c r="B102" s="152"/>
      <c r="C102" s="182" t="s">
        <v>423</v>
      </c>
      <c r="D102" s="155"/>
      <c r="E102" s="156">
        <v>6.06</v>
      </c>
      <c r="F102" s="154"/>
      <c r="G102" s="154"/>
      <c r="H102" s="154"/>
      <c r="I102" s="154"/>
      <c r="J102" s="154"/>
      <c r="K102" s="154"/>
      <c r="L102" s="154"/>
      <c r="M102" s="154"/>
      <c r="N102" s="153"/>
      <c r="O102" s="153"/>
      <c r="P102" s="153"/>
      <c r="Q102" s="153"/>
      <c r="R102" s="154"/>
      <c r="S102" s="154"/>
      <c r="T102" s="154"/>
      <c r="U102" s="154"/>
      <c r="V102" s="154"/>
      <c r="W102" s="154"/>
      <c r="X102" s="154"/>
      <c r="Y102" s="154"/>
      <c r="Z102" s="144"/>
      <c r="AA102" s="144"/>
      <c r="AB102" s="144"/>
      <c r="AC102" s="144"/>
      <c r="AD102" s="144"/>
      <c r="AE102" s="144"/>
      <c r="AF102" s="144"/>
      <c r="AG102" s="144" t="s">
        <v>285</v>
      </c>
      <c r="AH102" s="144">
        <v>0</v>
      </c>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row>
    <row r="103" spans="1:60" outlineLevel="3" x14ac:dyDescent="0.25">
      <c r="A103" s="151"/>
      <c r="B103" s="152"/>
      <c r="C103" s="182" t="s">
        <v>424</v>
      </c>
      <c r="D103" s="155"/>
      <c r="E103" s="156">
        <v>16.13</v>
      </c>
      <c r="F103" s="154"/>
      <c r="G103" s="154"/>
      <c r="H103" s="154"/>
      <c r="I103" s="154"/>
      <c r="J103" s="154"/>
      <c r="K103" s="154"/>
      <c r="L103" s="154"/>
      <c r="M103" s="154"/>
      <c r="N103" s="153"/>
      <c r="O103" s="153"/>
      <c r="P103" s="153"/>
      <c r="Q103" s="153"/>
      <c r="R103" s="154"/>
      <c r="S103" s="154"/>
      <c r="T103" s="154"/>
      <c r="U103" s="154"/>
      <c r="V103" s="154"/>
      <c r="W103" s="154"/>
      <c r="X103" s="154"/>
      <c r="Y103" s="154"/>
      <c r="Z103" s="144"/>
      <c r="AA103" s="144"/>
      <c r="AB103" s="144"/>
      <c r="AC103" s="144"/>
      <c r="AD103" s="144"/>
      <c r="AE103" s="144"/>
      <c r="AF103" s="144"/>
      <c r="AG103" s="144" t="s">
        <v>285</v>
      </c>
      <c r="AH103" s="144">
        <v>0</v>
      </c>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row>
    <row r="104" spans="1:60" outlineLevel="1" x14ac:dyDescent="0.25">
      <c r="A104" s="173">
        <v>46</v>
      </c>
      <c r="B104" s="174" t="s">
        <v>425</v>
      </c>
      <c r="C104" s="183" t="s">
        <v>426</v>
      </c>
      <c r="D104" s="175" t="s">
        <v>355</v>
      </c>
      <c r="E104" s="176">
        <v>22.192</v>
      </c>
      <c r="F104" s="177">
        <f>H104+J104</f>
        <v>0</v>
      </c>
      <c r="G104" s="177">
        <f>ROUND(E104*F104,2)</f>
        <v>0</v>
      </c>
      <c r="H104" s="178"/>
      <c r="I104" s="177">
        <f>ROUND(E104*H104,2)</f>
        <v>0</v>
      </c>
      <c r="J104" s="178"/>
      <c r="K104" s="179">
        <f>ROUND(E104*J104,2)</f>
        <v>0</v>
      </c>
      <c r="L104" s="154">
        <v>21</v>
      </c>
      <c r="M104" s="154">
        <f>G104*(1+L104/100)</f>
        <v>0</v>
      </c>
      <c r="N104" s="153">
        <v>0</v>
      </c>
      <c r="O104" s="153">
        <f>ROUND(E104*N104,2)</f>
        <v>0</v>
      </c>
      <c r="P104" s="153">
        <v>0</v>
      </c>
      <c r="Q104" s="153">
        <f>ROUND(E104*P104,2)</f>
        <v>0</v>
      </c>
      <c r="R104" s="154"/>
      <c r="S104" s="154" t="s">
        <v>279</v>
      </c>
      <c r="T104" s="154" t="s">
        <v>280</v>
      </c>
      <c r="U104" s="154">
        <v>0</v>
      </c>
      <c r="V104" s="154">
        <f>ROUND(E104*U104,2)</f>
        <v>0</v>
      </c>
      <c r="W104" s="154"/>
      <c r="X104" s="154" t="s">
        <v>281</v>
      </c>
      <c r="Y104" s="154" t="s">
        <v>282</v>
      </c>
      <c r="Z104" s="144"/>
      <c r="AA104" s="144"/>
      <c r="AB104" s="144"/>
      <c r="AC104" s="144"/>
      <c r="AD104" s="144"/>
      <c r="AE104" s="144"/>
      <c r="AF104" s="144"/>
      <c r="AG104" s="144" t="s">
        <v>283</v>
      </c>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row>
    <row r="105" spans="1:60" outlineLevel="1" x14ac:dyDescent="0.25">
      <c r="A105" s="166">
        <v>47</v>
      </c>
      <c r="B105" s="167" t="s">
        <v>427</v>
      </c>
      <c r="C105" s="181" t="s">
        <v>428</v>
      </c>
      <c r="D105" s="168" t="s">
        <v>361</v>
      </c>
      <c r="E105" s="169">
        <v>0.2248</v>
      </c>
      <c r="F105" s="170">
        <f>H105+J105</f>
        <v>0</v>
      </c>
      <c r="G105" s="170">
        <f>ROUND(E105*F105,2)</f>
        <v>0</v>
      </c>
      <c r="H105" s="171"/>
      <c r="I105" s="170">
        <f>ROUND(E105*H105,2)</f>
        <v>0</v>
      </c>
      <c r="J105" s="171"/>
      <c r="K105" s="172">
        <f>ROUND(E105*J105,2)</f>
        <v>0</v>
      </c>
      <c r="L105" s="154">
        <v>21</v>
      </c>
      <c r="M105" s="154">
        <f>G105*(1+L105/100)</f>
        <v>0</v>
      </c>
      <c r="N105" s="153">
        <v>0</v>
      </c>
      <c r="O105" s="153">
        <f>ROUND(E105*N105,2)</f>
        <v>0</v>
      </c>
      <c r="P105" s="153">
        <v>0</v>
      </c>
      <c r="Q105" s="153">
        <f>ROUND(E105*P105,2)</f>
        <v>0</v>
      </c>
      <c r="R105" s="154"/>
      <c r="S105" s="154" t="s">
        <v>279</v>
      </c>
      <c r="T105" s="154" t="s">
        <v>280</v>
      </c>
      <c r="U105" s="154">
        <v>0</v>
      </c>
      <c r="V105" s="154">
        <f>ROUND(E105*U105,2)</f>
        <v>0</v>
      </c>
      <c r="W105" s="154"/>
      <c r="X105" s="154" t="s">
        <v>281</v>
      </c>
      <c r="Y105" s="154" t="s">
        <v>282</v>
      </c>
      <c r="Z105" s="144"/>
      <c r="AA105" s="144"/>
      <c r="AB105" s="144"/>
      <c r="AC105" s="144"/>
      <c r="AD105" s="144"/>
      <c r="AE105" s="144"/>
      <c r="AF105" s="144"/>
      <c r="AG105" s="144" t="s">
        <v>283</v>
      </c>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row>
    <row r="106" spans="1:60" outlineLevel="2" x14ac:dyDescent="0.25">
      <c r="A106" s="151"/>
      <c r="B106" s="152"/>
      <c r="C106" s="182" t="s">
        <v>429</v>
      </c>
      <c r="D106" s="155"/>
      <c r="E106" s="156">
        <v>0.22</v>
      </c>
      <c r="F106" s="154"/>
      <c r="G106" s="154"/>
      <c r="H106" s="154"/>
      <c r="I106" s="154"/>
      <c r="J106" s="154"/>
      <c r="K106" s="154"/>
      <c r="L106" s="154"/>
      <c r="M106" s="154"/>
      <c r="N106" s="153"/>
      <c r="O106" s="153"/>
      <c r="P106" s="153"/>
      <c r="Q106" s="153"/>
      <c r="R106" s="154"/>
      <c r="S106" s="154"/>
      <c r="T106" s="154"/>
      <c r="U106" s="154"/>
      <c r="V106" s="154"/>
      <c r="W106" s="154"/>
      <c r="X106" s="154"/>
      <c r="Y106" s="154"/>
      <c r="Z106" s="144"/>
      <c r="AA106" s="144"/>
      <c r="AB106" s="144"/>
      <c r="AC106" s="144"/>
      <c r="AD106" s="144"/>
      <c r="AE106" s="144"/>
      <c r="AF106" s="144"/>
      <c r="AG106" s="144" t="s">
        <v>285</v>
      </c>
      <c r="AH106" s="144">
        <v>0</v>
      </c>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row>
    <row r="107" spans="1:60" outlineLevel="1" x14ac:dyDescent="0.25">
      <c r="A107" s="166">
        <v>48</v>
      </c>
      <c r="B107" s="167" t="s">
        <v>430</v>
      </c>
      <c r="C107" s="181" t="s">
        <v>431</v>
      </c>
      <c r="D107" s="168" t="s">
        <v>361</v>
      </c>
      <c r="E107" s="169">
        <v>0.8992</v>
      </c>
      <c r="F107" s="170">
        <f>H107+J107</f>
        <v>0</v>
      </c>
      <c r="G107" s="170">
        <f>ROUND(E107*F107,2)</f>
        <v>0</v>
      </c>
      <c r="H107" s="171"/>
      <c r="I107" s="170">
        <f>ROUND(E107*H107,2)</f>
        <v>0</v>
      </c>
      <c r="J107" s="171"/>
      <c r="K107" s="172">
        <f>ROUND(E107*J107,2)</f>
        <v>0</v>
      </c>
      <c r="L107" s="154">
        <v>21</v>
      </c>
      <c r="M107" s="154">
        <f>G107*(1+L107/100)</f>
        <v>0</v>
      </c>
      <c r="N107" s="153">
        <v>0</v>
      </c>
      <c r="O107" s="153">
        <f>ROUND(E107*N107,2)</f>
        <v>0</v>
      </c>
      <c r="P107" s="153">
        <v>0</v>
      </c>
      <c r="Q107" s="153">
        <f>ROUND(E107*P107,2)</f>
        <v>0</v>
      </c>
      <c r="R107" s="154"/>
      <c r="S107" s="154" t="s">
        <v>279</v>
      </c>
      <c r="T107" s="154" t="s">
        <v>280</v>
      </c>
      <c r="U107" s="154">
        <v>0</v>
      </c>
      <c r="V107" s="154">
        <f>ROUND(E107*U107,2)</f>
        <v>0</v>
      </c>
      <c r="W107" s="154"/>
      <c r="X107" s="154" t="s">
        <v>281</v>
      </c>
      <c r="Y107" s="154" t="s">
        <v>282</v>
      </c>
      <c r="Z107" s="144"/>
      <c r="AA107" s="144"/>
      <c r="AB107" s="144"/>
      <c r="AC107" s="144"/>
      <c r="AD107" s="144"/>
      <c r="AE107" s="144"/>
      <c r="AF107" s="144"/>
      <c r="AG107" s="144" t="s">
        <v>283</v>
      </c>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row>
    <row r="108" spans="1:60" outlineLevel="2" x14ac:dyDescent="0.25">
      <c r="A108" s="151"/>
      <c r="B108" s="152"/>
      <c r="C108" s="182" t="s">
        <v>432</v>
      </c>
      <c r="D108" s="155"/>
      <c r="E108" s="156">
        <v>0.9</v>
      </c>
      <c r="F108" s="154"/>
      <c r="G108" s="154"/>
      <c r="H108" s="154"/>
      <c r="I108" s="154"/>
      <c r="J108" s="154"/>
      <c r="K108" s="154"/>
      <c r="L108" s="154"/>
      <c r="M108" s="154"/>
      <c r="N108" s="153"/>
      <c r="O108" s="153"/>
      <c r="P108" s="153"/>
      <c r="Q108" s="153"/>
      <c r="R108" s="154"/>
      <c r="S108" s="154"/>
      <c r="T108" s="154"/>
      <c r="U108" s="154"/>
      <c r="V108" s="154"/>
      <c r="W108" s="154"/>
      <c r="X108" s="154"/>
      <c r="Y108" s="154"/>
      <c r="Z108" s="144"/>
      <c r="AA108" s="144"/>
      <c r="AB108" s="144"/>
      <c r="AC108" s="144"/>
      <c r="AD108" s="144"/>
      <c r="AE108" s="144"/>
      <c r="AF108" s="144"/>
      <c r="AG108" s="144" t="s">
        <v>285</v>
      </c>
      <c r="AH108" s="144">
        <v>0</v>
      </c>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row>
    <row r="109" spans="1:60" outlineLevel="1" x14ac:dyDescent="0.25">
      <c r="A109" s="166">
        <v>49</v>
      </c>
      <c r="B109" s="167" t="s">
        <v>433</v>
      </c>
      <c r="C109" s="181" t="s">
        <v>434</v>
      </c>
      <c r="D109" s="168" t="s">
        <v>340</v>
      </c>
      <c r="E109" s="169">
        <v>7</v>
      </c>
      <c r="F109" s="170">
        <f>H109+J109</f>
        <v>0</v>
      </c>
      <c r="G109" s="170">
        <f>ROUND(E109*F109,2)</f>
        <v>0</v>
      </c>
      <c r="H109" s="171"/>
      <c r="I109" s="170">
        <f>ROUND(E109*H109,2)</f>
        <v>0</v>
      </c>
      <c r="J109" s="171"/>
      <c r="K109" s="172">
        <f>ROUND(E109*J109,2)</f>
        <v>0</v>
      </c>
      <c r="L109" s="154">
        <v>21</v>
      </c>
      <c r="M109" s="154">
        <f>G109*(1+L109/100)</f>
        <v>0</v>
      </c>
      <c r="N109" s="153">
        <v>0</v>
      </c>
      <c r="O109" s="153">
        <f>ROUND(E109*N109,2)</f>
        <v>0</v>
      </c>
      <c r="P109" s="153">
        <v>0</v>
      </c>
      <c r="Q109" s="153">
        <f>ROUND(E109*P109,2)</f>
        <v>0</v>
      </c>
      <c r="R109" s="154"/>
      <c r="S109" s="154" t="s">
        <v>279</v>
      </c>
      <c r="T109" s="154" t="s">
        <v>280</v>
      </c>
      <c r="U109" s="154">
        <v>0</v>
      </c>
      <c r="V109" s="154">
        <f>ROUND(E109*U109,2)</f>
        <v>0</v>
      </c>
      <c r="W109" s="154"/>
      <c r="X109" s="154" t="s">
        <v>281</v>
      </c>
      <c r="Y109" s="154" t="s">
        <v>282</v>
      </c>
      <c r="Z109" s="144"/>
      <c r="AA109" s="144"/>
      <c r="AB109" s="144"/>
      <c r="AC109" s="144"/>
      <c r="AD109" s="144"/>
      <c r="AE109" s="144"/>
      <c r="AF109" s="144"/>
      <c r="AG109" s="144" t="s">
        <v>283</v>
      </c>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row>
    <row r="110" spans="1:60" outlineLevel="2" x14ac:dyDescent="0.25">
      <c r="A110" s="151"/>
      <c r="B110" s="152"/>
      <c r="C110" s="182" t="s">
        <v>435</v>
      </c>
      <c r="D110" s="155"/>
      <c r="E110" s="156">
        <v>7</v>
      </c>
      <c r="F110" s="154"/>
      <c r="G110" s="154"/>
      <c r="H110" s="154"/>
      <c r="I110" s="154"/>
      <c r="J110" s="154"/>
      <c r="K110" s="154"/>
      <c r="L110" s="154"/>
      <c r="M110" s="154"/>
      <c r="N110" s="153"/>
      <c r="O110" s="153"/>
      <c r="P110" s="153"/>
      <c r="Q110" s="153"/>
      <c r="R110" s="154"/>
      <c r="S110" s="154"/>
      <c r="T110" s="154"/>
      <c r="U110" s="154"/>
      <c r="V110" s="154"/>
      <c r="W110" s="154"/>
      <c r="X110" s="154"/>
      <c r="Y110" s="154"/>
      <c r="Z110" s="144"/>
      <c r="AA110" s="144"/>
      <c r="AB110" s="144"/>
      <c r="AC110" s="144"/>
      <c r="AD110" s="144"/>
      <c r="AE110" s="144"/>
      <c r="AF110" s="144"/>
      <c r="AG110" s="144" t="s">
        <v>285</v>
      </c>
      <c r="AH110" s="144">
        <v>0</v>
      </c>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row>
    <row r="111" spans="1:60" outlineLevel="1" x14ac:dyDescent="0.25">
      <c r="A111" s="166">
        <v>50</v>
      </c>
      <c r="B111" s="167" t="s">
        <v>436</v>
      </c>
      <c r="C111" s="181" t="s">
        <v>437</v>
      </c>
      <c r="D111" s="168" t="s">
        <v>355</v>
      </c>
      <c r="E111" s="169">
        <v>28.43</v>
      </c>
      <c r="F111" s="170">
        <f>H111+J111</f>
        <v>0</v>
      </c>
      <c r="G111" s="170">
        <f>ROUND(E111*F111,2)</f>
        <v>0</v>
      </c>
      <c r="H111" s="171"/>
      <c r="I111" s="170">
        <f>ROUND(E111*H111,2)</f>
        <v>0</v>
      </c>
      <c r="J111" s="171"/>
      <c r="K111" s="172">
        <f>ROUND(E111*J111,2)</f>
        <v>0</v>
      </c>
      <c r="L111" s="154">
        <v>21</v>
      </c>
      <c r="M111" s="154">
        <f>G111*(1+L111/100)</f>
        <v>0</v>
      </c>
      <c r="N111" s="153">
        <v>0</v>
      </c>
      <c r="O111" s="153">
        <f>ROUND(E111*N111,2)</f>
        <v>0</v>
      </c>
      <c r="P111" s="153">
        <v>0</v>
      </c>
      <c r="Q111" s="153">
        <f>ROUND(E111*P111,2)</f>
        <v>0</v>
      </c>
      <c r="R111" s="154"/>
      <c r="S111" s="154" t="s">
        <v>279</v>
      </c>
      <c r="T111" s="154" t="s">
        <v>280</v>
      </c>
      <c r="U111" s="154">
        <v>0</v>
      </c>
      <c r="V111" s="154">
        <f>ROUND(E111*U111,2)</f>
        <v>0</v>
      </c>
      <c r="W111" s="154"/>
      <c r="X111" s="154" t="s">
        <v>281</v>
      </c>
      <c r="Y111" s="154" t="s">
        <v>282</v>
      </c>
      <c r="Z111" s="144"/>
      <c r="AA111" s="144"/>
      <c r="AB111" s="144"/>
      <c r="AC111" s="144"/>
      <c r="AD111" s="144"/>
      <c r="AE111" s="144"/>
      <c r="AF111" s="144"/>
      <c r="AG111" s="144" t="s">
        <v>283</v>
      </c>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row>
    <row r="112" spans="1:60" outlineLevel="2" x14ac:dyDescent="0.25">
      <c r="A112" s="151"/>
      <c r="B112" s="152"/>
      <c r="C112" s="182" t="s">
        <v>438</v>
      </c>
      <c r="D112" s="155"/>
      <c r="E112" s="156">
        <v>28.43</v>
      </c>
      <c r="F112" s="154"/>
      <c r="G112" s="154"/>
      <c r="H112" s="154"/>
      <c r="I112" s="154"/>
      <c r="J112" s="154"/>
      <c r="K112" s="154"/>
      <c r="L112" s="154"/>
      <c r="M112" s="154"/>
      <c r="N112" s="153"/>
      <c r="O112" s="153"/>
      <c r="P112" s="153"/>
      <c r="Q112" s="153"/>
      <c r="R112" s="154"/>
      <c r="S112" s="154"/>
      <c r="T112" s="154"/>
      <c r="U112" s="154"/>
      <c r="V112" s="154"/>
      <c r="W112" s="154"/>
      <c r="X112" s="154"/>
      <c r="Y112" s="154"/>
      <c r="Z112" s="144"/>
      <c r="AA112" s="144"/>
      <c r="AB112" s="144"/>
      <c r="AC112" s="144"/>
      <c r="AD112" s="144"/>
      <c r="AE112" s="144"/>
      <c r="AF112" s="144"/>
      <c r="AG112" s="144" t="s">
        <v>285</v>
      </c>
      <c r="AH112" s="144">
        <v>0</v>
      </c>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row>
    <row r="113" spans="1:60" outlineLevel="1" x14ac:dyDescent="0.25">
      <c r="A113" s="166">
        <v>51</v>
      </c>
      <c r="B113" s="167" t="s">
        <v>439</v>
      </c>
      <c r="C113" s="181" t="s">
        <v>440</v>
      </c>
      <c r="D113" s="168" t="s">
        <v>355</v>
      </c>
      <c r="E113" s="169">
        <v>83.841200000000001</v>
      </c>
      <c r="F113" s="170">
        <f>H113+J113</f>
        <v>0</v>
      </c>
      <c r="G113" s="170">
        <f>ROUND(E113*F113,2)</f>
        <v>0</v>
      </c>
      <c r="H113" s="171"/>
      <c r="I113" s="170">
        <f>ROUND(E113*H113,2)</f>
        <v>0</v>
      </c>
      <c r="J113" s="171"/>
      <c r="K113" s="172">
        <f>ROUND(E113*J113,2)</f>
        <v>0</v>
      </c>
      <c r="L113" s="154">
        <v>21</v>
      </c>
      <c r="M113" s="154">
        <f>G113*(1+L113/100)</f>
        <v>0</v>
      </c>
      <c r="N113" s="153">
        <v>0</v>
      </c>
      <c r="O113" s="153">
        <f>ROUND(E113*N113,2)</f>
        <v>0</v>
      </c>
      <c r="P113" s="153">
        <v>0</v>
      </c>
      <c r="Q113" s="153">
        <f>ROUND(E113*P113,2)</f>
        <v>0</v>
      </c>
      <c r="R113" s="154"/>
      <c r="S113" s="154" t="s">
        <v>279</v>
      </c>
      <c r="T113" s="154" t="s">
        <v>280</v>
      </c>
      <c r="U113" s="154">
        <v>0</v>
      </c>
      <c r="V113" s="154">
        <f>ROUND(E113*U113,2)</f>
        <v>0</v>
      </c>
      <c r="W113" s="154"/>
      <c r="X113" s="154" t="s">
        <v>281</v>
      </c>
      <c r="Y113" s="154" t="s">
        <v>282</v>
      </c>
      <c r="Z113" s="144"/>
      <c r="AA113" s="144"/>
      <c r="AB113" s="144"/>
      <c r="AC113" s="144"/>
      <c r="AD113" s="144"/>
      <c r="AE113" s="144"/>
      <c r="AF113" s="144"/>
      <c r="AG113" s="144" t="s">
        <v>283</v>
      </c>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row>
    <row r="114" spans="1:60" outlineLevel="2" x14ac:dyDescent="0.25">
      <c r="A114" s="151"/>
      <c r="B114" s="152"/>
      <c r="C114" s="182" t="s">
        <v>441</v>
      </c>
      <c r="D114" s="155"/>
      <c r="E114" s="156">
        <v>98.28</v>
      </c>
      <c r="F114" s="154"/>
      <c r="G114" s="154"/>
      <c r="H114" s="154"/>
      <c r="I114" s="154"/>
      <c r="J114" s="154"/>
      <c r="K114" s="154"/>
      <c r="L114" s="154"/>
      <c r="M114" s="154"/>
      <c r="N114" s="153"/>
      <c r="O114" s="153"/>
      <c r="P114" s="153"/>
      <c r="Q114" s="153"/>
      <c r="R114" s="154"/>
      <c r="S114" s="154"/>
      <c r="T114" s="154"/>
      <c r="U114" s="154"/>
      <c r="V114" s="154"/>
      <c r="W114" s="154"/>
      <c r="X114" s="154"/>
      <c r="Y114" s="154"/>
      <c r="Z114" s="144"/>
      <c r="AA114" s="144"/>
      <c r="AB114" s="144"/>
      <c r="AC114" s="144"/>
      <c r="AD114" s="144"/>
      <c r="AE114" s="144"/>
      <c r="AF114" s="144"/>
      <c r="AG114" s="144" t="s">
        <v>285</v>
      </c>
      <c r="AH114" s="144">
        <v>0</v>
      </c>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row>
    <row r="115" spans="1:60" outlineLevel="3" x14ac:dyDescent="0.25">
      <c r="A115" s="151"/>
      <c r="B115" s="152"/>
      <c r="C115" s="182" t="s">
        <v>442</v>
      </c>
      <c r="D115" s="155"/>
      <c r="E115" s="156">
        <v>-14.44</v>
      </c>
      <c r="F115" s="154"/>
      <c r="G115" s="154"/>
      <c r="H115" s="154"/>
      <c r="I115" s="154"/>
      <c r="J115" s="154"/>
      <c r="K115" s="154"/>
      <c r="L115" s="154"/>
      <c r="M115" s="154"/>
      <c r="N115" s="153"/>
      <c r="O115" s="153"/>
      <c r="P115" s="153"/>
      <c r="Q115" s="153"/>
      <c r="R115" s="154"/>
      <c r="S115" s="154"/>
      <c r="T115" s="154"/>
      <c r="U115" s="154"/>
      <c r="V115" s="154"/>
      <c r="W115" s="154"/>
      <c r="X115" s="154"/>
      <c r="Y115" s="154"/>
      <c r="Z115" s="144"/>
      <c r="AA115" s="144"/>
      <c r="AB115" s="144"/>
      <c r="AC115" s="144"/>
      <c r="AD115" s="144"/>
      <c r="AE115" s="144"/>
      <c r="AF115" s="144"/>
      <c r="AG115" s="144" t="s">
        <v>285</v>
      </c>
      <c r="AH115" s="144">
        <v>0</v>
      </c>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row>
    <row r="116" spans="1:60" ht="20" outlineLevel="1" x14ac:dyDescent="0.25">
      <c r="A116" s="173">
        <v>52</v>
      </c>
      <c r="B116" s="174" t="s">
        <v>443</v>
      </c>
      <c r="C116" s="183" t="s">
        <v>444</v>
      </c>
      <c r="D116" s="175" t="s">
        <v>408</v>
      </c>
      <c r="E116" s="176">
        <v>2</v>
      </c>
      <c r="F116" s="177">
        <f>H116+J116</f>
        <v>0</v>
      </c>
      <c r="G116" s="177">
        <f>ROUND(E116*F116,2)</f>
        <v>0</v>
      </c>
      <c r="H116" s="178"/>
      <c r="I116" s="177">
        <f>ROUND(E116*H116,2)</f>
        <v>0</v>
      </c>
      <c r="J116" s="178"/>
      <c r="K116" s="179">
        <f>ROUND(E116*J116,2)</f>
        <v>0</v>
      </c>
      <c r="L116" s="154">
        <v>21</v>
      </c>
      <c r="M116" s="154">
        <f>G116*(1+L116/100)</f>
        <v>0</v>
      </c>
      <c r="N116" s="153">
        <v>0</v>
      </c>
      <c r="O116" s="153">
        <f>ROUND(E116*N116,2)</f>
        <v>0</v>
      </c>
      <c r="P116" s="153">
        <v>0</v>
      </c>
      <c r="Q116" s="153">
        <f>ROUND(E116*P116,2)</f>
        <v>0</v>
      </c>
      <c r="R116" s="154"/>
      <c r="S116" s="154" t="s">
        <v>279</v>
      </c>
      <c r="T116" s="154" t="s">
        <v>280</v>
      </c>
      <c r="U116" s="154">
        <v>0</v>
      </c>
      <c r="V116" s="154">
        <f>ROUND(E116*U116,2)</f>
        <v>0</v>
      </c>
      <c r="W116" s="154"/>
      <c r="X116" s="154" t="s">
        <v>281</v>
      </c>
      <c r="Y116" s="154" t="s">
        <v>282</v>
      </c>
      <c r="Z116" s="144"/>
      <c r="AA116" s="144"/>
      <c r="AB116" s="144"/>
      <c r="AC116" s="144"/>
      <c r="AD116" s="144"/>
      <c r="AE116" s="144"/>
      <c r="AF116" s="144"/>
      <c r="AG116" s="144" t="s">
        <v>283</v>
      </c>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row>
    <row r="117" spans="1:60" ht="20" outlineLevel="1" x14ac:dyDescent="0.25">
      <c r="A117" s="166">
        <v>53</v>
      </c>
      <c r="B117" s="167" t="s">
        <v>445</v>
      </c>
      <c r="C117" s="181" t="s">
        <v>446</v>
      </c>
      <c r="D117" s="168" t="s">
        <v>340</v>
      </c>
      <c r="E117" s="169">
        <v>8</v>
      </c>
      <c r="F117" s="170">
        <f>H117+J117</f>
        <v>0</v>
      </c>
      <c r="G117" s="170">
        <f>ROUND(E117*F117,2)</f>
        <v>0</v>
      </c>
      <c r="H117" s="171"/>
      <c r="I117" s="170">
        <f>ROUND(E117*H117,2)</f>
        <v>0</v>
      </c>
      <c r="J117" s="171"/>
      <c r="K117" s="172">
        <f>ROUND(E117*J117,2)</f>
        <v>0</v>
      </c>
      <c r="L117" s="154">
        <v>21</v>
      </c>
      <c r="M117" s="154">
        <f>G117*(1+L117/100)</f>
        <v>0</v>
      </c>
      <c r="N117" s="153">
        <v>0</v>
      </c>
      <c r="O117" s="153">
        <f>ROUND(E117*N117,2)</f>
        <v>0</v>
      </c>
      <c r="P117" s="153">
        <v>0</v>
      </c>
      <c r="Q117" s="153">
        <f>ROUND(E117*P117,2)</f>
        <v>0</v>
      </c>
      <c r="R117" s="154"/>
      <c r="S117" s="154" t="s">
        <v>279</v>
      </c>
      <c r="T117" s="154" t="s">
        <v>280</v>
      </c>
      <c r="U117" s="154">
        <v>0</v>
      </c>
      <c r="V117" s="154">
        <f>ROUND(E117*U117,2)</f>
        <v>0</v>
      </c>
      <c r="W117" s="154"/>
      <c r="X117" s="154" t="s">
        <v>281</v>
      </c>
      <c r="Y117" s="154" t="s">
        <v>282</v>
      </c>
      <c r="Z117" s="144"/>
      <c r="AA117" s="144"/>
      <c r="AB117" s="144"/>
      <c r="AC117" s="144"/>
      <c r="AD117" s="144"/>
      <c r="AE117" s="144"/>
      <c r="AF117" s="144"/>
      <c r="AG117" s="144" t="s">
        <v>283</v>
      </c>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row>
    <row r="118" spans="1:60" outlineLevel="2" x14ac:dyDescent="0.25">
      <c r="A118" s="151"/>
      <c r="B118" s="152"/>
      <c r="C118" s="182" t="s">
        <v>447</v>
      </c>
      <c r="D118" s="155"/>
      <c r="E118" s="156">
        <v>8</v>
      </c>
      <c r="F118" s="154"/>
      <c r="G118" s="154"/>
      <c r="H118" s="154"/>
      <c r="I118" s="154"/>
      <c r="J118" s="154"/>
      <c r="K118" s="154"/>
      <c r="L118" s="154"/>
      <c r="M118" s="154"/>
      <c r="N118" s="153"/>
      <c r="O118" s="153"/>
      <c r="P118" s="153"/>
      <c r="Q118" s="153"/>
      <c r="R118" s="154"/>
      <c r="S118" s="154"/>
      <c r="T118" s="154"/>
      <c r="U118" s="154"/>
      <c r="V118" s="154"/>
      <c r="W118" s="154"/>
      <c r="X118" s="154"/>
      <c r="Y118" s="154"/>
      <c r="Z118" s="144"/>
      <c r="AA118" s="144"/>
      <c r="AB118" s="144"/>
      <c r="AC118" s="144"/>
      <c r="AD118" s="144"/>
      <c r="AE118" s="144"/>
      <c r="AF118" s="144"/>
      <c r="AG118" s="144" t="s">
        <v>285</v>
      </c>
      <c r="AH118" s="144">
        <v>0</v>
      </c>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row>
    <row r="119" spans="1:60" outlineLevel="1" x14ac:dyDescent="0.25">
      <c r="A119" s="166">
        <v>54</v>
      </c>
      <c r="B119" s="167" t="s">
        <v>448</v>
      </c>
      <c r="C119" s="181" t="s">
        <v>449</v>
      </c>
      <c r="D119" s="168" t="s">
        <v>355</v>
      </c>
      <c r="E119" s="169">
        <v>5.2649999999999997</v>
      </c>
      <c r="F119" s="170">
        <f>H119+J119</f>
        <v>0</v>
      </c>
      <c r="G119" s="170">
        <f>ROUND(E119*F119,2)</f>
        <v>0</v>
      </c>
      <c r="H119" s="171"/>
      <c r="I119" s="170">
        <f>ROUND(E119*H119,2)</f>
        <v>0</v>
      </c>
      <c r="J119" s="171"/>
      <c r="K119" s="172">
        <f>ROUND(E119*J119,2)</f>
        <v>0</v>
      </c>
      <c r="L119" s="154">
        <v>21</v>
      </c>
      <c r="M119" s="154">
        <f>G119*(1+L119/100)</f>
        <v>0</v>
      </c>
      <c r="N119" s="153">
        <v>0</v>
      </c>
      <c r="O119" s="153">
        <f>ROUND(E119*N119,2)</f>
        <v>0</v>
      </c>
      <c r="P119" s="153">
        <v>0</v>
      </c>
      <c r="Q119" s="153">
        <f>ROUND(E119*P119,2)</f>
        <v>0</v>
      </c>
      <c r="R119" s="154"/>
      <c r="S119" s="154" t="s">
        <v>279</v>
      </c>
      <c r="T119" s="154" t="s">
        <v>280</v>
      </c>
      <c r="U119" s="154">
        <v>0</v>
      </c>
      <c r="V119" s="154">
        <f>ROUND(E119*U119,2)</f>
        <v>0</v>
      </c>
      <c r="W119" s="154"/>
      <c r="X119" s="154" t="s">
        <v>281</v>
      </c>
      <c r="Y119" s="154" t="s">
        <v>282</v>
      </c>
      <c r="Z119" s="144"/>
      <c r="AA119" s="144"/>
      <c r="AB119" s="144"/>
      <c r="AC119" s="144"/>
      <c r="AD119" s="144"/>
      <c r="AE119" s="144"/>
      <c r="AF119" s="144"/>
      <c r="AG119" s="144" t="s">
        <v>283</v>
      </c>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row>
    <row r="120" spans="1:60" outlineLevel="2" x14ac:dyDescent="0.25">
      <c r="A120" s="151"/>
      <c r="B120" s="152"/>
      <c r="C120" s="182" t="s">
        <v>450</v>
      </c>
      <c r="D120" s="155"/>
      <c r="E120" s="156">
        <v>5.26</v>
      </c>
      <c r="F120" s="154"/>
      <c r="G120" s="154"/>
      <c r="H120" s="154"/>
      <c r="I120" s="154"/>
      <c r="J120" s="154"/>
      <c r="K120" s="154"/>
      <c r="L120" s="154"/>
      <c r="M120" s="154"/>
      <c r="N120" s="153"/>
      <c r="O120" s="153"/>
      <c r="P120" s="153"/>
      <c r="Q120" s="153"/>
      <c r="R120" s="154"/>
      <c r="S120" s="154"/>
      <c r="T120" s="154"/>
      <c r="U120" s="154"/>
      <c r="V120" s="154"/>
      <c r="W120" s="154"/>
      <c r="X120" s="154"/>
      <c r="Y120" s="154"/>
      <c r="Z120" s="144"/>
      <c r="AA120" s="144"/>
      <c r="AB120" s="144"/>
      <c r="AC120" s="144"/>
      <c r="AD120" s="144"/>
      <c r="AE120" s="144"/>
      <c r="AF120" s="144"/>
      <c r="AG120" s="144" t="s">
        <v>285</v>
      </c>
      <c r="AH120" s="144">
        <v>0</v>
      </c>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row>
    <row r="121" spans="1:60" ht="13" x14ac:dyDescent="0.25">
      <c r="A121" s="159" t="s">
        <v>200</v>
      </c>
      <c r="B121" s="160" t="s">
        <v>176</v>
      </c>
      <c r="C121" s="180" t="s">
        <v>177</v>
      </c>
      <c r="D121" s="161"/>
      <c r="E121" s="162"/>
      <c r="F121" s="163"/>
      <c r="G121" s="163">
        <f>SUMIF(AG122:AG146,"&lt;&gt;NOR",G122:G146)</f>
        <v>0</v>
      </c>
      <c r="H121" s="163"/>
      <c r="I121" s="163">
        <f>SUM(I122:I146)</f>
        <v>0</v>
      </c>
      <c r="J121" s="163"/>
      <c r="K121" s="164">
        <f>SUM(K122:K146)</f>
        <v>0</v>
      </c>
      <c r="L121" s="158"/>
      <c r="M121" s="158">
        <f>SUM(M122:M146)</f>
        <v>0</v>
      </c>
      <c r="N121" s="157"/>
      <c r="O121" s="157">
        <f>SUM(O122:O146)</f>
        <v>0</v>
      </c>
      <c r="P121" s="157"/>
      <c r="Q121" s="157">
        <f>SUM(Q122:Q146)</f>
        <v>0</v>
      </c>
      <c r="R121" s="158"/>
      <c r="S121" s="158"/>
      <c r="T121" s="158"/>
      <c r="U121" s="158"/>
      <c r="V121" s="158">
        <f>SUM(V122:V146)</f>
        <v>0</v>
      </c>
      <c r="W121" s="158"/>
      <c r="X121" s="158"/>
      <c r="Y121" s="158"/>
      <c r="AG121" t="s">
        <v>275</v>
      </c>
    </row>
    <row r="122" spans="1:60" ht="20" outlineLevel="1" x14ac:dyDescent="0.25">
      <c r="A122" s="166">
        <v>55</v>
      </c>
      <c r="B122" s="167" t="s">
        <v>451</v>
      </c>
      <c r="C122" s="181" t="s">
        <v>452</v>
      </c>
      <c r="D122" s="168" t="s">
        <v>278</v>
      </c>
      <c r="E122" s="169">
        <v>43.893099999999997</v>
      </c>
      <c r="F122" s="170">
        <f>H122+J122</f>
        <v>0</v>
      </c>
      <c r="G122" s="170">
        <f>ROUND(E122*F122,2)</f>
        <v>0</v>
      </c>
      <c r="H122" s="171"/>
      <c r="I122" s="170">
        <f>ROUND(E122*H122,2)</f>
        <v>0</v>
      </c>
      <c r="J122" s="171"/>
      <c r="K122" s="172">
        <f>ROUND(E122*J122,2)</f>
        <v>0</v>
      </c>
      <c r="L122" s="154">
        <v>21</v>
      </c>
      <c r="M122" s="154">
        <f>G122*(1+L122/100)</f>
        <v>0</v>
      </c>
      <c r="N122" s="153">
        <v>0</v>
      </c>
      <c r="O122" s="153">
        <f>ROUND(E122*N122,2)</f>
        <v>0</v>
      </c>
      <c r="P122" s="153">
        <v>0</v>
      </c>
      <c r="Q122" s="153">
        <f>ROUND(E122*P122,2)</f>
        <v>0</v>
      </c>
      <c r="R122" s="154"/>
      <c r="S122" s="154" t="s">
        <v>279</v>
      </c>
      <c r="T122" s="154" t="s">
        <v>280</v>
      </c>
      <c r="U122" s="154">
        <v>0</v>
      </c>
      <c r="V122" s="154">
        <f>ROUND(E122*U122,2)</f>
        <v>0</v>
      </c>
      <c r="W122" s="154"/>
      <c r="X122" s="154" t="s">
        <v>281</v>
      </c>
      <c r="Y122" s="154" t="s">
        <v>282</v>
      </c>
      <c r="Z122" s="144"/>
      <c r="AA122" s="144"/>
      <c r="AB122" s="144"/>
      <c r="AC122" s="144"/>
      <c r="AD122" s="144"/>
      <c r="AE122" s="144"/>
      <c r="AF122" s="144"/>
      <c r="AG122" s="144" t="s">
        <v>283</v>
      </c>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row>
    <row r="123" spans="1:60" ht="30" outlineLevel="2" x14ac:dyDescent="0.25">
      <c r="A123" s="151"/>
      <c r="B123" s="152"/>
      <c r="C123" s="182" t="s">
        <v>453</v>
      </c>
      <c r="D123" s="155"/>
      <c r="E123" s="156">
        <v>3.93</v>
      </c>
      <c r="F123" s="154"/>
      <c r="G123" s="154"/>
      <c r="H123" s="154"/>
      <c r="I123" s="154"/>
      <c r="J123" s="154"/>
      <c r="K123" s="154"/>
      <c r="L123" s="154"/>
      <c r="M123" s="154"/>
      <c r="N123" s="153"/>
      <c r="O123" s="153"/>
      <c r="P123" s="153"/>
      <c r="Q123" s="153"/>
      <c r="R123" s="154"/>
      <c r="S123" s="154"/>
      <c r="T123" s="154"/>
      <c r="U123" s="154"/>
      <c r="V123" s="154"/>
      <c r="W123" s="154"/>
      <c r="X123" s="154"/>
      <c r="Y123" s="154"/>
      <c r="Z123" s="144"/>
      <c r="AA123" s="144"/>
      <c r="AB123" s="144"/>
      <c r="AC123" s="144"/>
      <c r="AD123" s="144"/>
      <c r="AE123" s="144"/>
      <c r="AF123" s="144"/>
      <c r="AG123" s="144" t="s">
        <v>285</v>
      </c>
      <c r="AH123" s="144">
        <v>0</v>
      </c>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row>
    <row r="124" spans="1:60" ht="20" outlineLevel="3" x14ac:dyDescent="0.25">
      <c r="A124" s="151"/>
      <c r="B124" s="152"/>
      <c r="C124" s="182" t="s">
        <v>454</v>
      </c>
      <c r="D124" s="155"/>
      <c r="E124" s="156">
        <v>39.96</v>
      </c>
      <c r="F124" s="154"/>
      <c r="G124" s="154"/>
      <c r="H124" s="154"/>
      <c r="I124" s="154"/>
      <c r="J124" s="154"/>
      <c r="K124" s="154"/>
      <c r="L124" s="154"/>
      <c r="M124" s="154"/>
      <c r="N124" s="153"/>
      <c r="O124" s="153"/>
      <c r="P124" s="153"/>
      <c r="Q124" s="153"/>
      <c r="R124" s="154"/>
      <c r="S124" s="154"/>
      <c r="T124" s="154"/>
      <c r="U124" s="154"/>
      <c r="V124" s="154"/>
      <c r="W124" s="154"/>
      <c r="X124" s="154"/>
      <c r="Y124" s="154"/>
      <c r="Z124" s="144"/>
      <c r="AA124" s="144"/>
      <c r="AB124" s="144"/>
      <c r="AC124" s="144"/>
      <c r="AD124" s="144"/>
      <c r="AE124" s="144"/>
      <c r="AF124" s="144"/>
      <c r="AG124" s="144" t="s">
        <v>285</v>
      </c>
      <c r="AH124" s="144">
        <v>0</v>
      </c>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row>
    <row r="125" spans="1:60" outlineLevel="1" x14ac:dyDescent="0.25">
      <c r="A125" s="166">
        <v>56</v>
      </c>
      <c r="B125" s="167" t="s">
        <v>455</v>
      </c>
      <c r="C125" s="181" t="s">
        <v>456</v>
      </c>
      <c r="D125" s="168" t="s">
        <v>355</v>
      </c>
      <c r="E125" s="169">
        <v>167.24</v>
      </c>
      <c r="F125" s="170">
        <f>H125+J125</f>
        <v>0</v>
      </c>
      <c r="G125" s="170">
        <f>ROUND(E125*F125,2)</f>
        <v>0</v>
      </c>
      <c r="H125" s="171"/>
      <c r="I125" s="170">
        <f>ROUND(E125*H125,2)</f>
        <v>0</v>
      </c>
      <c r="J125" s="171"/>
      <c r="K125" s="172">
        <f>ROUND(E125*J125,2)</f>
        <v>0</v>
      </c>
      <c r="L125" s="154">
        <v>21</v>
      </c>
      <c r="M125" s="154">
        <f>G125*(1+L125/100)</f>
        <v>0</v>
      </c>
      <c r="N125" s="153">
        <v>0</v>
      </c>
      <c r="O125" s="153">
        <f>ROUND(E125*N125,2)</f>
        <v>0</v>
      </c>
      <c r="P125" s="153">
        <v>0</v>
      </c>
      <c r="Q125" s="153">
        <f>ROUND(E125*P125,2)</f>
        <v>0</v>
      </c>
      <c r="R125" s="154"/>
      <c r="S125" s="154" t="s">
        <v>279</v>
      </c>
      <c r="T125" s="154" t="s">
        <v>280</v>
      </c>
      <c r="U125" s="154">
        <v>0</v>
      </c>
      <c r="V125" s="154">
        <f>ROUND(E125*U125,2)</f>
        <v>0</v>
      </c>
      <c r="W125" s="154"/>
      <c r="X125" s="154" t="s">
        <v>281</v>
      </c>
      <c r="Y125" s="154" t="s">
        <v>282</v>
      </c>
      <c r="Z125" s="144"/>
      <c r="AA125" s="144"/>
      <c r="AB125" s="144"/>
      <c r="AC125" s="144"/>
      <c r="AD125" s="144"/>
      <c r="AE125" s="144"/>
      <c r="AF125" s="144"/>
      <c r="AG125" s="144" t="s">
        <v>283</v>
      </c>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row>
    <row r="126" spans="1:60" ht="30" outlineLevel="2" x14ac:dyDescent="0.25">
      <c r="A126" s="151"/>
      <c r="B126" s="152"/>
      <c r="C126" s="182" t="s">
        <v>457</v>
      </c>
      <c r="D126" s="155"/>
      <c r="E126" s="156">
        <v>169.82</v>
      </c>
      <c r="F126" s="154"/>
      <c r="G126" s="154"/>
      <c r="H126" s="154"/>
      <c r="I126" s="154"/>
      <c r="J126" s="154"/>
      <c r="K126" s="154"/>
      <c r="L126" s="154"/>
      <c r="M126" s="154"/>
      <c r="N126" s="153"/>
      <c r="O126" s="153"/>
      <c r="P126" s="153"/>
      <c r="Q126" s="153"/>
      <c r="R126" s="154"/>
      <c r="S126" s="154"/>
      <c r="T126" s="154"/>
      <c r="U126" s="154"/>
      <c r="V126" s="154"/>
      <c r="W126" s="154"/>
      <c r="X126" s="154"/>
      <c r="Y126" s="154"/>
      <c r="Z126" s="144"/>
      <c r="AA126" s="144"/>
      <c r="AB126" s="144"/>
      <c r="AC126" s="144"/>
      <c r="AD126" s="144"/>
      <c r="AE126" s="144"/>
      <c r="AF126" s="144"/>
      <c r="AG126" s="144" t="s">
        <v>285</v>
      </c>
      <c r="AH126" s="144">
        <v>0</v>
      </c>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row>
    <row r="127" spans="1:60" outlineLevel="3" x14ac:dyDescent="0.25">
      <c r="A127" s="151"/>
      <c r="B127" s="152"/>
      <c r="C127" s="182" t="s">
        <v>458</v>
      </c>
      <c r="D127" s="155"/>
      <c r="E127" s="156">
        <v>-31.85</v>
      </c>
      <c r="F127" s="154"/>
      <c r="G127" s="154"/>
      <c r="H127" s="154"/>
      <c r="I127" s="154"/>
      <c r="J127" s="154"/>
      <c r="K127" s="154"/>
      <c r="L127" s="154"/>
      <c r="M127" s="154"/>
      <c r="N127" s="153"/>
      <c r="O127" s="153"/>
      <c r="P127" s="153"/>
      <c r="Q127" s="153"/>
      <c r="R127" s="154"/>
      <c r="S127" s="154"/>
      <c r="T127" s="154"/>
      <c r="U127" s="154"/>
      <c r="V127" s="154"/>
      <c r="W127" s="154"/>
      <c r="X127" s="154"/>
      <c r="Y127" s="154"/>
      <c r="Z127" s="144"/>
      <c r="AA127" s="144"/>
      <c r="AB127" s="144"/>
      <c r="AC127" s="144"/>
      <c r="AD127" s="144"/>
      <c r="AE127" s="144"/>
      <c r="AF127" s="144"/>
      <c r="AG127" s="144" t="s">
        <v>285</v>
      </c>
      <c r="AH127" s="144">
        <v>0</v>
      </c>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row>
    <row r="128" spans="1:60" ht="20" outlineLevel="3" x14ac:dyDescent="0.25">
      <c r="A128" s="151"/>
      <c r="B128" s="152"/>
      <c r="C128" s="182" t="s">
        <v>459</v>
      </c>
      <c r="D128" s="155"/>
      <c r="E128" s="156">
        <v>27.27</v>
      </c>
      <c r="F128" s="154"/>
      <c r="G128" s="154"/>
      <c r="H128" s="154"/>
      <c r="I128" s="154"/>
      <c r="J128" s="154"/>
      <c r="K128" s="154"/>
      <c r="L128" s="154"/>
      <c r="M128" s="154"/>
      <c r="N128" s="153"/>
      <c r="O128" s="153"/>
      <c r="P128" s="153"/>
      <c r="Q128" s="153"/>
      <c r="R128" s="154"/>
      <c r="S128" s="154"/>
      <c r="T128" s="154"/>
      <c r="U128" s="154"/>
      <c r="V128" s="154"/>
      <c r="W128" s="154"/>
      <c r="X128" s="154"/>
      <c r="Y128" s="154"/>
      <c r="Z128" s="144"/>
      <c r="AA128" s="144"/>
      <c r="AB128" s="144"/>
      <c r="AC128" s="144"/>
      <c r="AD128" s="144"/>
      <c r="AE128" s="144"/>
      <c r="AF128" s="144"/>
      <c r="AG128" s="144" t="s">
        <v>285</v>
      </c>
      <c r="AH128" s="144">
        <v>0</v>
      </c>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row>
    <row r="129" spans="1:60" outlineLevel="3" x14ac:dyDescent="0.25">
      <c r="A129" s="151"/>
      <c r="B129" s="152"/>
      <c r="C129" s="182" t="s">
        <v>460</v>
      </c>
      <c r="D129" s="155"/>
      <c r="E129" s="156">
        <v>2</v>
      </c>
      <c r="F129" s="154"/>
      <c r="G129" s="154"/>
      <c r="H129" s="154"/>
      <c r="I129" s="154"/>
      <c r="J129" s="154"/>
      <c r="K129" s="154"/>
      <c r="L129" s="154"/>
      <c r="M129" s="154"/>
      <c r="N129" s="153"/>
      <c r="O129" s="153"/>
      <c r="P129" s="153"/>
      <c r="Q129" s="153"/>
      <c r="R129" s="154"/>
      <c r="S129" s="154"/>
      <c r="T129" s="154"/>
      <c r="U129" s="154"/>
      <c r="V129" s="154"/>
      <c r="W129" s="154"/>
      <c r="X129" s="154"/>
      <c r="Y129" s="154"/>
      <c r="Z129" s="144"/>
      <c r="AA129" s="144"/>
      <c r="AB129" s="144"/>
      <c r="AC129" s="144"/>
      <c r="AD129" s="144"/>
      <c r="AE129" s="144"/>
      <c r="AF129" s="144"/>
      <c r="AG129" s="144" t="s">
        <v>285</v>
      </c>
      <c r="AH129" s="144">
        <v>0</v>
      </c>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row>
    <row r="130" spans="1:60" outlineLevel="1" x14ac:dyDescent="0.25">
      <c r="A130" s="173">
        <v>57</v>
      </c>
      <c r="B130" s="174" t="s">
        <v>461</v>
      </c>
      <c r="C130" s="183" t="s">
        <v>462</v>
      </c>
      <c r="D130" s="175" t="s">
        <v>355</v>
      </c>
      <c r="E130" s="176">
        <v>167.24</v>
      </c>
      <c r="F130" s="177">
        <f>H130+J130</f>
        <v>0</v>
      </c>
      <c r="G130" s="177">
        <f>ROUND(E130*F130,2)</f>
        <v>0</v>
      </c>
      <c r="H130" s="178"/>
      <c r="I130" s="177">
        <f>ROUND(E130*H130,2)</f>
        <v>0</v>
      </c>
      <c r="J130" s="178"/>
      <c r="K130" s="179">
        <f>ROUND(E130*J130,2)</f>
        <v>0</v>
      </c>
      <c r="L130" s="154">
        <v>21</v>
      </c>
      <c r="M130" s="154">
        <f>G130*(1+L130/100)</f>
        <v>0</v>
      </c>
      <c r="N130" s="153">
        <v>0</v>
      </c>
      <c r="O130" s="153">
        <f>ROUND(E130*N130,2)</f>
        <v>0</v>
      </c>
      <c r="P130" s="153">
        <v>0</v>
      </c>
      <c r="Q130" s="153">
        <f>ROUND(E130*P130,2)</f>
        <v>0</v>
      </c>
      <c r="R130" s="154"/>
      <c r="S130" s="154" t="s">
        <v>279</v>
      </c>
      <c r="T130" s="154" t="s">
        <v>280</v>
      </c>
      <c r="U130" s="154">
        <v>0</v>
      </c>
      <c r="V130" s="154">
        <f>ROUND(E130*U130,2)</f>
        <v>0</v>
      </c>
      <c r="W130" s="154"/>
      <c r="X130" s="154" t="s">
        <v>281</v>
      </c>
      <c r="Y130" s="154" t="s">
        <v>282</v>
      </c>
      <c r="Z130" s="144"/>
      <c r="AA130" s="144"/>
      <c r="AB130" s="144"/>
      <c r="AC130" s="144"/>
      <c r="AD130" s="144"/>
      <c r="AE130" s="144"/>
      <c r="AF130" s="144"/>
      <c r="AG130" s="144" t="s">
        <v>283</v>
      </c>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row>
    <row r="131" spans="1:60" outlineLevel="1" x14ac:dyDescent="0.25">
      <c r="A131" s="166">
        <v>58</v>
      </c>
      <c r="B131" s="167" t="s">
        <v>463</v>
      </c>
      <c r="C131" s="181" t="s">
        <v>464</v>
      </c>
      <c r="D131" s="168" t="s">
        <v>361</v>
      </c>
      <c r="E131" s="169">
        <v>0.76239999999999997</v>
      </c>
      <c r="F131" s="170">
        <f>H131+J131</f>
        <v>0</v>
      </c>
      <c r="G131" s="170">
        <f>ROUND(E131*F131,2)</f>
        <v>0</v>
      </c>
      <c r="H131" s="171"/>
      <c r="I131" s="170">
        <f>ROUND(E131*H131,2)</f>
        <v>0</v>
      </c>
      <c r="J131" s="171"/>
      <c r="K131" s="172">
        <f>ROUND(E131*J131,2)</f>
        <v>0</v>
      </c>
      <c r="L131" s="154">
        <v>21</v>
      </c>
      <c r="M131" s="154">
        <f>G131*(1+L131/100)</f>
        <v>0</v>
      </c>
      <c r="N131" s="153">
        <v>0</v>
      </c>
      <c r="O131" s="153">
        <f>ROUND(E131*N131,2)</f>
        <v>0</v>
      </c>
      <c r="P131" s="153">
        <v>0</v>
      </c>
      <c r="Q131" s="153">
        <f>ROUND(E131*P131,2)</f>
        <v>0</v>
      </c>
      <c r="R131" s="154"/>
      <c r="S131" s="154" t="s">
        <v>279</v>
      </c>
      <c r="T131" s="154" t="s">
        <v>280</v>
      </c>
      <c r="U131" s="154">
        <v>0</v>
      </c>
      <c r="V131" s="154">
        <f>ROUND(E131*U131,2)</f>
        <v>0</v>
      </c>
      <c r="W131" s="154"/>
      <c r="X131" s="154" t="s">
        <v>281</v>
      </c>
      <c r="Y131" s="154" t="s">
        <v>282</v>
      </c>
      <c r="Z131" s="144"/>
      <c r="AA131" s="144"/>
      <c r="AB131" s="144"/>
      <c r="AC131" s="144"/>
      <c r="AD131" s="144"/>
      <c r="AE131" s="144"/>
      <c r="AF131" s="144"/>
      <c r="AG131" s="144" t="s">
        <v>283</v>
      </c>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row>
    <row r="132" spans="1:60" outlineLevel="2" x14ac:dyDescent="0.25">
      <c r="A132" s="151"/>
      <c r="B132" s="152"/>
      <c r="C132" s="182" t="s">
        <v>465</v>
      </c>
      <c r="D132" s="155"/>
      <c r="E132" s="156">
        <v>0.76</v>
      </c>
      <c r="F132" s="154"/>
      <c r="G132" s="154"/>
      <c r="H132" s="154"/>
      <c r="I132" s="154"/>
      <c r="J132" s="154"/>
      <c r="K132" s="154"/>
      <c r="L132" s="154"/>
      <c r="M132" s="154"/>
      <c r="N132" s="153"/>
      <c r="O132" s="153"/>
      <c r="P132" s="153"/>
      <c r="Q132" s="153"/>
      <c r="R132" s="154"/>
      <c r="S132" s="154"/>
      <c r="T132" s="154"/>
      <c r="U132" s="154"/>
      <c r="V132" s="154"/>
      <c r="W132" s="154"/>
      <c r="X132" s="154"/>
      <c r="Y132" s="154"/>
      <c r="Z132" s="144"/>
      <c r="AA132" s="144"/>
      <c r="AB132" s="144"/>
      <c r="AC132" s="144"/>
      <c r="AD132" s="144"/>
      <c r="AE132" s="144"/>
      <c r="AF132" s="144"/>
      <c r="AG132" s="144" t="s">
        <v>285</v>
      </c>
      <c r="AH132" s="144">
        <v>0</v>
      </c>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row>
    <row r="133" spans="1:60" outlineLevel="1" x14ac:dyDescent="0.25">
      <c r="A133" s="166">
        <v>59</v>
      </c>
      <c r="B133" s="167" t="s">
        <v>466</v>
      </c>
      <c r="C133" s="181" t="s">
        <v>467</v>
      </c>
      <c r="D133" s="168" t="s">
        <v>361</v>
      </c>
      <c r="E133" s="169">
        <v>3.0495999999999999</v>
      </c>
      <c r="F133" s="170">
        <f>H133+J133</f>
        <v>0</v>
      </c>
      <c r="G133" s="170">
        <f>ROUND(E133*F133,2)</f>
        <v>0</v>
      </c>
      <c r="H133" s="171"/>
      <c r="I133" s="170">
        <f>ROUND(E133*H133,2)</f>
        <v>0</v>
      </c>
      <c r="J133" s="171"/>
      <c r="K133" s="172">
        <f>ROUND(E133*J133,2)</f>
        <v>0</v>
      </c>
      <c r="L133" s="154">
        <v>21</v>
      </c>
      <c r="M133" s="154">
        <f>G133*(1+L133/100)</f>
        <v>0</v>
      </c>
      <c r="N133" s="153">
        <v>0</v>
      </c>
      <c r="O133" s="153">
        <f>ROUND(E133*N133,2)</f>
        <v>0</v>
      </c>
      <c r="P133" s="153">
        <v>0</v>
      </c>
      <c r="Q133" s="153">
        <f>ROUND(E133*P133,2)</f>
        <v>0</v>
      </c>
      <c r="R133" s="154"/>
      <c r="S133" s="154" t="s">
        <v>279</v>
      </c>
      <c r="T133" s="154" t="s">
        <v>280</v>
      </c>
      <c r="U133" s="154">
        <v>0</v>
      </c>
      <c r="V133" s="154">
        <f>ROUND(E133*U133,2)</f>
        <v>0</v>
      </c>
      <c r="W133" s="154"/>
      <c r="X133" s="154" t="s">
        <v>281</v>
      </c>
      <c r="Y133" s="154" t="s">
        <v>282</v>
      </c>
      <c r="Z133" s="144"/>
      <c r="AA133" s="144"/>
      <c r="AB133" s="144"/>
      <c r="AC133" s="144"/>
      <c r="AD133" s="144"/>
      <c r="AE133" s="144"/>
      <c r="AF133" s="144"/>
      <c r="AG133" s="144" t="s">
        <v>283</v>
      </c>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row>
    <row r="134" spans="1:60" outlineLevel="2" x14ac:dyDescent="0.25">
      <c r="A134" s="151"/>
      <c r="B134" s="152"/>
      <c r="C134" s="182" t="s">
        <v>468</v>
      </c>
      <c r="D134" s="155"/>
      <c r="E134" s="156">
        <v>3.05</v>
      </c>
      <c r="F134" s="154"/>
      <c r="G134" s="154"/>
      <c r="H134" s="154"/>
      <c r="I134" s="154"/>
      <c r="J134" s="154"/>
      <c r="K134" s="154"/>
      <c r="L134" s="154"/>
      <c r="M134" s="154"/>
      <c r="N134" s="153"/>
      <c r="O134" s="153"/>
      <c r="P134" s="153"/>
      <c r="Q134" s="153"/>
      <c r="R134" s="154"/>
      <c r="S134" s="154"/>
      <c r="T134" s="154"/>
      <c r="U134" s="154"/>
      <c r="V134" s="154"/>
      <c r="W134" s="154"/>
      <c r="X134" s="154"/>
      <c r="Y134" s="154"/>
      <c r="Z134" s="144"/>
      <c r="AA134" s="144"/>
      <c r="AB134" s="144"/>
      <c r="AC134" s="144"/>
      <c r="AD134" s="144"/>
      <c r="AE134" s="144"/>
      <c r="AF134" s="144"/>
      <c r="AG134" s="144" t="s">
        <v>285</v>
      </c>
      <c r="AH134" s="144">
        <v>0</v>
      </c>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row>
    <row r="135" spans="1:60" outlineLevel="1" x14ac:dyDescent="0.25">
      <c r="A135" s="173">
        <v>60</v>
      </c>
      <c r="B135" s="174" t="s">
        <v>469</v>
      </c>
      <c r="C135" s="183" t="s">
        <v>470</v>
      </c>
      <c r="D135" s="175" t="s">
        <v>408</v>
      </c>
      <c r="E135" s="176">
        <v>6</v>
      </c>
      <c r="F135" s="177">
        <f>H135+J135</f>
        <v>0</v>
      </c>
      <c r="G135" s="177">
        <f>ROUND(E135*F135,2)</f>
        <v>0</v>
      </c>
      <c r="H135" s="178"/>
      <c r="I135" s="177">
        <f>ROUND(E135*H135,2)</f>
        <v>0</v>
      </c>
      <c r="J135" s="178"/>
      <c r="K135" s="179">
        <f>ROUND(E135*J135,2)</f>
        <v>0</v>
      </c>
      <c r="L135" s="154">
        <v>21</v>
      </c>
      <c r="M135" s="154">
        <f>G135*(1+L135/100)</f>
        <v>0</v>
      </c>
      <c r="N135" s="153">
        <v>0</v>
      </c>
      <c r="O135" s="153">
        <f>ROUND(E135*N135,2)</f>
        <v>0</v>
      </c>
      <c r="P135" s="153">
        <v>0</v>
      </c>
      <c r="Q135" s="153">
        <f>ROUND(E135*P135,2)</f>
        <v>0</v>
      </c>
      <c r="R135" s="154"/>
      <c r="S135" s="154" t="s">
        <v>279</v>
      </c>
      <c r="T135" s="154" t="s">
        <v>280</v>
      </c>
      <c r="U135" s="154">
        <v>0</v>
      </c>
      <c r="V135" s="154">
        <f>ROUND(E135*U135,2)</f>
        <v>0</v>
      </c>
      <c r="W135" s="154"/>
      <c r="X135" s="154" t="s">
        <v>281</v>
      </c>
      <c r="Y135" s="154" t="s">
        <v>282</v>
      </c>
      <c r="Z135" s="144"/>
      <c r="AA135" s="144"/>
      <c r="AB135" s="144"/>
      <c r="AC135" s="144"/>
      <c r="AD135" s="144"/>
      <c r="AE135" s="144"/>
      <c r="AF135" s="144"/>
      <c r="AG135" s="144" t="s">
        <v>283</v>
      </c>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row>
    <row r="136" spans="1:60" outlineLevel="1" x14ac:dyDescent="0.25">
      <c r="A136" s="173">
        <v>61</v>
      </c>
      <c r="B136" s="174" t="s">
        <v>471</v>
      </c>
      <c r="C136" s="183" t="s">
        <v>472</v>
      </c>
      <c r="D136" s="175" t="s">
        <v>355</v>
      </c>
      <c r="E136" s="176">
        <v>167.24</v>
      </c>
      <c r="F136" s="177">
        <f>H136+J136</f>
        <v>0</v>
      </c>
      <c r="G136" s="177">
        <f>ROUND(E136*F136,2)</f>
        <v>0</v>
      </c>
      <c r="H136" s="178"/>
      <c r="I136" s="177">
        <f>ROUND(E136*H136,2)</f>
        <v>0</v>
      </c>
      <c r="J136" s="178"/>
      <c r="K136" s="179">
        <f>ROUND(E136*J136,2)</f>
        <v>0</v>
      </c>
      <c r="L136" s="154">
        <v>21</v>
      </c>
      <c r="M136" s="154">
        <f>G136*(1+L136/100)</f>
        <v>0</v>
      </c>
      <c r="N136" s="153">
        <v>0</v>
      </c>
      <c r="O136" s="153">
        <f>ROUND(E136*N136,2)</f>
        <v>0</v>
      </c>
      <c r="P136" s="153">
        <v>0</v>
      </c>
      <c r="Q136" s="153">
        <f>ROUND(E136*P136,2)</f>
        <v>0</v>
      </c>
      <c r="R136" s="154"/>
      <c r="S136" s="154" t="s">
        <v>279</v>
      </c>
      <c r="T136" s="154" t="s">
        <v>280</v>
      </c>
      <c r="U136" s="154">
        <v>0</v>
      </c>
      <c r="V136" s="154">
        <f>ROUND(E136*U136,2)</f>
        <v>0</v>
      </c>
      <c r="W136" s="154"/>
      <c r="X136" s="154" t="s">
        <v>281</v>
      </c>
      <c r="Y136" s="154" t="s">
        <v>282</v>
      </c>
      <c r="Z136" s="144"/>
      <c r="AA136" s="144"/>
      <c r="AB136" s="144"/>
      <c r="AC136" s="144"/>
      <c r="AD136" s="144"/>
      <c r="AE136" s="144"/>
      <c r="AF136" s="144"/>
      <c r="AG136" s="144" t="s">
        <v>283</v>
      </c>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row>
    <row r="137" spans="1:60" outlineLevel="1" x14ac:dyDescent="0.25">
      <c r="A137" s="173">
        <v>62</v>
      </c>
      <c r="B137" s="174" t="s">
        <v>473</v>
      </c>
      <c r="C137" s="183" t="s">
        <v>474</v>
      </c>
      <c r="D137" s="175" t="s">
        <v>355</v>
      </c>
      <c r="E137" s="176">
        <v>167.24</v>
      </c>
      <c r="F137" s="177">
        <f>H137+J137</f>
        <v>0</v>
      </c>
      <c r="G137" s="177">
        <f>ROUND(E137*F137,2)</f>
        <v>0</v>
      </c>
      <c r="H137" s="178"/>
      <c r="I137" s="177">
        <f>ROUND(E137*H137,2)</f>
        <v>0</v>
      </c>
      <c r="J137" s="178"/>
      <c r="K137" s="179">
        <f>ROUND(E137*J137,2)</f>
        <v>0</v>
      </c>
      <c r="L137" s="154">
        <v>21</v>
      </c>
      <c r="M137" s="154">
        <f>G137*(1+L137/100)</f>
        <v>0</v>
      </c>
      <c r="N137" s="153">
        <v>0</v>
      </c>
      <c r="O137" s="153">
        <f>ROUND(E137*N137,2)</f>
        <v>0</v>
      </c>
      <c r="P137" s="153">
        <v>0</v>
      </c>
      <c r="Q137" s="153">
        <f>ROUND(E137*P137,2)</f>
        <v>0</v>
      </c>
      <c r="R137" s="154"/>
      <c r="S137" s="154" t="s">
        <v>279</v>
      </c>
      <c r="T137" s="154" t="s">
        <v>280</v>
      </c>
      <c r="U137" s="154">
        <v>0</v>
      </c>
      <c r="V137" s="154">
        <f>ROUND(E137*U137,2)</f>
        <v>0</v>
      </c>
      <c r="W137" s="154"/>
      <c r="X137" s="154" t="s">
        <v>281</v>
      </c>
      <c r="Y137" s="154" t="s">
        <v>282</v>
      </c>
      <c r="Z137" s="144"/>
      <c r="AA137" s="144"/>
      <c r="AB137" s="144"/>
      <c r="AC137" s="144"/>
      <c r="AD137" s="144"/>
      <c r="AE137" s="144"/>
      <c r="AF137" s="144"/>
      <c r="AG137" s="144" t="s">
        <v>283</v>
      </c>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row>
    <row r="138" spans="1:60" outlineLevel="1" x14ac:dyDescent="0.25">
      <c r="A138" s="166">
        <v>63</v>
      </c>
      <c r="B138" s="167" t="s">
        <v>475</v>
      </c>
      <c r="C138" s="181" t="s">
        <v>476</v>
      </c>
      <c r="D138" s="168" t="s">
        <v>278</v>
      </c>
      <c r="E138" s="169">
        <v>2.1825000000000001</v>
      </c>
      <c r="F138" s="170">
        <f>H138+J138</f>
        <v>0</v>
      </c>
      <c r="G138" s="170">
        <f>ROUND(E138*F138,2)</f>
        <v>0</v>
      </c>
      <c r="H138" s="171"/>
      <c r="I138" s="170">
        <f>ROUND(E138*H138,2)</f>
        <v>0</v>
      </c>
      <c r="J138" s="171"/>
      <c r="K138" s="172">
        <f>ROUND(E138*J138,2)</f>
        <v>0</v>
      </c>
      <c r="L138" s="154">
        <v>21</v>
      </c>
      <c r="M138" s="154">
        <f>G138*(1+L138/100)</f>
        <v>0</v>
      </c>
      <c r="N138" s="153">
        <v>0</v>
      </c>
      <c r="O138" s="153">
        <f>ROUND(E138*N138,2)</f>
        <v>0</v>
      </c>
      <c r="P138" s="153">
        <v>0</v>
      </c>
      <c r="Q138" s="153">
        <f>ROUND(E138*P138,2)</f>
        <v>0</v>
      </c>
      <c r="R138" s="154"/>
      <c r="S138" s="154" t="s">
        <v>279</v>
      </c>
      <c r="T138" s="154" t="s">
        <v>280</v>
      </c>
      <c r="U138" s="154">
        <v>0</v>
      </c>
      <c r="V138" s="154">
        <f>ROUND(E138*U138,2)</f>
        <v>0</v>
      </c>
      <c r="W138" s="154"/>
      <c r="X138" s="154" t="s">
        <v>281</v>
      </c>
      <c r="Y138" s="154" t="s">
        <v>282</v>
      </c>
      <c r="Z138" s="144"/>
      <c r="AA138" s="144"/>
      <c r="AB138" s="144"/>
      <c r="AC138" s="144"/>
      <c r="AD138" s="144"/>
      <c r="AE138" s="144"/>
      <c r="AF138" s="144"/>
      <c r="AG138" s="144" t="s">
        <v>283</v>
      </c>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row>
    <row r="139" spans="1:60" outlineLevel="2" x14ac:dyDescent="0.25">
      <c r="A139" s="151"/>
      <c r="B139" s="152"/>
      <c r="C139" s="182" t="s">
        <v>477</v>
      </c>
      <c r="D139" s="155"/>
      <c r="E139" s="156">
        <v>2.1800000000000002</v>
      </c>
      <c r="F139" s="154"/>
      <c r="G139" s="154"/>
      <c r="H139" s="154"/>
      <c r="I139" s="154"/>
      <c r="J139" s="154"/>
      <c r="K139" s="154"/>
      <c r="L139" s="154"/>
      <c r="M139" s="154"/>
      <c r="N139" s="153"/>
      <c r="O139" s="153"/>
      <c r="P139" s="153"/>
      <c r="Q139" s="153"/>
      <c r="R139" s="154"/>
      <c r="S139" s="154"/>
      <c r="T139" s="154"/>
      <c r="U139" s="154"/>
      <c r="V139" s="154"/>
      <c r="W139" s="154"/>
      <c r="X139" s="154"/>
      <c r="Y139" s="154"/>
      <c r="Z139" s="144"/>
      <c r="AA139" s="144"/>
      <c r="AB139" s="144"/>
      <c r="AC139" s="144"/>
      <c r="AD139" s="144"/>
      <c r="AE139" s="144"/>
      <c r="AF139" s="144"/>
      <c r="AG139" s="144" t="s">
        <v>285</v>
      </c>
      <c r="AH139" s="144">
        <v>0</v>
      </c>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row>
    <row r="140" spans="1:60" ht="20" outlineLevel="1" x14ac:dyDescent="0.25">
      <c r="A140" s="166">
        <v>64</v>
      </c>
      <c r="B140" s="167" t="s">
        <v>478</v>
      </c>
      <c r="C140" s="181" t="s">
        <v>479</v>
      </c>
      <c r="D140" s="168" t="s">
        <v>278</v>
      </c>
      <c r="E140" s="169">
        <v>7.9450000000000003</v>
      </c>
      <c r="F140" s="170">
        <f>H140+J140</f>
        <v>0</v>
      </c>
      <c r="G140" s="170">
        <f>ROUND(E140*F140,2)</f>
        <v>0</v>
      </c>
      <c r="H140" s="171"/>
      <c r="I140" s="170">
        <f>ROUND(E140*H140,2)</f>
        <v>0</v>
      </c>
      <c r="J140" s="171"/>
      <c r="K140" s="172">
        <f>ROUND(E140*J140,2)</f>
        <v>0</v>
      </c>
      <c r="L140" s="154">
        <v>21</v>
      </c>
      <c r="M140" s="154">
        <f>G140*(1+L140/100)</f>
        <v>0</v>
      </c>
      <c r="N140" s="153">
        <v>0</v>
      </c>
      <c r="O140" s="153">
        <f>ROUND(E140*N140,2)</f>
        <v>0</v>
      </c>
      <c r="P140" s="153">
        <v>0</v>
      </c>
      <c r="Q140" s="153">
        <f>ROUND(E140*P140,2)</f>
        <v>0</v>
      </c>
      <c r="R140" s="154"/>
      <c r="S140" s="154" t="s">
        <v>279</v>
      </c>
      <c r="T140" s="154" t="s">
        <v>280</v>
      </c>
      <c r="U140" s="154">
        <v>0</v>
      </c>
      <c r="V140" s="154">
        <f>ROUND(E140*U140,2)</f>
        <v>0</v>
      </c>
      <c r="W140" s="154"/>
      <c r="X140" s="154" t="s">
        <v>281</v>
      </c>
      <c r="Y140" s="154" t="s">
        <v>282</v>
      </c>
      <c r="Z140" s="144"/>
      <c r="AA140" s="144"/>
      <c r="AB140" s="144"/>
      <c r="AC140" s="144"/>
      <c r="AD140" s="144"/>
      <c r="AE140" s="144"/>
      <c r="AF140" s="144"/>
      <c r="AG140" s="144" t="s">
        <v>283</v>
      </c>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row>
    <row r="141" spans="1:60" ht="20" outlineLevel="2" x14ac:dyDescent="0.25">
      <c r="A141" s="151"/>
      <c r="B141" s="152"/>
      <c r="C141" s="182" t="s">
        <v>480</v>
      </c>
      <c r="D141" s="155"/>
      <c r="E141" s="156">
        <v>7.95</v>
      </c>
      <c r="F141" s="154"/>
      <c r="G141" s="154"/>
      <c r="H141" s="154"/>
      <c r="I141" s="154"/>
      <c r="J141" s="154"/>
      <c r="K141" s="154"/>
      <c r="L141" s="154"/>
      <c r="M141" s="154"/>
      <c r="N141" s="153"/>
      <c r="O141" s="153"/>
      <c r="P141" s="153"/>
      <c r="Q141" s="153"/>
      <c r="R141" s="154"/>
      <c r="S141" s="154"/>
      <c r="T141" s="154"/>
      <c r="U141" s="154"/>
      <c r="V141" s="154"/>
      <c r="W141" s="154"/>
      <c r="X141" s="154"/>
      <c r="Y141" s="154"/>
      <c r="Z141" s="144"/>
      <c r="AA141" s="144"/>
      <c r="AB141" s="144"/>
      <c r="AC141" s="144"/>
      <c r="AD141" s="144"/>
      <c r="AE141" s="144"/>
      <c r="AF141" s="144"/>
      <c r="AG141" s="144" t="s">
        <v>285</v>
      </c>
      <c r="AH141" s="144">
        <v>0</v>
      </c>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row>
    <row r="142" spans="1:60" outlineLevel="1" x14ac:dyDescent="0.25">
      <c r="A142" s="166">
        <v>65</v>
      </c>
      <c r="B142" s="167" t="s">
        <v>481</v>
      </c>
      <c r="C142" s="181" t="s">
        <v>482</v>
      </c>
      <c r="D142" s="168" t="s">
        <v>355</v>
      </c>
      <c r="E142" s="169">
        <v>40.28</v>
      </c>
      <c r="F142" s="170">
        <f>H142+J142</f>
        <v>0</v>
      </c>
      <c r="G142" s="170">
        <f>ROUND(E142*F142,2)</f>
        <v>0</v>
      </c>
      <c r="H142" s="171"/>
      <c r="I142" s="170">
        <f>ROUND(E142*H142,2)</f>
        <v>0</v>
      </c>
      <c r="J142" s="171"/>
      <c r="K142" s="172">
        <f>ROUND(E142*J142,2)</f>
        <v>0</v>
      </c>
      <c r="L142" s="154">
        <v>21</v>
      </c>
      <c r="M142" s="154">
        <f>G142*(1+L142/100)</f>
        <v>0</v>
      </c>
      <c r="N142" s="153">
        <v>0</v>
      </c>
      <c r="O142" s="153">
        <f>ROUND(E142*N142,2)</f>
        <v>0</v>
      </c>
      <c r="P142" s="153">
        <v>0</v>
      </c>
      <c r="Q142" s="153">
        <f>ROUND(E142*P142,2)</f>
        <v>0</v>
      </c>
      <c r="R142" s="154"/>
      <c r="S142" s="154" t="s">
        <v>279</v>
      </c>
      <c r="T142" s="154" t="s">
        <v>280</v>
      </c>
      <c r="U142" s="154">
        <v>0</v>
      </c>
      <c r="V142" s="154">
        <f>ROUND(E142*U142,2)</f>
        <v>0</v>
      </c>
      <c r="W142" s="154"/>
      <c r="X142" s="154" t="s">
        <v>281</v>
      </c>
      <c r="Y142" s="154" t="s">
        <v>282</v>
      </c>
      <c r="Z142" s="144"/>
      <c r="AA142" s="144"/>
      <c r="AB142" s="144"/>
      <c r="AC142" s="144"/>
      <c r="AD142" s="144"/>
      <c r="AE142" s="144"/>
      <c r="AF142" s="144"/>
      <c r="AG142" s="144" t="s">
        <v>283</v>
      </c>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row>
    <row r="143" spans="1:60" outlineLevel="2" x14ac:dyDescent="0.25">
      <c r="A143" s="151"/>
      <c r="B143" s="152"/>
      <c r="C143" s="182" t="s">
        <v>483</v>
      </c>
      <c r="D143" s="155"/>
      <c r="E143" s="156">
        <v>31.55</v>
      </c>
      <c r="F143" s="154"/>
      <c r="G143" s="154"/>
      <c r="H143" s="154"/>
      <c r="I143" s="154"/>
      <c r="J143" s="154"/>
      <c r="K143" s="154"/>
      <c r="L143" s="154"/>
      <c r="M143" s="154"/>
      <c r="N143" s="153"/>
      <c r="O143" s="153"/>
      <c r="P143" s="153"/>
      <c r="Q143" s="153"/>
      <c r="R143" s="154"/>
      <c r="S143" s="154"/>
      <c r="T143" s="154"/>
      <c r="U143" s="154"/>
      <c r="V143" s="154"/>
      <c r="W143" s="154"/>
      <c r="X143" s="154"/>
      <c r="Y143" s="154"/>
      <c r="Z143" s="144"/>
      <c r="AA143" s="144"/>
      <c r="AB143" s="144"/>
      <c r="AC143" s="144"/>
      <c r="AD143" s="144"/>
      <c r="AE143" s="144"/>
      <c r="AF143" s="144"/>
      <c r="AG143" s="144" t="s">
        <v>285</v>
      </c>
      <c r="AH143" s="144">
        <v>0</v>
      </c>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row>
    <row r="144" spans="1:60" outlineLevel="3" x14ac:dyDescent="0.25">
      <c r="A144" s="151"/>
      <c r="B144" s="152"/>
      <c r="C144" s="182" t="s">
        <v>484</v>
      </c>
      <c r="D144" s="155"/>
      <c r="E144" s="156">
        <v>8.73</v>
      </c>
      <c r="F144" s="154"/>
      <c r="G144" s="154"/>
      <c r="H144" s="154"/>
      <c r="I144" s="154"/>
      <c r="J144" s="154"/>
      <c r="K144" s="154"/>
      <c r="L144" s="154"/>
      <c r="M144" s="154"/>
      <c r="N144" s="153"/>
      <c r="O144" s="153"/>
      <c r="P144" s="153"/>
      <c r="Q144" s="153"/>
      <c r="R144" s="154"/>
      <c r="S144" s="154"/>
      <c r="T144" s="154"/>
      <c r="U144" s="154"/>
      <c r="V144" s="154"/>
      <c r="W144" s="154"/>
      <c r="X144" s="154"/>
      <c r="Y144" s="154"/>
      <c r="Z144" s="144"/>
      <c r="AA144" s="144"/>
      <c r="AB144" s="144"/>
      <c r="AC144" s="144"/>
      <c r="AD144" s="144"/>
      <c r="AE144" s="144"/>
      <c r="AF144" s="144"/>
      <c r="AG144" s="144" t="s">
        <v>285</v>
      </c>
      <c r="AH144" s="144">
        <v>0</v>
      </c>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row>
    <row r="145" spans="1:60" outlineLevel="1" x14ac:dyDescent="0.25">
      <c r="A145" s="173">
        <v>66</v>
      </c>
      <c r="B145" s="174" t="s">
        <v>485</v>
      </c>
      <c r="C145" s="183" t="s">
        <v>486</v>
      </c>
      <c r="D145" s="175" t="s">
        <v>355</v>
      </c>
      <c r="E145" s="176">
        <v>40.28</v>
      </c>
      <c r="F145" s="177">
        <f>H145+J145</f>
        <v>0</v>
      </c>
      <c r="G145" s="177">
        <f>ROUND(E145*F145,2)</f>
        <v>0</v>
      </c>
      <c r="H145" s="178"/>
      <c r="I145" s="177">
        <f>ROUND(E145*H145,2)</f>
        <v>0</v>
      </c>
      <c r="J145" s="178"/>
      <c r="K145" s="179">
        <f>ROUND(E145*J145,2)</f>
        <v>0</v>
      </c>
      <c r="L145" s="154">
        <v>21</v>
      </c>
      <c r="M145" s="154">
        <f>G145*(1+L145/100)</f>
        <v>0</v>
      </c>
      <c r="N145" s="153">
        <v>0</v>
      </c>
      <c r="O145" s="153">
        <f>ROUND(E145*N145,2)</f>
        <v>0</v>
      </c>
      <c r="P145" s="153">
        <v>0</v>
      </c>
      <c r="Q145" s="153">
        <f>ROUND(E145*P145,2)</f>
        <v>0</v>
      </c>
      <c r="R145" s="154"/>
      <c r="S145" s="154" t="s">
        <v>279</v>
      </c>
      <c r="T145" s="154" t="s">
        <v>280</v>
      </c>
      <c r="U145" s="154">
        <v>0</v>
      </c>
      <c r="V145" s="154">
        <f>ROUND(E145*U145,2)</f>
        <v>0</v>
      </c>
      <c r="W145" s="154"/>
      <c r="X145" s="154" t="s">
        <v>281</v>
      </c>
      <c r="Y145" s="154" t="s">
        <v>282</v>
      </c>
      <c r="Z145" s="144"/>
      <c r="AA145" s="144"/>
      <c r="AB145" s="144"/>
      <c r="AC145" s="144"/>
      <c r="AD145" s="144"/>
      <c r="AE145" s="144"/>
      <c r="AF145" s="144"/>
      <c r="AG145" s="144" t="s">
        <v>283</v>
      </c>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row>
    <row r="146" spans="1:60" ht="20" outlineLevel="1" x14ac:dyDescent="0.25">
      <c r="A146" s="173">
        <v>67</v>
      </c>
      <c r="B146" s="174" t="s">
        <v>487</v>
      </c>
      <c r="C146" s="183" t="s">
        <v>488</v>
      </c>
      <c r="D146" s="175" t="s">
        <v>489</v>
      </c>
      <c r="E146" s="176">
        <v>8</v>
      </c>
      <c r="F146" s="177">
        <f>H146+J146</f>
        <v>0</v>
      </c>
      <c r="G146" s="177">
        <f>ROUND(E146*F146,2)</f>
        <v>0</v>
      </c>
      <c r="H146" s="178"/>
      <c r="I146" s="177">
        <f>ROUND(E146*H146,2)</f>
        <v>0</v>
      </c>
      <c r="J146" s="178"/>
      <c r="K146" s="179">
        <f>ROUND(E146*J146,2)</f>
        <v>0</v>
      </c>
      <c r="L146" s="154">
        <v>21</v>
      </c>
      <c r="M146" s="154">
        <f>G146*(1+L146/100)</f>
        <v>0</v>
      </c>
      <c r="N146" s="153">
        <v>0</v>
      </c>
      <c r="O146" s="153">
        <f>ROUND(E146*N146,2)</f>
        <v>0</v>
      </c>
      <c r="P146" s="153">
        <v>0</v>
      </c>
      <c r="Q146" s="153">
        <f>ROUND(E146*P146,2)</f>
        <v>0</v>
      </c>
      <c r="R146" s="154"/>
      <c r="S146" s="154" t="s">
        <v>279</v>
      </c>
      <c r="T146" s="154" t="s">
        <v>280</v>
      </c>
      <c r="U146" s="154">
        <v>0</v>
      </c>
      <c r="V146" s="154">
        <f>ROUND(E146*U146,2)</f>
        <v>0</v>
      </c>
      <c r="W146" s="154"/>
      <c r="X146" s="154" t="s">
        <v>281</v>
      </c>
      <c r="Y146" s="154" t="s">
        <v>282</v>
      </c>
      <c r="Z146" s="144"/>
      <c r="AA146" s="144"/>
      <c r="AB146" s="144"/>
      <c r="AC146" s="144"/>
      <c r="AD146" s="144"/>
      <c r="AE146" s="144"/>
      <c r="AF146" s="144"/>
      <c r="AG146" s="144" t="s">
        <v>283</v>
      </c>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row>
    <row r="147" spans="1:60" ht="13" x14ac:dyDescent="0.25">
      <c r="A147" s="159" t="s">
        <v>200</v>
      </c>
      <c r="B147" s="160" t="s">
        <v>180</v>
      </c>
      <c r="C147" s="180" t="s">
        <v>181</v>
      </c>
      <c r="D147" s="161"/>
      <c r="E147" s="162"/>
      <c r="F147" s="163"/>
      <c r="G147" s="163">
        <f>SUMIF(AG148:AG233,"&lt;&gt;NOR",G148:G233)</f>
        <v>0</v>
      </c>
      <c r="H147" s="163"/>
      <c r="I147" s="163">
        <f>SUM(I148:I233)</f>
        <v>0</v>
      </c>
      <c r="J147" s="163"/>
      <c r="K147" s="164">
        <f>SUM(K148:K233)</f>
        <v>0</v>
      </c>
      <c r="L147" s="158"/>
      <c r="M147" s="158">
        <f>SUM(M148:M233)</f>
        <v>0</v>
      </c>
      <c r="N147" s="157"/>
      <c r="O147" s="157">
        <f>SUM(O148:O233)</f>
        <v>0</v>
      </c>
      <c r="P147" s="157"/>
      <c r="Q147" s="157">
        <f>SUM(Q148:Q233)</f>
        <v>0</v>
      </c>
      <c r="R147" s="158"/>
      <c r="S147" s="158"/>
      <c r="T147" s="158"/>
      <c r="U147" s="158"/>
      <c r="V147" s="158">
        <f>SUM(V148:V233)</f>
        <v>0</v>
      </c>
      <c r="W147" s="158"/>
      <c r="X147" s="158"/>
      <c r="Y147" s="158"/>
      <c r="AG147" t="s">
        <v>275</v>
      </c>
    </row>
    <row r="148" spans="1:60" outlineLevel="1" x14ac:dyDescent="0.25">
      <c r="A148" s="166">
        <v>68</v>
      </c>
      <c r="B148" s="167" t="s">
        <v>490</v>
      </c>
      <c r="C148" s="181" t="s">
        <v>491</v>
      </c>
      <c r="D148" s="168" t="s">
        <v>355</v>
      </c>
      <c r="E148" s="169">
        <v>16.672499999999999</v>
      </c>
      <c r="F148" s="170">
        <f>H148+J148</f>
        <v>0</v>
      </c>
      <c r="G148" s="170">
        <f>ROUND(E148*F148,2)</f>
        <v>0</v>
      </c>
      <c r="H148" s="171"/>
      <c r="I148" s="170">
        <f>ROUND(E148*H148,2)</f>
        <v>0</v>
      </c>
      <c r="J148" s="171"/>
      <c r="K148" s="172">
        <f>ROUND(E148*J148,2)</f>
        <v>0</v>
      </c>
      <c r="L148" s="154">
        <v>21</v>
      </c>
      <c r="M148" s="154">
        <f>G148*(1+L148/100)</f>
        <v>0</v>
      </c>
      <c r="N148" s="153">
        <v>0</v>
      </c>
      <c r="O148" s="153">
        <f>ROUND(E148*N148,2)</f>
        <v>0</v>
      </c>
      <c r="P148" s="153">
        <v>0</v>
      </c>
      <c r="Q148" s="153">
        <f>ROUND(E148*P148,2)</f>
        <v>0</v>
      </c>
      <c r="R148" s="154"/>
      <c r="S148" s="154" t="s">
        <v>279</v>
      </c>
      <c r="T148" s="154" t="s">
        <v>280</v>
      </c>
      <c r="U148" s="154">
        <v>0</v>
      </c>
      <c r="V148" s="154">
        <f>ROUND(E148*U148,2)</f>
        <v>0</v>
      </c>
      <c r="W148" s="154"/>
      <c r="X148" s="154" t="s">
        <v>281</v>
      </c>
      <c r="Y148" s="154" t="s">
        <v>282</v>
      </c>
      <c r="Z148" s="144"/>
      <c r="AA148" s="144"/>
      <c r="AB148" s="144"/>
      <c r="AC148" s="144"/>
      <c r="AD148" s="144"/>
      <c r="AE148" s="144"/>
      <c r="AF148" s="144"/>
      <c r="AG148" s="144" t="s">
        <v>283</v>
      </c>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row>
    <row r="149" spans="1:60" outlineLevel="2" x14ac:dyDescent="0.25">
      <c r="A149" s="151"/>
      <c r="B149" s="152"/>
      <c r="C149" s="182" t="s">
        <v>492</v>
      </c>
      <c r="D149" s="155"/>
      <c r="E149" s="156">
        <v>16.670000000000002</v>
      </c>
      <c r="F149" s="154"/>
      <c r="G149" s="154"/>
      <c r="H149" s="154"/>
      <c r="I149" s="154"/>
      <c r="J149" s="154"/>
      <c r="K149" s="154"/>
      <c r="L149" s="154"/>
      <c r="M149" s="154"/>
      <c r="N149" s="153"/>
      <c r="O149" s="153"/>
      <c r="P149" s="153"/>
      <c r="Q149" s="153"/>
      <c r="R149" s="154"/>
      <c r="S149" s="154"/>
      <c r="T149" s="154"/>
      <c r="U149" s="154"/>
      <c r="V149" s="154"/>
      <c r="W149" s="154"/>
      <c r="X149" s="154"/>
      <c r="Y149" s="154"/>
      <c r="Z149" s="144"/>
      <c r="AA149" s="144"/>
      <c r="AB149" s="144"/>
      <c r="AC149" s="144"/>
      <c r="AD149" s="144"/>
      <c r="AE149" s="144"/>
      <c r="AF149" s="144"/>
      <c r="AG149" s="144" t="s">
        <v>285</v>
      </c>
      <c r="AH149" s="144">
        <v>0</v>
      </c>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row>
    <row r="150" spans="1:60" ht="20" outlineLevel="1" x14ac:dyDescent="0.25">
      <c r="A150" s="166">
        <v>69</v>
      </c>
      <c r="B150" s="167" t="s">
        <v>493</v>
      </c>
      <c r="C150" s="181" t="s">
        <v>494</v>
      </c>
      <c r="D150" s="168" t="s">
        <v>340</v>
      </c>
      <c r="E150" s="169">
        <v>129.6</v>
      </c>
      <c r="F150" s="170">
        <f>H150+J150</f>
        <v>0</v>
      </c>
      <c r="G150" s="170">
        <f>ROUND(E150*F150,2)</f>
        <v>0</v>
      </c>
      <c r="H150" s="171"/>
      <c r="I150" s="170">
        <f>ROUND(E150*H150,2)</f>
        <v>0</v>
      </c>
      <c r="J150" s="171"/>
      <c r="K150" s="172">
        <f>ROUND(E150*J150,2)</f>
        <v>0</v>
      </c>
      <c r="L150" s="154">
        <v>21</v>
      </c>
      <c r="M150" s="154">
        <f>G150*(1+L150/100)</f>
        <v>0</v>
      </c>
      <c r="N150" s="153">
        <v>0</v>
      </c>
      <c r="O150" s="153">
        <f>ROUND(E150*N150,2)</f>
        <v>0</v>
      </c>
      <c r="P150" s="153">
        <v>0</v>
      </c>
      <c r="Q150" s="153">
        <f>ROUND(E150*P150,2)</f>
        <v>0</v>
      </c>
      <c r="R150" s="154"/>
      <c r="S150" s="154" t="s">
        <v>279</v>
      </c>
      <c r="T150" s="154" t="s">
        <v>280</v>
      </c>
      <c r="U150" s="154">
        <v>0</v>
      </c>
      <c r="V150" s="154">
        <f>ROUND(E150*U150,2)</f>
        <v>0</v>
      </c>
      <c r="W150" s="154"/>
      <c r="X150" s="154" t="s">
        <v>281</v>
      </c>
      <c r="Y150" s="154" t="s">
        <v>282</v>
      </c>
      <c r="Z150" s="144"/>
      <c r="AA150" s="144"/>
      <c r="AB150" s="144"/>
      <c r="AC150" s="144"/>
      <c r="AD150" s="144"/>
      <c r="AE150" s="144"/>
      <c r="AF150" s="144"/>
      <c r="AG150" s="144" t="s">
        <v>283</v>
      </c>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row>
    <row r="151" spans="1:60" outlineLevel="2" x14ac:dyDescent="0.25">
      <c r="A151" s="151"/>
      <c r="B151" s="152"/>
      <c r="C151" s="182" t="s">
        <v>495</v>
      </c>
      <c r="D151" s="155"/>
      <c r="E151" s="156">
        <v>78.599999999999994</v>
      </c>
      <c r="F151" s="154"/>
      <c r="G151" s="154"/>
      <c r="H151" s="154"/>
      <c r="I151" s="154"/>
      <c r="J151" s="154"/>
      <c r="K151" s="154"/>
      <c r="L151" s="154"/>
      <c r="M151" s="154"/>
      <c r="N151" s="153"/>
      <c r="O151" s="153"/>
      <c r="P151" s="153"/>
      <c r="Q151" s="153"/>
      <c r="R151" s="154"/>
      <c r="S151" s="154"/>
      <c r="T151" s="154"/>
      <c r="U151" s="154"/>
      <c r="V151" s="154"/>
      <c r="W151" s="154"/>
      <c r="X151" s="154"/>
      <c r="Y151" s="154"/>
      <c r="Z151" s="144"/>
      <c r="AA151" s="144"/>
      <c r="AB151" s="144"/>
      <c r="AC151" s="144"/>
      <c r="AD151" s="144"/>
      <c r="AE151" s="144"/>
      <c r="AF151" s="144"/>
      <c r="AG151" s="144" t="s">
        <v>285</v>
      </c>
      <c r="AH151" s="144">
        <v>0</v>
      </c>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row>
    <row r="152" spans="1:60" outlineLevel="3" x14ac:dyDescent="0.25">
      <c r="A152" s="151"/>
      <c r="B152" s="152"/>
      <c r="C152" s="182" t="s">
        <v>496</v>
      </c>
      <c r="D152" s="155"/>
      <c r="E152" s="156">
        <v>51</v>
      </c>
      <c r="F152" s="154"/>
      <c r="G152" s="154"/>
      <c r="H152" s="154"/>
      <c r="I152" s="154"/>
      <c r="J152" s="154"/>
      <c r="K152" s="154"/>
      <c r="L152" s="154"/>
      <c r="M152" s="154"/>
      <c r="N152" s="153"/>
      <c r="O152" s="153"/>
      <c r="P152" s="153"/>
      <c r="Q152" s="153"/>
      <c r="R152" s="154"/>
      <c r="S152" s="154"/>
      <c r="T152" s="154"/>
      <c r="U152" s="154"/>
      <c r="V152" s="154"/>
      <c r="W152" s="154"/>
      <c r="X152" s="154"/>
      <c r="Y152" s="154"/>
      <c r="Z152" s="144"/>
      <c r="AA152" s="144"/>
      <c r="AB152" s="144"/>
      <c r="AC152" s="144"/>
      <c r="AD152" s="144"/>
      <c r="AE152" s="144"/>
      <c r="AF152" s="144"/>
      <c r="AG152" s="144" t="s">
        <v>285</v>
      </c>
      <c r="AH152" s="144">
        <v>0</v>
      </c>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row>
    <row r="153" spans="1:60" outlineLevel="1" x14ac:dyDescent="0.25">
      <c r="A153" s="166">
        <v>70</v>
      </c>
      <c r="B153" s="167" t="s">
        <v>497</v>
      </c>
      <c r="C153" s="181" t="s">
        <v>498</v>
      </c>
      <c r="D153" s="168" t="s">
        <v>340</v>
      </c>
      <c r="E153" s="169">
        <v>140</v>
      </c>
      <c r="F153" s="170">
        <f>H153+J153</f>
        <v>0</v>
      </c>
      <c r="G153" s="170">
        <f>ROUND(E153*F153,2)</f>
        <v>0</v>
      </c>
      <c r="H153" s="171"/>
      <c r="I153" s="170">
        <f>ROUND(E153*H153,2)</f>
        <v>0</v>
      </c>
      <c r="J153" s="171"/>
      <c r="K153" s="172">
        <f>ROUND(E153*J153,2)</f>
        <v>0</v>
      </c>
      <c r="L153" s="154">
        <v>21</v>
      </c>
      <c r="M153" s="154">
        <f>G153*(1+L153/100)</f>
        <v>0</v>
      </c>
      <c r="N153" s="153">
        <v>0</v>
      </c>
      <c r="O153" s="153">
        <f>ROUND(E153*N153,2)</f>
        <v>0</v>
      </c>
      <c r="P153" s="153">
        <v>0</v>
      </c>
      <c r="Q153" s="153">
        <f>ROUND(E153*P153,2)</f>
        <v>0</v>
      </c>
      <c r="R153" s="154"/>
      <c r="S153" s="154" t="s">
        <v>279</v>
      </c>
      <c r="T153" s="154" t="s">
        <v>280</v>
      </c>
      <c r="U153" s="154">
        <v>0</v>
      </c>
      <c r="V153" s="154">
        <f>ROUND(E153*U153,2)</f>
        <v>0</v>
      </c>
      <c r="W153" s="154"/>
      <c r="X153" s="154" t="s">
        <v>281</v>
      </c>
      <c r="Y153" s="154" t="s">
        <v>282</v>
      </c>
      <c r="Z153" s="144"/>
      <c r="AA153" s="144"/>
      <c r="AB153" s="144"/>
      <c r="AC153" s="144"/>
      <c r="AD153" s="144"/>
      <c r="AE153" s="144"/>
      <c r="AF153" s="144"/>
      <c r="AG153" s="144" t="s">
        <v>283</v>
      </c>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row>
    <row r="154" spans="1:60" ht="20" outlineLevel="2" x14ac:dyDescent="0.25">
      <c r="A154" s="151"/>
      <c r="B154" s="152"/>
      <c r="C154" s="182" t="s">
        <v>499</v>
      </c>
      <c r="D154" s="155"/>
      <c r="E154" s="156">
        <v>70</v>
      </c>
      <c r="F154" s="154"/>
      <c r="G154" s="154"/>
      <c r="H154" s="154"/>
      <c r="I154" s="154"/>
      <c r="J154" s="154"/>
      <c r="K154" s="154"/>
      <c r="L154" s="154"/>
      <c r="M154" s="154"/>
      <c r="N154" s="153"/>
      <c r="O154" s="153"/>
      <c r="P154" s="153"/>
      <c r="Q154" s="153"/>
      <c r="R154" s="154"/>
      <c r="S154" s="154"/>
      <c r="T154" s="154"/>
      <c r="U154" s="154"/>
      <c r="V154" s="154"/>
      <c r="W154" s="154"/>
      <c r="X154" s="154"/>
      <c r="Y154" s="154"/>
      <c r="Z154" s="144"/>
      <c r="AA154" s="144"/>
      <c r="AB154" s="144"/>
      <c r="AC154" s="144"/>
      <c r="AD154" s="144"/>
      <c r="AE154" s="144"/>
      <c r="AF154" s="144"/>
      <c r="AG154" s="144" t="s">
        <v>285</v>
      </c>
      <c r="AH154" s="144">
        <v>0</v>
      </c>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row>
    <row r="155" spans="1:60" outlineLevel="3" x14ac:dyDescent="0.25">
      <c r="A155" s="151"/>
      <c r="B155" s="152"/>
      <c r="C155" s="182" t="s">
        <v>500</v>
      </c>
      <c r="D155" s="155"/>
      <c r="E155" s="156">
        <v>70</v>
      </c>
      <c r="F155" s="154"/>
      <c r="G155" s="154"/>
      <c r="H155" s="154"/>
      <c r="I155" s="154"/>
      <c r="J155" s="154"/>
      <c r="K155" s="154"/>
      <c r="L155" s="154"/>
      <c r="M155" s="154"/>
      <c r="N155" s="153"/>
      <c r="O155" s="153"/>
      <c r="P155" s="153"/>
      <c r="Q155" s="153"/>
      <c r="R155" s="154"/>
      <c r="S155" s="154"/>
      <c r="T155" s="154"/>
      <c r="U155" s="154"/>
      <c r="V155" s="154"/>
      <c r="W155" s="154"/>
      <c r="X155" s="154"/>
      <c r="Y155" s="154"/>
      <c r="Z155" s="144"/>
      <c r="AA155" s="144"/>
      <c r="AB155" s="144"/>
      <c r="AC155" s="144"/>
      <c r="AD155" s="144"/>
      <c r="AE155" s="144"/>
      <c r="AF155" s="144"/>
      <c r="AG155" s="144" t="s">
        <v>285</v>
      </c>
      <c r="AH155" s="144">
        <v>0</v>
      </c>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row>
    <row r="156" spans="1:60" outlineLevel="1" x14ac:dyDescent="0.25">
      <c r="A156" s="166">
        <v>71</v>
      </c>
      <c r="B156" s="167" t="s">
        <v>501</v>
      </c>
      <c r="C156" s="181" t="s">
        <v>502</v>
      </c>
      <c r="D156" s="168" t="s">
        <v>355</v>
      </c>
      <c r="E156" s="169">
        <v>461.48</v>
      </c>
      <c r="F156" s="170">
        <f>H156+J156</f>
        <v>0</v>
      </c>
      <c r="G156" s="170">
        <f>ROUND(E156*F156,2)</f>
        <v>0</v>
      </c>
      <c r="H156" s="171"/>
      <c r="I156" s="170">
        <f>ROUND(E156*H156,2)</f>
        <v>0</v>
      </c>
      <c r="J156" s="171"/>
      <c r="K156" s="172">
        <f>ROUND(E156*J156,2)</f>
        <v>0</v>
      </c>
      <c r="L156" s="154">
        <v>21</v>
      </c>
      <c r="M156" s="154">
        <f>G156*(1+L156/100)</f>
        <v>0</v>
      </c>
      <c r="N156" s="153">
        <v>0</v>
      </c>
      <c r="O156" s="153">
        <f>ROUND(E156*N156,2)</f>
        <v>0</v>
      </c>
      <c r="P156" s="153">
        <v>0</v>
      </c>
      <c r="Q156" s="153">
        <f>ROUND(E156*P156,2)</f>
        <v>0</v>
      </c>
      <c r="R156" s="154"/>
      <c r="S156" s="154" t="s">
        <v>279</v>
      </c>
      <c r="T156" s="154" t="s">
        <v>280</v>
      </c>
      <c r="U156" s="154">
        <v>0</v>
      </c>
      <c r="V156" s="154">
        <f>ROUND(E156*U156,2)</f>
        <v>0</v>
      </c>
      <c r="W156" s="154"/>
      <c r="X156" s="154" t="s">
        <v>281</v>
      </c>
      <c r="Y156" s="154" t="s">
        <v>282</v>
      </c>
      <c r="Z156" s="144"/>
      <c r="AA156" s="144"/>
      <c r="AB156" s="144"/>
      <c r="AC156" s="144"/>
      <c r="AD156" s="144"/>
      <c r="AE156" s="144"/>
      <c r="AF156" s="144"/>
      <c r="AG156" s="144" t="s">
        <v>283</v>
      </c>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row>
    <row r="157" spans="1:60" ht="20" outlineLevel="2" x14ac:dyDescent="0.25">
      <c r="A157" s="151"/>
      <c r="B157" s="152"/>
      <c r="C157" s="182" t="s">
        <v>503</v>
      </c>
      <c r="D157" s="155"/>
      <c r="E157" s="156">
        <v>87.12</v>
      </c>
      <c r="F157" s="154"/>
      <c r="G157" s="154"/>
      <c r="H157" s="154"/>
      <c r="I157" s="154"/>
      <c r="J157" s="154"/>
      <c r="K157" s="154"/>
      <c r="L157" s="154"/>
      <c r="M157" s="154"/>
      <c r="N157" s="153"/>
      <c r="O157" s="153"/>
      <c r="P157" s="153"/>
      <c r="Q157" s="153"/>
      <c r="R157" s="154"/>
      <c r="S157" s="154"/>
      <c r="T157" s="154"/>
      <c r="U157" s="154"/>
      <c r="V157" s="154"/>
      <c r="W157" s="154"/>
      <c r="X157" s="154"/>
      <c r="Y157" s="154"/>
      <c r="Z157" s="144"/>
      <c r="AA157" s="144"/>
      <c r="AB157" s="144"/>
      <c r="AC157" s="144"/>
      <c r="AD157" s="144"/>
      <c r="AE157" s="144"/>
      <c r="AF157" s="144"/>
      <c r="AG157" s="144" t="s">
        <v>285</v>
      </c>
      <c r="AH157" s="144">
        <v>0</v>
      </c>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row>
    <row r="158" spans="1:60" outlineLevel="3" x14ac:dyDescent="0.25">
      <c r="A158" s="151"/>
      <c r="B158" s="152"/>
      <c r="C158" s="182" t="s">
        <v>504</v>
      </c>
      <c r="D158" s="155"/>
      <c r="E158" s="156">
        <v>7.75</v>
      </c>
      <c r="F158" s="154"/>
      <c r="G158" s="154"/>
      <c r="H158" s="154"/>
      <c r="I158" s="154"/>
      <c r="J158" s="154"/>
      <c r="K158" s="154"/>
      <c r="L158" s="154"/>
      <c r="M158" s="154"/>
      <c r="N158" s="153"/>
      <c r="O158" s="153"/>
      <c r="P158" s="153"/>
      <c r="Q158" s="153"/>
      <c r="R158" s="154"/>
      <c r="S158" s="154"/>
      <c r="T158" s="154"/>
      <c r="U158" s="154"/>
      <c r="V158" s="154"/>
      <c r="W158" s="154"/>
      <c r="X158" s="154"/>
      <c r="Y158" s="154"/>
      <c r="Z158" s="144"/>
      <c r="AA158" s="144"/>
      <c r="AB158" s="144"/>
      <c r="AC158" s="144"/>
      <c r="AD158" s="144"/>
      <c r="AE158" s="144"/>
      <c r="AF158" s="144"/>
      <c r="AG158" s="144" t="s">
        <v>285</v>
      </c>
      <c r="AH158" s="144">
        <v>0</v>
      </c>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row>
    <row r="159" spans="1:60" outlineLevel="3" x14ac:dyDescent="0.25">
      <c r="A159" s="151"/>
      <c r="B159" s="152"/>
      <c r="C159" s="182" t="s">
        <v>505</v>
      </c>
      <c r="D159" s="155"/>
      <c r="E159" s="156">
        <v>40.840000000000003</v>
      </c>
      <c r="F159" s="154"/>
      <c r="G159" s="154"/>
      <c r="H159" s="154"/>
      <c r="I159" s="154"/>
      <c r="J159" s="154"/>
      <c r="K159" s="154"/>
      <c r="L159" s="154"/>
      <c r="M159" s="154"/>
      <c r="N159" s="153"/>
      <c r="O159" s="153"/>
      <c r="P159" s="153"/>
      <c r="Q159" s="153"/>
      <c r="R159" s="154"/>
      <c r="S159" s="154"/>
      <c r="T159" s="154"/>
      <c r="U159" s="154"/>
      <c r="V159" s="154"/>
      <c r="W159" s="154"/>
      <c r="X159" s="154"/>
      <c r="Y159" s="154"/>
      <c r="Z159" s="144"/>
      <c r="AA159" s="144"/>
      <c r="AB159" s="144"/>
      <c r="AC159" s="144"/>
      <c r="AD159" s="144"/>
      <c r="AE159" s="144"/>
      <c r="AF159" s="144"/>
      <c r="AG159" s="144" t="s">
        <v>285</v>
      </c>
      <c r="AH159" s="144">
        <v>0</v>
      </c>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row>
    <row r="160" spans="1:60" ht="20" outlineLevel="3" x14ac:dyDescent="0.25">
      <c r="A160" s="151"/>
      <c r="B160" s="152"/>
      <c r="C160" s="182" t="s">
        <v>506</v>
      </c>
      <c r="D160" s="155"/>
      <c r="E160" s="156">
        <v>52.9</v>
      </c>
      <c r="F160" s="154"/>
      <c r="G160" s="154"/>
      <c r="H160" s="154"/>
      <c r="I160" s="154"/>
      <c r="J160" s="154"/>
      <c r="K160" s="154"/>
      <c r="L160" s="154"/>
      <c r="M160" s="154"/>
      <c r="N160" s="153"/>
      <c r="O160" s="153"/>
      <c r="P160" s="153"/>
      <c r="Q160" s="153"/>
      <c r="R160" s="154"/>
      <c r="S160" s="154"/>
      <c r="T160" s="154"/>
      <c r="U160" s="154"/>
      <c r="V160" s="154"/>
      <c r="W160" s="154"/>
      <c r="X160" s="154"/>
      <c r="Y160" s="154"/>
      <c r="Z160" s="144"/>
      <c r="AA160" s="144"/>
      <c r="AB160" s="144"/>
      <c r="AC160" s="144"/>
      <c r="AD160" s="144"/>
      <c r="AE160" s="144"/>
      <c r="AF160" s="144"/>
      <c r="AG160" s="144" t="s">
        <v>285</v>
      </c>
      <c r="AH160" s="144">
        <v>0</v>
      </c>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row>
    <row r="161" spans="1:60" ht="20" outlineLevel="3" x14ac:dyDescent="0.25">
      <c r="A161" s="151"/>
      <c r="B161" s="152"/>
      <c r="C161" s="182" t="s">
        <v>507</v>
      </c>
      <c r="D161" s="155"/>
      <c r="E161" s="156">
        <v>42.35</v>
      </c>
      <c r="F161" s="154"/>
      <c r="G161" s="154"/>
      <c r="H161" s="154"/>
      <c r="I161" s="154"/>
      <c r="J161" s="154"/>
      <c r="K161" s="154"/>
      <c r="L161" s="154"/>
      <c r="M161" s="154"/>
      <c r="N161" s="153"/>
      <c r="O161" s="153"/>
      <c r="P161" s="153"/>
      <c r="Q161" s="153"/>
      <c r="R161" s="154"/>
      <c r="S161" s="154"/>
      <c r="T161" s="154"/>
      <c r="U161" s="154"/>
      <c r="V161" s="154"/>
      <c r="W161" s="154"/>
      <c r="X161" s="154"/>
      <c r="Y161" s="154"/>
      <c r="Z161" s="144"/>
      <c r="AA161" s="144"/>
      <c r="AB161" s="144"/>
      <c r="AC161" s="144"/>
      <c r="AD161" s="144"/>
      <c r="AE161" s="144"/>
      <c r="AF161" s="144"/>
      <c r="AG161" s="144" t="s">
        <v>285</v>
      </c>
      <c r="AH161" s="144">
        <v>0</v>
      </c>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row>
    <row r="162" spans="1:60" outlineLevel="3" x14ac:dyDescent="0.25">
      <c r="A162" s="151"/>
      <c r="B162" s="152"/>
      <c r="C162" s="182" t="s">
        <v>508</v>
      </c>
      <c r="D162" s="155"/>
      <c r="E162" s="156">
        <v>19.920000000000002</v>
      </c>
      <c r="F162" s="154"/>
      <c r="G162" s="154"/>
      <c r="H162" s="154"/>
      <c r="I162" s="154"/>
      <c r="J162" s="154"/>
      <c r="K162" s="154"/>
      <c r="L162" s="154"/>
      <c r="M162" s="154"/>
      <c r="N162" s="153"/>
      <c r="O162" s="153"/>
      <c r="P162" s="153"/>
      <c r="Q162" s="153"/>
      <c r="R162" s="154"/>
      <c r="S162" s="154"/>
      <c r="T162" s="154"/>
      <c r="U162" s="154"/>
      <c r="V162" s="154"/>
      <c r="W162" s="154"/>
      <c r="X162" s="154"/>
      <c r="Y162" s="154"/>
      <c r="Z162" s="144"/>
      <c r="AA162" s="144"/>
      <c r="AB162" s="144"/>
      <c r="AC162" s="144"/>
      <c r="AD162" s="144"/>
      <c r="AE162" s="144"/>
      <c r="AF162" s="144"/>
      <c r="AG162" s="144" t="s">
        <v>285</v>
      </c>
      <c r="AH162" s="144">
        <v>0</v>
      </c>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row>
    <row r="163" spans="1:60" ht="20" outlineLevel="3" x14ac:dyDescent="0.25">
      <c r="A163" s="151"/>
      <c r="B163" s="152"/>
      <c r="C163" s="182" t="s">
        <v>509</v>
      </c>
      <c r="D163" s="155"/>
      <c r="E163" s="156">
        <v>28.16</v>
      </c>
      <c r="F163" s="154"/>
      <c r="G163" s="154"/>
      <c r="H163" s="154"/>
      <c r="I163" s="154"/>
      <c r="J163" s="154"/>
      <c r="K163" s="154"/>
      <c r="L163" s="154"/>
      <c r="M163" s="154"/>
      <c r="N163" s="153"/>
      <c r="O163" s="153"/>
      <c r="P163" s="153"/>
      <c r="Q163" s="153"/>
      <c r="R163" s="154"/>
      <c r="S163" s="154"/>
      <c r="T163" s="154"/>
      <c r="U163" s="154"/>
      <c r="V163" s="154"/>
      <c r="W163" s="154"/>
      <c r="X163" s="154"/>
      <c r="Y163" s="154"/>
      <c r="Z163" s="144"/>
      <c r="AA163" s="144"/>
      <c r="AB163" s="144"/>
      <c r="AC163" s="144"/>
      <c r="AD163" s="144"/>
      <c r="AE163" s="144"/>
      <c r="AF163" s="144"/>
      <c r="AG163" s="144" t="s">
        <v>285</v>
      </c>
      <c r="AH163" s="144">
        <v>0</v>
      </c>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row>
    <row r="164" spans="1:60" outlineLevel="3" x14ac:dyDescent="0.25">
      <c r="A164" s="151"/>
      <c r="B164" s="152"/>
      <c r="C164" s="182" t="s">
        <v>510</v>
      </c>
      <c r="D164" s="155"/>
      <c r="E164" s="156">
        <v>27.64</v>
      </c>
      <c r="F164" s="154"/>
      <c r="G164" s="154"/>
      <c r="H164" s="154"/>
      <c r="I164" s="154"/>
      <c r="J164" s="154"/>
      <c r="K164" s="154"/>
      <c r="L164" s="154"/>
      <c r="M164" s="154"/>
      <c r="N164" s="153"/>
      <c r="O164" s="153"/>
      <c r="P164" s="153"/>
      <c r="Q164" s="153"/>
      <c r="R164" s="154"/>
      <c r="S164" s="154"/>
      <c r="T164" s="154"/>
      <c r="U164" s="154"/>
      <c r="V164" s="154"/>
      <c r="W164" s="154"/>
      <c r="X164" s="154"/>
      <c r="Y164" s="154"/>
      <c r="Z164" s="144"/>
      <c r="AA164" s="144"/>
      <c r="AB164" s="144"/>
      <c r="AC164" s="144"/>
      <c r="AD164" s="144"/>
      <c r="AE164" s="144"/>
      <c r="AF164" s="144"/>
      <c r="AG164" s="144" t="s">
        <v>285</v>
      </c>
      <c r="AH164" s="144">
        <v>0</v>
      </c>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row>
    <row r="165" spans="1:60" outlineLevel="3" x14ac:dyDescent="0.25">
      <c r="A165" s="151"/>
      <c r="B165" s="152"/>
      <c r="C165" s="182" t="s">
        <v>511</v>
      </c>
      <c r="D165" s="155"/>
      <c r="E165" s="156">
        <v>23.47</v>
      </c>
      <c r="F165" s="154"/>
      <c r="G165" s="154"/>
      <c r="H165" s="154"/>
      <c r="I165" s="154"/>
      <c r="J165" s="154"/>
      <c r="K165" s="154"/>
      <c r="L165" s="154"/>
      <c r="M165" s="154"/>
      <c r="N165" s="153"/>
      <c r="O165" s="153"/>
      <c r="P165" s="153"/>
      <c r="Q165" s="153"/>
      <c r="R165" s="154"/>
      <c r="S165" s="154"/>
      <c r="T165" s="154"/>
      <c r="U165" s="154"/>
      <c r="V165" s="154"/>
      <c r="W165" s="154"/>
      <c r="X165" s="154"/>
      <c r="Y165" s="154"/>
      <c r="Z165" s="144"/>
      <c r="AA165" s="144"/>
      <c r="AB165" s="144"/>
      <c r="AC165" s="144"/>
      <c r="AD165" s="144"/>
      <c r="AE165" s="144"/>
      <c r="AF165" s="144"/>
      <c r="AG165" s="144" t="s">
        <v>285</v>
      </c>
      <c r="AH165" s="144">
        <v>0</v>
      </c>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row>
    <row r="166" spans="1:60" ht="20" outlineLevel="3" x14ac:dyDescent="0.25">
      <c r="A166" s="151"/>
      <c r="B166" s="152"/>
      <c r="C166" s="182" t="s">
        <v>512</v>
      </c>
      <c r="D166" s="155"/>
      <c r="E166" s="156">
        <v>61.66</v>
      </c>
      <c r="F166" s="154"/>
      <c r="G166" s="154"/>
      <c r="H166" s="154"/>
      <c r="I166" s="154"/>
      <c r="J166" s="154"/>
      <c r="K166" s="154"/>
      <c r="L166" s="154"/>
      <c r="M166" s="154"/>
      <c r="N166" s="153"/>
      <c r="O166" s="153"/>
      <c r="P166" s="153"/>
      <c r="Q166" s="153"/>
      <c r="R166" s="154"/>
      <c r="S166" s="154"/>
      <c r="T166" s="154"/>
      <c r="U166" s="154"/>
      <c r="V166" s="154"/>
      <c r="W166" s="154"/>
      <c r="X166" s="154"/>
      <c r="Y166" s="154"/>
      <c r="Z166" s="144"/>
      <c r="AA166" s="144"/>
      <c r="AB166" s="144"/>
      <c r="AC166" s="144"/>
      <c r="AD166" s="144"/>
      <c r="AE166" s="144"/>
      <c r="AF166" s="144"/>
      <c r="AG166" s="144" t="s">
        <v>285</v>
      </c>
      <c r="AH166" s="144">
        <v>0</v>
      </c>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row>
    <row r="167" spans="1:60" outlineLevel="3" x14ac:dyDescent="0.25">
      <c r="A167" s="151"/>
      <c r="B167" s="152"/>
      <c r="C167" s="182" t="s">
        <v>513</v>
      </c>
      <c r="D167" s="155"/>
      <c r="E167" s="156">
        <v>27.37</v>
      </c>
      <c r="F167" s="154"/>
      <c r="G167" s="154"/>
      <c r="H167" s="154"/>
      <c r="I167" s="154"/>
      <c r="J167" s="154"/>
      <c r="K167" s="154"/>
      <c r="L167" s="154"/>
      <c r="M167" s="154"/>
      <c r="N167" s="153"/>
      <c r="O167" s="153"/>
      <c r="P167" s="153"/>
      <c r="Q167" s="153"/>
      <c r="R167" s="154"/>
      <c r="S167" s="154"/>
      <c r="T167" s="154"/>
      <c r="U167" s="154"/>
      <c r="V167" s="154"/>
      <c r="W167" s="154"/>
      <c r="X167" s="154"/>
      <c r="Y167" s="154"/>
      <c r="Z167" s="144"/>
      <c r="AA167" s="144"/>
      <c r="AB167" s="144"/>
      <c r="AC167" s="144"/>
      <c r="AD167" s="144"/>
      <c r="AE167" s="144"/>
      <c r="AF167" s="144"/>
      <c r="AG167" s="144" t="s">
        <v>285</v>
      </c>
      <c r="AH167" s="144">
        <v>0</v>
      </c>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row>
    <row r="168" spans="1:60" ht="20" outlineLevel="3" x14ac:dyDescent="0.25">
      <c r="A168" s="151"/>
      <c r="B168" s="152"/>
      <c r="C168" s="182" t="s">
        <v>514</v>
      </c>
      <c r="D168" s="155"/>
      <c r="E168" s="156">
        <v>26.06</v>
      </c>
      <c r="F168" s="154"/>
      <c r="G168" s="154"/>
      <c r="H168" s="154"/>
      <c r="I168" s="154"/>
      <c r="J168" s="154"/>
      <c r="K168" s="154"/>
      <c r="L168" s="154"/>
      <c r="M168" s="154"/>
      <c r="N168" s="153"/>
      <c r="O168" s="153"/>
      <c r="P168" s="153"/>
      <c r="Q168" s="153"/>
      <c r="R168" s="154"/>
      <c r="S168" s="154"/>
      <c r="T168" s="154"/>
      <c r="U168" s="154"/>
      <c r="V168" s="154"/>
      <c r="W168" s="154"/>
      <c r="X168" s="154"/>
      <c r="Y168" s="154"/>
      <c r="Z168" s="144"/>
      <c r="AA168" s="144"/>
      <c r="AB168" s="144"/>
      <c r="AC168" s="144"/>
      <c r="AD168" s="144"/>
      <c r="AE168" s="144"/>
      <c r="AF168" s="144"/>
      <c r="AG168" s="144" t="s">
        <v>285</v>
      </c>
      <c r="AH168" s="144">
        <v>0</v>
      </c>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row>
    <row r="169" spans="1:60" outlineLevel="3" x14ac:dyDescent="0.25">
      <c r="A169" s="151"/>
      <c r="B169" s="152"/>
      <c r="C169" s="182" t="s">
        <v>515</v>
      </c>
      <c r="D169" s="155"/>
      <c r="E169" s="156">
        <v>2.8</v>
      </c>
      <c r="F169" s="154"/>
      <c r="G169" s="154"/>
      <c r="H169" s="154"/>
      <c r="I169" s="154"/>
      <c r="J169" s="154"/>
      <c r="K169" s="154"/>
      <c r="L169" s="154"/>
      <c r="M169" s="154"/>
      <c r="N169" s="153"/>
      <c r="O169" s="153"/>
      <c r="P169" s="153"/>
      <c r="Q169" s="153"/>
      <c r="R169" s="154"/>
      <c r="S169" s="154"/>
      <c r="T169" s="154"/>
      <c r="U169" s="154"/>
      <c r="V169" s="154"/>
      <c r="W169" s="154"/>
      <c r="X169" s="154"/>
      <c r="Y169" s="154"/>
      <c r="Z169" s="144"/>
      <c r="AA169" s="144"/>
      <c r="AB169" s="144"/>
      <c r="AC169" s="144"/>
      <c r="AD169" s="144"/>
      <c r="AE169" s="144"/>
      <c r="AF169" s="144"/>
      <c r="AG169" s="144" t="s">
        <v>285</v>
      </c>
      <c r="AH169" s="144">
        <v>0</v>
      </c>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row>
    <row r="170" spans="1:60" outlineLevel="3" x14ac:dyDescent="0.25">
      <c r="A170" s="151"/>
      <c r="B170" s="152"/>
      <c r="C170" s="182" t="s">
        <v>516</v>
      </c>
      <c r="D170" s="155"/>
      <c r="E170" s="156">
        <v>13.44</v>
      </c>
      <c r="F170" s="154"/>
      <c r="G170" s="154"/>
      <c r="H170" s="154"/>
      <c r="I170" s="154"/>
      <c r="J170" s="154"/>
      <c r="K170" s="154"/>
      <c r="L170" s="154"/>
      <c r="M170" s="154"/>
      <c r="N170" s="153"/>
      <c r="O170" s="153"/>
      <c r="P170" s="153"/>
      <c r="Q170" s="153"/>
      <c r="R170" s="154"/>
      <c r="S170" s="154"/>
      <c r="T170" s="154"/>
      <c r="U170" s="154"/>
      <c r="V170" s="154"/>
      <c r="W170" s="154"/>
      <c r="X170" s="154"/>
      <c r="Y170" s="154"/>
      <c r="Z170" s="144"/>
      <c r="AA170" s="144"/>
      <c r="AB170" s="144"/>
      <c r="AC170" s="144"/>
      <c r="AD170" s="144"/>
      <c r="AE170" s="144"/>
      <c r="AF170" s="144"/>
      <c r="AG170" s="144" t="s">
        <v>285</v>
      </c>
      <c r="AH170" s="144">
        <v>0</v>
      </c>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row>
    <row r="171" spans="1:60" outlineLevel="1" x14ac:dyDescent="0.25">
      <c r="A171" s="166">
        <v>72</v>
      </c>
      <c r="B171" s="167" t="s">
        <v>517</v>
      </c>
      <c r="C171" s="181" t="s">
        <v>518</v>
      </c>
      <c r="D171" s="168" t="s">
        <v>340</v>
      </c>
      <c r="E171" s="169">
        <v>110</v>
      </c>
      <c r="F171" s="170">
        <f>H171+J171</f>
        <v>0</v>
      </c>
      <c r="G171" s="170">
        <f>ROUND(E171*F171,2)</f>
        <v>0</v>
      </c>
      <c r="H171" s="171"/>
      <c r="I171" s="170">
        <f>ROUND(E171*H171,2)</f>
        <v>0</v>
      </c>
      <c r="J171" s="171"/>
      <c r="K171" s="172">
        <f>ROUND(E171*J171,2)</f>
        <v>0</v>
      </c>
      <c r="L171" s="154">
        <v>21</v>
      </c>
      <c r="M171" s="154">
        <f>G171*(1+L171/100)</f>
        <v>0</v>
      </c>
      <c r="N171" s="153">
        <v>0</v>
      </c>
      <c r="O171" s="153">
        <f>ROUND(E171*N171,2)</f>
        <v>0</v>
      </c>
      <c r="P171" s="153">
        <v>0</v>
      </c>
      <c r="Q171" s="153">
        <f>ROUND(E171*P171,2)</f>
        <v>0</v>
      </c>
      <c r="R171" s="154"/>
      <c r="S171" s="154" t="s">
        <v>279</v>
      </c>
      <c r="T171" s="154" t="s">
        <v>280</v>
      </c>
      <c r="U171" s="154">
        <v>0</v>
      </c>
      <c r="V171" s="154">
        <f>ROUND(E171*U171,2)</f>
        <v>0</v>
      </c>
      <c r="W171" s="154"/>
      <c r="X171" s="154" t="s">
        <v>281</v>
      </c>
      <c r="Y171" s="154" t="s">
        <v>282</v>
      </c>
      <c r="Z171" s="144"/>
      <c r="AA171" s="144"/>
      <c r="AB171" s="144"/>
      <c r="AC171" s="144"/>
      <c r="AD171" s="144"/>
      <c r="AE171" s="144"/>
      <c r="AF171" s="144"/>
      <c r="AG171" s="144" t="s">
        <v>283</v>
      </c>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row>
    <row r="172" spans="1:60" outlineLevel="2" x14ac:dyDescent="0.25">
      <c r="A172" s="151"/>
      <c r="B172" s="152"/>
      <c r="C172" s="182" t="s">
        <v>519</v>
      </c>
      <c r="D172" s="155"/>
      <c r="E172" s="156">
        <v>110</v>
      </c>
      <c r="F172" s="154"/>
      <c r="G172" s="154"/>
      <c r="H172" s="154"/>
      <c r="I172" s="154"/>
      <c r="J172" s="154"/>
      <c r="K172" s="154"/>
      <c r="L172" s="154"/>
      <c r="M172" s="154"/>
      <c r="N172" s="153"/>
      <c r="O172" s="153"/>
      <c r="P172" s="153"/>
      <c r="Q172" s="153"/>
      <c r="R172" s="154"/>
      <c r="S172" s="154"/>
      <c r="T172" s="154"/>
      <c r="U172" s="154"/>
      <c r="V172" s="154"/>
      <c r="W172" s="154"/>
      <c r="X172" s="154"/>
      <c r="Y172" s="154"/>
      <c r="Z172" s="144"/>
      <c r="AA172" s="144"/>
      <c r="AB172" s="144"/>
      <c r="AC172" s="144"/>
      <c r="AD172" s="144"/>
      <c r="AE172" s="144"/>
      <c r="AF172" s="144"/>
      <c r="AG172" s="144" t="s">
        <v>285</v>
      </c>
      <c r="AH172" s="144">
        <v>0</v>
      </c>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row>
    <row r="173" spans="1:60" outlineLevel="1" x14ac:dyDescent="0.25">
      <c r="A173" s="166">
        <v>73</v>
      </c>
      <c r="B173" s="167" t="s">
        <v>520</v>
      </c>
      <c r="C173" s="181" t="s">
        <v>521</v>
      </c>
      <c r="D173" s="168" t="s">
        <v>355</v>
      </c>
      <c r="E173" s="169">
        <v>21.942499999999999</v>
      </c>
      <c r="F173" s="170">
        <f>H173+J173</f>
        <v>0</v>
      </c>
      <c r="G173" s="170">
        <f>ROUND(E173*F173,2)</f>
        <v>0</v>
      </c>
      <c r="H173" s="171"/>
      <c r="I173" s="170">
        <f>ROUND(E173*H173,2)</f>
        <v>0</v>
      </c>
      <c r="J173" s="171"/>
      <c r="K173" s="172">
        <f>ROUND(E173*J173,2)</f>
        <v>0</v>
      </c>
      <c r="L173" s="154">
        <v>21</v>
      </c>
      <c r="M173" s="154">
        <f>G173*(1+L173/100)</f>
        <v>0</v>
      </c>
      <c r="N173" s="153">
        <v>0</v>
      </c>
      <c r="O173" s="153">
        <f>ROUND(E173*N173,2)</f>
        <v>0</v>
      </c>
      <c r="P173" s="153">
        <v>0</v>
      </c>
      <c r="Q173" s="153">
        <f>ROUND(E173*P173,2)</f>
        <v>0</v>
      </c>
      <c r="R173" s="154"/>
      <c r="S173" s="154" t="s">
        <v>279</v>
      </c>
      <c r="T173" s="154" t="s">
        <v>280</v>
      </c>
      <c r="U173" s="154">
        <v>0</v>
      </c>
      <c r="V173" s="154">
        <f>ROUND(E173*U173,2)</f>
        <v>0</v>
      </c>
      <c r="W173" s="154"/>
      <c r="X173" s="154" t="s">
        <v>281</v>
      </c>
      <c r="Y173" s="154" t="s">
        <v>282</v>
      </c>
      <c r="Z173" s="144"/>
      <c r="AA173" s="144"/>
      <c r="AB173" s="144"/>
      <c r="AC173" s="144"/>
      <c r="AD173" s="144"/>
      <c r="AE173" s="144"/>
      <c r="AF173" s="144"/>
      <c r="AG173" s="144" t="s">
        <v>283</v>
      </c>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row>
    <row r="174" spans="1:60" outlineLevel="2" x14ac:dyDescent="0.25">
      <c r="A174" s="151"/>
      <c r="B174" s="152"/>
      <c r="C174" s="182" t="s">
        <v>522</v>
      </c>
      <c r="D174" s="155"/>
      <c r="E174" s="156">
        <v>16.670000000000002</v>
      </c>
      <c r="F174" s="154"/>
      <c r="G174" s="154"/>
      <c r="H174" s="154"/>
      <c r="I174" s="154"/>
      <c r="J174" s="154"/>
      <c r="K174" s="154"/>
      <c r="L174" s="154"/>
      <c r="M174" s="154"/>
      <c r="N174" s="153"/>
      <c r="O174" s="153"/>
      <c r="P174" s="153"/>
      <c r="Q174" s="153"/>
      <c r="R174" s="154"/>
      <c r="S174" s="154"/>
      <c r="T174" s="154"/>
      <c r="U174" s="154"/>
      <c r="V174" s="154"/>
      <c r="W174" s="154"/>
      <c r="X174" s="154"/>
      <c r="Y174" s="154"/>
      <c r="Z174" s="144"/>
      <c r="AA174" s="144"/>
      <c r="AB174" s="144"/>
      <c r="AC174" s="144"/>
      <c r="AD174" s="144"/>
      <c r="AE174" s="144"/>
      <c r="AF174" s="144"/>
      <c r="AG174" s="144" t="s">
        <v>285</v>
      </c>
      <c r="AH174" s="144">
        <v>0</v>
      </c>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row>
    <row r="175" spans="1:60" outlineLevel="3" x14ac:dyDescent="0.25">
      <c r="A175" s="151"/>
      <c r="B175" s="152"/>
      <c r="C175" s="182" t="s">
        <v>523</v>
      </c>
      <c r="D175" s="155"/>
      <c r="E175" s="156">
        <v>5.27</v>
      </c>
      <c r="F175" s="154"/>
      <c r="G175" s="154"/>
      <c r="H175" s="154"/>
      <c r="I175" s="154"/>
      <c r="J175" s="154"/>
      <c r="K175" s="154"/>
      <c r="L175" s="154"/>
      <c r="M175" s="154"/>
      <c r="N175" s="153"/>
      <c r="O175" s="153"/>
      <c r="P175" s="153"/>
      <c r="Q175" s="153"/>
      <c r="R175" s="154"/>
      <c r="S175" s="154"/>
      <c r="T175" s="154"/>
      <c r="U175" s="154"/>
      <c r="V175" s="154"/>
      <c r="W175" s="154"/>
      <c r="X175" s="154"/>
      <c r="Y175" s="154"/>
      <c r="Z175" s="144"/>
      <c r="AA175" s="144"/>
      <c r="AB175" s="144"/>
      <c r="AC175" s="144"/>
      <c r="AD175" s="144"/>
      <c r="AE175" s="144"/>
      <c r="AF175" s="144"/>
      <c r="AG175" s="144" t="s">
        <v>285</v>
      </c>
      <c r="AH175" s="144">
        <v>0</v>
      </c>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row>
    <row r="176" spans="1:60" outlineLevel="1" x14ac:dyDescent="0.25">
      <c r="A176" s="166">
        <v>74</v>
      </c>
      <c r="B176" s="167" t="s">
        <v>524</v>
      </c>
      <c r="C176" s="181" t="s">
        <v>525</v>
      </c>
      <c r="D176" s="168" t="s">
        <v>355</v>
      </c>
      <c r="E176" s="169">
        <v>40.875</v>
      </c>
      <c r="F176" s="170">
        <f>H176+J176</f>
        <v>0</v>
      </c>
      <c r="G176" s="170">
        <f>ROUND(E176*F176,2)</f>
        <v>0</v>
      </c>
      <c r="H176" s="171"/>
      <c r="I176" s="170">
        <f>ROUND(E176*H176,2)</f>
        <v>0</v>
      </c>
      <c r="J176" s="171"/>
      <c r="K176" s="172">
        <f>ROUND(E176*J176,2)</f>
        <v>0</v>
      </c>
      <c r="L176" s="154">
        <v>21</v>
      </c>
      <c r="M176" s="154">
        <f>G176*(1+L176/100)</f>
        <v>0</v>
      </c>
      <c r="N176" s="153">
        <v>0</v>
      </c>
      <c r="O176" s="153">
        <f>ROUND(E176*N176,2)</f>
        <v>0</v>
      </c>
      <c r="P176" s="153">
        <v>0</v>
      </c>
      <c r="Q176" s="153">
        <f>ROUND(E176*P176,2)</f>
        <v>0</v>
      </c>
      <c r="R176" s="154"/>
      <c r="S176" s="154" t="s">
        <v>279</v>
      </c>
      <c r="T176" s="154" t="s">
        <v>280</v>
      </c>
      <c r="U176" s="154">
        <v>0</v>
      </c>
      <c r="V176" s="154">
        <f>ROUND(E176*U176,2)</f>
        <v>0</v>
      </c>
      <c r="W176" s="154"/>
      <c r="X176" s="154" t="s">
        <v>281</v>
      </c>
      <c r="Y176" s="154" t="s">
        <v>282</v>
      </c>
      <c r="Z176" s="144"/>
      <c r="AA176" s="144"/>
      <c r="AB176" s="144"/>
      <c r="AC176" s="144"/>
      <c r="AD176" s="144"/>
      <c r="AE176" s="144"/>
      <c r="AF176" s="144"/>
      <c r="AG176" s="144" t="s">
        <v>283</v>
      </c>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row>
    <row r="177" spans="1:60" outlineLevel="2" x14ac:dyDescent="0.25">
      <c r="A177" s="151"/>
      <c r="B177" s="152"/>
      <c r="C177" s="182" t="s">
        <v>526</v>
      </c>
      <c r="D177" s="155"/>
      <c r="E177" s="156">
        <v>40.880000000000003</v>
      </c>
      <c r="F177" s="154"/>
      <c r="G177" s="154"/>
      <c r="H177" s="154"/>
      <c r="I177" s="154"/>
      <c r="J177" s="154"/>
      <c r="K177" s="154"/>
      <c r="L177" s="154"/>
      <c r="M177" s="154"/>
      <c r="N177" s="153"/>
      <c r="O177" s="153"/>
      <c r="P177" s="153"/>
      <c r="Q177" s="153"/>
      <c r="R177" s="154"/>
      <c r="S177" s="154"/>
      <c r="T177" s="154"/>
      <c r="U177" s="154"/>
      <c r="V177" s="154"/>
      <c r="W177" s="154"/>
      <c r="X177" s="154"/>
      <c r="Y177" s="154"/>
      <c r="Z177" s="144"/>
      <c r="AA177" s="144"/>
      <c r="AB177" s="144"/>
      <c r="AC177" s="144"/>
      <c r="AD177" s="144"/>
      <c r="AE177" s="144"/>
      <c r="AF177" s="144"/>
      <c r="AG177" s="144" t="s">
        <v>285</v>
      </c>
      <c r="AH177" s="144">
        <v>0</v>
      </c>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row>
    <row r="178" spans="1:60" outlineLevel="1" x14ac:dyDescent="0.25">
      <c r="A178" s="166">
        <v>75</v>
      </c>
      <c r="B178" s="167" t="s">
        <v>527</v>
      </c>
      <c r="C178" s="181" t="s">
        <v>528</v>
      </c>
      <c r="D178" s="168" t="s">
        <v>340</v>
      </c>
      <c r="E178" s="169">
        <v>59.4</v>
      </c>
      <c r="F178" s="170">
        <f>H178+J178</f>
        <v>0</v>
      </c>
      <c r="G178" s="170">
        <f>ROUND(E178*F178,2)</f>
        <v>0</v>
      </c>
      <c r="H178" s="171"/>
      <c r="I178" s="170">
        <f>ROUND(E178*H178,2)</f>
        <v>0</v>
      </c>
      <c r="J178" s="171"/>
      <c r="K178" s="172">
        <f>ROUND(E178*J178,2)</f>
        <v>0</v>
      </c>
      <c r="L178" s="154">
        <v>21</v>
      </c>
      <c r="M178" s="154">
        <f>G178*(1+L178/100)</f>
        <v>0</v>
      </c>
      <c r="N178" s="153">
        <v>0</v>
      </c>
      <c r="O178" s="153">
        <f>ROUND(E178*N178,2)</f>
        <v>0</v>
      </c>
      <c r="P178" s="153">
        <v>0</v>
      </c>
      <c r="Q178" s="153">
        <f>ROUND(E178*P178,2)</f>
        <v>0</v>
      </c>
      <c r="R178" s="154"/>
      <c r="S178" s="154" t="s">
        <v>279</v>
      </c>
      <c r="T178" s="154" t="s">
        <v>280</v>
      </c>
      <c r="U178" s="154">
        <v>0</v>
      </c>
      <c r="V178" s="154">
        <f>ROUND(E178*U178,2)</f>
        <v>0</v>
      </c>
      <c r="W178" s="154"/>
      <c r="X178" s="154" t="s">
        <v>281</v>
      </c>
      <c r="Y178" s="154" t="s">
        <v>282</v>
      </c>
      <c r="Z178" s="144"/>
      <c r="AA178" s="144"/>
      <c r="AB178" s="144"/>
      <c r="AC178" s="144"/>
      <c r="AD178" s="144"/>
      <c r="AE178" s="144"/>
      <c r="AF178" s="144"/>
      <c r="AG178" s="144" t="s">
        <v>283</v>
      </c>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row>
    <row r="179" spans="1:60" outlineLevel="2" x14ac:dyDescent="0.25">
      <c r="A179" s="151"/>
      <c r="B179" s="152"/>
      <c r="C179" s="182" t="s">
        <v>529</v>
      </c>
      <c r="D179" s="155"/>
      <c r="E179" s="156">
        <v>59.4</v>
      </c>
      <c r="F179" s="154"/>
      <c r="G179" s="154"/>
      <c r="H179" s="154"/>
      <c r="I179" s="154"/>
      <c r="J179" s="154"/>
      <c r="K179" s="154"/>
      <c r="L179" s="154"/>
      <c r="M179" s="154"/>
      <c r="N179" s="153"/>
      <c r="O179" s="153"/>
      <c r="P179" s="153"/>
      <c r="Q179" s="153"/>
      <c r="R179" s="154"/>
      <c r="S179" s="154"/>
      <c r="T179" s="154"/>
      <c r="U179" s="154"/>
      <c r="V179" s="154"/>
      <c r="W179" s="154"/>
      <c r="X179" s="154"/>
      <c r="Y179" s="154"/>
      <c r="Z179" s="144"/>
      <c r="AA179" s="144"/>
      <c r="AB179" s="144"/>
      <c r="AC179" s="144"/>
      <c r="AD179" s="144"/>
      <c r="AE179" s="144"/>
      <c r="AF179" s="144"/>
      <c r="AG179" s="144" t="s">
        <v>285</v>
      </c>
      <c r="AH179" s="144">
        <v>0</v>
      </c>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row>
    <row r="180" spans="1:60" outlineLevel="1" x14ac:dyDescent="0.25">
      <c r="A180" s="166">
        <v>76</v>
      </c>
      <c r="B180" s="167" t="s">
        <v>530</v>
      </c>
      <c r="C180" s="181" t="s">
        <v>531</v>
      </c>
      <c r="D180" s="168" t="s">
        <v>340</v>
      </c>
      <c r="E180" s="169">
        <v>15</v>
      </c>
      <c r="F180" s="170">
        <f>H180+J180</f>
        <v>0</v>
      </c>
      <c r="G180" s="170">
        <f>ROUND(E180*F180,2)</f>
        <v>0</v>
      </c>
      <c r="H180" s="171"/>
      <c r="I180" s="170">
        <f>ROUND(E180*H180,2)</f>
        <v>0</v>
      </c>
      <c r="J180" s="171"/>
      <c r="K180" s="172">
        <f>ROUND(E180*J180,2)</f>
        <v>0</v>
      </c>
      <c r="L180" s="154">
        <v>21</v>
      </c>
      <c r="M180" s="154">
        <f>G180*(1+L180/100)</f>
        <v>0</v>
      </c>
      <c r="N180" s="153">
        <v>0</v>
      </c>
      <c r="O180" s="153">
        <f>ROUND(E180*N180,2)</f>
        <v>0</v>
      </c>
      <c r="P180" s="153">
        <v>0</v>
      </c>
      <c r="Q180" s="153">
        <f>ROUND(E180*P180,2)</f>
        <v>0</v>
      </c>
      <c r="R180" s="154"/>
      <c r="S180" s="154" t="s">
        <v>279</v>
      </c>
      <c r="T180" s="154" t="s">
        <v>280</v>
      </c>
      <c r="U180" s="154">
        <v>0</v>
      </c>
      <c r="V180" s="154">
        <f>ROUND(E180*U180,2)</f>
        <v>0</v>
      </c>
      <c r="W180" s="154"/>
      <c r="X180" s="154" t="s">
        <v>281</v>
      </c>
      <c r="Y180" s="154" t="s">
        <v>282</v>
      </c>
      <c r="Z180" s="144"/>
      <c r="AA180" s="144"/>
      <c r="AB180" s="144"/>
      <c r="AC180" s="144"/>
      <c r="AD180" s="144"/>
      <c r="AE180" s="144"/>
      <c r="AF180" s="144"/>
      <c r="AG180" s="144" t="s">
        <v>283</v>
      </c>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row>
    <row r="181" spans="1:60" outlineLevel="2" x14ac:dyDescent="0.25">
      <c r="A181" s="151"/>
      <c r="B181" s="152"/>
      <c r="C181" s="182" t="s">
        <v>532</v>
      </c>
      <c r="D181" s="155"/>
      <c r="E181" s="156">
        <v>15</v>
      </c>
      <c r="F181" s="154"/>
      <c r="G181" s="154"/>
      <c r="H181" s="154"/>
      <c r="I181" s="154"/>
      <c r="J181" s="154"/>
      <c r="K181" s="154"/>
      <c r="L181" s="154"/>
      <c r="M181" s="154"/>
      <c r="N181" s="153"/>
      <c r="O181" s="153"/>
      <c r="P181" s="153"/>
      <c r="Q181" s="153"/>
      <c r="R181" s="154"/>
      <c r="S181" s="154"/>
      <c r="T181" s="154"/>
      <c r="U181" s="154"/>
      <c r="V181" s="154"/>
      <c r="W181" s="154"/>
      <c r="X181" s="154"/>
      <c r="Y181" s="154"/>
      <c r="Z181" s="144"/>
      <c r="AA181" s="144"/>
      <c r="AB181" s="144"/>
      <c r="AC181" s="144"/>
      <c r="AD181" s="144"/>
      <c r="AE181" s="144"/>
      <c r="AF181" s="144"/>
      <c r="AG181" s="144" t="s">
        <v>285</v>
      </c>
      <c r="AH181" s="144">
        <v>0</v>
      </c>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row>
    <row r="182" spans="1:60" outlineLevel="1" x14ac:dyDescent="0.25">
      <c r="A182" s="166">
        <v>77</v>
      </c>
      <c r="B182" s="167" t="s">
        <v>533</v>
      </c>
      <c r="C182" s="181" t="s">
        <v>534</v>
      </c>
      <c r="D182" s="168" t="s">
        <v>340</v>
      </c>
      <c r="E182" s="169">
        <v>65.34</v>
      </c>
      <c r="F182" s="170">
        <f>H182+J182</f>
        <v>0</v>
      </c>
      <c r="G182" s="170">
        <f>ROUND(E182*F182,2)</f>
        <v>0</v>
      </c>
      <c r="H182" s="171"/>
      <c r="I182" s="170">
        <f>ROUND(E182*H182,2)</f>
        <v>0</v>
      </c>
      <c r="J182" s="171"/>
      <c r="K182" s="172">
        <f>ROUND(E182*J182,2)</f>
        <v>0</v>
      </c>
      <c r="L182" s="154">
        <v>21</v>
      </c>
      <c r="M182" s="154">
        <f>G182*(1+L182/100)</f>
        <v>0</v>
      </c>
      <c r="N182" s="153">
        <v>0</v>
      </c>
      <c r="O182" s="153">
        <f>ROUND(E182*N182,2)</f>
        <v>0</v>
      </c>
      <c r="P182" s="153">
        <v>0</v>
      </c>
      <c r="Q182" s="153">
        <f>ROUND(E182*P182,2)</f>
        <v>0</v>
      </c>
      <c r="R182" s="154"/>
      <c r="S182" s="154" t="s">
        <v>279</v>
      </c>
      <c r="T182" s="154" t="s">
        <v>280</v>
      </c>
      <c r="U182" s="154">
        <v>0</v>
      </c>
      <c r="V182" s="154">
        <f>ROUND(E182*U182,2)</f>
        <v>0</v>
      </c>
      <c r="W182" s="154"/>
      <c r="X182" s="154" t="s">
        <v>281</v>
      </c>
      <c r="Y182" s="154" t="s">
        <v>282</v>
      </c>
      <c r="Z182" s="144"/>
      <c r="AA182" s="144"/>
      <c r="AB182" s="144"/>
      <c r="AC182" s="144"/>
      <c r="AD182" s="144"/>
      <c r="AE182" s="144"/>
      <c r="AF182" s="144"/>
      <c r="AG182" s="144" t="s">
        <v>283</v>
      </c>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row>
    <row r="183" spans="1:60" outlineLevel="2" x14ac:dyDescent="0.25">
      <c r="A183" s="151"/>
      <c r="B183" s="152"/>
      <c r="C183" s="182" t="s">
        <v>535</v>
      </c>
      <c r="D183" s="155"/>
      <c r="E183" s="156">
        <v>65.34</v>
      </c>
      <c r="F183" s="154"/>
      <c r="G183" s="154"/>
      <c r="H183" s="154"/>
      <c r="I183" s="154"/>
      <c r="J183" s="154"/>
      <c r="K183" s="154"/>
      <c r="L183" s="154"/>
      <c r="M183" s="154"/>
      <c r="N183" s="153"/>
      <c r="O183" s="153"/>
      <c r="P183" s="153"/>
      <c r="Q183" s="153"/>
      <c r="R183" s="154"/>
      <c r="S183" s="154"/>
      <c r="T183" s="154"/>
      <c r="U183" s="154"/>
      <c r="V183" s="154"/>
      <c r="W183" s="154"/>
      <c r="X183" s="154"/>
      <c r="Y183" s="154"/>
      <c r="Z183" s="144"/>
      <c r="AA183" s="144"/>
      <c r="AB183" s="144"/>
      <c r="AC183" s="144"/>
      <c r="AD183" s="144"/>
      <c r="AE183" s="144"/>
      <c r="AF183" s="144"/>
      <c r="AG183" s="144" t="s">
        <v>285</v>
      </c>
      <c r="AH183" s="144">
        <v>0</v>
      </c>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row>
    <row r="184" spans="1:60" outlineLevel="1" x14ac:dyDescent="0.25">
      <c r="A184" s="166">
        <v>78</v>
      </c>
      <c r="B184" s="167" t="s">
        <v>536</v>
      </c>
      <c r="C184" s="181" t="s">
        <v>537</v>
      </c>
      <c r="D184" s="168" t="s">
        <v>340</v>
      </c>
      <c r="E184" s="169">
        <v>16.5</v>
      </c>
      <c r="F184" s="170">
        <f>H184+J184</f>
        <v>0</v>
      </c>
      <c r="G184" s="170">
        <f>ROUND(E184*F184,2)</f>
        <v>0</v>
      </c>
      <c r="H184" s="171"/>
      <c r="I184" s="170">
        <f>ROUND(E184*H184,2)</f>
        <v>0</v>
      </c>
      <c r="J184" s="171"/>
      <c r="K184" s="172">
        <f>ROUND(E184*J184,2)</f>
        <v>0</v>
      </c>
      <c r="L184" s="154">
        <v>21</v>
      </c>
      <c r="M184" s="154">
        <f>G184*(1+L184/100)</f>
        <v>0</v>
      </c>
      <c r="N184" s="153">
        <v>0</v>
      </c>
      <c r="O184" s="153">
        <f>ROUND(E184*N184,2)</f>
        <v>0</v>
      </c>
      <c r="P184" s="153">
        <v>0</v>
      </c>
      <c r="Q184" s="153">
        <f>ROUND(E184*P184,2)</f>
        <v>0</v>
      </c>
      <c r="R184" s="154"/>
      <c r="S184" s="154" t="s">
        <v>279</v>
      </c>
      <c r="T184" s="154" t="s">
        <v>280</v>
      </c>
      <c r="U184" s="154">
        <v>0</v>
      </c>
      <c r="V184" s="154">
        <f>ROUND(E184*U184,2)</f>
        <v>0</v>
      </c>
      <c r="W184" s="154"/>
      <c r="X184" s="154" t="s">
        <v>281</v>
      </c>
      <c r="Y184" s="154" t="s">
        <v>282</v>
      </c>
      <c r="Z184" s="144"/>
      <c r="AA184" s="144"/>
      <c r="AB184" s="144"/>
      <c r="AC184" s="144"/>
      <c r="AD184" s="144"/>
      <c r="AE184" s="144"/>
      <c r="AF184" s="144"/>
      <c r="AG184" s="144" t="s">
        <v>283</v>
      </c>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row>
    <row r="185" spans="1:60" outlineLevel="2" x14ac:dyDescent="0.25">
      <c r="A185" s="151"/>
      <c r="B185" s="152"/>
      <c r="C185" s="182" t="s">
        <v>538</v>
      </c>
      <c r="D185" s="155"/>
      <c r="E185" s="156">
        <v>16.5</v>
      </c>
      <c r="F185" s="154"/>
      <c r="G185" s="154"/>
      <c r="H185" s="154"/>
      <c r="I185" s="154"/>
      <c r="J185" s="154"/>
      <c r="K185" s="154"/>
      <c r="L185" s="154"/>
      <c r="M185" s="154"/>
      <c r="N185" s="153"/>
      <c r="O185" s="153"/>
      <c r="P185" s="153"/>
      <c r="Q185" s="153"/>
      <c r="R185" s="154"/>
      <c r="S185" s="154"/>
      <c r="T185" s="154"/>
      <c r="U185" s="154"/>
      <c r="V185" s="154"/>
      <c r="W185" s="154"/>
      <c r="X185" s="154"/>
      <c r="Y185" s="154"/>
      <c r="Z185" s="144"/>
      <c r="AA185" s="144"/>
      <c r="AB185" s="144"/>
      <c r="AC185" s="144"/>
      <c r="AD185" s="144"/>
      <c r="AE185" s="144"/>
      <c r="AF185" s="144"/>
      <c r="AG185" s="144" t="s">
        <v>285</v>
      </c>
      <c r="AH185" s="144">
        <v>0</v>
      </c>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row>
    <row r="186" spans="1:60" ht="20" outlineLevel="1" x14ac:dyDescent="0.25">
      <c r="A186" s="166">
        <v>79</v>
      </c>
      <c r="B186" s="167" t="s">
        <v>539</v>
      </c>
      <c r="C186" s="181" t="s">
        <v>540</v>
      </c>
      <c r="D186" s="168" t="s">
        <v>355</v>
      </c>
      <c r="E186" s="169">
        <v>44.38</v>
      </c>
      <c r="F186" s="170">
        <f>H186+J186</f>
        <v>0</v>
      </c>
      <c r="G186" s="170">
        <f>ROUND(E186*F186,2)</f>
        <v>0</v>
      </c>
      <c r="H186" s="171"/>
      <c r="I186" s="170">
        <f>ROUND(E186*H186,2)</f>
        <v>0</v>
      </c>
      <c r="J186" s="171"/>
      <c r="K186" s="172">
        <f>ROUND(E186*J186,2)</f>
        <v>0</v>
      </c>
      <c r="L186" s="154">
        <v>21</v>
      </c>
      <c r="M186" s="154">
        <f>G186*(1+L186/100)</f>
        <v>0</v>
      </c>
      <c r="N186" s="153">
        <v>0</v>
      </c>
      <c r="O186" s="153">
        <f>ROUND(E186*N186,2)</f>
        <v>0</v>
      </c>
      <c r="P186" s="153">
        <v>0</v>
      </c>
      <c r="Q186" s="153">
        <f>ROUND(E186*P186,2)</f>
        <v>0</v>
      </c>
      <c r="R186" s="154"/>
      <c r="S186" s="154" t="s">
        <v>279</v>
      </c>
      <c r="T186" s="154" t="s">
        <v>280</v>
      </c>
      <c r="U186" s="154">
        <v>0</v>
      </c>
      <c r="V186" s="154">
        <f>ROUND(E186*U186,2)</f>
        <v>0</v>
      </c>
      <c r="W186" s="154"/>
      <c r="X186" s="154" t="s">
        <v>281</v>
      </c>
      <c r="Y186" s="154" t="s">
        <v>282</v>
      </c>
      <c r="Z186" s="144"/>
      <c r="AA186" s="144"/>
      <c r="AB186" s="144"/>
      <c r="AC186" s="144"/>
      <c r="AD186" s="144"/>
      <c r="AE186" s="144"/>
      <c r="AF186" s="144"/>
      <c r="AG186" s="144" t="s">
        <v>283</v>
      </c>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row>
    <row r="187" spans="1:60" ht="20" outlineLevel="2" x14ac:dyDescent="0.25">
      <c r="A187" s="151"/>
      <c r="B187" s="152"/>
      <c r="C187" s="182" t="s">
        <v>541</v>
      </c>
      <c r="D187" s="155"/>
      <c r="E187" s="156">
        <v>44.38</v>
      </c>
      <c r="F187" s="154"/>
      <c r="G187" s="154"/>
      <c r="H187" s="154"/>
      <c r="I187" s="154"/>
      <c r="J187" s="154"/>
      <c r="K187" s="154"/>
      <c r="L187" s="154"/>
      <c r="M187" s="154"/>
      <c r="N187" s="153"/>
      <c r="O187" s="153"/>
      <c r="P187" s="153"/>
      <c r="Q187" s="153"/>
      <c r="R187" s="154"/>
      <c r="S187" s="154"/>
      <c r="T187" s="154"/>
      <c r="U187" s="154"/>
      <c r="V187" s="154"/>
      <c r="W187" s="154"/>
      <c r="X187" s="154"/>
      <c r="Y187" s="154"/>
      <c r="Z187" s="144"/>
      <c r="AA187" s="144"/>
      <c r="AB187" s="144"/>
      <c r="AC187" s="144"/>
      <c r="AD187" s="144"/>
      <c r="AE187" s="144"/>
      <c r="AF187" s="144"/>
      <c r="AG187" s="144" t="s">
        <v>285</v>
      </c>
      <c r="AH187" s="144">
        <v>0</v>
      </c>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row>
    <row r="188" spans="1:60" outlineLevel="1" x14ac:dyDescent="0.25">
      <c r="A188" s="173">
        <v>80</v>
      </c>
      <c r="B188" s="174" t="s">
        <v>542</v>
      </c>
      <c r="C188" s="183" t="s">
        <v>543</v>
      </c>
      <c r="D188" s="175" t="s">
        <v>355</v>
      </c>
      <c r="E188" s="176">
        <v>18.3</v>
      </c>
      <c r="F188" s="177">
        <f>H188+J188</f>
        <v>0</v>
      </c>
      <c r="G188" s="177">
        <f>ROUND(E188*F188,2)</f>
        <v>0</v>
      </c>
      <c r="H188" s="178"/>
      <c r="I188" s="177">
        <f>ROUND(E188*H188,2)</f>
        <v>0</v>
      </c>
      <c r="J188" s="178"/>
      <c r="K188" s="179">
        <f>ROUND(E188*J188,2)</f>
        <v>0</v>
      </c>
      <c r="L188" s="154">
        <v>21</v>
      </c>
      <c r="M188" s="154">
        <f>G188*(1+L188/100)</f>
        <v>0</v>
      </c>
      <c r="N188" s="153">
        <v>0</v>
      </c>
      <c r="O188" s="153">
        <f>ROUND(E188*N188,2)</f>
        <v>0</v>
      </c>
      <c r="P188" s="153">
        <v>0</v>
      </c>
      <c r="Q188" s="153">
        <f>ROUND(E188*P188,2)</f>
        <v>0</v>
      </c>
      <c r="R188" s="154"/>
      <c r="S188" s="154" t="s">
        <v>279</v>
      </c>
      <c r="T188" s="154" t="s">
        <v>280</v>
      </c>
      <c r="U188" s="154">
        <v>0</v>
      </c>
      <c r="V188" s="154">
        <f>ROUND(E188*U188,2)</f>
        <v>0</v>
      </c>
      <c r="W188" s="154"/>
      <c r="X188" s="154" t="s">
        <v>281</v>
      </c>
      <c r="Y188" s="154" t="s">
        <v>282</v>
      </c>
      <c r="Z188" s="144"/>
      <c r="AA188" s="144"/>
      <c r="AB188" s="144"/>
      <c r="AC188" s="144"/>
      <c r="AD188" s="144"/>
      <c r="AE188" s="144"/>
      <c r="AF188" s="144"/>
      <c r="AG188" s="144" t="s">
        <v>283</v>
      </c>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row>
    <row r="189" spans="1:60" ht="20" outlineLevel="1" x14ac:dyDescent="0.25">
      <c r="A189" s="166">
        <v>81</v>
      </c>
      <c r="B189" s="167" t="s">
        <v>544</v>
      </c>
      <c r="C189" s="181" t="s">
        <v>545</v>
      </c>
      <c r="D189" s="168" t="s">
        <v>355</v>
      </c>
      <c r="E189" s="169">
        <v>58.85</v>
      </c>
      <c r="F189" s="170">
        <f>H189+J189</f>
        <v>0</v>
      </c>
      <c r="G189" s="170">
        <f>ROUND(E189*F189,2)</f>
        <v>0</v>
      </c>
      <c r="H189" s="171"/>
      <c r="I189" s="170">
        <f>ROUND(E189*H189,2)</f>
        <v>0</v>
      </c>
      <c r="J189" s="171"/>
      <c r="K189" s="172">
        <f>ROUND(E189*J189,2)</f>
        <v>0</v>
      </c>
      <c r="L189" s="154">
        <v>21</v>
      </c>
      <c r="M189" s="154">
        <f>G189*(1+L189/100)</f>
        <v>0</v>
      </c>
      <c r="N189" s="153">
        <v>0</v>
      </c>
      <c r="O189" s="153">
        <f>ROUND(E189*N189,2)</f>
        <v>0</v>
      </c>
      <c r="P189" s="153">
        <v>0</v>
      </c>
      <c r="Q189" s="153">
        <f>ROUND(E189*P189,2)</f>
        <v>0</v>
      </c>
      <c r="R189" s="154"/>
      <c r="S189" s="154" t="s">
        <v>279</v>
      </c>
      <c r="T189" s="154" t="s">
        <v>280</v>
      </c>
      <c r="U189" s="154">
        <v>0</v>
      </c>
      <c r="V189" s="154">
        <f>ROUND(E189*U189,2)</f>
        <v>0</v>
      </c>
      <c r="W189" s="154"/>
      <c r="X189" s="154" t="s">
        <v>281</v>
      </c>
      <c r="Y189" s="154" t="s">
        <v>282</v>
      </c>
      <c r="Z189" s="144"/>
      <c r="AA189" s="144"/>
      <c r="AB189" s="144"/>
      <c r="AC189" s="144"/>
      <c r="AD189" s="144"/>
      <c r="AE189" s="144"/>
      <c r="AF189" s="144"/>
      <c r="AG189" s="144" t="s">
        <v>283</v>
      </c>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row>
    <row r="190" spans="1:60" outlineLevel="2" x14ac:dyDescent="0.25">
      <c r="A190" s="151"/>
      <c r="B190" s="152"/>
      <c r="C190" s="182" t="s">
        <v>546</v>
      </c>
      <c r="D190" s="155"/>
      <c r="E190" s="156">
        <v>19.52</v>
      </c>
      <c r="F190" s="154"/>
      <c r="G190" s="154"/>
      <c r="H190" s="154"/>
      <c r="I190" s="154"/>
      <c r="J190" s="154"/>
      <c r="K190" s="154"/>
      <c r="L190" s="154"/>
      <c r="M190" s="154"/>
      <c r="N190" s="153"/>
      <c r="O190" s="153"/>
      <c r="P190" s="153"/>
      <c r="Q190" s="153"/>
      <c r="R190" s="154"/>
      <c r="S190" s="154"/>
      <c r="T190" s="154"/>
      <c r="U190" s="154"/>
      <c r="V190" s="154"/>
      <c r="W190" s="154"/>
      <c r="X190" s="154"/>
      <c r="Y190" s="154"/>
      <c r="Z190" s="144"/>
      <c r="AA190" s="144"/>
      <c r="AB190" s="144"/>
      <c r="AC190" s="144"/>
      <c r="AD190" s="144"/>
      <c r="AE190" s="144"/>
      <c r="AF190" s="144"/>
      <c r="AG190" s="144" t="s">
        <v>285</v>
      </c>
      <c r="AH190" s="144">
        <v>0</v>
      </c>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row>
    <row r="191" spans="1:60" outlineLevel="3" x14ac:dyDescent="0.25">
      <c r="A191" s="151"/>
      <c r="B191" s="152"/>
      <c r="C191" s="182" t="s">
        <v>547</v>
      </c>
      <c r="D191" s="155"/>
      <c r="E191" s="156">
        <v>39.340000000000003</v>
      </c>
      <c r="F191" s="154"/>
      <c r="G191" s="154"/>
      <c r="H191" s="154"/>
      <c r="I191" s="154"/>
      <c r="J191" s="154"/>
      <c r="K191" s="154"/>
      <c r="L191" s="154"/>
      <c r="M191" s="154"/>
      <c r="N191" s="153"/>
      <c r="O191" s="153"/>
      <c r="P191" s="153"/>
      <c r="Q191" s="153"/>
      <c r="R191" s="154"/>
      <c r="S191" s="154"/>
      <c r="T191" s="154"/>
      <c r="U191" s="154"/>
      <c r="V191" s="154"/>
      <c r="W191" s="154"/>
      <c r="X191" s="154"/>
      <c r="Y191" s="154"/>
      <c r="Z191" s="144"/>
      <c r="AA191" s="144"/>
      <c r="AB191" s="144"/>
      <c r="AC191" s="144"/>
      <c r="AD191" s="144"/>
      <c r="AE191" s="144"/>
      <c r="AF191" s="144"/>
      <c r="AG191" s="144" t="s">
        <v>285</v>
      </c>
      <c r="AH191" s="144">
        <v>0</v>
      </c>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row>
    <row r="192" spans="1:60" ht="20" outlineLevel="1" x14ac:dyDescent="0.25">
      <c r="A192" s="166">
        <v>82</v>
      </c>
      <c r="B192" s="167" t="s">
        <v>548</v>
      </c>
      <c r="C192" s="181" t="s">
        <v>549</v>
      </c>
      <c r="D192" s="168" t="s">
        <v>355</v>
      </c>
      <c r="E192" s="169">
        <v>245.02</v>
      </c>
      <c r="F192" s="170">
        <f>H192+J192</f>
        <v>0</v>
      </c>
      <c r="G192" s="170">
        <f>ROUND(E192*F192,2)</f>
        <v>0</v>
      </c>
      <c r="H192" s="171"/>
      <c r="I192" s="170">
        <f>ROUND(E192*H192,2)</f>
        <v>0</v>
      </c>
      <c r="J192" s="171"/>
      <c r="K192" s="172">
        <f>ROUND(E192*J192,2)</f>
        <v>0</v>
      </c>
      <c r="L192" s="154">
        <v>21</v>
      </c>
      <c r="M192" s="154">
        <f>G192*(1+L192/100)</f>
        <v>0</v>
      </c>
      <c r="N192" s="153">
        <v>0</v>
      </c>
      <c r="O192" s="153">
        <f>ROUND(E192*N192,2)</f>
        <v>0</v>
      </c>
      <c r="P192" s="153">
        <v>0</v>
      </c>
      <c r="Q192" s="153">
        <f>ROUND(E192*P192,2)</f>
        <v>0</v>
      </c>
      <c r="R192" s="154"/>
      <c r="S192" s="154" t="s">
        <v>279</v>
      </c>
      <c r="T192" s="154" t="s">
        <v>280</v>
      </c>
      <c r="U192" s="154">
        <v>0</v>
      </c>
      <c r="V192" s="154">
        <f>ROUND(E192*U192,2)</f>
        <v>0</v>
      </c>
      <c r="W192" s="154"/>
      <c r="X192" s="154" t="s">
        <v>281</v>
      </c>
      <c r="Y192" s="154" t="s">
        <v>282</v>
      </c>
      <c r="Z192" s="144"/>
      <c r="AA192" s="144"/>
      <c r="AB192" s="144"/>
      <c r="AC192" s="144"/>
      <c r="AD192" s="144"/>
      <c r="AE192" s="144"/>
      <c r="AF192" s="144"/>
      <c r="AG192" s="144" t="s">
        <v>283</v>
      </c>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row>
    <row r="193" spans="1:60" outlineLevel="2" x14ac:dyDescent="0.25">
      <c r="A193" s="151"/>
      <c r="B193" s="152"/>
      <c r="C193" s="182" t="s">
        <v>550</v>
      </c>
      <c r="D193" s="155"/>
      <c r="E193" s="156">
        <v>245.02</v>
      </c>
      <c r="F193" s="154"/>
      <c r="G193" s="154"/>
      <c r="H193" s="154"/>
      <c r="I193" s="154"/>
      <c r="J193" s="154"/>
      <c r="K193" s="154"/>
      <c r="L193" s="154"/>
      <c r="M193" s="154"/>
      <c r="N193" s="153"/>
      <c r="O193" s="153"/>
      <c r="P193" s="153"/>
      <c r="Q193" s="153"/>
      <c r="R193" s="154"/>
      <c r="S193" s="154"/>
      <c r="T193" s="154"/>
      <c r="U193" s="154"/>
      <c r="V193" s="154"/>
      <c r="W193" s="154"/>
      <c r="X193" s="154"/>
      <c r="Y193" s="154"/>
      <c r="Z193" s="144"/>
      <c r="AA193" s="144"/>
      <c r="AB193" s="144"/>
      <c r="AC193" s="144"/>
      <c r="AD193" s="144"/>
      <c r="AE193" s="144"/>
      <c r="AF193" s="144"/>
      <c r="AG193" s="144" t="s">
        <v>285</v>
      </c>
      <c r="AH193" s="144">
        <v>0</v>
      </c>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row>
    <row r="194" spans="1:60" ht="20" outlineLevel="1" x14ac:dyDescent="0.25">
      <c r="A194" s="173">
        <v>83</v>
      </c>
      <c r="B194" s="174" t="s">
        <v>551</v>
      </c>
      <c r="C194" s="183" t="s">
        <v>552</v>
      </c>
      <c r="D194" s="175" t="s">
        <v>355</v>
      </c>
      <c r="E194" s="176">
        <v>18.3</v>
      </c>
      <c r="F194" s="177">
        <f>H194+J194</f>
        <v>0</v>
      </c>
      <c r="G194" s="177">
        <f>ROUND(E194*F194,2)</f>
        <v>0</v>
      </c>
      <c r="H194" s="178"/>
      <c r="I194" s="177">
        <f>ROUND(E194*H194,2)</f>
        <v>0</v>
      </c>
      <c r="J194" s="178"/>
      <c r="K194" s="179">
        <f>ROUND(E194*J194,2)</f>
        <v>0</v>
      </c>
      <c r="L194" s="154">
        <v>21</v>
      </c>
      <c r="M194" s="154">
        <f>G194*(1+L194/100)</f>
        <v>0</v>
      </c>
      <c r="N194" s="153">
        <v>0</v>
      </c>
      <c r="O194" s="153">
        <f>ROUND(E194*N194,2)</f>
        <v>0</v>
      </c>
      <c r="P194" s="153">
        <v>0</v>
      </c>
      <c r="Q194" s="153">
        <f>ROUND(E194*P194,2)</f>
        <v>0</v>
      </c>
      <c r="R194" s="154"/>
      <c r="S194" s="154" t="s">
        <v>279</v>
      </c>
      <c r="T194" s="154" t="s">
        <v>280</v>
      </c>
      <c r="U194" s="154">
        <v>0</v>
      </c>
      <c r="V194" s="154">
        <f>ROUND(E194*U194,2)</f>
        <v>0</v>
      </c>
      <c r="W194" s="154"/>
      <c r="X194" s="154" t="s">
        <v>281</v>
      </c>
      <c r="Y194" s="154" t="s">
        <v>282</v>
      </c>
      <c r="Z194" s="144"/>
      <c r="AA194" s="144"/>
      <c r="AB194" s="144"/>
      <c r="AC194" s="144"/>
      <c r="AD194" s="144"/>
      <c r="AE194" s="144"/>
      <c r="AF194" s="144"/>
      <c r="AG194" s="144" t="s">
        <v>283</v>
      </c>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row>
    <row r="195" spans="1:60" outlineLevel="1" x14ac:dyDescent="0.25">
      <c r="A195" s="166">
        <v>84</v>
      </c>
      <c r="B195" s="167" t="s">
        <v>553</v>
      </c>
      <c r="C195" s="181" t="s">
        <v>554</v>
      </c>
      <c r="D195" s="168" t="s">
        <v>355</v>
      </c>
      <c r="E195" s="169">
        <v>18.3</v>
      </c>
      <c r="F195" s="170">
        <f>H195+J195</f>
        <v>0</v>
      </c>
      <c r="G195" s="170">
        <f>ROUND(E195*F195,2)</f>
        <v>0</v>
      </c>
      <c r="H195" s="171"/>
      <c r="I195" s="170">
        <f>ROUND(E195*H195,2)</f>
        <v>0</v>
      </c>
      <c r="J195" s="171"/>
      <c r="K195" s="172">
        <f>ROUND(E195*J195,2)</f>
        <v>0</v>
      </c>
      <c r="L195" s="154">
        <v>21</v>
      </c>
      <c r="M195" s="154">
        <f>G195*(1+L195/100)</f>
        <v>0</v>
      </c>
      <c r="N195" s="153">
        <v>0</v>
      </c>
      <c r="O195" s="153">
        <f>ROUND(E195*N195,2)</f>
        <v>0</v>
      </c>
      <c r="P195" s="153">
        <v>0</v>
      </c>
      <c r="Q195" s="153">
        <f>ROUND(E195*P195,2)</f>
        <v>0</v>
      </c>
      <c r="R195" s="154"/>
      <c r="S195" s="154" t="s">
        <v>279</v>
      </c>
      <c r="T195" s="154" t="s">
        <v>280</v>
      </c>
      <c r="U195" s="154">
        <v>0</v>
      </c>
      <c r="V195" s="154">
        <f>ROUND(E195*U195,2)</f>
        <v>0</v>
      </c>
      <c r="W195" s="154"/>
      <c r="X195" s="154" t="s">
        <v>281</v>
      </c>
      <c r="Y195" s="154" t="s">
        <v>282</v>
      </c>
      <c r="Z195" s="144"/>
      <c r="AA195" s="144"/>
      <c r="AB195" s="144"/>
      <c r="AC195" s="144"/>
      <c r="AD195" s="144"/>
      <c r="AE195" s="144"/>
      <c r="AF195" s="144"/>
      <c r="AG195" s="144" t="s">
        <v>283</v>
      </c>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row>
    <row r="196" spans="1:60" outlineLevel="2" x14ac:dyDescent="0.25">
      <c r="A196" s="151"/>
      <c r="B196" s="152"/>
      <c r="C196" s="182" t="s">
        <v>555</v>
      </c>
      <c r="D196" s="155"/>
      <c r="E196" s="156">
        <v>18.3</v>
      </c>
      <c r="F196" s="154"/>
      <c r="G196" s="154"/>
      <c r="H196" s="154"/>
      <c r="I196" s="154"/>
      <c r="J196" s="154"/>
      <c r="K196" s="154"/>
      <c r="L196" s="154"/>
      <c r="M196" s="154"/>
      <c r="N196" s="153"/>
      <c r="O196" s="153"/>
      <c r="P196" s="153"/>
      <c r="Q196" s="153"/>
      <c r="R196" s="154"/>
      <c r="S196" s="154"/>
      <c r="T196" s="154"/>
      <c r="U196" s="154"/>
      <c r="V196" s="154"/>
      <c r="W196" s="154"/>
      <c r="X196" s="154"/>
      <c r="Y196" s="154"/>
      <c r="Z196" s="144"/>
      <c r="AA196" s="144"/>
      <c r="AB196" s="144"/>
      <c r="AC196" s="144"/>
      <c r="AD196" s="144"/>
      <c r="AE196" s="144"/>
      <c r="AF196" s="144"/>
      <c r="AG196" s="144" t="s">
        <v>285</v>
      </c>
      <c r="AH196" s="144">
        <v>0</v>
      </c>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row>
    <row r="197" spans="1:60" ht="20" outlineLevel="1" x14ac:dyDescent="0.25">
      <c r="A197" s="166">
        <v>85</v>
      </c>
      <c r="B197" s="167" t="s">
        <v>556</v>
      </c>
      <c r="C197" s="181" t="s">
        <v>557</v>
      </c>
      <c r="D197" s="168" t="s">
        <v>355</v>
      </c>
      <c r="E197" s="169">
        <v>14.07</v>
      </c>
      <c r="F197" s="170">
        <f>H197+J197</f>
        <v>0</v>
      </c>
      <c r="G197" s="170">
        <f>ROUND(E197*F197,2)</f>
        <v>0</v>
      </c>
      <c r="H197" s="171"/>
      <c r="I197" s="170">
        <f>ROUND(E197*H197,2)</f>
        <v>0</v>
      </c>
      <c r="J197" s="171"/>
      <c r="K197" s="172">
        <f>ROUND(E197*J197,2)</f>
        <v>0</v>
      </c>
      <c r="L197" s="154">
        <v>21</v>
      </c>
      <c r="M197" s="154">
        <f>G197*(1+L197/100)</f>
        <v>0</v>
      </c>
      <c r="N197" s="153">
        <v>0</v>
      </c>
      <c r="O197" s="153">
        <f>ROUND(E197*N197,2)</f>
        <v>0</v>
      </c>
      <c r="P197" s="153">
        <v>0</v>
      </c>
      <c r="Q197" s="153">
        <f>ROUND(E197*P197,2)</f>
        <v>0</v>
      </c>
      <c r="R197" s="154"/>
      <c r="S197" s="154" t="s">
        <v>279</v>
      </c>
      <c r="T197" s="154" t="s">
        <v>280</v>
      </c>
      <c r="U197" s="154">
        <v>0</v>
      </c>
      <c r="V197" s="154">
        <f>ROUND(E197*U197,2)</f>
        <v>0</v>
      </c>
      <c r="W197" s="154"/>
      <c r="X197" s="154" t="s">
        <v>281</v>
      </c>
      <c r="Y197" s="154" t="s">
        <v>282</v>
      </c>
      <c r="Z197" s="144"/>
      <c r="AA197" s="144"/>
      <c r="AB197" s="144"/>
      <c r="AC197" s="144"/>
      <c r="AD197" s="144"/>
      <c r="AE197" s="144"/>
      <c r="AF197" s="144"/>
      <c r="AG197" s="144" t="s">
        <v>283</v>
      </c>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row>
    <row r="198" spans="1:60" outlineLevel="2" x14ac:dyDescent="0.25">
      <c r="A198" s="151"/>
      <c r="B198" s="152"/>
      <c r="C198" s="182" t="s">
        <v>558</v>
      </c>
      <c r="D198" s="155"/>
      <c r="E198" s="156">
        <v>14.07</v>
      </c>
      <c r="F198" s="154"/>
      <c r="G198" s="154"/>
      <c r="H198" s="154"/>
      <c r="I198" s="154"/>
      <c r="J198" s="154"/>
      <c r="K198" s="154"/>
      <c r="L198" s="154"/>
      <c r="M198" s="154"/>
      <c r="N198" s="153"/>
      <c r="O198" s="153"/>
      <c r="P198" s="153"/>
      <c r="Q198" s="153"/>
      <c r="R198" s="154"/>
      <c r="S198" s="154"/>
      <c r="T198" s="154"/>
      <c r="U198" s="154"/>
      <c r="V198" s="154"/>
      <c r="W198" s="154"/>
      <c r="X198" s="154"/>
      <c r="Y198" s="154"/>
      <c r="Z198" s="144"/>
      <c r="AA198" s="144"/>
      <c r="AB198" s="144"/>
      <c r="AC198" s="144"/>
      <c r="AD198" s="144"/>
      <c r="AE198" s="144"/>
      <c r="AF198" s="144"/>
      <c r="AG198" s="144" t="s">
        <v>285</v>
      </c>
      <c r="AH198" s="144">
        <v>0</v>
      </c>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row>
    <row r="199" spans="1:60" ht="20" outlineLevel="1" x14ac:dyDescent="0.25">
      <c r="A199" s="166">
        <v>86</v>
      </c>
      <c r="B199" s="167" t="s">
        <v>559</v>
      </c>
      <c r="C199" s="181" t="s">
        <v>560</v>
      </c>
      <c r="D199" s="168" t="s">
        <v>355</v>
      </c>
      <c r="E199" s="169">
        <v>93.12</v>
      </c>
      <c r="F199" s="170">
        <f>H199+J199</f>
        <v>0</v>
      </c>
      <c r="G199" s="170">
        <f>ROUND(E199*F199,2)</f>
        <v>0</v>
      </c>
      <c r="H199" s="171"/>
      <c r="I199" s="170">
        <f>ROUND(E199*H199,2)</f>
        <v>0</v>
      </c>
      <c r="J199" s="171"/>
      <c r="K199" s="172">
        <f>ROUND(E199*J199,2)</f>
        <v>0</v>
      </c>
      <c r="L199" s="154">
        <v>21</v>
      </c>
      <c r="M199" s="154">
        <f>G199*(1+L199/100)</f>
        <v>0</v>
      </c>
      <c r="N199" s="153">
        <v>0</v>
      </c>
      <c r="O199" s="153">
        <f>ROUND(E199*N199,2)</f>
        <v>0</v>
      </c>
      <c r="P199" s="153">
        <v>0</v>
      </c>
      <c r="Q199" s="153">
        <f>ROUND(E199*P199,2)</f>
        <v>0</v>
      </c>
      <c r="R199" s="154"/>
      <c r="S199" s="154" t="s">
        <v>279</v>
      </c>
      <c r="T199" s="154" t="s">
        <v>280</v>
      </c>
      <c r="U199" s="154">
        <v>0</v>
      </c>
      <c r="V199" s="154">
        <f>ROUND(E199*U199,2)</f>
        <v>0</v>
      </c>
      <c r="W199" s="154"/>
      <c r="X199" s="154" t="s">
        <v>281</v>
      </c>
      <c r="Y199" s="154" t="s">
        <v>282</v>
      </c>
      <c r="Z199" s="144"/>
      <c r="AA199" s="144"/>
      <c r="AB199" s="144"/>
      <c r="AC199" s="144"/>
      <c r="AD199" s="144"/>
      <c r="AE199" s="144"/>
      <c r="AF199" s="144"/>
      <c r="AG199" s="144" t="s">
        <v>283</v>
      </c>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row>
    <row r="200" spans="1:60" outlineLevel="2" x14ac:dyDescent="0.25">
      <c r="A200" s="151"/>
      <c r="B200" s="152"/>
      <c r="C200" s="182" t="s">
        <v>561</v>
      </c>
      <c r="D200" s="155"/>
      <c r="E200" s="156">
        <v>93.12</v>
      </c>
      <c r="F200" s="154"/>
      <c r="G200" s="154"/>
      <c r="H200" s="154"/>
      <c r="I200" s="154"/>
      <c r="J200" s="154"/>
      <c r="K200" s="154"/>
      <c r="L200" s="154"/>
      <c r="M200" s="154"/>
      <c r="N200" s="153"/>
      <c r="O200" s="153"/>
      <c r="P200" s="153"/>
      <c r="Q200" s="153"/>
      <c r="R200" s="154"/>
      <c r="S200" s="154"/>
      <c r="T200" s="154"/>
      <c r="U200" s="154"/>
      <c r="V200" s="154"/>
      <c r="W200" s="154"/>
      <c r="X200" s="154"/>
      <c r="Y200" s="154"/>
      <c r="Z200" s="144"/>
      <c r="AA200" s="144"/>
      <c r="AB200" s="144"/>
      <c r="AC200" s="144"/>
      <c r="AD200" s="144"/>
      <c r="AE200" s="144"/>
      <c r="AF200" s="144"/>
      <c r="AG200" s="144" t="s">
        <v>285</v>
      </c>
      <c r="AH200" s="144">
        <v>0</v>
      </c>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row>
    <row r="201" spans="1:60" ht="20" outlineLevel="1" x14ac:dyDescent="0.25">
      <c r="A201" s="166">
        <v>87</v>
      </c>
      <c r="B201" s="167" t="s">
        <v>562</v>
      </c>
      <c r="C201" s="181" t="s">
        <v>563</v>
      </c>
      <c r="D201" s="168" t="s">
        <v>278</v>
      </c>
      <c r="E201" s="169">
        <v>12.7013</v>
      </c>
      <c r="F201" s="170">
        <f>H201+J201</f>
        <v>0</v>
      </c>
      <c r="G201" s="170">
        <f>ROUND(E201*F201,2)</f>
        <v>0</v>
      </c>
      <c r="H201" s="171"/>
      <c r="I201" s="170">
        <f>ROUND(E201*H201,2)</f>
        <v>0</v>
      </c>
      <c r="J201" s="171"/>
      <c r="K201" s="172">
        <f>ROUND(E201*J201,2)</f>
        <v>0</v>
      </c>
      <c r="L201" s="154">
        <v>21</v>
      </c>
      <c r="M201" s="154">
        <f>G201*(1+L201/100)</f>
        <v>0</v>
      </c>
      <c r="N201" s="153">
        <v>0</v>
      </c>
      <c r="O201" s="153">
        <f>ROUND(E201*N201,2)</f>
        <v>0</v>
      </c>
      <c r="P201" s="153">
        <v>0</v>
      </c>
      <c r="Q201" s="153">
        <f>ROUND(E201*P201,2)</f>
        <v>0</v>
      </c>
      <c r="R201" s="154"/>
      <c r="S201" s="154" t="s">
        <v>279</v>
      </c>
      <c r="T201" s="154" t="s">
        <v>280</v>
      </c>
      <c r="U201" s="154">
        <v>0</v>
      </c>
      <c r="V201" s="154">
        <f>ROUND(E201*U201,2)</f>
        <v>0</v>
      </c>
      <c r="W201" s="154"/>
      <c r="X201" s="154" t="s">
        <v>281</v>
      </c>
      <c r="Y201" s="154" t="s">
        <v>282</v>
      </c>
      <c r="Z201" s="144"/>
      <c r="AA201" s="144"/>
      <c r="AB201" s="144"/>
      <c r="AC201" s="144"/>
      <c r="AD201" s="144"/>
      <c r="AE201" s="144"/>
      <c r="AF201" s="144"/>
      <c r="AG201" s="144" t="s">
        <v>283</v>
      </c>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row>
    <row r="202" spans="1:60" ht="20" outlineLevel="2" x14ac:dyDescent="0.25">
      <c r="A202" s="151"/>
      <c r="B202" s="152"/>
      <c r="C202" s="182" t="s">
        <v>564</v>
      </c>
      <c r="D202" s="155"/>
      <c r="E202" s="156">
        <v>12.48</v>
      </c>
      <c r="F202" s="154"/>
      <c r="G202" s="154"/>
      <c r="H202" s="154"/>
      <c r="I202" s="154"/>
      <c r="J202" s="154"/>
      <c r="K202" s="154"/>
      <c r="L202" s="154"/>
      <c r="M202" s="154"/>
      <c r="N202" s="153"/>
      <c r="O202" s="153"/>
      <c r="P202" s="153"/>
      <c r="Q202" s="153"/>
      <c r="R202" s="154"/>
      <c r="S202" s="154"/>
      <c r="T202" s="154"/>
      <c r="U202" s="154"/>
      <c r="V202" s="154"/>
      <c r="W202" s="154"/>
      <c r="X202" s="154"/>
      <c r="Y202" s="154"/>
      <c r="Z202" s="144"/>
      <c r="AA202" s="144"/>
      <c r="AB202" s="144"/>
      <c r="AC202" s="144"/>
      <c r="AD202" s="144"/>
      <c r="AE202" s="144"/>
      <c r="AF202" s="144"/>
      <c r="AG202" s="144" t="s">
        <v>285</v>
      </c>
      <c r="AH202" s="144">
        <v>0</v>
      </c>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row>
    <row r="203" spans="1:60" outlineLevel="3" x14ac:dyDescent="0.25">
      <c r="A203" s="151"/>
      <c r="B203" s="152"/>
      <c r="C203" s="182" t="s">
        <v>565</v>
      </c>
      <c r="D203" s="155"/>
      <c r="E203" s="156">
        <v>0.23</v>
      </c>
      <c r="F203" s="154"/>
      <c r="G203" s="154"/>
      <c r="H203" s="154"/>
      <c r="I203" s="154"/>
      <c r="J203" s="154"/>
      <c r="K203" s="154"/>
      <c r="L203" s="154"/>
      <c r="M203" s="154"/>
      <c r="N203" s="153"/>
      <c r="O203" s="153"/>
      <c r="P203" s="153"/>
      <c r="Q203" s="153"/>
      <c r="R203" s="154"/>
      <c r="S203" s="154"/>
      <c r="T203" s="154"/>
      <c r="U203" s="154"/>
      <c r="V203" s="154"/>
      <c r="W203" s="154"/>
      <c r="X203" s="154"/>
      <c r="Y203" s="154"/>
      <c r="Z203" s="144"/>
      <c r="AA203" s="144"/>
      <c r="AB203" s="144"/>
      <c r="AC203" s="144"/>
      <c r="AD203" s="144"/>
      <c r="AE203" s="144"/>
      <c r="AF203" s="144"/>
      <c r="AG203" s="144" t="s">
        <v>285</v>
      </c>
      <c r="AH203" s="144">
        <v>0</v>
      </c>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row>
    <row r="204" spans="1:60" outlineLevel="1" x14ac:dyDescent="0.25">
      <c r="A204" s="166">
        <v>88</v>
      </c>
      <c r="B204" s="167" t="s">
        <v>566</v>
      </c>
      <c r="C204" s="181" t="s">
        <v>567</v>
      </c>
      <c r="D204" s="168" t="s">
        <v>278</v>
      </c>
      <c r="E204" s="169">
        <v>12.7</v>
      </c>
      <c r="F204" s="170">
        <f>H204+J204</f>
        <v>0</v>
      </c>
      <c r="G204" s="170">
        <f>ROUND(E204*F204,2)</f>
        <v>0</v>
      </c>
      <c r="H204" s="171"/>
      <c r="I204" s="170">
        <f>ROUND(E204*H204,2)</f>
        <v>0</v>
      </c>
      <c r="J204" s="171"/>
      <c r="K204" s="172">
        <f>ROUND(E204*J204,2)</f>
        <v>0</v>
      </c>
      <c r="L204" s="154">
        <v>21</v>
      </c>
      <c r="M204" s="154">
        <f>G204*(1+L204/100)</f>
        <v>0</v>
      </c>
      <c r="N204" s="153">
        <v>0</v>
      </c>
      <c r="O204" s="153">
        <f>ROUND(E204*N204,2)</f>
        <v>0</v>
      </c>
      <c r="P204" s="153">
        <v>0</v>
      </c>
      <c r="Q204" s="153">
        <f>ROUND(E204*P204,2)</f>
        <v>0</v>
      </c>
      <c r="R204" s="154"/>
      <c r="S204" s="154" t="s">
        <v>279</v>
      </c>
      <c r="T204" s="154" t="s">
        <v>280</v>
      </c>
      <c r="U204" s="154">
        <v>0</v>
      </c>
      <c r="V204" s="154">
        <f>ROUND(E204*U204,2)</f>
        <v>0</v>
      </c>
      <c r="W204" s="154"/>
      <c r="X204" s="154" t="s">
        <v>281</v>
      </c>
      <c r="Y204" s="154" t="s">
        <v>282</v>
      </c>
      <c r="Z204" s="144"/>
      <c r="AA204" s="144"/>
      <c r="AB204" s="144"/>
      <c r="AC204" s="144"/>
      <c r="AD204" s="144"/>
      <c r="AE204" s="144"/>
      <c r="AF204" s="144"/>
      <c r="AG204" s="144" t="s">
        <v>283</v>
      </c>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row>
    <row r="205" spans="1:60" outlineLevel="2" x14ac:dyDescent="0.25">
      <c r="A205" s="151"/>
      <c r="B205" s="152"/>
      <c r="C205" s="182" t="s">
        <v>568</v>
      </c>
      <c r="D205" s="155"/>
      <c r="E205" s="156">
        <v>12.7</v>
      </c>
      <c r="F205" s="154"/>
      <c r="G205" s="154"/>
      <c r="H205" s="154"/>
      <c r="I205" s="154"/>
      <c r="J205" s="154"/>
      <c r="K205" s="154"/>
      <c r="L205" s="154"/>
      <c r="M205" s="154"/>
      <c r="N205" s="153"/>
      <c r="O205" s="153"/>
      <c r="P205" s="153"/>
      <c r="Q205" s="153"/>
      <c r="R205" s="154"/>
      <c r="S205" s="154"/>
      <c r="T205" s="154"/>
      <c r="U205" s="154"/>
      <c r="V205" s="154"/>
      <c r="W205" s="154"/>
      <c r="X205" s="154"/>
      <c r="Y205" s="154"/>
      <c r="Z205" s="144"/>
      <c r="AA205" s="144"/>
      <c r="AB205" s="144"/>
      <c r="AC205" s="144"/>
      <c r="AD205" s="144"/>
      <c r="AE205" s="144"/>
      <c r="AF205" s="144"/>
      <c r="AG205" s="144" t="s">
        <v>285</v>
      </c>
      <c r="AH205" s="144">
        <v>0</v>
      </c>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row>
    <row r="206" spans="1:60" ht="20" outlineLevel="1" x14ac:dyDescent="0.25">
      <c r="A206" s="166">
        <v>89</v>
      </c>
      <c r="B206" s="167" t="s">
        <v>569</v>
      </c>
      <c r="C206" s="181" t="s">
        <v>570</v>
      </c>
      <c r="D206" s="168" t="s">
        <v>361</v>
      </c>
      <c r="E206" s="169">
        <v>0.99839999999999995</v>
      </c>
      <c r="F206" s="170">
        <f>H206+J206</f>
        <v>0</v>
      </c>
      <c r="G206" s="170">
        <f>ROUND(E206*F206,2)</f>
        <v>0</v>
      </c>
      <c r="H206" s="171"/>
      <c r="I206" s="170">
        <f>ROUND(E206*H206,2)</f>
        <v>0</v>
      </c>
      <c r="J206" s="171"/>
      <c r="K206" s="172">
        <f>ROUND(E206*J206,2)</f>
        <v>0</v>
      </c>
      <c r="L206" s="154">
        <v>21</v>
      </c>
      <c r="M206" s="154">
        <f>G206*(1+L206/100)</f>
        <v>0</v>
      </c>
      <c r="N206" s="153">
        <v>0</v>
      </c>
      <c r="O206" s="153">
        <f>ROUND(E206*N206,2)</f>
        <v>0</v>
      </c>
      <c r="P206" s="153">
        <v>0</v>
      </c>
      <c r="Q206" s="153">
        <f>ROUND(E206*P206,2)</f>
        <v>0</v>
      </c>
      <c r="R206" s="154"/>
      <c r="S206" s="154" t="s">
        <v>279</v>
      </c>
      <c r="T206" s="154" t="s">
        <v>280</v>
      </c>
      <c r="U206" s="154">
        <v>0</v>
      </c>
      <c r="V206" s="154">
        <f>ROUND(E206*U206,2)</f>
        <v>0</v>
      </c>
      <c r="W206" s="154"/>
      <c r="X206" s="154" t="s">
        <v>281</v>
      </c>
      <c r="Y206" s="154" t="s">
        <v>282</v>
      </c>
      <c r="Z206" s="144"/>
      <c r="AA206" s="144"/>
      <c r="AB206" s="144"/>
      <c r="AC206" s="144"/>
      <c r="AD206" s="144"/>
      <c r="AE206" s="144"/>
      <c r="AF206" s="144"/>
      <c r="AG206" s="144" t="s">
        <v>283</v>
      </c>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row>
    <row r="207" spans="1:60" outlineLevel="2" x14ac:dyDescent="0.25">
      <c r="A207" s="151"/>
      <c r="B207" s="152"/>
      <c r="C207" s="182" t="s">
        <v>571</v>
      </c>
      <c r="D207" s="155"/>
      <c r="E207" s="156">
        <v>1</v>
      </c>
      <c r="F207" s="154"/>
      <c r="G207" s="154"/>
      <c r="H207" s="154"/>
      <c r="I207" s="154"/>
      <c r="J207" s="154"/>
      <c r="K207" s="154"/>
      <c r="L207" s="154"/>
      <c r="M207" s="154"/>
      <c r="N207" s="153"/>
      <c r="O207" s="153"/>
      <c r="P207" s="153"/>
      <c r="Q207" s="153"/>
      <c r="R207" s="154"/>
      <c r="S207" s="154"/>
      <c r="T207" s="154"/>
      <c r="U207" s="154"/>
      <c r="V207" s="154"/>
      <c r="W207" s="154"/>
      <c r="X207" s="154"/>
      <c r="Y207" s="154"/>
      <c r="Z207" s="144"/>
      <c r="AA207" s="144"/>
      <c r="AB207" s="144"/>
      <c r="AC207" s="144"/>
      <c r="AD207" s="144"/>
      <c r="AE207" s="144"/>
      <c r="AF207" s="144"/>
      <c r="AG207" s="144" t="s">
        <v>285</v>
      </c>
      <c r="AH207" s="144">
        <v>0</v>
      </c>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row>
    <row r="208" spans="1:60" outlineLevel="1" x14ac:dyDescent="0.25">
      <c r="A208" s="166">
        <v>90</v>
      </c>
      <c r="B208" s="167" t="s">
        <v>572</v>
      </c>
      <c r="C208" s="181" t="s">
        <v>573</v>
      </c>
      <c r="D208" s="168" t="s">
        <v>278</v>
      </c>
      <c r="E208" s="169">
        <v>39.506500000000003</v>
      </c>
      <c r="F208" s="170">
        <f>H208+J208</f>
        <v>0</v>
      </c>
      <c r="G208" s="170">
        <f>ROUND(E208*F208,2)</f>
        <v>0</v>
      </c>
      <c r="H208" s="171"/>
      <c r="I208" s="170">
        <f>ROUND(E208*H208,2)</f>
        <v>0</v>
      </c>
      <c r="J208" s="171"/>
      <c r="K208" s="172">
        <f>ROUND(E208*J208,2)</f>
        <v>0</v>
      </c>
      <c r="L208" s="154">
        <v>21</v>
      </c>
      <c r="M208" s="154">
        <f>G208*(1+L208/100)</f>
        <v>0</v>
      </c>
      <c r="N208" s="153">
        <v>0</v>
      </c>
      <c r="O208" s="153">
        <f>ROUND(E208*N208,2)</f>
        <v>0</v>
      </c>
      <c r="P208" s="153">
        <v>0</v>
      </c>
      <c r="Q208" s="153">
        <f>ROUND(E208*P208,2)</f>
        <v>0</v>
      </c>
      <c r="R208" s="154"/>
      <c r="S208" s="154" t="s">
        <v>279</v>
      </c>
      <c r="T208" s="154" t="s">
        <v>280</v>
      </c>
      <c r="U208" s="154">
        <v>0</v>
      </c>
      <c r="V208" s="154">
        <f>ROUND(E208*U208,2)</f>
        <v>0</v>
      </c>
      <c r="W208" s="154"/>
      <c r="X208" s="154" t="s">
        <v>281</v>
      </c>
      <c r="Y208" s="154" t="s">
        <v>282</v>
      </c>
      <c r="Z208" s="144"/>
      <c r="AA208" s="144"/>
      <c r="AB208" s="144"/>
      <c r="AC208" s="144"/>
      <c r="AD208" s="144"/>
      <c r="AE208" s="144"/>
      <c r="AF208" s="144"/>
      <c r="AG208" s="144" t="s">
        <v>283</v>
      </c>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row>
    <row r="209" spans="1:60" ht="30" outlineLevel="2" x14ac:dyDescent="0.25">
      <c r="A209" s="151"/>
      <c r="B209" s="152"/>
      <c r="C209" s="182" t="s">
        <v>574</v>
      </c>
      <c r="D209" s="155"/>
      <c r="E209" s="156">
        <v>27.45</v>
      </c>
      <c r="F209" s="154"/>
      <c r="G209" s="154"/>
      <c r="H209" s="154"/>
      <c r="I209" s="154"/>
      <c r="J209" s="154"/>
      <c r="K209" s="154"/>
      <c r="L209" s="154"/>
      <c r="M209" s="154"/>
      <c r="N209" s="153"/>
      <c r="O209" s="153"/>
      <c r="P209" s="153"/>
      <c r="Q209" s="153"/>
      <c r="R209" s="154"/>
      <c r="S209" s="154"/>
      <c r="T209" s="154"/>
      <c r="U209" s="154"/>
      <c r="V209" s="154"/>
      <c r="W209" s="154"/>
      <c r="X209" s="154"/>
      <c r="Y209" s="154"/>
      <c r="Z209" s="144"/>
      <c r="AA209" s="144"/>
      <c r="AB209" s="144"/>
      <c r="AC209" s="144"/>
      <c r="AD209" s="144"/>
      <c r="AE209" s="144"/>
      <c r="AF209" s="144"/>
      <c r="AG209" s="144" t="s">
        <v>285</v>
      </c>
      <c r="AH209" s="144">
        <v>0</v>
      </c>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row>
    <row r="210" spans="1:60" outlineLevel="3" x14ac:dyDescent="0.25">
      <c r="A210" s="151"/>
      <c r="B210" s="152"/>
      <c r="C210" s="182" t="s">
        <v>575</v>
      </c>
      <c r="D210" s="155"/>
      <c r="E210" s="156">
        <v>1.45</v>
      </c>
      <c r="F210" s="154"/>
      <c r="G210" s="154"/>
      <c r="H210" s="154"/>
      <c r="I210" s="154"/>
      <c r="J210" s="154"/>
      <c r="K210" s="154"/>
      <c r="L210" s="154"/>
      <c r="M210" s="154"/>
      <c r="N210" s="153"/>
      <c r="O210" s="153"/>
      <c r="P210" s="153"/>
      <c r="Q210" s="153"/>
      <c r="R210" s="154"/>
      <c r="S210" s="154"/>
      <c r="T210" s="154"/>
      <c r="U210" s="154"/>
      <c r="V210" s="154"/>
      <c r="W210" s="154"/>
      <c r="X210" s="154"/>
      <c r="Y210" s="154"/>
      <c r="Z210" s="144"/>
      <c r="AA210" s="144"/>
      <c r="AB210" s="144"/>
      <c r="AC210" s="144"/>
      <c r="AD210" s="144"/>
      <c r="AE210" s="144"/>
      <c r="AF210" s="144"/>
      <c r="AG210" s="144" t="s">
        <v>285</v>
      </c>
      <c r="AH210" s="144">
        <v>0</v>
      </c>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row>
    <row r="211" spans="1:60" outlineLevel="3" x14ac:dyDescent="0.25">
      <c r="A211" s="151"/>
      <c r="B211" s="152"/>
      <c r="C211" s="182" t="s">
        <v>576</v>
      </c>
      <c r="D211" s="155"/>
      <c r="E211" s="156">
        <v>10.6</v>
      </c>
      <c r="F211" s="154"/>
      <c r="G211" s="154"/>
      <c r="H211" s="154"/>
      <c r="I211" s="154"/>
      <c r="J211" s="154"/>
      <c r="K211" s="154"/>
      <c r="L211" s="154"/>
      <c r="M211" s="154"/>
      <c r="N211" s="153"/>
      <c r="O211" s="153"/>
      <c r="P211" s="153"/>
      <c r="Q211" s="153"/>
      <c r="R211" s="154"/>
      <c r="S211" s="154"/>
      <c r="T211" s="154"/>
      <c r="U211" s="154"/>
      <c r="V211" s="154"/>
      <c r="W211" s="154"/>
      <c r="X211" s="154"/>
      <c r="Y211" s="154"/>
      <c r="Z211" s="144"/>
      <c r="AA211" s="144"/>
      <c r="AB211" s="144"/>
      <c r="AC211" s="144"/>
      <c r="AD211" s="144"/>
      <c r="AE211" s="144"/>
      <c r="AF211" s="144"/>
      <c r="AG211" s="144" t="s">
        <v>285</v>
      </c>
      <c r="AH211" s="144">
        <v>0</v>
      </c>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row>
    <row r="212" spans="1:60" ht="20" outlineLevel="1" x14ac:dyDescent="0.25">
      <c r="A212" s="166">
        <v>91</v>
      </c>
      <c r="B212" s="167" t="s">
        <v>577</v>
      </c>
      <c r="C212" s="181" t="s">
        <v>578</v>
      </c>
      <c r="D212" s="168" t="s">
        <v>355</v>
      </c>
      <c r="E212" s="169">
        <v>24.56</v>
      </c>
      <c r="F212" s="170">
        <f>H212+J212</f>
        <v>0</v>
      </c>
      <c r="G212" s="170">
        <f>ROUND(E212*F212,2)</f>
        <v>0</v>
      </c>
      <c r="H212" s="171"/>
      <c r="I212" s="170">
        <f>ROUND(E212*H212,2)</f>
        <v>0</v>
      </c>
      <c r="J212" s="171"/>
      <c r="K212" s="172">
        <f>ROUND(E212*J212,2)</f>
        <v>0</v>
      </c>
      <c r="L212" s="154">
        <v>21</v>
      </c>
      <c r="M212" s="154">
        <f>G212*(1+L212/100)</f>
        <v>0</v>
      </c>
      <c r="N212" s="153">
        <v>0</v>
      </c>
      <c r="O212" s="153">
        <f>ROUND(E212*N212,2)</f>
        <v>0</v>
      </c>
      <c r="P212" s="153">
        <v>0</v>
      </c>
      <c r="Q212" s="153">
        <f>ROUND(E212*P212,2)</f>
        <v>0</v>
      </c>
      <c r="R212" s="154"/>
      <c r="S212" s="154" t="s">
        <v>279</v>
      </c>
      <c r="T212" s="154" t="s">
        <v>280</v>
      </c>
      <c r="U212" s="154">
        <v>0</v>
      </c>
      <c r="V212" s="154">
        <f>ROUND(E212*U212,2)</f>
        <v>0</v>
      </c>
      <c r="W212" s="154"/>
      <c r="X212" s="154" t="s">
        <v>281</v>
      </c>
      <c r="Y212" s="154" t="s">
        <v>282</v>
      </c>
      <c r="Z212" s="144"/>
      <c r="AA212" s="144"/>
      <c r="AB212" s="144"/>
      <c r="AC212" s="144"/>
      <c r="AD212" s="144"/>
      <c r="AE212" s="144"/>
      <c r="AF212" s="144"/>
      <c r="AG212" s="144" t="s">
        <v>283</v>
      </c>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row>
    <row r="213" spans="1:60" outlineLevel="2" x14ac:dyDescent="0.25">
      <c r="A213" s="151"/>
      <c r="B213" s="152"/>
      <c r="C213" s="182" t="s">
        <v>579</v>
      </c>
      <c r="D213" s="155"/>
      <c r="E213" s="156">
        <v>17.46</v>
      </c>
      <c r="F213" s="154"/>
      <c r="G213" s="154"/>
      <c r="H213" s="154"/>
      <c r="I213" s="154"/>
      <c r="J213" s="154"/>
      <c r="K213" s="154"/>
      <c r="L213" s="154"/>
      <c r="M213" s="154"/>
      <c r="N213" s="153"/>
      <c r="O213" s="153"/>
      <c r="P213" s="153"/>
      <c r="Q213" s="153"/>
      <c r="R213" s="154"/>
      <c r="S213" s="154"/>
      <c r="T213" s="154"/>
      <c r="U213" s="154"/>
      <c r="V213" s="154"/>
      <c r="W213" s="154"/>
      <c r="X213" s="154"/>
      <c r="Y213" s="154"/>
      <c r="Z213" s="144"/>
      <c r="AA213" s="144"/>
      <c r="AB213" s="144"/>
      <c r="AC213" s="144"/>
      <c r="AD213" s="144"/>
      <c r="AE213" s="144"/>
      <c r="AF213" s="144"/>
      <c r="AG213" s="144" t="s">
        <v>285</v>
      </c>
      <c r="AH213" s="144">
        <v>0</v>
      </c>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row>
    <row r="214" spans="1:60" outlineLevel="3" x14ac:dyDescent="0.25">
      <c r="A214" s="151"/>
      <c r="B214" s="152"/>
      <c r="C214" s="182" t="s">
        <v>580</v>
      </c>
      <c r="D214" s="155"/>
      <c r="E214" s="156">
        <v>7.1</v>
      </c>
      <c r="F214" s="154"/>
      <c r="G214" s="154"/>
      <c r="H214" s="154"/>
      <c r="I214" s="154"/>
      <c r="J214" s="154"/>
      <c r="K214" s="154"/>
      <c r="L214" s="154"/>
      <c r="M214" s="154"/>
      <c r="N214" s="153"/>
      <c r="O214" s="153"/>
      <c r="P214" s="153"/>
      <c r="Q214" s="153"/>
      <c r="R214" s="154"/>
      <c r="S214" s="154"/>
      <c r="T214" s="154"/>
      <c r="U214" s="154"/>
      <c r="V214" s="154"/>
      <c r="W214" s="154"/>
      <c r="X214" s="154"/>
      <c r="Y214" s="154"/>
      <c r="Z214" s="144"/>
      <c r="AA214" s="144"/>
      <c r="AB214" s="144"/>
      <c r="AC214" s="144"/>
      <c r="AD214" s="144"/>
      <c r="AE214" s="144"/>
      <c r="AF214" s="144"/>
      <c r="AG214" s="144" t="s">
        <v>285</v>
      </c>
      <c r="AH214" s="144">
        <v>0</v>
      </c>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row>
    <row r="215" spans="1:60" ht="20" outlineLevel="1" x14ac:dyDescent="0.25">
      <c r="A215" s="166">
        <v>92</v>
      </c>
      <c r="B215" s="167" t="s">
        <v>581</v>
      </c>
      <c r="C215" s="181" t="s">
        <v>582</v>
      </c>
      <c r="D215" s="168" t="s">
        <v>355</v>
      </c>
      <c r="E215" s="169">
        <v>53</v>
      </c>
      <c r="F215" s="170">
        <f>H215+J215</f>
        <v>0</v>
      </c>
      <c r="G215" s="170">
        <f>ROUND(E215*F215,2)</f>
        <v>0</v>
      </c>
      <c r="H215" s="171"/>
      <c r="I215" s="170">
        <f>ROUND(E215*H215,2)</f>
        <v>0</v>
      </c>
      <c r="J215" s="171"/>
      <c r="K215" s="172">
        <f>ROUND(E215*J215,2)</f>
        <v>0</v>
      </c>
      <c r="L215" s="154">
        <v>21</v>
      </c>
      <c r="M215" s="154">
        <f>G215*(1+L215/100)</f>
        <v>0</v>
      </c>
      <c r="N215" s="153">
        <v>0</v>
      </c>
      <c r="O215" s="153">
        <f>ROUND(E215*N215,2)</f>
        <v>0</v>
      </c>
      <c r="P215" s="153">
        <v>0</v>
      </c>
      <c r="Q215" s="153">
        <f>ROUND(E215*P215,2)</f>
        <v>0</v>
      </c>
      <c r="R215" s="154"/>
      <c r="S215" s="154" t="s">
        <v>279</v>
      </c>
      <c r="T215" s="154" t="s">
        <v>280</v>
      </c>
      <c r="U215" s="154">
        <v>0</v>
      </c>
      <c r="V215" s="154">
        <f>ROUND(E215*U215,2)</f>
        <v>0</v>
      </c>
      <c r="W215" s="154"/>
      <c r="X215" s="154" t="s">
        <v>281</v>
      </c>
      <c r="Y215" s="154" t="s">
        <v>282</v>
      </c>
      <c r="Z215" s="144"/>
      <c r="AA215" s="144"/>
      <c r="AB215" s="144"/>
      <c r="AC215" s="144"/>
      <c r="AD215" s="144"/>
      <c r="AE215" s="144"/>
      <c r="AF215" s="144"/>
      <c r="AG215" s="144" t="s">
        <v>283</v>
      </c>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row>
    <row r="216" spans="1:60" outlineLevel="2" x14ac:dyDescent="0.25">
      <c r="A216" s="151"/>
      <c r="B216" s="152"/>
      <c r="C216" s="182" t="s">
        <v>583</v>
      </c>
      <c r="D216" s="155"/>
      <c r="E216" s="156">
        <v>53</v>
      </c>
      <c r="F216" s="154"/>
      <c r="G216" s="154"/>
      <c r="H216" s="154"/>
      <c r="I216" s="154"/>
      <c r="J216" s="154"/>
      <c r="K216" s="154"/>
      <c r="L216" s="154"/>
      <c r="M216" s="154"/>
      <c r="N216" s="153"/>
      <c r="O216" s="153"/>
      <c r="P216" s="153"/>
      <c r="Q216" s="153"/>
      <c r="R216" s="154"/>
      <c r="S216" s="154"/>
      <c r="T216" s="154"/>
      <c r="U216" s="154"/>
      <c r="V216" s="154"/>
      <c r="W216" s="154"/>
      <c r="X216" s="154"/>
      <c r="Y216" s="154"/>
      <c r="Z216" s="144"/>
      <c r="AA216" s="144"/>
      <c r="AB216" s="144"/>
      <c r="AC216" s="144"/>
      <c r="AD216" s="144"/>
      <c r="AE216" s="144"/>
      <c r="AF216" s="144"/>
      <c r="AG216" s="144" t="s">
        <v>285</v>
      </c>
      <c r="AH216" s="144">
        <v>0</v>
      </c>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row>
    <row r="217" spans="1:60" outlineLevel="1" x14ac:dyDescent="0.25">
      <c r="A217" s="166">
        <v>93</v>
      </c>
      <c r="B217" s="167" t="s">
        <v>584</v>
      </c>
      <c r="C217" s="181" t="s">
        <v>585</v>
      </c>
      <c r="D217" s="168" t="s">
        <v>355</v>
      </c>
      <c r="E217" s="169">
        <v>17.600000000000001</v>
      </c>
      <c r="F217" s="170">
        <f>H217+J217</f>
        <v>0</v>
      </c>
      <c r="G217" s="170">
        <f>ROUND(E217*F217,2)</f>
        <v>0</v>
      </c>
      <c r="H217" s="171"/>
      <c r="I217" s="170">
        <f>ROUND(E217*H217,2)</f>
        <v>0</v>
      </c>
      <c r="J217" s="171"/>
      <c r="K217" s="172">
        <f>ROUND(E217*J217,2)</f>
        <v>0</v>
      </c>
      <c r="L217" s="154">
        <v>21</v>
      </c>
      <c r="M217" s="154">
        <f>G217*(1+L217/100)</f>
        <v>0</v>
      </c>
      <c r="N217" s="153">
        <v>0</v>
      </c>
      <c r="O217" s="153">
        <f>ROUND(E217*N217,2)</f>
        <v>0</v>
      </c>
      <c r="P217" s="153">
        <v>0</v>
      </c>
      <c r="Q217" s="153">
        <f>ROUND(E217*P217,2)</f>
        <v>0</v>
      </c>
      <c r="R217" s="154"/>
      <c r="S217" s="154" t="s">
        <v>279</v>
      </c>
      <c r="T217" s="154" t="s">
        <v>280</v>
      </c>
      <c r="U217" s="154">
        <v>0</v>
      </c>
      <c r="V217" s="154">
        <f>ROUND(E217*U217,2)</f>
        <v>0</v>
      </c>
      <c r="W217" s="154"/>
      <c r="X217" s="154" t="s">
        <v>281</v>
      </c>
      <c r="Y217" s="154" t="s">
        <v>282</v>
      </c>
      <c r="Z217" s="144"/>
      <c r="AA217" s="144"/>
      <c r="AB217" s="144"/>
      <c r="AC217" s="144"/>
      <c r="AD217" s="144"/>
      <c r="AE217" s="144"/>
      <c r="AF217" s="144"/>
      <c r="AG217" s="144" t="s">
        <v>283</v>
      </c>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row>
    <row r="218" spans="1:60" outlineLevel="2" x14ac:dyDescent="0.25">
      <c r="A218" s="151"/>
      <c r="B218" s="152"/>
      <c r="C218" s="182" t="s">
        <v>586</v>
      </c>
      <c r="D218" s="155"/>
      <c r="E218" s="156">
        <v>17.600000000000001</v>
      </c>
      <c r="F218" s="154"/>
      <c r="G218" s="154"/>
      <c r="H218" s="154"/>
      <c r="I218" s="154"/>
      <c r="J218" s="154"/>
      <c r="K218" s="154"/>
      <c r="L218" s="154"/>
      <c r="M218" s="154"/>
      <c r="N218" s="153"/>
      <c r="O218" s="153"/>
      <c r="P218" s="153"/>
      <c r="Q218" s="153"/>
      <c r="R218" s="154"/>
      <c r="S218" s="154"/>
      <c r="T218" s="154"/>
      <c r="U218" s="154"/>
      <c r="V218" s="154"/>
      <c r="W218" s="154"/>
      <c r="X218" s="154"/>
      <c r="Y218" s="154"/>
      <c r="Z218" s="144"/>
      <c r="AA218" s="144"/>
      <c r="AB218" s="144"/>
      <c r="AC218" s="144"/>
      <c r="AD218" s="144"/>
      <c r="AE218" s="144"/>
      <c r="AF218" s="144"/>
      <c r="AG218" s="144" t="s">
        <v>285</v>
      </c>
      <c r="AH218" s="144">
        <v>0</v>
      </c>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row>
    <row r="219" spans="1:60" outlineLevel="1" x14ac:dyDescent="0.25">
      <c r="A219" s="173">
        <v>94</v>
      </c>
      <c r="B219" s="174" t="s">
        <v>587</v>
      </c>
      <c r="C219" s="183" t="s">
        <v>588</v>
      </c>
      <c r="D219" s="175" t="s">
        <v>408</v>
      </c>
      <c r="E219" s="176">
        <v>5</v>
      </c>
      <c r="F219" s="177">
        <f>H219+J219</f>
        <v>0</v>
      </c>
      <c r="G219" s="177">
        <f>ROUND(E219*F219,2)</f>
        <v>0</v>
      </c>
      <c r="H219" s="178"/>
      <c r="I219" s="177">
        <f>ROUND(E219*H219,2)</f>
        <v>0</v>
      </c>
      <c r="J219" s="178"/>
      <c r="K219" s="179">
        <f>ROUND(E219*J219,2)</f>
        <v>0</v>
      </c>
      <c r="L219" s="154">
        <v>21</v>
      </c>
      <c r="M219" s="154">
        <f>G219*(1+L219/100)</f>
        <v>0</v>
      </c>
      <c r="N219" s="153">
        <v>0</v>
      </c>
      <c r="O219" s="153">
        <f>ROUND(E219*N219,2)</f>
        <v>0</v>
      </c>
      <c r="P219" s="153">
        <v>0</v>
      </c>
      <c r="Q219" s="153">
        <f>ROUND(E219*P219,2)</f>
        <v>0</v>
      </c>
      <c r="R219" s="154"/>
      <c r="S219" s="154" t="s">
        <v>279</v>
      </c>
      <c r="T219" s="154" t="s">
        <v>280</v>
      </c>
      <c r="U219" s="154">
        <v>0</v>
      </c>
      <c r="V219" s="154">
        <f>ROUND(E219*U219,2)</f>
        <v>0</v>
      </c>
      <c r="W219" s="154"/>
      <c r="X219" s="154" t="s">
        <v>281</v>
      </c>
      <c r="Y219" s="154" t="s">
        <v>282</v>
      </c>
      <c r="Z219" s="144"/>
      <c r="AA219" s="144"/>
      <c r="AB219" s="144"/>
      <c r="AC219" s="144"/>
      <c r="AD219" s="144"/>
      <c r="AE219" s="144"/>
      <c r="AF219" s="144"/>
      <c r="AG219" s="144" t="s">
        <v>283</v>
      </c>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144"/>
      <c r="BH219" s="144"/>
    </row>
    <row r="220" spans="1:60" outlineLevel="1" x14ac:dyDescent="0.25">
      <c r="A220" s="173">
        <v>95</v>
      </c>
      <c r="B220" s="174" t="s">
        <v>589</v>
      </c>
      <c r="C220" s="183" t="s">
        <v>590</v>
      </c>
      <c r="D220" s="175" t="s">
        <v>408</v>
      </c>
      <c r="E220" s="176">
        <v>3</v>
      </c>
      <c r="F220" s="177">
        <f>H220+J220</f>
        <v>0</v>
      </c>
      <c r="G220" s="177">
        <f>ROUND(E220*F220,2)</f>
        <v>0</v>
      </c>
      <c r="H220" s="178"/>
      <c r="I220" s="177">
        <f>ROUND(E220*H220,2)</f>
        <v>0</v>
      </c>
      <c r="J220" s="178"/>
      <c r="K220" s="179">
        <f>ROUND(E220*J220,2)</f>
        <v>0</v>
      </c>
      <c r="L220" s="154">
        <v>21</v>
      </c>
      <c r="M220" s="154">
        <f>G220*(1+L220/100)</f>
        <v>0</v>
      </c>
      <c r="N220" s="153">
        <v>0</v>
      </c>
      <c r="O220" s="153">
        <f>ROUND(E220*N220,2)</f>
        <v>0</v>
      </c>
      <c r="P220" s="153">
        <v>0</v>
      </c>
      <c r="Q220" s="153">
        <f>ROUND(E220*P220,2)</f>
        <v>0</v>
      </c>
      <c r="R220" s="154"/>
      <c r="S220" s="154" t="s">
        <v>279</v>
      </c>
      <c r="T220" s="154" t="s">
        <v>280</v>
      </c>
      <c r="U220" s="154">
        <v>0</v>
      </c>
      <c r="V220" s="154">
        <f>ROUND(E220*U220,2)</f>
        <v>0</v>
      </c>
      <c r="W220" s="154"/>
      <c r="X220" s="154" t="s">
        <v>281</v>
      </c>
      <c r="Y220" s="154" t="s">
        <v>282</v>
      </c>
      <c r="Z220" s="144"/>
      <c r="AA220" s="144"/>
      <c r="AB220" s="144"/>
      <c r="AC220" s="144"/>
      <c r="AD220" s="144"/>
      <c r="AE220" s="144"/>
      <c r="AF220" s="144"/>
      <c r="AG220" s="144" t="s">
        <v>283</v>
      </c>
      <c r="AH220" s="144"/>
      <c r="AI220" s="144"/>
      <c r="AJ220" s="144"/>
      <c r="AK220" s="144"/>
      <c r="AL220" s="144"/>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144"/>
      <c r="BH220" s="144"/>
    </row>
    <row r="221" spans="1:60" outlineLevel="1" x14ac:dyDescent="0.25">
      <c r="A221" s="173">
        <v>96</v>
      </c>
      <c r="B221" s="174" t="s">
        <v>591</v>
      </c>
      <c r="C221" s="183" t="s">
        <v>592</v>
      </c>
      <c r="D221" s="175" t="s">
        <v>408</v>
      </c>
      <c r="E221" s="176">
        <v>4</v>
      </c>
      <c r="F221" s="177">
        <f>H221+J221</f>
        <v>0</v>
      </c>
      <c r="G221" s="177">
        <f>ROUND(E221*F221,2)</f>
        <v>0</v>
      </c>
      <c r="H221" s="178"/>
      <c r="I221" s="177">
        <f>ROUND(E221*H221,2)</f>
        <v>0</v>
      </c>
      <c r="J221" s="178"/>
      <c r="K221" s="179">
        <f>ROUND(E221*J221,2)</f>
        <v>0</v>
      </c>
      <c r="L221" s="154">
        <v>21</v>
      </c>
      <c r="M221" s="154">
        <f>G221*(1+L221/100)</f>
        <v>0</v>
      </c>
      <c r="N221" s="153">
        <v>0</v>
      </c>
      <c r="O221" s="153">
        <f>ROUND(E221*N221,2)</f>
        <v>0</v>
      </c>
      <c r="P221" s="153">
        <v>0</v>
      </c>
      <c r="Q221" s="153">
        <f>ROUND(E221*P221,2)</f>
        <v>0</v>
      </c>
      <c r="R221" s="154"/>
      <c r="S221" s="154" t="s">
        <v>279</v>
      </c>
      <c r="T221" s="154" t="s">
        <v>280</v>
      </c>
      <c r="U221" s="154">
        <v>0</v>
      </c>
      <c r="V221" s="154">
        <f>ROUND(E221*U221,2)</f>
        <v>0</v>
      </c>
      <c r="W221" s="154"/>
      <c r="X221" s="154" t="s">
        <v>281</v>
      </c>
      <c r="Y221" s="154" t="s">
        <v>282</v>
      </c>
      <c r="Z221" s="144"/>
      <c r="AA221" s="144"/>
      <c r="AB221" s="144"/>
      <c r="AC221" s="144"/>
      <c r="AD221" s="144"/>
      <c r="AE221" s="144"/>
      <c r="AF221" s="144"/>
      <c r="AG221" s="144" t="s">
        <v>283</v>
      </c>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row>
    <row r="222" spans="1:60" outlineLevel="1" x14ac:dyDescent="0.25">
      <c r="A222" s="166">
        <v>97</v>
      </c>
      <c r="B222" s="167" t="s">
        <v>593</v>
      </c>
      <c r="C222" s="181" t="s">
        <v>594</v>
      </c>
      <c r="D222" s="168" t="s">
        <v>340</v>
      </c>
      <c r="E222" s="169">
        <v>82.35</v>
      </c>
      <c r="F222" s="170">
        <f>H222+J222</f>
        <v>0</v>
      </c>
      <c r="G222" s="170">
        <f>ROUND(E222*F222,2)</f>
        <v>0</v>
      </c>
      <c r="H222" s="171"/>
      <c r="I222" s="170">
        <f>ROUND(E222*H222,2)</f>
        <v>0</v>
      </c>
      <c r="J222" s="171"/>
      <c r="K222" s="172">
        <f>ROUND(E222*J222,2)</f>
        <v>0</v>
      </c>
      <c r="L222" s="154">
        <v>21</v>
      </c>
      <c r="M222" s="154">
        <f>G222*(1+L222/100)</f>
        <v>0</v>
      </c>
      <c r="N222" s="153">
        <v>0</v>
      </c>
      <c r="O222" s="153">
        <f>ROUND(E222*N222,2)</f>
        <v>0</v>
      </c>
      <c r="P222" s="153">
        <v>0</v>
      </c>
      <c r="Q222" s="153">
        <f>ROUND(E222*P222,2)</f>
        <v>0</v>
      </c>
      <c r="R222" s="154"/>
      <c r="S222" s="154" t="s">
        <v>279</v>
      </c>
      <c r="T222" s="154" t="s">
        <v>280</v>
      </c>
      <c r="U222" s="154">
        <v>0</v>
      </c>
      <c r="V222" s="154">
        <f>ROUND(E222*U222,2)</f>
        <v>0</v>
      </c>
      <c r="W222" s="154"/>
      <c r="X222" s="154" t="s">
        <v>281</v>
      </c>
      <c r="Y222" s="154" t="s">
        <v>282</v>
      </c>
      <c r="Z222" s="144"/>
      <c r="AA222" s="144"/>
      <c r="AB222" s="144"/>
      <c r="AC222" s="144"/>
      <c r="AD222" s="144"/>
      <c r="AE222" s="144"/>
      <c r="AF222" s="144"/>
      <c r="AG222" s="144" t="s">
        <v>283</v>
      </c>
      <c r="AH222" s="144"/>
      <c r="AI222" s="144"/>
      <c r="AJ222" s="144"/>
      <c r="AK222" s="144"/>
      <c r="AL222" s="144"/>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row>
    <row r="223" spans="1:60" outlineLevel="2" x14ac:dyDescent="0.25">
      <c r="A223" s="151"/>
      <c r="B223" s="152"/>
      <c r="C223" s="182" t="s">
        <v>595</v>
      </c>
      <c r="D223" s="155"/>
      <c r="E223" s="156">
        <v>82.35</v>
      </c>
      <c r="F223" s="154"/>
      <c r="G223" s="154"/>
      <c r="H223" s="154"/>
      <c r="I223" s="154"/>
      <c r="J223" s="154"/>
      <c r="K223" s="154"/>
      <c r="L223" s="154"/>
      <c r="M223" s="154"/>
      <c r="N223" s="153"/>
      <c r="O223" s="153"/>
      <c r="P223" s="153"/>
      <c r="Q223" s="153"/>
      <c r="R223" s="154"/>
      <c r="S223" s="154"/>
      <c r="T223" s="154"/>
      <c r="U223" s="154"/>
      <c r="V223" s="154"/>
      <c r="W223" s="154"/>
      <c r="X223" s="154"/>
      <c r="Y223" s="154"/>
      <c r="Z223" s="144"/>
      <c r="AA223" s="144"/>
      <c r="AB223" s="144"/>
      <c r="AC223" s="144"/>
      <c r="AD223" s="144"/>
      <c r="AE223" s="144"/>
      <c r="AF223" s="144"/>
      <c r="AG223" s="144" t="s">
        <v>285</v>
      </c>
      <c r="AH223" s="144">
        <v>0</v>
      </c>
      <c r="AI223" s="144"/>
      <c r="AJ223" s="144"/>
      <c r="AK223" s="144"/>
      <c r="AL223" s="144"/>
      <c r="AM223" s="144"/>
      <c r="AN223" s="144"/>
      <c r="AO223" s="144"/>
      <c r="AP223" s="144"/>
      <c r="AQ223" s="144"/>
      <c r="AR223" s="144"/>
      <c r="AS223" s="144"/>
      <c r="AT223" s="144"/>
      <c r="AU223" s="144"/>
      <c r="AV223" s="144"/>
      <c r="AW223" s="144"/>
      <c r="AX223" s="144"/>
      <c r="AY223" s="144"/>
      <c r="AZ223" s="144"/>
      <c r="BA223" s="144"/>
      <c r="BB223" s="144"/>
      <c r="BC223" s="144"/>
      <c r="BD223" s="144"/>
      <c r="BE223" s="144"/>
      <c r="BF223" s="144"/>
      <c r="BG223" s="144"/>
      <c r="BH223" s="144"/>
    </row>
    <row r="224" spans="1:60" ht="20" outlineLevel="1" x14ac:dyDescent="0.25">
      <c r="A224" s="173">
        <v>98</v>
      </c>
      <c r="B224" s="174" t="s">
        <v>596</v>
      </c>
      <c r="C224" s="183" t="s">
        <v>597</v>
      </c>
      <c r="D224" s="175" t="s">
        <v>408</v>
      </c>
      <c r="E224" s="176">
        <v>1</v>
      </c>
      <c r="F224" s="177">
        <f t="shared" ref="F224:F229" si="0">H224+J224</f>
        <v>0</v>
      </c>
      <c r="G224" s="177">
        <f t="shared" ref="G224:G229" si="1">ROUND(E224*F224,2)</f>
        <v>0</v>
      </c>
      <c r="H224" s="178"/>
      <c r="I224" s="177">
        <f t="shared" ref="I224:I229" si="2">ROUND(E224*H224,2)</f>
        <v>0</v>
      </c>
      <c r="J224" s="178"/>
      <c r="K224" s="179">
        <f t="shared" ref="K224:K229" si="3">ROUND(E224*J224,2)</f>
        <v>0</v>
      </c>
      <c r="L224" s="154">
        <v>21</v>
      </c>
      <c r="M224" s="154">
        <f t="shared" ref="M224:M229" si="4">G224*(1+L224/100)</f>
        <v>0</v>
      </c>
      <c r="N224" s="153">
        <v>0</v>
      </c>
      <c r="O224" s="153">
        <f t="shared" ref="O224:O229" si="5">ROUND(E224*N224,2)</f>
        <v>0</v>
      </c>
      <c r="P224" s="153">
        <v>0</v>
      </c>
      <c r="Q224" s="153">
        <f t="shared" ref="Q224:Q229" si="6">ROUND(E224*P224,2)</f>
        <v>0</v>
      </c>
      <c r="R224" s="154"/>
      <c r="S224" s="154" t="s">
        <v>279</v>
      </c>
      <c r="T224" s="154" t="s">
        <v>280</v>
      </c>
      <c r="U224" s="154">
        <v>0</v>
      </c>
      <c r="V224" s="154">
        <f t="shared" ref="V224:V229" si="7">ROUND(E224*U224,2)</f>
        <v>0</v>
      </c>
      <c r="W224" s="154"/>
      <c r="X224" s="154" t="s">
        <v>281</v>
      </c>
      <c r="Y224" s="154" t="s">
        <v>282</v>
      </c>
      <c r="Z224" s="144"/>
      <c r="AA224" s="144"/>
      <c r="AB224" s="144"/>
      <c r="AC224" s="144"/>
      <c r="AD224" s="144"/>
      <c r="AE224" s="144"/>
      <c r="AF224" s="144"/>
      <c r="AG224" s="144" t="s">
        <v>283</v>
      </c>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row>
    <row r="225" spans="1:60" ht="20" outlineLevel="1" x14ac:dyDescent="0.25">
      <c r="A225" s="173">
        <v>99</v>
      </c>
      <c r="B225" s="174" t="s">
        <v>598</v>
      </c>
      <c r="C225" s="183" t="s">
        <v>599</v>
      </c>
      <c r="D225" s="175" t="s">
        <v>408</v>
      </c>
      <c r="E225" s="176">
        <v>3</v>
      </c>
      <c r="F225" s="177">
        <f t="shared" si="0"/>
        <v>0</v>
      </c>
      <c r="G225" s="177">
        <f t="shared" si="1"/>
        <v>0</v>
      </c>
      <c r="H225" s="178"/>
      <c r="I225" s="177">
        <f t="shared" si="2"/>
        <v>0</v>
      </c>
      <c r="J225" s="178"/>
      <c r="K225" s="179">
        <f t="shared" si="3"/>
        <v>0</v>
      </c>
      <c r="L225" s="154">
        <v>21</v>
      </c>
      <c r="M225" s="154">
        <f t="shared" si="4"/>
        <v>0</v>
      </c>
      <c r="N225" s="153">
        <v>0</v>
      </c>
      <c r="O225" s="153">
        <f t="shared" si="5"/>
        <v>0</v>
      </c>
      <c r="P225" s="153">
        <v>0</v>
      </c>
      <c r="Q225" s="153">
        <f t="shared" si="6"/>
        <v>0</v>
      </c>
      <c r="R225" s="154"/>
      <c r="S225" s="154" t="s">
        <v>279</v>
      </c>
      <c r="T225" s="154" t="s">
        <v>280</v>
      </c>
      <c r="U225" s="154">
        <v>0</v>
      </c>
      <c r="V225" s="154">
        <f t="shared" si="7"/>
        <v>0</v>
      </c>
      <c r="W225" s="154"/>
      <c r="X225" s="154" t="s">
        <v>281</v>
      </c>
      <c r="Y225" s="154" t="s">
        <v>282</v>
      </c>
      <c r="Z225" s="144"/>
      <c r="AA225" s="144"/>
      <c r="AB225" s="144"/>
      <c r="AC225" s="144"/>
      <c r="AD225" s="144"/>
      <c r="AE225" s="144"/>
      <c r="AF225" s="144"/>
      <c r="AG225" s="144" t="s">
        <v>283</v>
      </c>
      <c r="AH225" s="144"/>
      <c r="AI225" s="144"/>
      <c r="AJ225" s="144"/>
      <c r="AK225" s="144"/>
      <c r="AL225" s="144"/>
      <c r="AM225" s="144"/>
      <c r="AN225" s="144"/>
      <c r="AO225" s="144"/>
      <c r="AP225" s="144"/>
      <c r="AQ225" s="144"/>
      <c r="AR225" s="144"/>
      <c r="AS225" s="144"/>
      <c r="AT225" s="144"/>
      <c r="AU225" s="144"/>
      <c r="AV225" s="144"/>
      <c r="AW225" s="144"/>
      <c r="AX225" s="144"/>
      <c r="AY225" s="144"/>
      <c r="AZ225" s="144"/>
      <c r="BA225" s="144"/>
      <c r="BB225" s="144"/>
      <c r="BC225" s="144"/>
      <c r="BD225" s="144"/>
      <c r="BE225" s="144"/>
      <c r="BF225" s="144"/>
      <c r="BG225" s="144"/>
      <c r="BH225" s="144"/>
    </row>
    <row r="226" spans="1:60" ht="20" outlineLevel="1" x14ac:dyDescent="0.25">
      <c r="A226" s="173">
        <v>100</v>
      </c>
      <c r="B226" s="174" t="s">
        <v>600</v>
      </c>
      <c r="C226" s="183" t="s">
        <v>601</v>
      </c>
      <c r="D226" s="175" t="s">
        <v>408</v>
      </c>
      <c r="E226" s="176">
        <v>5</v>
      </c>
      <c r="F226" s="177">
        <f t="shared" si="0"/>
        <v>0</v>
      </c>
      <c r="G226" s="177">
        <f t="shared" si="1"/>
        <v>0</v>
      </c>
      <c r="H226" s="178"/>
      <c r="I226" s="177">
        <f t="shared" si="2"/>
        <v>0</v>
      </c>
      <c r="J226" s="178"/>
      <c r="K226" s="179">
        <f t="shared" si="3"/>
        <v>0</v>
      </c>
      <c r="L226" s="154">
        <v>21</v>
      </c>
      <c r="M226" s="154">
        <f t="shared" si="4"/>
        <v>0</v>
      </c>
      <c r="N226" s="153">
        <v>0</v>
      </c>
      <c r="O226" s="153">
        <f t="shared" si="5"/>
        <v>0</v>
      </c>
      <c r="P226" s="153">
        <v>0</v>
      </c>
      <c r="Q226" s="153">
        <f t="shared" si="6"/>
        <v>0</v>
      </c>
      <c r="R226" s="154"/>
      <c r="S226" s="154" t="s">
        <v>279</v>
      </c>
      <c r="T226" s="154" t="s">
        <v>280</v>
      </c>
      <c r="U226" s="154">
        <v>0</v>
      </c>
      <c r="V226" s="154">
        <f t="shared" si="7"/>
        <v>0</v>
      </c>
      <c r="W226" s="154"/>
      <c r="X226" s="154" t="s">
        <v>281</v>
      </c>
      <c r="Y226" s="154" t="s">
        <v>282</v>
      </c>
      <c r="Z226" s="144"/>
      <c r="AA226" s="144"/>
      <c r="AB226" s="144"/>
      <c r="AC226" s="144"/>
      <c r="AD226" s="144"/>
      <c r="AE226" s="144"/>
      <c r="AF226" s="144"/>
      <c r="AG226" s="144" t="s">
        <v>283</v>
      </c>
      <c r="AH226" s="144"/>
      <c r="AI226" s="144"/>
      <c r="AJ226" s="144"/>
      <c r="AK226" s="144"/>
      <c r="AL226" s="144"/>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row>
    <row r="227" spans="1:60" ht="20" outlineLevel="1" x14ac:dyDescent="0.25">
      <c r="A227" s="173">
        <v>101</v>
      </c>
      <c r="B227" s="174" t="s">
        <v>602</v>
      </c>
      <c r="C227" s="183" t="s">
        <v>603</v>
      </c>
      <c r="D227" s="175" t="s">
        <v>408</v>
      </c>
      <c r="E227" s="176">
        <v>5</v>
      </c>
      <c r="F227" s="177">
        <f t="shared" si="0"/>
        <v>0</v>
      </c>
      <c r="G227" s="177">
        <f t="shared" si="1"/>
        <v>0</v>
      </c>
      <c r="H227" s="178"/>
      <c r="I227" s="177">
        <f t="shared" si="2"/>
        <v>0</v>
      </c>
      <c r="J227" s="178"/>
      <c r="K227" s="179">
        <f t="shared" si="3"/>
        <v>0</v>
      </c>
      <c r="L227" s="154">
        <v>21</v>
      </c>
      <c r="M227" s="154">
        <f t="shared" si="4"/>
        <v>0</v>
      </c>
      <c r="N227" s="153">
        <v>0</v>
      </c>
      <c r="O227" s="153">
        <f t="shared" si="5"/>
        <v>0</v>
      </c>
      <c r="P227" s="153">
        <v>0</v>
      </c>
      <c r="Q227" s="153">
        <f t="shared" si="6"/>
        <v>0</v>
      </c>
      <c r="R227" s="154"/>
      <c r="S227" s="154" t="s">
        <v>279</v>
      </c>
      <c r="T227" s="154" t="s">
        <v>280</v>
      </c>
      <c r="U227" s="154">
        <v>0</v>
      </c>
      <c r="V227" s="154">
        <f t="shared" si="7"/>
        <v>0</v>
      </c>
      <c r="W227" s="154"/>
      <c r="X227" s="154" t="s">
        <v>281</v>
      </c>
      <c r="Y227" s="154" t="s">
        <v>282</v>
      </c>
      <c r="Z227" s="144"/>
      <c r="AA227" s="144"/>
      <c r="AB227" s="144"/>
      <c r="AC227" s="144"/>
      <c r="AD227" s="144"/>
      <c r="AE227" s="144"/>
      <c r="AF227" s="144"/>
      <c r="AG227" s="144" t="s">
        <v>283</v>
      </c>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c r="BB227" s="144"/>
      <c r="BC227" s="144"/>
      <c r="BD227" s="144"/>
      <c r="BE227" s="144"/>
      <c r="BF227" s="144"/>
      <c r="BG227" s="144"/>
      <c r="BH227" s="144"/>
    </row>
    <row r="228" spans="1:60" ht="20" outlineLevel="1" x14ac:dyDescent="0.25">
      <c r="A228" s="173">
        <v>102</v>
      </c>
      <c r="B228" s="174" t="s">
        <v>604</v>
      </c>
      <c r="C228" s="183" t="s">
        <v>605</v>
      </c>
      <c r="D228" s="175" t="s">
        <v>340</v>
      </c>
      <c r="E228" s="176">
        <v>6</v>
      </c>
      <c r="F228" s="177">
        <f t="shared" si="0"/>
        <v>0</v>
      </c>
      <c r="G228" s="177">
        <f t="shared" si="1"/>
        <v>0</v>
      </c>
      <c r="H228" s="178"/>
      <c r="I228" s="177">
        <f t="shared" si="2"/>
        <v>0</v>
      </c>
      <c r="J228" s="178"/>
      <c r="K228" s="179">
        <f t="shared" si="3"/>
        <v>0</v>
      </c>
      <c r="L228" s="154">
        <v>21</v>
      </c>
      <c r="M228" s="154">
        <f t="shared" si="4"/>
        <v>0</v>
      </c>
      <c r="N228" s="153">
        <v>0</v>
      </c>
      <c r="O228" s="153">
        <f t="shared" si="5"/>
        <v>0</v>
      </c>
      <c r="P228" s="153">
        <v>0</v>
      </c>
      <c r="Q228" s="153">
        <f t="shared" si="6"/>
        <v>0</v>
      </c>
      <c r="R228" s="154"/>
      <c r="S228" s="154" t="s">
        <v>279</v>
      </c>
      <c r="T228" s="154" t="s">
        <v>280</v>
      </c>
      <c r="U228" s="154">
        <v>0</v>
      </c>
      <c r="V228" s="154">
        <f t="shared" si="7"/>
        <v>0</v>
      </c>
      <c r="W228" s="154"/>
      <c r="X228" s="154" t="s">
        <v>281</v>
      </c>
      <c r="Y228" s="154" t="s">
        <v>282</v>
      </c>
      <c r="Z228" s="144"/>
      <c r="AA228" s="144"/>
      <c r="AB228" s="144"/>
      <c r="AC228" s="144"/>
      <c r="AD228" s="144"/>
      <c r="AE228" s="144"/>
      <c r="AF228" s="144"/>
      <c r="AG228" s="144" t="s">
        <v>283</v>
      </c>
      <c r="AH228" s="144"/>
      <c r="AI228" s="144"/>
      <c r="AJ228" s="144"/>
      <c r="AK228" s="144"/>
      <c r="AL228" s="144"/>
      <c r="AM228" s="144"/>
      <c r="AN228" s="144"/>
      <c r="AO228" s="144"/>
      <c r="AP228" s="144"/>
      <c r="AQ228" s="144"/>
      <c r="AR228" s="144"/>
      <c r="AS228" s="144"/>
      <c r="AT228" s="144"/>
      <c r="AU228" s="144"/>
      <c r="AV228" s="144"/>
      <c r="AW228" s="144"/>
      <c r="AX228" s="144"/>
      <c r="AY228" s="144"/>
      <c r="AZ228" s="144"/>
      <c r="BA228" s="144"/>
      <c r="BB228" s="144"/>
      <c r="BC228" s="144"/>
      <c r="BD228" s="144"/>
      <c r="BE228" s="144"/>
      <c r="BF228" s="144"/>
      <c r="BG228" s="144"/>
      <c r="BH228" s="144"/>
    </row>
    <row r="229" spans="1:60" outlineLevel="1" x14ac:dyDescent="0.25">
      <c r="A229" s="166">
        <v>103</v>
      </c>
      <c r="B229" s="167" t="s">
        <v>606</v>
      </c>
      <c r="C229" s="181" t="s">
        <v>607</v>
      </c>
      <c r="D229" s="168" t="s">
        <v>340</v>
      </c>
      <c r="E229" s="169">
        <v>37.200000000000003</v>
      </c>
      <c r="F229" s="170">
        <f t="shared" si="0"/>
        <v>0</v>
      </c>
      <c r="G229" s="170">
        <f t="shared" si="1"/>
        <v>0</v>
      </c>
      <c r="H229" s="171"/>
      <c r="I229" s="170">
        <f t="shared" si="2"/>
        <v>0</v>
      </c>
      <c r="J229" s="171"/>
      <c r="K229" s="172">
        <f t="shared" si="3"/>
        <v>0</v>
      </c>
      <c r="L229" s="154">
        <v>21</v>
      </c>
      <c r="M229" s="154">
        <f t="shared" si="4"/>
        <v>0</v>
      </c>
      <c r="N229" s="153">
        <v>0</v>
      </c>
      <c r="O229" s="153">
        <f t="shared" si="5"/>
        <v>0</v>
      </c>
      <c r="P229" s="153">
        <v>0</v>
      </c>
      <c r="Q229" s="153">
        <f t="shared" si="6"/>
        <v>0</v>
      </c>
      <c r="R229" s="154"/>
      <c r="S229" s="154" t="s">
        <v>279</v>
      </c>
      <c r="T229" s="154" t="s">
        <v>280</v>
      </c>
      <c r="U229" s="154">
        <v>0</v>
      </c>
      <c r="V229" s="154">
        <f t="shared" si="7"/>
        <v>0</v>
      </c>
      <c r="W229" s="154"/>
      <c r="X229" s="154" t="s">
        <v>608</v>
      </c>
      <c r="Y229" s="154" t="s">
        <v>282</v>
      </c>
      <c r="Z229" s="144"/>
      <c r="AA229" s="144"/>
      <c r="AB229" s="144"/>
      <c r="AC229" s="144"/>
      <c r="AD229" s="144"/>
      <c r="AE229" s="144"/>
      <c r="AF229" s="144"/>
      <c r="AG229" s="144" t="s">
        <v>609</v>
      </c>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c r="BB229" s="144"/>
      <c r="BC229" s="144"/>
      <c r="BD229" s="144"/>
      <c r="BE229" s="144"/>
      <c r="BF229" s="144"/>
      <c r="BG229" s="144"/>
      <c r="BH229" s="144"/>
    </row>
    <row r="230" spans="1:60" outlineLevel="2" x14ac:dyDescent="0.25">
      <c r="A230" s="151"/>
      <c r="B230" s="152"/>
      <c r="C230" s="182" t="s">
        <v>610</v>
      </c>
      <c r="D230" s="155"/>
      <c r="E230" s="156">
        <v>23</v>
      </c>
      <c r="F230" s="154"/>
      <c r="G230" s="154"/>
      <c r="H230" s="154"/>
      <c r="I230" s="154"/>
      <c r="J230" s="154"/>
      <c r="K230" s="154"/>
      <c r="L230" s="154"/>
      <c r="M230" s="154"/>
      <c r="N230" s="153"/>
      <c r="O230" s="153"/>
      <c r="P230" s="153"/>
      <c r="Q230" s="153"/>
      <c r="R230" s="154"/>
      <c r="S230" s="154"/>
      <c r="T230" s="154"/>
      <c r="U230" s="154"/>
      <c r="V230" s="154"/>
      <c r="W230" s="154"/>
      <c r="X230" s="154"/>
      <c r="Y230" s="154"/>
      <c r="Z230" s="144"/>
      <c r="AA230" s="144"/>
      <c r="AB230" s="144"/>
      <c r="AC230" s="144"/>
      <c r="AD230" s="144"/>
      <c r="AE230" s="144"/>
      <c r="AF230" s="144"/>
      <c r="AG230" s="144" t="s">
        <v>285</v>
      </c>
      <c r="AH230" s="144">
        <v>0</v>
      </c>
      <c r="AI230" s="144"/>
      <c r="AJ230" s="144"/>
      <c r="AK230" s="144"/>
      <c r="AL230" s="144"/>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row>
    <row r="231" spans="1:60" outlineLevel="3" x14ac:dyDescent="0.25">
      <c r="A231" s="151"/>
      <c r="B231" s="152"/>
      <c r="C231" s="182" t="s">
        <v>611</v>
      </c>
      <c r="D231" s="155"/>
      <c r="E231" s="156">
        <v>5.75</v>
      </c>
      <c r="F231" s="154"/>
      <c r="G231" s="154"/>
      <c r="H231" s="154"/>
      <c r="I231" s="154"/>
      <c r="J231" s="154"/>
      <c r="K231" s="154"/>
      <c r="L231" s="154"/>
      <c r="M231" s="154"/>
      <c r="N231" s="153"/>
      <c r="O231" s="153"/>
      <c r="P231" s="153"/>
      <c r="Q231" s="153"/>
      <c r="R231" s="154"/>
      <c r="S231" s="154"/>
      <c r="T231" s="154"/>
      <c r="U231" s="154"/>
      <c r="V231" s="154"/>
      <c r="W231" s="154"/>
      <c r="X231" s="154"/>
      <c r="Y231" s="154"/>
      <c r="Z231" s="144"/>
      <c r="AA231" s="144"/>
      <c r="AB231" s="144"/>
      <c r="AC231" s="144"/>
      <c r="AD231" s="144"/>
      <c r="AE231" s="144"/>
      <c r="AF231" s="144"/>
      <c r="AG231" s="144" t="s">
        <v>285</v>
      </c>
      <c r="AH231" s="144">
        <v>0</v>
      </c>
      <c r="AI231" s="144"/>
      <c r="AJ231" s="144"/>
      <c r="AK231" s="144"/>
      <c r="AL231" s="144"/>
      <c r="AM231" s="144"/>
      <c r="AN231" s="144"/>
      <c r="AO231" s="144"/>
      <c r="AP231" s="144"/>
      <c r="AQ231" s="144"/>
      <c r="AR231" s="144"/>
      <c r="AS231" s="144"/>
      <c r="AT231" s="144"/>
      <c r="AU231" s="144"/>
      <c r="AV231" s="144"/>
      <c r="AW231" s="144"/>
      <c r="AX231" s="144"/>
      <c r="AY231" s="144"/>
      <c r="AZ231" s="144"/>
      <c r="BA231" s="144"/>
      <c r="BB231" s="144"/>
      <c r="BC231" s="144"/>
      <c r="BD231" s="144"/>
      <c r="BE231" s="144"/>
      <c r="BF231" s="144"/>
      <c r="BG231" s="144"/>
      <c r="BH231" s="144"/>
    </row>
    <row r="232" spans="1:60" outlineLevel="3" x14ac:dyDescent="0.25">
      <c r="A232" s="151"/>
      <c r="B232" s="152"/>
      <c r="C232" s="182" t="s">
        <v>612</v>
      </c>
      <c r="D232" s="155"/>
      <c r="E232" s="156">
        <v>2.75</v>
      </c>
      <c r="F232" s="154"/>
      <c r="G232" s="154"/>
      <c r="H232" s="154"/>
      <c r="I232" s="154"/>
      <c r="J232" s="154"/>
      <c r="K232" s="154"/>
      <c r="L232" s="154"/>
      <c r="M232" s="154"/>
      <c r="N232" s="153"/>
      <c r="O232" s="153"/>
      <c r="P232" s="153"/>
      <c r="Q232" s="153"/>
      <c r="R232" s="154"/>
      <c r="S232" s="154"/>
      <c r="T232" s="154"/>
      <c r="U232" s="154"/>
      <c r="V232" s="154"/>
      <c r="W232" s="154"/>
      <c r="X232" s="154"/>
      <c r="Y232" s="154"/>
      <c r="Z232" s="144"/>
      <c r="AA232" s="144"/>
      <c r="AB232" s="144"/>
      <c r="AC232" s="144"/>
      <c r="AD232" s="144"/>
      <c r="AE232" s="144"/>
      <c r="AF232" s="144"/>
      <c r="AG232" s="144" t="s">
        <v>285</v>
      </c>
      <c r="AH232" s="144">
        <v>0</v>
      </c>
      <c r="AI232" s="144"/>
      <c r="AJ232" s="144"/>
      <c r="AK232" s="144"/>
      <c r="AL232" s="144"/>
      <c r="AM232" s="144"/>
      <c r="AN232" s="144"/>
      <c r="AO232" s="144"/>
      <c r="AP232" s="144"/>
      <c r="AQ232" s="144"/>
      <c r="AR232" s="144"/>
      <c r="AS232" s="144"/>
      <c r="AT232" s="144"/>
      <c r="AU232" s="144"/>
      <c r="AV232" s="144"/>
      <c r="AW232" s="144"/>
      <c r="AX232" s="144"/>
      <c r="AY232" s="144"/>
      <c r="AZ232" s="144"/>
      <c r="BA232" s="144"/>
      <c r="BB232" s="144"/>
      <c r="BC232" s="144"/>
      <c r="BD232" s="144"/>
      <c r="BE232" s="144"/>
      <c r="BF232" s="144"/>
      <c r="BG232" s="144"/>
      <c r="BH232" s="144"/>
    </row>
    <row r="233" spans="1:60" outlineLevel="3" x14ac:dyDescent="0.25">
      <c r="A233" s="151"/>
      <c r="B233" s="152"/>
      <c r="C233" s="182" t="s">
        <v>613</v>
      </c>
      <c r="D233" s="155"/>
      <c r="E233" s="156">
        <v>5.7</v>
      </c>
      <c r="F233" s="154"/>
      <c r="G233" s="154"/>
      <c r="H233" s="154"/>
      <c r="I233" s="154"/>
      <c r="J233" s="154"/>
      <c r="K233" s="154"/>
      <c r="L233" s="154"/>
      <c r="M233" s="154"/>
      <c r="N233" s="153"/>
      <c r="O233" s="153"/>
      <c r="P233" s="153"/>
      <c r="Q233" s="153"/>
      <c r="R233" s="154"/>
      <c r="S233" s="154"/>
      <c r="T233" s="154"/>
      <c r="U233" s="154"/>
      <c r="V233" s="154"/>
      <c r="W233" s="154"/>
      <c r="X233" s="154"/>
      <c r="Y233" s="154"/>
      <c r="Z233" s="144"/>
      <c r="AA233" s="144"/>
      <c r="AB233" s="144"/>
      <c r="AC233" s="144"/>
      <c r="AD233" s="144"/>
      <c r="AE233" s="144"/>
      <c r="AF233" s="144"/>
      <c r="AG233" s="144" t="s">
        <v>285</v>
      </c>
      <c r="AH233" s="144">
        <v>0</v>
      </c>
      <c r="AI233" s="144"/>
      <c r="AJ233" s="144"/>
      <c r="AK233" s="144"/>
      <c r="AL233" s="144"/>
      <c r="AM233" s="144"/>
      <c r="AN233" s="144"/>
      <c r="AO233" s="144"/>
      <c r="AP233" s="144"/>
      <c r="AQ233" s="144"/>
      <c r="AR233" s="144"/>
      <c r="AS233" s="144"/>
      <c r="AT233" s="144"/>
      <c r="AU233" s="144"/>
      <c r="AV233" s="144"/>
      <c r="AW233" s="144"/>
      <c r="AX233" s="144"/>
      <c r="AY233" s="144"/>
      <c r="AZ233" s="144"/>
      <c r="BA233" s="144"/>
      <c r="BB233" s="144"/>
      <c r="BC233" s="144"/>
      <c r="BD233" s="144"/>
      <c r="BE233" s="144"/>
      <c r="BF233" s="144"/>
      <c r="BG233" s="144"/>
      <c r="BH233" s="144"/>
    </row>
    <row r="234" spans="1:60" ht="13" x14ac:dyDescent="0.25">
      <c r="A234" s="159" t="s">
        <v>200</v>
      </c>
      <c r="B234" s="160" t="s">
        <v>190</v>
      </c>
      <c r="C234" s="180" t="s">
        <v>191</v>
      </c>
      <c r="D234" s="161"/>
      <c r="E234" s="162"/>
      <c r="F234" s="163"/>
      <c r="G234" s="163">
        <f>SUMIF(AG235:AG244,"&lt;&gt;NOR",G235:G244)</f>
        <v>0</v>
      </c>
      <c r="H234" s="163"/>
      <c r="I234" s="163">
        <f>SUM(I235:I244)</f>
        <v>0</v>
      </c>
      <c r="J234" s="163"/>
      <c r="K234" s="164">
        <f>SUM(K235:K244)</f>
        <v>0</v>
      </c>
      <c r="L234" s="158"/>
      <c r="M234" s="158">
        <f>SUM(M235:M244)</f>
        <v>0</v>
      </c>
      <c r="N234" s="157"/>
      <c r="O234" s="157">
        <f>SUM(O235:O244)</f>
        <v>0</v>
      </c>
      <c r="P234" s="157"/>
      <c r="Q234" s="157">
        <f>SUM(Q235:Q244)</f>
        <v>0</v>
      </c>
      <c r="R234" s="158"/>
      <c r="S234" s="158"/>
      <c r="T234" s="158"/>
      <c r="U234" s="158"/>
      <c r="V234" s="158">
        <f>SUM(V235:V244)</f>
        <v>0</v>
      </c>
      <c r="W234" s="158"/>
      <c r="X234" s="158"/>
      <c r="Y234" s="158"/>
      <c r="AG234" t="s">
        <v>275</v>
      </c>
    </row>
    <row r="235" spans="1:60" outlineLevel="1" x14ac:dyDescent="0.25">
      <c r="A235" s="166">
        <v>104</v>
      </c>
      <c r="B235" s="167" t="s">
        <v>614</v>
      </c>
      <c r="C235" s="181" t="s">
        <v>615</v>
      </c>
      <c r="D235" s="168" t="s">
        <v>355</v>
      </c>
      <c r="E235" s="169">
        <v>290</v>
      </c>
      <c r="F235" s="170">
        <f>H235+J235</f>
        <v>0</v>
      </c>
      <c r="G235" s="170">
        <f>ROUND(E235*F235,2)</f>
        <v>0</v>
      </c>
      <c r="H235" s="171"/>
      <c r="I235" s="170">
        <f>ROUND(E235*H235,2)</f>
        <v>0</v>
      </c>
      <c r="J235" s="171"/>
      <c r="K235" s="172">
        <f>ROUND(E235*J235,2)</f>
        <v>0</v>
      </c>
      <c r="L235" s="154">
        <v>21</v>
      </c>
      <c r="M235" s="154">
        <f>G235*(1+L235/100)</f>
        <v>0</v>
      </c>
      <c r="N235" s="153">
        <v>0</v>
      </c>
      <c r="O235" s="153">
        <f>ROUND(E235*N235,2)</f>
        <v>0</v>
      </c>
      <c r="P235" s="153">
        <v>0</v>
      </c>
      <c r="Q235" s="153">
        <f>ROUND(E235*P235,2)</f>
        <v>0</v>
      </c>
      <c r="R235" s="154"/>
      <c r="S235" s="154" t="s">
        <v>279</v>
      </c>
      <c r="T235" s="154" t="s">
        <v>280</v>
      </c>
      <c r="U235" s="154">
        <v>0</v>
      </c>
      <c r="V235" s="154">
        <f>ROUND(E235*U235,2)</f>
        <v>0</v>
      </c>
      <c r="W235" s="154"/>
      <c r="X235" s="154" t="s">
        <v>281</v>
      </c>
      <c r="Y235" s="154" t="s">
        <v>282</v>
      </c>
      <c r="Z235" s="144"/>
      <c r="AA235" s="144"/>
      <c r="AB235" s="144"/>
      <c r="AC235" s="144"/>
      <c r="AD235" s="144"/>
      <c r="AE235" s="144"/>
      <c r="AF235" s="144"/>
      <c r="AG235" s="144" t="s">
        <v>283</v>
      </c>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c r="BB235" s="144"/>
      <c r="BC235" s="144"/>
      <c r="BD235" s="144"/>
      <c r="BE235" s="144"/>
      <c r="BF235" s="144"/>
      <c r="BG235" s="144"/>
      <c r="BH235" s="144"/>
    </row>
    <row r="236" spans="1:60" outlineLevel="2" x14ac:dyDescent="0.25">
      <c r="A236" s="151"/>
      <c r="B236" s="152"/>
      <c r="C236" s="182" t="s">
        <v>616</v>
      </c>
      <c r="D236" s="155"/>
      <c r="E236" s="156">
        <v>290</v>
      </c>
      <c r="F236" s="154"/>
      <c r="G236" s="154"/>
      <c r="H236" s="154"/>
      <c r="I236" s="154"/>
      <c r="J236" s="154"/>
      <c r="K236" s="154"/>
      <c r="L236" s="154"/>
      <c r="M236" s="154"/>
      <c r="N236" s="153"/>
      <c r="O236" s="153"/>
      <c r="P236" s="153"/>
      <c r="Q236" s="153"/>
      <c r="R236" s="154"/>
      <c r="S236" s="154"/>
      <c r="T236" s="154"/>
      <c r="U236" s="154"/>
      <c r="V236" s="154"/>
      <c r="W236" s="154"/>
      <c r="X236" s="154"/>
      <c r="Y236" s="154"/>
      <c r="Z236" s="144"/>
      <c r="AA236" s="144"/>
      <c r="AB236" s="144"/>
      <c r="AC236" s="144"/>
      <c r="AD236" s="144"/>
      <c r="AE236" s="144"/>
      <c r="AF236" s="144"/>
      <c r="AG236" s="144" t="s">
        <v>285</v>
      </c>
      <c r="AH236" s="144">
        <v>0</v>
      </c>
      <c r="AI236" s="144"/>
      <c r="AJ236" s="144"/>
      <c r="AK236" s="144"/>
      <c r="AL236" s="144"/>
      <c r="AM236" s="144"/>
      <c r="AN236" s="144"/>
      <c r="AO236" s="144"/>
      <c r="AP236" s="144"/>
      <c r="AQ236" s="144"/>
      <c r="AR236" s="144"/>
      <c r="AS236" s="144"/>
      <c r="AT236" s="144"/>
      <c r="AU236" s="144"/>
      <c r="AV236" s="144"/>
      <c r="AW236" s="144"/>
      <c r="AX236" s="144"/>
      <c r="AY236" s="144"/>
      <c r="AZ236" s="144"/>
      <c r="BA236" s="144"/>
      <c r="BB236" s="144"/>
      <c r="BC236" s="144"/>
      <c r="BD236" s="144"/>
      <c r="BE236" s="144"/>
      <c r="BF236" s="144"/>
      <c r="BG236" s="144"/>
      <c r="BH236" s="144"/>
    </row>
    <row r="237" spans="1:60" outlineLevel="1" x14ac:dyDescent="0.25">
      <c r="A237" s="173">
        <v>105</v>
      </c>
      <c r="B237" s="174" t="s">
        <v>617</v>
      </c>
      <c r="C237" s="183" t="s">
        <v>618</v>
      </c>
      <c r="D237" s="175" t="s">
        <v>355</v>
      </c>
      <c r="E237" s="176">
        <v>290</v>
      </c>
      <c r="F237" s="177">
        <f>H237+J237</f>
        <v>0</v>
      </c>
      <c r="G237" s="177">
        <f>ROUND(E237*F237,2)</f>
        <v>0</v>
      </c>
      <c r="H237" s="178"/>
      <c r="I237" s="177">
        <f>ROUND(E237*H237,2)</f>
        <v>0</v>
      </c>
      <c r="J237" s="178"/>
      <c r="K237" s="179">
        <f>ROUND(E237*J237,2)</f>
        <v>0</v>
      </c>
      <c r="L237" s="154">
        <v>21</v>
      </c>
      <c r="M237" s="154">
        <f>G237*(1+L237/100)</f>
        <v>0</v>
      </c>
      <c r="N237" s="153">
        <v>0</v>
      </c>
      <c r="O237" s="153">
        <f>ROUND(E237*N237,2)</f>
        <v>0</v>
      </c>
      <c r="P237" s="153">
        <v>0</v>
      </c>
      <c r="Q237" s="153">
        <f>ROUND(E237*P237,2)</f>
        <v>0</v>
      </c>
      <c r="R237" s="154"/>
      <c r="S237" s="154" t="s">
        <v>279</v>
      </c>
      <c r="T237" s="154" t="s">
        <v>280</v>
      </c>
      <c r="U237" s="154">
        <v>0</v>
      </c>
      <c r="V237" s="154">
        <f>ROUND(E237*U237,2)</f>
        <v>0</v>
      </c>
      <c r="W237" s="154"/>
      <c r="X237" s="154" t="s">
        <v>281</v>
      </c>
      <c r="Y237" s="154" t="s">
        <v>282</v>
      </c>
      <c r="Z237" s="144"/>
      <c r="AA237" s="144"/>
      <c r="AB237" s="144"/>
      <c r="AC237" s="144"/>
      <c r="AD237" s="144"/>
      <c r="AE237" s="144"/>
      <c r="AF237" s="144"/>
      <c r="AG237" s="144" t="s">
        <v>283</v>
      </c>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c r="BB237" s="144"/>
      <c r="BC237" s="144"/>
      <c r="BD237" s="144"/>
      <c r="BE237" s="144"/>
      <c r="BF237" s="144"/>
      <c r="BG237" s="144"/>
      <c r="BH237" s="144"/>
    </row>
    <row r="238" spans="1:60" outlineLevel="1" x14ac:dyDescent="0.25">
      <c r="A238" s="173">
        <v>106</v>
      </c>
      <c r="B238" s="174" t="s">
        <v>619</v>
      </c>
      <c r="C238" s="183" t="s">
        <v>620</v>
      </c>
      <c r="D238" s="175" t="s">
        <v>355</v>
      </c>
      <c r="E238" s="176">
        <v>290</v>
      </c>
      <c r="F238" s="177">
        <f>H238+J238</f>
        <v>0</v>
      </c>
      <c r="G238" s="177">
        <f>ROUND(E238*F238,2)</f>
        <v>0</v>
      </c>
      <c r="H238" s="178"/>
      <c r="I238" s="177">
        <f>ROUND(E238*H238,2)</f>
        <v>0</v>
      </c>
      <c r="J238" s="178"/>
      <c r="K238" s="179">
        <f>ROUND(E238*J238,2)</f>
        <v>0</v>
      </c>
      <c r="L238" s="154">
        <v>21</v>
      </c>
      <c r="M238" s="154">
        <f>G238*(1+L238/100)</f>
        <v>0</v>
      </c>
      <c r="N238" s="153">
        <v>0</v>
      </c>
      <c r="O238" s="153">
        <f>ROUND(E238*N238,2)</f>
        <v>0</v>
      </c>
      <c r="P238" s="153">
        <v>0</v>
      </c>
      <c r="Q238" s="153">
        <f>ROUND(E238*P238,2)</f>
        <v>0</v>
      </c>
      <c r="R238" s="154"/>
      <c r="S238" s="154" t="s">
        <v>279</v>
      </c>
      <c r="T238" s="154" t="s">
        <v>280</v>
      </c>
      <c r="U238" s="154">
        <v>0</v>
      </c>
      <c r="V238" s="154">
        <f>ROUND(E238*U238,2)</f>
        <v>0</v>
      </c>
      <c r="W238" s="154"/>
      <c r="X238" s="154" t="s">
        <v>281</v>
      </c>
      <c r="Y238" s="154" t="s">
        <v>282</v>
      </c>
      <c r="Z238" s="144"/>
      <c r="AA238" s="144"/>
      <c r="AB238" s="144"/>
      <c r="AC238" s="144"/>
      <c r="AD238" s="144"/>
      <c r="AE238" s="144"/>
      <c r="AF238" s="144"/>
      <c r="AG238" s="144" t="s">
        <v>283</v>
      </c>
      <c r="AH238" s="144"/>
      <c r="AI238" s="144"/>
      <c r="AJ238" s="144"/>
      <c r="AK238" s="144"/>
      <c r="AL238" s="144"/>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row>
    <row r="239" spans="1:60" outlineLevel="1" x14ac:dyDescent="0.25">
      <c r="A239" s="166">
        <v>107</v>
      </c>
      <c r="B239" s="167" t="s">
        <v>621</v>
      </c>
      <c r="C239" s="181" t="s">
        <v>622</v>
      </c>
      <c r="D239" s="168" t="s">
        <v>355</v>
      </c>
      <c r="E239" s="169">
        <v>114</v>
      </c>
      <c r="F239" s="170">
        <f>H239+J239</f>
        <v>0</v>
      </c>
      <c r="G239" s="170">
        <f>ROUND(E239*F239,2)</f>
        <v>0</v>
      </c>
      <c r="H239" s="171"/>
      <c r="I239" s="170">
        <f>ROUND(E239*H239,2)</f>
        <v>0</v>
      </c>
      <c r="J239" s="171"/>
      <c r="K239" s="172">
        <f>ROUND(E239*J239,2)</f>
        <v>0</v>
      </c>
      <c r="L239" s="154">
        <v>21</v>
      </c>
      <c r="M239" s="154">
        <f>G239*(1+L239/100)</f>
        <v>0</v>
      </c>
      <c r="N239" s="153">
        <v>0</v>
      </c>
      <c r="O239" s="153">
        <f>ROUND(E239*N239,2)</f>
        <v>0</v>
      </c>
      <c r="P239" s="153">
        <v>0</v>
      </c>
      <c r="Q239" s="153">
        <f>ROUND(E239*P239,2)</f>
        <v>0</v>
      </c>
      <c r="R239" s="154"/>
      <c r="S239" s="154" t="s">
        <v>279</v>
      </c>
      <c r="T239" s="154" t="s">
        <v>280</v>
      </c>
      <c r="U239" s="154">
        <v>0</v>
      </c>
      <c r="V239" s="154">
        <f>ROUND(E239*U239,2)</f>
        <v>0</v>
      </c>
      <c r="W239" s="154"/>
      <c r="X239" s="154" t="s">
        <v>281</v>
      </c>
      <c r="Y239" s="154" t="s">
        <v>282</v>
      </c>
      <c r="Z239" s="144"/>
      <c r="AA239" s="144"/>
      <c r="AB239" s="144"/>
      <c r="AC239" s="144"/>
      <c r="AD239" s="144"/>
      <c r="AE239" s="144"/>
      <c r="AF239" s="144"/>
      <c r="AG239" s="144" t="s">
        <v>283</v>
      </c>
      <c r="AH239" s="144"/>
      <c r="AI239" s="144"/>
      <c r="AJ239" s="144"/>
      <c r="AK239" s="144"/>
      <c r="AL239" s="144"/>
      <c r="AM239" s="144"/>
      <c r="AN239" s="144"/>
      <c r="AO239" s="144"/>
      <c r="AP239" s="144"/>
      <c r="AQ239" s="144"/>
      <c r="AR239" s="144"/>
      <c r="AS239" s="144"/>
      <c r="AT239" s="144"/>
      <c r="AU239" s="144"/>
      <c r="AV239" s="144"/>
      <c r="AW239" s="144"/>
      <c r="AX239" s="144"/>
      <c r="AY239" s="144"/>
      <c r="AZ239" s="144"/>
      <c r="BA239" s="144"/>
      <c r="BB239" s="144"/>
      <c r="BC239" s="144"/>
      <c r="BD239" s="144"/>
      <c r="BE239" s="144"/>
      <c r="BF239" s="144"/>
      <c r="BG239" s="144"/>
      <c r="BH239" s="144"/>
    </row>
    <row r="240" spans="1:60" outlineLevel="2" x14ac:dyDescent="0.25">
      <c r="A240" s="151"/>
      <c r="B240" s="152"/>
      <c r="C240" s="182" t="s">
        <v>623</v>
      </c>
      <c r="D240" s="155"/>
      <c r="E240" s="156">
        <v>114</v>
      </c>
      <c r="F240" s="154"/>
      <c r="G240" s="154"/>
      <c r="H240" s="154"/>
      <c r="I240" s="154"/>
      <c r="J240" s="154"/>
      <c r="K240" s="154"/>
      <c r="L240" s="154"/>
      <c r="M240" s="154"/>
      <c r="N240" s="153"/>
      <c r="O240" s="153"/>
      <c r="P240" s="153"/>
      <c r="Q240" s="153"/>
      <c r="R240" s="154"/>
      <c r="S240" s="154"/>
      <c r="T240" s="154"/>
      <c r="U240" s="154"/>
      <c r="V240" s="154"/>
      <c r="W240" s="154"/>
      <c r="X240" s="154"/>
      <c r="Y240" s="154"/>
      <c r="Z240" s="144"/>
      <c r="AA240" s="144"/>
      <c r="AB240" s="144"/>
      <c r="AC240" s="144"/>
      <c r="AD240" s="144"/>
      <c r="AE240" s="144"/>
      <c r="AF240" s="144"/>
      <c r="AG240" s="144" t="s">
        <v>285</v>
      </c>
      <c r="AH240" s="144">
        <v>0</v>
      </c>
      <c r="AI240" s="144"/>
      <c r="AJ240" s="144"/>
      <c r="AK240" s="144"/>
      <c r="AL240" s="144"/>
      <c r="AM240" s="144"/>
      <c r="AN240" s="144"/>
      <c r="AO240" s="144"/>
      <c r="AP240" s="144"/>
      <c r="AQ240" s="144"/>
      <c r="AR240" s="144"/>
      <c r="AS240" s="144"/>
      <c r="AT240" s="144"/>
      <c r="AU240" s="144"/>
      <c r="AV240" s="144"/>
      <c r="AW240" s="144"/>
      <c r="AX240" s="144"/>
      <c r="AY240" s="144"/>
      <c r="AZ240" s="144"/>
      <c r="BA240" s="144"/>
      <c r="BB240" s="144"/>
      <c r="BC240" s="144"/>
      <c r="BD240" s="144"/>
      <c r="BE240" s="144"/>
      <c r="BF240" s="144"/>
      <c r="BG240" s="144"/>
      <c r="BH240" s="144"/>
    </row>
    <row r="241" spans="1:60" outlineLevel="1" x14ac:dyDescent="0.25">
      <c r="A241" s="166">
        <v>108</v>
      </c>
      <c r="B241" s="167" t="s">
        <v>624</v>
      </c>
      <c r="C241" s="181" t="s">
        <v>625</v>
      </c>
      <c r="D241" s="168" t="s">
        <v>340</v>
      </c>
      <c r="E241" s="169">
        <v>60</v>
      </c>
      <c r="F241" s="170">
        <f>H241+J241</f>
        <v>0</v>
      </c>
      <c r="G241" s="170">
        <f>ROUND(E241*F241,2)</f>
        <v>0</v>
      </c>
      <c r="H241" s="171"/>
      <c r="I241" s="170">
        <f>ROUND(E241*H241,2)</f>
        <v>0</v>
      </c>
      <c r="J241" s="171"/>
      <c r="K241" s="172">
        <f>ROUND(E241*J241,2)</f>
        <v>0</v>
      </c>
      <c r="L241" s="154">
        <v>21</v>
      </c>
      <c r="M241" s="154">
        <f>G241*(1+L241/100)</f>
        <v>0</v>
      </c>
      <c r="N241" s="153">
        <v>0</v>
      </c>
      <c r="O241" s="153">
        <f>ROUND(E241*N241,2)</f>
        <v>0</v>
      </c>
      <c r="P241" s="153">
        <v>0</v>
      </c>
      <c r="Q241" s="153">
        <f>ROUND(E241*P241,2)</f>
        <v>0</v>
      </c>
      <c r="R241" s="154"/>
      <c r="S241" s="154" t="s">
        <v>279</v>
      </c>
      <c r="T241" s="154" t="s">
        <v>280</v>
      </c>
      <c r="U241" s="154">
        <v>0</v>
      </c>
      <c r="V241" s="154">
        <f>ROUND(E241*U241,2)</f>
        <v>0</v>
      </c>
      <c r="W241" s="154"/>
      <c r="X241" s="154" t="s">
        <v>281</v>
      </c>
      <c r="Y241" s="154" t="s">
        <v>282</v>
      </c>
      <c r="Z241" s="144"/>
      <c r="AA241" s="144"/>
      <c r="AB241" s="144"/>
      <c r="AC241" s="144"/>
      <c r="AD241" s="144"/>
      <c r="AE241" s="144"/>
      <c r="AF241" s="144"/>
      <c r="AG241" s="144" t="s">
        <v>283</v>
      </c>
      <c r="AH241" s="144"/>
      <c r="AI241" s="144"/>
      <c r="AJ241" s="144"/>
      <c r="AK241" s="144"/>
      <c r="AL241" s="144"/>
      <c r="AM241" s="144"/>
      <c r="AN241" s="144"/>
      <c r="AO241" s="144"/>
      <c r="AP241" s="144"/>
      <c r="AQ241" s="144"/>
      <c r="AR241" s="144"/>
      <c r="AS241" s="144"/>
      <c r="AT241" s="144"/>
      <c r="AU241" s="144"/>
      <c r="AV241" s="144"/>
      <c r="AW241" s="144"/>
      <c r="AX241" s="144"/>
      <c r="AY241" s="144"/>
      <c r="AZ241" s="144"/>
      <c r="BA241" s="144"/>
      <c r="BB241" s="144"/>
      <c r="BC241" s="144"/>
      <c r="BD241" s="144"/>
      <c r="BE241" s="144"/>
      <c r="BF241" s="144"/>
      <c r="BG241" s="144"/>
      <c r="BH241" s="144"/>
    </row>
    <row r="242" spans="1:60" outlineLevel="2" x14ac:dyDescent="0.25">
      <c r="A242" s="151"/>
      <c r="B242" s="152"/>
      <c r="C242" s="182" t="s">
        <v>626</v>
      </c>
      <c r="D242" s="155"/>
      <c r="E242" s="156">
        <v>60</v>
      </c>
      <c r="F242" s="154"/>
      <c r="G242" s="154"/>
      <c r="H242" s="154"/>
      <c r="I242" s="154"/>
      <c r="J242" s="154"/>
      <c r="K242" s="154"/>
      <c r="L242" s="154"/>
      <c r="M242" s="154"/>
      <c r="N242" s="153"/>
      <c r="O242" s="153"/>
      <c r="P242" s="153"/>
      <c r="Q242" s="153"/>
      <c r="R242" s="154"/>
      <c r="S242" s="154"/>
      <c r="T242" s="154"/>
      <c r="U242" s="154"/>
      <c r="V242" s="154"/>
      <c r="W242" s="154"/>
      <c r="X242" s="154"/>
      <c r="Y242" s="154"/>
      <c r="Z242" s="144"/>
      <c r="AA242" s="144"/>
      <c r="AB242" s="144"/>
      <c r="AC242" s="144"/>
      <c r="AD242" s="144"/>
      <c r="AE242" s="144"/>
      <c r="AF242" s="144"/>
      <c r="AG242" s="144" t="s">
        <v>285</v>
      </c>
      <c r="AH242" s="144">
        <v>0</v>
      </c>
      <c r="AI242" s="144"/>
      <c r="AJ242" s="144"/>
      <c r="AK242" s="144"/>
      <c r="AL242" s="144"/>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row>
    <row r="243" spans="1:60" outlineLevel="1" x14ac:dyDescent="0.25">
      <c r="A243" s="173">
        <v>109</v>
      </c>
      <c r="B243" s="174" t="s">
        <v>627</v>
      </c>
      <c r="C243" s="183" t="s">
        <v>628</v>
      </c>
      <c r="D243" s="175" t="s">
        <v>355</v>
      </c>
      <c r="E243" s="176">
        <v>290</v>
      </c>
      <c r="F243" s="177">
        <f>H243+J243</f>
        <v>0</v>
      </c>
      <c r="G243" s="177">
        <f>ROUND(E243*F243,2)</f>
        <v>0</v>
      </c>
      <c r="H243" s="178"/>
      <c r="I243" s="177">
        <f>ROUND(E243*H243,2)</f>
        <v>0</v>
      </c>
      <c r="J243" s="178"/>
      <c r="K243" s="179">
        <f>ROUND(E243*J243,2)</f>
        <v>0</v>
      </c>
      <c r="L243" s="154">
        <v>21</v>
      </c>
      <c r="M243" s="154">
        <f>G243*(1+L243/100)</f>
        <v>0</v>
      </c>
      <c r="N243" s="153">
        <v>0</v>
      </c>
      <c r="O243" s="153">
        <f>ROUND(E243*N243,2)</f>
        <v>0</v>
      </c>
      <c r="P243" s="153">
        <v>0</v>
      </c>
      <c r="Q243" s="153">
        <f>ROUND(E243*P243,2)</f>
        <v>0</v>
      </c>
      <c r="R243" s="154"/>
      <c r="S243" s="154" t="s">
        <v>279</v>
      </c>
      <c r="T243" s="154" t="s">
        <v>280</v>
      </c>
      <c r="U243" s="154">
        <v>0</v>
      </c>
      <c r="V243" s="154">
        <f>ROUND(E243*U243,2)</f>
        <v>0</v>
      </c>
      <c r="W243" s="154"/>
      <c r="X243" s="154" t="s">
        <v>281</v>
      </c>
      <c r="Y243" s="154" t="s">
        <v>282</v>
      </c>
      <c r="Z243" s="144"/>
      <c r="AA243" s="144"/>
      <c r="AB243" s="144"/>
      <c r="AC243" s="144"/>
      <c r="AD243" s="144"/>
      <c r="AE243" s="144"/>
      <c r="AF243" s="144"/>
      <c r="AG243" s="144" t="s">
        <v>283</v>
      </c>
      <c r="AH243" s="144"/>
      <c r="AI243" s="144"/>
      <c r="AJ243" s="144"/>
      <c r="AK243" s="144"/>
      <c r="AL243" s="144"/>
      <c r="AM243" s="144"/>
      <c r="AN243" s="144"/>
      <c r="AO243" s="144"/>
      <c r="AP243" s="144"/>
      <c r="AQ243" s="144"/>
      <c r="AR243" s="144"/>
      <c r="AS243" s="144"/>
      <c r="AT243" s="144"/>
      <c r="AU243" s="144"/>
      <c r="AV243" s="144"/>
      <c r="AW243" s="144"/>
      <c r="AX243" s="144"/>
      <c r="AY243" s="144"/>
      <c r="AZ243" s="144"/>
      <c r="BA243" s="144"/>
      <c r="BB243" s="144"/>
      <c r="BC243" s="144"/>
      <c r="BD243" s="144"/>
      <c r="BE243" s="144"/>
      <c r="BF243" s="144"/>
      <c r="BG243" s="144"/>
      <c r="BH243" s="144"/>
    </row>
    <row r="244" spans="1:60" outlineLevel="1" x14ac:dyDescent="0.25">
      <c r="A244" s="173">
        <v>110</v>
      </c>
      <c r="B244" s="174" t="s">
        <v>629</v>
      </c>
      <c r="C244" s="183" t="s">
        <v>630</v>
      </c>
      <c r="D244" s="175" t="s">
        <v>355</v>
      </c>
      <c r="E244" s="176">
        <v>290</v>
      </c>
      <c r="F244" s="177">
        <f>H244+J244</f>
        <v>0</v>
      </c>
      <c r="G244" s="177">
        <f>ROUND(E244*F244,2)</f>
        <v>0</v>
      </c>
      <c r="H244" s="178"/>
      <c r="I244" s="177">
        <f>ROUND(E244*H244,2)</f>
        <v>0</v>
      </c>
      <c r="J244" s="178"/>
      <c r="K244" s="179">
        <f>ROUND(E244*J244,2)</f>
        <v>0</v>
      </c>
      <c r="L244" s="154">
        <v>21</v>
      </c>
      <c r="M244" s="154">
        <f>G244*(1+L244/100)</f>
        <v>0</v>
      </c>
      <c r="N244" s="153">
        <v>0</v>
      </c>
      <c r="O244" s="153">
        <f>ROUND(E244*N244,2)</f>
        <v>0</v>
      </c>
      <c r="P244" s="153">
        <v>0</v>
      </c>
      <c r="Q244" s="153">
        <f>ROUND(E244*P244,2)</f>
        <v>0</v>
      </c>
      <c r="R244" s="154"/>
      <c r="S244" s="154" t="s">
        <v>279</v>
      </c>
      <c r="T244" s="154" t="s">
        <v>280</v>
      </c>
      <c r="U244" s="154">
        <v>0</v>
      </c>
      <c r="V244" s="154">
        <f>ROUND(E244*U244,2)</f>
        <v>0</v>
      </c>
      <c r="W244" s="154"/>
      <c r="X244" s="154" t="s">
        <v>281</v>
      </c>
      <c r="Y244" s="154" t="s">
        <v>282</v>
      </c>
      <c r="Z244" s="144"/>
      <c r="AA244" s="144"/>
      <c r="AB244" s="144"/>
      <c r="AC244" s="144"/>
      <c r="AD244" s="144"/>
      <c r="AE244" s="144"/>
      <c r="AF244" s="144"/>
      <c r="AG244" s="144" t="s">
        <v>283</v>
      </c>
      <c r="AH244" s="144"/>
      <c r="AI244" s="144"/>
      <c r="AJ244" s="144"/>
      <c r="AK244" s="144"/>
      <c r="AL244" s="144"/>
      <c r="AM244" s="144"/>
      <c r="AN244" s="144"/>
      <c r="AO244" s="144"/>
      <c r="AP244" s="144"/>
      <c r="AQ244" s="144"/>
      <c r="AR244" s="144"/>
      <c r="AS244" s="144"/>
      <c r="AT244" s="144"/>
      <c r="AU244" s="144"/>
      <c r="AV244" s="144"/>
      <c r="AW244" s="144"/>
      <c r="AX244" s="144"/>
      <c r="AY244" s="144"/>
      <c r="AZ244" s="144"/>
      <c r="BA244" s="144"/>
      <c r="BB244" s="144"/>
      <c r="BC244" s="144"/>
      <c r="BD244" s="144"/>
      <c r="BE244" s="144"/>
      <c r="BF244" s="144"/>
      <c r="BG244" s="144"/>
      <c r="BH244" s="144"/>
    </row>
    <row r="245" spans="1:60" ht="26" x14ac:dyDescent="0.25">
      <c r="A245" s="159" t="s">
        <v>200</v>
      </c>
      <c r="B245" s="160" t="s">
        <v>192</v>
      </c>
      <c r="C245" s="180" t="s">
        <v>193</v>
      </c>
      <c r="D245" s="161"/>
      <c r="E245" s="162"/>
      <c r="F245" s="163"/>
      <c r="G245" s="163">
        <f>SUMIF(AG246:AG253,"&lt;&gt;NOR",G246:G253)</f>
        <v>0</v>
      </c>
      <c r="H245" s="163"/>
      <c r="I245" s="163">
        <f>SUM(I246:I253)</f>
        <v>0</v>
      </c>
      <c r="J245" s="163"/>
      <c r="K245" s="164">
        <f>SUM(K246:K253)</f>
        <v>0</v>
      </c>
      <c r="L245" s="158"/>
      <c r="M245" s="158">
        <f>SUM(M246:M253)</f>
        <v>0</v>
      </c>
      <c r="N245" s="157"/>
      <c r="O245" s="157">
        <f>SUM(O246:O253)</f>
        <v>0</v>
      </c>
      <c r="P245" s="157"/>
      <c r="Q245" s="157">
        <f>SUM(Q246:Q253)</f>
        <v>0</v>
      </c>
      <c r="R245" s="158"/>
      <c r="S245" s="158"/>
      <c r="T245" s="158"/>
      <c r="U245" s="158"/>
      <c r="V245" s="158">
        <f>SUM(V246:V253)</f>
        <v>0</v>
      </c>
      <c r="W245" s="158"/>
      <c r="X245" s="158"/>
      <c r="Y245" s="158"/>
      <c r="AG245" t="s">
        <v>275</v>
      </c>
    </row>
    <row r="246" spans="1:60" outlineLevel="1" x14ac:dyDescent="0.25">
      <c r="A246" s="166">
        <v>111</v>
      </c>
      <c r="B246" s="167" t="s">
        <v>631</v>
      </c>
      <c r="C246" s="181" t="s">
        <v>632</v>
      </c>
      <c r="D246" s="168" t="s">
        <v>355</v>
      </c>
      <c r="E246" s="169">
        <v>166.35</v>
      </c>
      <c r="F246" s="170">
        <f>H246+J246</f>
        <v>0</v>
      </c>
      <c r="G246" s="170">
        <f>ROUND(E246*F246,2)</f>
        <v>0</v>
      </c>
      <c r="H246" s="171"/>
      <c r="I246" s="170">
        <f>ROUND(E246*H246,2)</f>
        <v>0</v>
      </c>
      <c r="J246" s="171"/>
      <c r="K246" s="172">
        <f>ROUND(E246*J246,2)</f>
        <v>0</v>
      </c>
      <c r="L246" s="154">
        <v>21</v>
      </c>
      <c r="M246" s="154">
        <f>G246*(1+L246/100)</f>
        <v>0</v>
      </c>
      <c r="N246" s="153">
        <v>0</v>
      </c>
      <c r="O246" s="153">
        <f>ROUND(E246*N246,2)</f>
        <v>0</v>
      </c>
      <c r="P246" s="153">
        <v>0</v>
      </c>
      <c r="Q246" s="153">
        <f>ROUND(E246*P246,2)</f>
        <v>0</v>
      </c>
      <c r="R246" s="154"/>
      <c r="S246" s="154" t="s">
        <v>279</v>
      </c>
      <c r="T246" s="154" t="s">
        <v>280</v>
      </c>
      <c r="U246" s="154">
        <v>0</v>
      </c>
      <c r="V246" s="154">
        <f>ROUND(E246*U246,2)</f>
        <v>0</v>
      </c>
      <c r="W246" s="154"/>
      <c r="X246" s="154" t="s">
        <v>281</v>
      </c>
      <c r="Y246" s="154" t="s">
        <v>282</v>
      </c>
      <c r="Z246" s="144"/>
      <c r="AA246" s="144"/>
      <c r="AB246" s="144"/>
      <c r="AC246" s="144"/>
      <c r="AD246" s="144"/>
      <c r="AE246" s="144"/>
      <c r="AF246" s="144"/>
      <c r="AG246" s="144" t="s">
        <v>283</v>
      </c>
      <c r="AH246" s="144"/>
      <c r="AI246" s="144"/>
      <c r="AJ246" s="144"/>
      <c r="AK246" s="144"/>
      <c r="AL246" s="144"/>
      <c r="AM246" s="144"/>
      <c r="AN246" s="144"/>
      <c r="AO246" s="144"/>
      <c r="AP246" s="144"/>
      <c r="AQ246" s="144"/>
      <c r="AR246" s="144"/>
      <c r="AS246" s="144"/>
      <c r="AT246" s="144"/>
      <c r="AU246" s="144"/>
      <c r="AV246" s="144"/>
      <c r="AW246" s="144"/>
      <c r="AX246" s="144"/>
      <c r="AY246" s="144"/>
      <c r="AZ246" s="144"/>
      <c r="BA246" s="144"/>
      <c r="BB246" s="144"/>
      <c r="BC246" s="144"/>
      <c r="BD246" s="144"/>
      <c r="BE246" s="144"/>
      <c r="BF246" s="144"/>
      <c r="BG246" s="144"/>
      <c r="BH246" s="144"/>
    </row>
    <row r="247" spans="1:60" ht="20" outlineLevel="2" x14ac:dyDescent="0.25">
      <c r="A247" s="151"/>
      <c r="B247" s="152"/>
      <c r="C247" s="182" t="s">
        <v>633</v>
      </c>
      <c r="D247" s="155"/>
      <c r="E247" s="156">
        <v>166.35</v>
      </c>
      <c r="F247" s="154"/>
      <c r="G247" s="154"/>
      <c r="H247" s="154"/>
      <c r="I247" s="154"/>
      <c r="J247" s="154"/>
      <c r="K247" s="154"/>
      <c r="L247" s="154"/>
      <c r="M247" s="154"/>
      <c r="N247" s="153"/>
      <c r="O247" s="153"/>
      <c r="P247" s="153"/>
      <c r="Q247" s="153"/>
      <c r="R247" s="154"/>
      <c r="S247" s="154"/>
      <c r="T247" s="154"/>
      <c r="U247" s="154"/>
      <c r="V247" s="154"/>
      <c r="W247" s="154"/>
      <c r="X247" s="154"/>
      <c r="Y247" s="154"/>
      <c r="Z247" s="144"/>
      <c r="AA247" s="144"/>
      <c r="AB247" s="144"/>
      <c r="AC247" s="144"/>
      <c r="AD247" s="144"/>
      <c r="AE247" s="144"/>
      <c r="AF247" s="144"/>
      <c r="AG247" s="144" t="s">
        <v>285</v>
      </c>
      <c r="AH247" s="144">
        <v>0</v>
      </c>
      <c r="AI247" s="144"/>
      <c r="AJ247" s="144"/>
      <c r="AK247" s="144"/>
      <c r="AL247" s="144"/>
      <c r="AM247" s="144"/>
      <c r="AN247" s="144"/>
      <c r="AO247" s="144"/>
      <c r="AP247" s="144"/>
      <c r="AQ247" s="144"/>
      <c r="AR247" s="144"/>
      <c r="AS247" s="144"/>
      <c r="AT247" s="144"/>
      <c r="AU247" s="144"/>
      <c r="AV247" s="144"/>
      <c r="AW247" s="144"/>
      <c r="AX247" s="144"/>
      <c r="AY247" s="144"/>
      <c r="AZ247" s="144"/>
      <c r="BA247" s="144"/>
      <c r="BB247" s="144"/>
      <c r="BC247" s="144"/>
      <c r="BD247" s="144"/>
      <c r="BE247" s="144"/>
      <c r="BF247" s="144"/>
      <c r="BG247" s="144"/>
      <c r="BH247" s="144"/>
    </row>
    <row r="248" spans="1:60" outlineLevel="1" x14ac:dyDescent="0.25">
      <c r="A248" s="166">
        <v>112</v>
      </c>
      <c r="B248" s="167" t="s">
        <v>634</v>
      </c>
      <c r="C248" s="181" t="s">
        <v>635</v>
      </c>
      <c r="D248" s="168" t="s">
        <v>340</v>
      </c>
      <c r="E248" s="169">
        <v>11</v>
      </c>
      <c r="F248" s="170">
        <f>H248+J248</f>
        <v>0</v>
      </c>
      <c r="G248" s="170">
        <f>ROUND(E248*F248,2)</f>
        <v>0</v>
      </c>
      <c r="H248" s="171"/>
      <c r="I248" s="170">
        <f>ROUND(E248*H248,2)</f>
        <v>0</v>
      </c>
      <c r="J248" s="171"/>
      <c r="K248" s="172">
        <f>ROUND(E248*J248,2)</f>
        <v>0</v>
      </c>
      <c r="L248" s="154">
        <v>21</v>
      </c>
      <c r="M248" s="154">
        <f>G248*(1+L248/100)</f>
        <v>0</v>
      </c>
      <c r="N248" s="153">
        <v>0</v>
      </c>
      <c r="O248" s="153">
        <f>ROUND(E248*N248,2)</f>
        <v>0</v>
      </c>
      <c r="P248" s="153">
        <v>0</v>
      </c>
      <c r="Q248" s="153">
        <f>ROUND(E248*P248,2)</f>
        <v>0</v>
      </c>
      <c r="R248" s="154"/>
      <c r="S248" s="154" t="s">
        <v>279</v>
      </c>
      <c r="T248" s="154" t="s">
        <v>280</v>
      </c>
      <c r="U248" s="154">
        <v>0</v>
      </c>
      <c r="V248" s="154">
        <f>ROUND(E248*U248,2)</f>
        <v>0</v>
      </c>
      <c r="W248" s="154"/>
      <c r="X248" s="154" t="s">
        <v>281</v>
      </c>
      <c r="Y248" s="154" t="s">
        <v>282</v>
      </c>
      <c r="Z248" s="144"/>
      <c r="AA248" s="144"/>
      <c r="AB248" s="144"/>
      <c r="AC248" s="144"/>
      <c r="AD248" s="144"/>
      <c r="AE248" s="144"/>
      <c r="AF248" s="144"/>
      <c r="AG248" s="144" t="s">
        <v>283</v>
      </c>
      <c r="AH248" s="144"/>
      <c r="AI248" s="144"/>
      <c r="AJ248" s="144"/>
      <c r="AK248" s="144"/>
      <c r="AL248" s="144"/>
      <c r="AM248" s="144"/>
      <c r="AN248" s="144"/>
      <c r="AO248" s="144"/>
      <c r="AP248" s="144"/>
      <c r="AQ248" s="144"/>
      <c r="AR248" s="144"/>
      <c r="AS248" s="144"/>
      <c r="AT248" s="144"/>
      <c r="AU248" s="144"/>
      <c r="AV248" s="144"/>
      <c r="AW248" s="144"/>
      <c r="AX248" s="144"/>
      <c r="AY248" s="144"/>
      <c r="AZ248" s="144"/>
      <c r="BA248" s="144"/>
      <c r="BB248" s="144"/>
      <c r="BC248" s="144"/>
      <c r="BD248" s="144"/>
      <c r="BE248" s="144"/>
      <c r="BF248" s="144"/>
      <c r="BG248" s="144"/>
      <c r="BH248" s="144"/>
    </row>
    <row r="249" spans="1:60" outlineLevel="2" x14ac:dyDescent="0.25">
      <c r="A249" s="151"/>
      <c r="B249" s="152"/>
      <c r="C249" s="182" t="s">
        <v>636</v>
      </c>
      <c r="D249" s="155"/>
      <c r="E249" s="156">
        <v>11</v>
      </c>
      <c r="F249" s="154"/>
      <c r="G249" s="154"/>
      <c r="H249" s="154"/>
      <c r="I249" s="154"/>
      <c r="J249" s="154"/>
      <c r="K249" s="154"/>
      <c r="L249" s="154"/>
      <c r="M249" s="154"/>
      <c r="N249" s="153"/>
      <c r="O249" s="153"/>
      <c r="P249" s="153"/>
      <c r="Q249" s="153"/>
      <c r="R249" s="154"/>
      <c r="S249" s="154"/>
      <c r="T249" s="154"/>
      <c r="U249" s="154"/>
      <c r="V249" s="154"/>
      <c r="W249" s="154"/>
      <c r="X249" s="154"/>
      <c r="Y249" s="154"/>
      <c r="Z249" s="144"/>
      <c r="AA249" s="144"/>
      <c r="AB249" s="144"/>
      <c r="AC249" s="144"/>
      <c r="AD249" s="144"/>
      <c r="AE249" s="144"/>
      <c r="AF249" s="144"/>
      <c r="AG249" s="144" t="s">
        <v>285</v>
      </c>
      <c r="AH249" s="144">
        <v>0</v>
      </c>
      <c r="AI249" s="144"/>
      <c r="AJ249" s="144"/>
      <c r="AK249" s="144"/>
      <c r="AL249" s="144"/>
      <c r="AM249" s="144"/>
      <c r="AN249" s="144"/>
      <c r="AO249" s="144"/>
      <c r="AP249" s="144"/>
      <c r="AQ249" s="144"/>
      <c r="AR249" s="144"/>
      <c r="AS249" s="144"/>
      <c r="AT249" s="144"/>
      <c r="AU249" s="144"/>
      <c r="AV249" s="144"/>
      <c r="AW249" s="144"/>
      <c r="AX249" s="144"/>
      <c r="AY249" s="144"/>
      <c r="AZ249" s="144"/>
      <c r="BA249" s="144"/>
      <c r="BB249" s="144"/>
      <c r="BC249" s="144"/>
      <c r="BD249" s="144"/>
      <c r="BE249" s="144"/>
      <c r="BF249" s="144"/>
      <c r="BG249" s="144"/>
      <c r="BH249" s="144"/>
    </row>
    <row r="250" spans="1:60" outlineLevel="1" x14ac:dyDescent="0.25">
      <c r="A250" s="173">
        <v>113</v>
      </c>
      <c r="B250" s="174" t="s">
        <v>637</v>
      </c>
      <c r="C250" s="183" t="s">
        <v>638</v>
      </c>
      <c r="D250" s="175" t="s">
        <v>408</v>
      </c>
      <c r="E250" s="176">
        <v>12</v>
      </c>
      <c r="F250" s="177">
        <f>H250+J250</f>
        <v>0</v>
      </c>
      <c r="G250" s="177">
        <f>ROUND(E250*F250,2)</f>
        <v>0</v>
      </c>
      <c r="H250" s="178"/>
      <c r="I250" s="177">
        <f>ROUND(E250*H250,2)</f>
        <v>0</v>
      </c>
      <c r="J250" s="178"/>
      <c r="K250" s="179">
        <f>ROUND(E250*J250,2)</f>
        <v>0</v>
      </c>
      <c r="L250" s="154">
        <v>21</v>
      </c>
      <c r="M250" s="154">
        <f>G250*(1+L250/100)</f>
        <v>0</v>
      </c>
      <c r="N250" s="153">
        <v>0</v>
      </c>
      <c r="O250" s="153">
        <f>ROUND(E250*N250,2)</f>
        <v>0</v>
      </c>
      <c r="P250" s="153">
        <v>0</v>
      </c>
      <c r="Q250" s="153">
        <f>ROUND(E250*P250,2)</f>
        <v>0</v>
      </c>
      <c r="R250" s="154"/>
      <c r="S250" s="154" t="s">
        <v>279</v>
      </c>
      <c r="T250" s="154" t="s">
        <v>280</v>
      </c>
      <c r="U250" s="154">
        <v>0</v>
      </c>
      <c r="V250" s="154">
        <f>ROUND(E250*U250,2)</f>
        <v>0</v>
      </c>
      <c r="W250" s="154"/>
      <c r="X250" s="154" t="s">
        <v>281</v>
      </c>
      <c r="Y250" s="154" t="s">
        <v>282</v>
      </c>
      <c r="Z250" s="144"/>
      <c r="AA250" s="144"/>
      <c r="AB250" s="144"/>
      <c r="AC250" s="144"/>
      <c r="AD250" s="144"/>
      <c r="AE250" s="144"/>
      <c r="AF250" s="144"/>
      <c r="AG250" s="144" t="s">
        <v>283</v>
      </c>
      <c r="AH250" s="144"/>
      <c r="AI250" s="144"/>
      <c r="AJ250" s="144"/>
      <c r="AK250" s="144"/>
      <c r="AL250" s="144"/>
      <c r="AM250" s="144"/>
      <c r="AN250" s="144"/>
      <c r="AO250" s="144"/>
      <c r="AP250" s="144"/>
      <c r="AQ250" s="144"/>
      <c r="AR250" s="144"/>
      <c r="AS250" s="144"/>
      <c r="AT250" s="144"/>
      <c r="AU250" s="144"/>
      <c r="AV250" s="144"/>
      <c r="AW250" s="144"/>
      <c r="AX250" s="144"/>
      <c r="AY250" s="144"/>
      <c r="AZ250" s="144"/>
      <c r="BA250" s="144"/>
      <c r="BB250" s="144"/>
      <c r="BC250" s="144"/>
      <c r="BD250" s="144"/>
      <c r="BE250" s="144"/>
      <c r="BF250" s="144"/>
      <c r="BG250" s="144"/>
      <c r="BH250" s="144"/>
    </row>
    <row r="251" spans="1:60" outlineLevel="1" x14ac:dyDescent="0.25">
      <c r="A251" s="173">
        <v>114</v>
      </c>
      <c r="B251" s="174" t="s">
        <v>639</v>
      </c>
      <c r="C251" s="183" t="s">
        <v>640</v>
      </c>
      <c r="D251" s="175" t="s">
        <v>408</v>
      </c>
      <c r="E251" s="176">
        <v>8</v>
      </c>
      <c r="F251" s="177">
        <f>H251+J251</f>
        <v>0</v>
      </c>
      <c r="G251" s="177">
        <f>ROUND(E251*F251,2)</f>
        <v>0</v>
      </c>
      <c r="H251" s="178"/>
      <c r="I251" s="177">
        <f>ROUND(E251*H251,2)</f>
        <v>0</v>
      </c>
      <c r="J251" s="178"/>
      <c r="K251" s="179">
        <f>ROUND(E251*J251,2)</f>
        <v>0</v>
      </c>
      <c r="L251" s="154">
        <v>21</v>
      </c>
      <c r="M251" s="154">
        <f>G251*(1+L251/100)</f>
        <v>0</v>
      </c>
      <c r="N251" s="153">
        <v>0</v>
      </c>
      <c r="O251" s="153">
        <f>ROUND(E251*N251,2)</f>
        <v>0</v>
      </c>
      <c r="P251" s="153">
        <v>0</v>
      </c>
      <c r="Q251" s="153">
        <f>ROUND(E251*P251,2)</f>
        <v>0</v>
      </c>
      <c r="R251" s="154"/>
      <c r="S251" s="154" t="s">
        <v>279</v>
      </c>
      <c r="T251" s="154" t="s">
        <v>280</v>
      </c>
      <c r="U251" s="154">
        <v>0</v>
      </c>
      <c r="V251" s="154">
        <f>ROUND(E251*U251,2)</f>
        <v>0</v>
      </c>
      <c r="W251" s="154"/>
      <c r="X251" s="154" t="s">
        <v>281</v>
      </c>
      <c r="Y251" s="154" t="s">
        <v>282</v>
      </c>
      <c r="Z251" s="144"/>
      <c r="AA251" s="144"/>
      <c r="AB251" s="144"/>
      <c r="AC251" s="144"/>
      <c r="AD251" s="144"/>
      <c r="AE251" s="144"/>
      <c r="AF251" s="144"/>
      <c r="AG251" s="144" t="s">
        <v>283</v>
      </c>
      <c r="AH251" s="144"/>
      <c r="AI251" s="144"/>
      <c r="AJ251" s="144"/>
      <c r="AK251" s="144"/>
      <c r="AL251" s="144"/>
      <c r="AM251" s="144"/>
      <c r="AN251" s="144"/>
      <c r="AO251" s="144"/>
      <c r="AP251" s="144"/>
      <c r="AQ251" s="144"/>
      <c r="AR251" s="144"/>
      <c r="AS251" s="144"/>
      <c r="AT251" s="144"/>
      <c r="AU251" s="144"/>
      <c r="AV251" s="144"/>
      <c r="AW251" s="144"/>
      <c r="AX251" s="144"/>
      <c r="AY251" s="144"/>
      <c r="AZ251" s="144"/>
      <c r="BA251" s="144"/>
      <c r="BB251" s="144"/>
      <c r="BC251" s="144"/>
      <c r="BD251" s="144"/>
      <c r="BE251" s="144"/>
      <c r="BF251" s="144"/>
      <c r="BG251" s="144"/>
      <c r="BH251" s="144"/>
    </row>
    <row r="252" spans="1:60" outlineLevel="1" x14ac:dyDescent="0.25">
      <c r="A252" s="173">
        <v>115</v>
      </c>
      <c r="B252" s="174" t="s">
        <v>641</v>
      </c>
      <c r="C252" s="183" t="s">
        <v>642</v>
      </c>
      <c r="D252" s="175" t="s">
        <v>408</v>
      </c>
      <c r="E252" s="176">
        <v>25</v>
      </c>
      <c r="F252" s="177">
        <f>H252+J252</f>
        <v>0</v>
      </c>
      <c r="G252" s="177">
        <f>ROUND(E252*F252,2)</f>
        <v>0</v>
      </c>
      <c r="H252" s="178"/>
      <c r="I252" s="177">
        <f>ROUND(E252*H252,2)</f>
        <v>0</v>
      </c>
      <c r="J252" s="178"/>
      <c r="K252" s="179">
        <f>ROUND(E252*J252,2)</f>
        <v>0</v>
      </c>
      <c r="L252" s="154">
        <v>21</v>
      </c>
      <c r="M252" s="154">
        <f>G252*(1+L252/100)</f>
        <v>0</v>
      </c>
      <c r="N252" s="153">
        <v>0</v>
      </c>
      <c r="O252" s="153">
        <f>ROUND(E252*N252,2)</f>
        <v>0</v>
      </c>
      <c r="P252" s="153">
        <v>0</v>
      </c>
      <c r="Q252" s="153">
        <f>ROUND(E252*P252,2)</f>
        <v>0</v>
      </c>
      <c r="R252" s="154"/>
      <c r="S252" s="154" t="s">
        <v>279</v>
      </c>
      <c r="T252" s="154" t="s">
        <v>280</v>
      </c>
      <c r="U252" s="154">
        <v>0</v>
      </c>
      <c r="V252" s="154">
        <f>ROUND(E252*U252,2)</f>
        <v>0</v>
      </c>
      <c r="W252" s="154"/>
      <c r="X252" s="154" t="s">
        <v>281</v>
      </c>
      <c r="Y252" s="154" t="s">
        <v>282</v>
      </c>
      <c r="Z252" s="144"/>
      <c r="AA252" s="144"/>
      <c r="AB252" s="144"/>
      <c r="AC252" s="144"/>
      <c r="AD252" s="144"/>
      <c r="AE252" s="144"/>
      <c r="AF252" s="144"/>
      <c r="AG252" s="144" t="s">
        <v>283</v>
      </c>
      <c r="AH252" s="144"/>
      <c r="AI252" s="144"/>
      <c r="AJ252" s="144"/>
      <c r="AK252" s="144"/>
      <c r="AL252" s="144"/>
      <c r="AM252" s="144"/>
      <c r="AN252" s="144"/>
      <c r="AO252" s="144"/>
      <c r="AP252" s="144"/>
      <c r="AQ252" s="144"/>
      <c r="AR252" s="144"/>
      <c r="AS252" s="144"/>
      <c r="AT252" s="144"/>
      <c r="AU252" s="144"/>
      <c r="AV252" s="144"/>
      <c r="AW252" s="144"/>
      <c r="AX252" s="144"/>
      <c r="AY252" s="144"/>
      <c r="AZ252" s="144"/>
      <c r="BA252" s="144"/>
      <c r="BB252" s="144"/>
      <c r="BC252" s="144"/>
      <c r="BD252" s="144"/>
      <c r="BE252" s="144"/>
      <c r="BF252" s="144"/>
      <c r="BG252" s="144"/>
      <c r="BH252" s="144"/>
    </row>
    <row r="253" spans="1:60" outlineLevel="1" x14ac:dyDescent="0.25">
      <c r="A253" s="173">
        <v>116</v>
      </c>
      <c r="B253" s="174" t="s">
        <v>643</v>
      </c>
      <c r="C253" s="183" t="s">
        <v>644</v>
      </c>
      <c r="D253" s="175" t="s">
        <v>408</v>
      </c>
      <c r="E253" s="176">
        <v>16</v>
      </c>
      <c r="F253" s="177">
        <f>H253+J253</f>
        <v>0</v>
      </c>
      <c r="G253" s="177">
        <f>ROUND(E253*F253,2)</f>
        <v>0</v>
      </c>
      <c r="H253" s="178"/>
      <c r="I253" s="177">
        <f>ROUND(E253*H253,2)</f>
        <v>0</v>
      </c>
      <c r="J253" s="178"/>
      <c r="K253" s="179">
        <f>ROUND(E253*J253,2)</f>
        <v>0</v>
      </c>
      <c r="L253" s="154">
        <v>21</v>
      </c>
      <c r="M253" s="154">
        <f>G253*(1+L253/100)</f>
        <v>0</v>
      </c>
      <c r="N253" s="153">
        <v>0</v>
      </c>
      <c r="O253" s="153">
        <f>ROUND(E253*N253,2)</f>
        <v>0</v>
      </c>
      <c r="P253" s="153">
        <v>0</v>
      </c>
      <c r="Q253" s="153">
        <f>ROUND(E253*P253,2)</f>
        <v>0</v>
      </c>
      <c r="R253" s="154"/>
      <c r="S253" s="154" t="s">
        <v>279</v>
      </c>
      <c r="T253" s="154" t="s">
        <v>280</v>
      </c>
      <c r="U253" s="154">
        <v>0</v>
      </c>
      <c r="V253" s="154">
        <f>ROUND(E253*U253,2)</f>
        <v>0</v>
      </c>
      <c r="W253" s="154"/>
      <c r="X253" s="154" t="s">
        <v>281</v>
      </c>
      <c r="Y253" s="154" t="s">
        <v>282</v>
      </c>
      <c r="Z253" s="144"/>
      <c r="AA253" s="144"/>
      <c r="AB253" s="144"/>
      <c r="AC253" s="144"/>
      <c r="AD253" s="144"/>
      <c r="AE253" s="144"/>
      <c r="AF253" s="144"/>
      <c r="AG253" s="144" t="s">
        <v>283</v>
      </c>
      <c r="AH253" s="144"/>
      <c r="AI253" s="144"/>
      <c r="AJ253" s="144"/>
      <c r="AK253" s="144"/>
      <c r="AL253" s="144"/>
      <c r="AM253" s="144"/>
      <c r="AN253" s="144"/>
      <c r="AO253" s="144"/>
      <c r="AP253" s="144"/>
      <c r="AQ253" s="144"/>
      <c r="AR253" s="144"/>
      <c r="AS253" s="144"/>
      <c r="AT253" s="144"/>
      <c r="AU253" s="144"/>
      <c r="AV253" s="144"/>
      <c r="AW253" s="144"/>
      <c r="AX253" s="144"/>
      <c r="AY253" s="144"/>
      <c r="AZ253" s="144"/>
      <c r="BA253" s="144"/>
      <c r="BB253" s="144"/>
      <c r="BC253" s="144"/>
      <c r="BD253" s="144"/>
      <c r="BE253" s="144"/>
      <c r="BF253" s="144"/>
      <c r="BG253" s="144"/>
      <c r="BH253" s="144"/>
    </row>
    <row r="254" spans="1:60" ht="13" x14ac:dyDescent="0.25">
      <c r="A254" s="159" t="s">
        <v>200</v>
      </c>
      <c r="B254" s="160" t="s">
        <v>194</v>
      </c>
      <c r="C254" s="180" t="s">
        <v>195</v>
      </c>
      <c r="D254" s="161"/>
      <c r="E254" s="162"/>
      <c r="F254" s="163"/>
      <c r="G254" s="163">
        <f>SUMIF(AG255:AG258,"&lt;&gt;NOR",G255:G258)</f>
        <v>0</v>
      </c>
      <c r="H254" s="163"/>
      <c r="I254" s="163">
        <f>SUM(I255:I258)</f>
        <v>0</v>
      </c>
      <c r="J254" s="163"/>
      <c r="K254" s="164">
        <f>SUM(K255:K258)</f>
        <v>0</v>
      </c>
      <c r="L254" s="158"/>
      <c r="M254" s="158">
        <f>SUM(M255:M258)</f>
        <v>0</v>
      </c>
      <c r="N254" s="157"/>
      <c r="O254" s="157">
        <f>SUM(O255:O258)</f>
        <v>0</v>
      </c>
      <c r="P254" s="157"/>
      <c r="Q254" s="157">
        <f>SUM(Q255:Q258)</f>
        <v>0</v>
      </c>
      <c r="R254" s="158"/>
      <c r="S254" s="158"/>
      <c r="T254" s="158"/>
      <c r="U254" s="158"/>
      <c r="V254" s="158">
        <f>SUM(V255:V258)</f>
        <v>0</v>
      </c>
      <c r="W254" s="158"/>
      <c r="X254" s="158"/>
      <c r="Y254" s="158"/>
      <c r="AG254" t="s">
        <v>275</v>
      </c>
    </row>
    <row r="255" spans="1:60" outlineLevel="1" x14ac:dyDescent="0.25">
      <c r="A255" s="173">
        <v>117</v>
      </c>
      <c r="B255" s="174" t="s">
        <v>645</v>
      </c>
      <c r="C255" s="183" t="s">
        <v>646</v>
      </c>
      <c r="D255" s="175" t="s">
        <v>340</v>
      </c>
      <c r="E255" s="176">
        <v>1</v>
      </c>
      <c r="F255" s="177">
        <f>H255+J255</f>
        <v>0</v>
      </c>
      <c r="G255" s="177">
        <f>ROUND(E255*F255,2)</f>
        <v>0</v>
      </c>
      <c r="H255" s="178"/>
      <c r="I255" s="177">
        <f>ROUND(E255*H255,2)</f>
        <v>0</v>
      </c>
      <c r="J255" s="178"/>
      <c r="K255" s="179">
        <f>ROUND(E255*J255,2)</f>
        <v>0</v>
      </c>
      <c r="L255" s="154">
        <v>21</v>
      </c>
      <c r="M255" s="154">
        <f>G255*(1+L255/100)</f>
        <v>0</v>
      </c>
      <c r="N255" s="153">
        <v>0</v>
      </c>
      <c r="O255" s="153">
        <f>ROUND(E255*N255,2)</f>
        <v>0</v>
      </c>
      <c r="P255" s="153">
        <v>0</v>
      </c>
      <c r="Q255" s="153">
        <f>ROUND(E255*P255,2)</f>
        <v>0</v>
      </c>
      <c r="R255" s="154"/>
      <c r="S255" s="154" t="s">
        <v>279</v>
      </c>
      <c r="T255" s="154" t="s">
        <v>280</v>
      </c>
      <c r="U255" s="154">
        <v>0</v>
      </c>
      <c r="V255" s="154">
        <f>ROUND(E255*U255,2)</f>
        <v>0</v>
      </c>
      <c r="W255" s="154"/>
      <c r="X255" s="154" t="s">
        <v>281</v>
      </c>
      <c r="Y255" s="154" t="s">
        <v>282</v>
      </c>
      <c r="Z255" s="144"/>
      <c r="AA255" s="144"/>
      <c r="AB255" s="144"/>
      <c r="AC255" s="144"/>
      <c r="AD255" s="144"/>
      <c r="AE255" s="144"/>
      <c r="AF255" s="144"/>
      <c r="AG255" s="144" t="s">
        <v>283</v>
      </c>
      <c r="AH255" s="144"/>
      <c r="AI255" s="144"/>
      <c r="AJ255" s="144"/>
      <c r="AK255" s="144"/>
      <c r="AL255" s="144"/>
      <c r="AM255" s="144"/>
      <c r="AN255" s="144"/>
      <c r="AO255" s="144"/>
      <c r="AP255" s="144"/>
      <c r="AQ255" s="144"/>
      <c r="AR255" s="144"/>
      <c r="AS255" s="144"/>
      <c r="AT255" s="144"/>
      <c r="AU255" s="144"/>
      <c r="AV255" s="144"/>
      <c r="AW255" s="144"/>
      <c r="AX255" s="144"/>
      <c r="AY255" s="144"/>
      <c r="AZ255" s="144"/>
      <c r="BA255" s="144"/>
      <c r="BB255" s="144"/>
      <c r="BC255" s="144"/>
      <c r="BD255" s="144"/>
      <c r="BE255" s="144"/>
      <c r="BF255" s="144"/>
      <c r="BG255" s="144"/>
      <c r="BH255" s="144"/>
    </row>
    <row r="256" spans="1:60" outlineLevel="1" x14ac:dyDescent="0.25">
      <c r="A256" s="173">
        <v>118</v>
      </c>
      <c r="B256" s="174" t="s">
        <v>647</v>
      </c>
      <c r="C256" s="183" t="s">
        <v>648</v>
      </c>
      <c r="D256" s="175" t="s">
        <v>340</v>
      </c>
      <c r="E256" s="176">
        <v>1</v>
      </c>
      <c r="F256" s="177">
        <f>H256+J256</f>
        <v>0</v>
      </c>
      <c r="G256" s="177">
        <f>ROUND(E256*F256,2)</f>
        <v>0</v>
      </c>
      <c r="H256" s="178"/>
      <c r="I256" s="177">
        <f>ROUND(E256*H256,2)</f>
        <v>0</v>
      </c>
      <c r="J256" s="178"/>
      <c r="K256" s="179">
        <f>ROUND(E256*J256,2)</f>
        <v>0</v>
      </c>
      <c r="L256" s="154">
        <v>21</v>
      </c>
      <c r="M256" s="154">
        <f>G256*(1+L256/100)</f>
        <v>0</v>
      </c>
      <c r="N256" s="153">
        <v>0</v>
      </c>
      <c r="O256" s="153">
        <f>ROUND(E256*N256,2)</f>
        <v>0</v>
      </c>
      <c r="P256" s="153">
        <v>0</v>
      </c>
      <c r="Q256" s="153">
        <f>ROUND(E256*P256,2)</f>
        <v>0</v>
      </c>
      <c r="R256" s="154"/>
      <c r="S256" s="154" t="s">
        <v>279</v>
      </c>
      <c r="T256" s="154" t="s">
        <v>280</v>
      </c>
      <c r="U256" s="154">
        <v>0</v>
      </c>
      <c r="V256" s="154">
        <f>ROUND(E256*U256,2)</f>
        <v>0</v>
      </c>
      <c r="W256" s="154"/>
      <c r="X256" s="154" t="s">
        <v>281</v>
      </c>
      <c r="Y256" s="154" t="s">
        <v>282</v>
      </c>
      <c r="Z256" s="144"/>
      <c r="AA256" s="144"/>
      <c r="AB256" s="144"/>
      <c r="AC256" s="144"/>
      <c r="AD256" s="144"/>
      <c r="AE256" s="144"/>
      <c r="AF256" s="144"/>
      <c r="AG256" s="144" t="s">
        <v>283</v>
      </c>
      <c r="AH256" s="144"/>
      <c r="AI256" s="144"/>
      <c r="AJ256" s="144"/>
      <c r="AK256" s="144"/>
      <c r="AL256" s="144"/>
      <c r="AM256" s="144"/>
      <c r="AN256" s="144"/>
      <c r="AO256" s="144"/>
      <c r="AP256" s="144"/>
      <c r="AQ256" s="144"/>
      <c r="AR256" s="144"/>
      <c r="AS256" s="144"/>
      <c r="AT256" s="144"/>
      <c r="AU256" s="144"/>
      <c r="AV256" s="144"/>
      <c r="AW256" s="144"/>
      <c r="AX256" s="144"/>
      <c r="AY256" s="144"/>
      <c r="AZ256" s="144"/>
      <c r="BA256" s="144"/>
      <c r="BB256" s="144"/>
      <c r="BC256" s="144"/>
      <c r="BD256" s="144"/>
      <c r="BE256" s="144"/>
      <c r="BF256" s="144"/>
      <c r="BG256" s="144"/>
      <c r="BH256" s="144"/>
    </row>
    <row r="257" spans="1:60" ht="20" outlineLevel="1" x14ac:dyDescent="0.25">
      <c r="A257" s="166">
        <v>119</v>
      </c>
      <c r="B257" s="167" t="s">
        <v>649</v>
      </c>
      <c r="C257" s="181" t="s">
        <v>650</v>
      </c>
      <c r="D257" s="168" t="s">
        <v>340</v>
      </c>
      <c r="E257" s="169">
        <v>5.4</v>
      </c>
      <c r="F257" s="170">
        <f>H257+J257</f>
        <v>0</v>
      </c>
      <c r="G257" s="170">
        <f>ROUND(E257*F257,2)</f>
        <v>0</v>
      </c>
      <c r="H257" s="171"/>
      <c r="I257" s="170">
        <f>ROUND(E257*H257,2)</f>
        <v>0</v>
      </c>
      <c r="J257" s="171"/>
      <c r="K257" s="172">
        <f>ROUND(E257*J257,2)</f>
        <v>0</v>
      </c>
      <c r="L257" s="154">
        <v>21</v>
      </c>
      <c r="M257" s="154">
        <f>G257*(1+L257/100)</f>
        <v>0</v>
      </c>
      <c r="N257" s="153">
        <v>0</v>
      </c>
      <c r="O257" s="153">
        <f>ROUND(E257*N257,2)</f>
        <v>0</v>
      </c>
      <c r="P257" s="153">
        <v>0</v>
      </c>
      <c r="Q257" s="153">
        <f>ROUND(E257*P257,2)</f>
        <v>0</v>
      </c>
      <c r="R257" s="154"/>
      <c r="S257" s="154" t="s">
        <v>279</v>
      </c>
      <c r="T257" s="154" t="s">
        <v>280</v>
      </c>
      <c r="U257" s="154">
        <v>0</v>
      </c>
      <c r="V257" s="154">
        <f>ROUND(E257*U257,2)</f>
        <v>0</v>
      </c>
      <c r="W257" s="154"/>
      <c r="X257" s="154" t="s">
        <v>608</v>
      </c>
      <c r="Y257" s="154" t="s">
        <v>282</v>
      </c>
      <c r="Z257" s="144"/>
      <c r="AA257" s="144"/>
      <c r="AB257" s="144"/>
      <c r="AC257" s="144"/>
      <c r="AD257" s="144"/>
      <c r="AE257" s="144"/>
      <c r="AF257" s="144"/>
      <c r="AG257" s="144" t="s">
        <v>609</v>
      </c>
      <c r="AH257" s="144"/>
      <c r="AI257" s="144"/>
      <c r="AJ257" s="144"/>
      <c r="AK257" s="144"/>
      <c r="AL257" s="144"/>
      <c r="AM257" s="144"/>
      <c r="AN257" s="144"/>
      <c r="AO257" s="144"/>
      <c r="AP257" s="144"/>
      <c r="AQ257" s="144"/>
      <c r="AR257" s="144"/>
      <c r="AS257" s="144"/>
      <c r="AT257" s="144"/>
      <c r="AU257" s="144"/>
      <c r="AV257" s="144"/>
      <c r="AW257" s="144"/>
      <c r="AX257" s="144"/>
      <c r="AY257" s="144"/>
      <c r="AZ257" s="144"/>
      <c r="BA257" s="144"/>
      <c r="BB257" s="144"/>
      <c r="BC257" s="144"/>
      <c r="BD257" s="144"/>
      <c r="BE257" s="144"/>
      <c r="BF257" s="144"/>
      <c r="BG257" s="144"/>
      <c r="BH257" s="144"/>
    </row>
    <row r="258" spans="1:60" outlineLevel="2" x14ac:dyDescent="0.25">
      <c r="A258" s="151"/>
      <c r="B258" s="152"/>
      <c r="C258" s="182" t="s">
        <v>651</v>
      </c>
      <c r="D258" s="155"/>
      <c r="E258" s="156">
        <v>5.4</v>
      </c>
      <c r="F258" s="154"/>
      <c r="G258" s="154"/>
      <c r="H258" s="154"/>
      <c r="I258" s="154"/>
      <c r="J258" s="154"/>
      <c r="K258" s="154"/>
      <c r="L258" s="154"/>
      <c r="M258" s="154"/>
      <c r="N258" s="153"/>
      <c r="O258" s="153"/>
      <c r="P258" s="153"/>
      <c r="Q258" s="153"/>
      <c r="R258" s="154"/>
      <c r="S258" s="154"/>
      <c r="T258" s="154"/>
      <c r="U258" s="154"/>
      <c r="V258" s="154"/>
      <c r="W258" s="154"/>
      <c r="X258" s="154"/>
      <c r="Y258" s="154"/>
      <c r="Z258" s="144"/>
      <c r="AA258" s="144"/>
      <c r="AB258" s="144"/>
      <c r="AC258" s="144"/>
      <c r="AD258" s="144"/>
      <c r="AE258" s="144"/>
      <c r="AF258" s="144"/>
      <c r="AG258" s="144" t="s">
        <v>285</v>
      </c>
      <c r="AH258" s="144">
        <v>0</v>
      </c>
      <c r="AI258" s="144"/>
      <c r="AJ258" s="144"/>
      <c r="AK258" s="144"/>
      <c r="AL258" s="144"/>
      <c r="AM258" s="144"/>
      <c r="AN258" s="144"/>
      <c r="AO258" s="144"/>
      <c r="AP258" s="144"/>
      <c r="AQ258" s="144"/>
      <c r="AR258" s="144"/>
      <c r="AS258" s="144"/>
      <c r="AT258" s="144"/>
      <c r="AU258" s="144"/>
      <c r="AV258" s="144"/>
      <c r="AW258" s="144"/>
      <c r="AX258" s="144"/>
      <c r="AY258" s="144"/>
      <c r="AZ258" s="144"/>
      <c r="BA258" s="144"/>
      <c r="BB258" s="144"/>
      <c r="BC258" s="144"/>
      <c r="BD258" s="144"/>
      <c r="BE258" s="144"/>
      <c r="BF258" s="144"/>
      <c r="BG258" s="144"/>
      <c r="BH258" s="144"/>
    </row>
    <row r="259" spans="1:60" ht="13" x14ac:dyDescent="0.25">
      <c r="A259" s="159" t="s">
        <v>200</v>
      </c>
      <c r="B259" s="160" t="s">
        <v>198</v>
      </c>
      <c r="C259" s="180" t="s">
        <v>199</v>
      </c>
      <c r="D259" s="161"/>
      <c r="E259" s="162"/>
      <c r="F259" s="163"/>
      <c r="G259" s="163">
        <f>SUMIF(AG260:AG260,"&lt;&gt;NOR",G260:G260)</f>
        <v>0</v>
      </c>
      <c r="H259" s="163"/>
      <c r="I259" s="163">
        <f>SUM(I260:I260)</f>
        <v>0</v>
      </c>
      <c r="J259" s="163"/>
      <c r="K259" s="164">
        <f>SUM(K260:K260)</f>
        <v>0</v>
      </c>
      <c r="L259" s="158"/>
      <c r="M259" s="158">
        <f>SUM(M260:M260)</f>
        <v>0</v>
      </c>
      <c r="N259" s="157"/>
      <c r="O259" s="157">
        <f>SUM(O260:O260)</f>
        <v>0</v>
      </c>
      <c r="P259" s="157"/>
      <c r="Q259" s="157">
        <f>SUM(Q260:Q260)</f>
        <v>0</v>
      </c>
      <c r="R259" s="158"/>
      <c r="S259" s="158"/>
      <c r="T259" s="158"/>
      <c r="U259" s="158"/>
      <c r="V259" s="158">
        <f>SUM(V260:V260)</f>
        <v>0</v>
      </c>
      <c r="W259" s="158"/>
      <c r="X259" s="158"/>
      <c r="Y259" s="158"/>
      <c r="AG259" t="s">
        <v>275</v>
      </c>
    </row>
    <row r="260" spans="1:60" outlineLevel="1" x14ac:dyDescent="0.25">
      <c r="A260" s="173">
        <v>120</v>
      </c>
      <c r="B260" s="174" t="s">
        <v>652</v>
      </c>
      <c r="C260" s="183" t="s">
        <v>653</v>
      </c>
      <c r="D260" s="175" t="s">
        <v>361</v>
      </c>
      <c r="E260" s="176">
        <v>703.05102999999997</v>
      </c>
      <c r="F260" s="177">
        <f>H260+J260</f>
        <v>0</v>
      </c>
      <c r="G260" s="177">
        <f>ROUND(E260*F260,2)</f>
        <v>0</v>
      </c>
      <c r="H260" s="178"/>
      <c r="I260" s="177">
        <f>ROUND(E260*H260,2)</f>
        <v>0</v>
      </c>
      <c r="J260" s="178"/>
      <c r="K260" s="179">
        <f>ROUND(E260*J260,2)</f>
        <v>0</v>
      </c>
      <c r="L260" s="154">
        <v>21</v>
      </c>
      <c r="M260" s="154">
        <f>G260*(1+L260/100)</f>
        <v>0</v>
      </c>
      <c r="N260" s="153">
        <v>0</v>
      </c>
      <c r="O260" s="153">
        <f>ROUND(E260*N260,2)</f>
        <v>0</v>
      </c>
      <c r="P260" s="153">
        <v>0</v>
      </c>
      <c r="Q260" s="153">
        <f>ROUND(E260*P260,2)</f>
        <v>0</v>
      </c>
      <c r="R260" s="154"/>
      <c r="S260" s="154" t="s">
        <v>279</v>
      </c>
      <c r="T260" s="154" t="s">
        <v>280</v>
      </c>
      <c r="U260" s="154">
        <v>0</v>
      </c>
      <c r="V260" s="154">
        <f>ROUND(E260*U260,2)</f>
        <v>0</v>
      </c>
      <c r="W260" s="154"/>
      <c r="X260" s="154" t="s">
        <v>281</v>
      </c>
      <c r="Y260" s="154" t="s">
        <v>282</v>
      </c>
      <c r="Z260" s="144"/>
      <c r="AA260" s="144"/>
      <c r="AB260" s="144"/>
      <c r="AC260" s="144"/>
      <c r="AD260" s="144"/>
      <c r="AE260" s="144"/>
      <c r="AF260" s="144"/>
      <c r="AG260" s="144" t="s">
        <v>283</v>
      </c>
      <c r="AH260" s="144"/>
      <c r="AI260" s="144"/>
      <c r="AJ260" s="144"/>
      <c r="AK260" s="144"/>
      <c r="AL260" s="144"/>
      <c r="AM260" s="144"/>
      <c r="AN260" s="144"/>
      <c r="AO260" s="144"/>
      <c r="AP260" s="144"/>
      <c r="AQ260" s="144"/>
      <c r="AR260" s="144"/>
      <c r="AS260" s="144"/>
      <c r="AT260" s="144"/>
      <c r="AU260" s="144"/>
      <c r="AV260" s="144"/>
      <c r="AW260" s="144"/>
      <c r="AX260" s="144"/>
      <c r="AY260" s="144"/>
      <c r="AZ260" s="144"/>
      <c r="BA260" s="144"/>
      <c r="BB260" s="144"/>
      <c r="BC260" s="144"/>
      <c r="BD260" s="144"/>
      <c r="BE260" s="144"/>
      <c r="BF260" s="144"/>
      <c r="BG260" s="144"/>
      <c r="BH260" s="144"/>
    </row>
    <row r="261" spans="1:60" ht="13" x14ac:dyDescent="0.25">
      <c r="A261" s="159" t="s">
        <v>200</v>
      </c>
      <c r="B261" s="160" t="s">
        <v>202</v>
      </c>
      <c r="C261" s="180" t="s">
        <v>203</v>
      </c>
      <c r="D261" s="161"/>
      <c r="E261" s="162"/>
      <c r="F261" s="163"/>
      <c r="G261" s="163">
        <f>SUMIF(AG262:AG280,"&lt;&gt;NOR",G262:G280)</f>
        <v>0</v>
      </c>
      <c r="H261" s="163"/>
      <c r="I261" s="163">
        <f>SUM(I262:I280)</f>
        <v>0</v>
      </c>
      <c r="J261" s="163"/>
      <c r="K261" s="164">
        <f>SUM(K262:K280)</f>
        <v>0</v>
      </c>
      <c r="L261" s="158"/>
      <c r="M261" s="158">
        <f>SUM(M262:M280)</f>
        <v>0</v>
      </c>
      <c r="N261" s="157"/>
      <c r="O261" s="157">
        <f>SUM(O262:O280)</f>
        <v>0</v>
      </c>
      <c r="P261" s="157"/>
      <c r="Q261" s="157">
        <f>SUM(Q262:Q280)</f>
        <v>0</v>
      </c>
      <c r="R261" s="158"/>
      <c r="S261" s="158"/>
      <c r="T261" s="158"/>
      <c r="U261" s="158"/>
      <c r="V261" s="158">
        <f>SUM(V262:V280)</f>
        <v>0</v>
      </c>
      <c r="W261" s="158"/>
      <c r="X261" s="158"/>
      <c r="Y261" s="158"/>
      <c r="AG261" t="s">
        <v>275</v>
      </c>
    </row>
    <row r="262" spans="1:60" ht="20" outlineLevel="1" x14ac:dyDescent="0.25">
      <c r="A262" s="166">
        <v>121</v>
      </c>
      <c r="B262" s="167" t="s">
        <v>654</v>
      </c>
      <c r="C262" s="181" t="s">
        <v>655</v>
      </c>
      <c r="D262" s="168" t="s">
        <v>355</v>
      </c>
      <c r="E262" s="169">
        <v>108.13</v>
      </c>
      <c r="F262" s="170">
        <f>H262+J262</f>
        <v>0</v>
      </c>
      <c r="G262" s="170">
        <f>ROUND(E262*F262,2)</f>
        <v>0</v>
      </c>
      <c r="H262" s="171"/>
      <c r="I262" s="170">
        <f>ROUND(E262*H262,2)</f>
        <v>0</v>
      </c>
      <c r="J262" s="171"/>
      <c r="K262" s="172">
        <f>ROUND(E262*J262,2)</f>
        <v>0</v>
      </c>
      <c r="L262" s="154">
        <v>21</v>
      </c>
      <c r="M262" s="154">
        <f>G262*(1+L262/100)</f>
        <v>0</v>
      </c>
      <c r="N262" s="153">
        <v>0</v>
      </c>
      <c r="O262" s="153">
        <f>ROUND(E262*N262,2)</f>
        <v>0</v>
      </c>
      <c r="P262" s="153">
        <v>0</v>
      </c>
      <c r="Q262" s="153">
        <f>ROUND(E262*P262,2)</f>
        <v>0</v>
      </c>
      <c r="R262" s="154"/>
      <c r="S262" s="154" t="s">
        <v>279</v>
      </c>
      <c r="T262" s="154" t="s">
        <v>280</v>
      </c>
      <c r="U262" s="154">
        <v>0</v>
      </c>
      <c r="V262" s="154">
        <f>ROUND(E262*U262,2)</f>
        <v>0</v>
      </c>
      <c r="W262" s="154"/>
      <c r="X262" s="154" t="s">
        <v>281</v>
      </c>
      <c r="Y262" s="154" t="s">
        <v>282</v>
      </c>
      <c r="Z262" s="144"/>
      <c r="AA262" s="144"/>
      <c r="AB262" s="144"/>
      <c r="AC262" s="144"/>
      <c r="AD262" s="144"/>
      <c r="AE262" s="144"/>
      <c r="AF262" s="144"/>
      <c r="AG262" s="144" t="s">
        <v>656</v>
      </c>
      <c r="AH262" s="144"/>
      <c r="AI262" s="144"/>
      <c r="AJ262" s="144"/>
      <c r="AK262" s="144"/>
      <c r="AL262" s="144"/>
      <c r="AM262" s="144"/>
      <c r="AN262" s="144"/>
      <c r="AO262" s="144"/>
      <c r="AP262" s="144"/>
      <c r="AQ262" s="144"/>
      <c r="AR262" s="144"/>
      <c r="AS262" s="144"/>
      <c r="AT262" s="144"/>
      <c r="AU262" s="144"/>
      <c r="AV262" s="144"/>
      <c r="AW262" s="144"/>
      <c r="AX262" s="144"/>
      <c r="AY262" s="144"/>
      <c r="AZ262" s="144"/>
      <c r="BA262" s="144"/>
      <c r="BB262" s="144"/>
      <c r="BC262" s="144"/>
      <c r="BD262" s="144"/>
      <c r="BE262" s="144"/>
      <c r="BF262" s="144"/>
      <c r="BG262" s="144"/>
      <c r="BH262" s="144"/>
    </row>
    <row r="263" spans="1:60" outlineLevel="2" x14ac:dyDescent="0.25">
      <c r="A263" s="151"/>
      <c r="B263" s="152"/>
      <c r="C263" s="182" t="s">
        <v>657</v>
      </c>
      <c r="D263" s="155"/>
      <c r="E263" s="156">
        <v>23.45</v>
      </c>
      <c r="F263" s="154"/>
      <c r="G263" s="154"/>
      <c r="H263" s="154"/>
      <c r="I263" s="154"/>
      <c r="J263" s="154"/>
      <c r="K263" s="154"/>
      <c r="L263" s="154"/>
      <c r="M263" s="154"/>
      <c r="N263" s="153"/>
      <c r="O263" s="153"/>
      <c r="P263" s="153"/>
      <c r="Q263" s="153"/>
      <c r="R263" s="154"/>
      <c r="S263" s="154"/>
      <c r="T263" s="154"/>
      <c r="U263" s="154"/>
      <c r="V263" s="154"/>
      <c r="W263" s="154"/>
      <c r="X263" s="154"/>
      <c r="Y263" s="154"/>
      <c r="Z263" s="144"/>
      <c r="AA263" s="144"/>
      <c r="AB263" s="144"/>
      <c r="AC263" s="144"/>
      <c r="AD263" s="144"/>
      <c r="AE263" s="144"/>
      <c r="AF263" s="144"/>
      <c r="AG263" s="144" t="s">
        <v>285</v>
      </c>
      <c r="AH263" s="144">
        <v>0</v>
      </c>
      <c r="AI263" s="144"/>
      <c r="AJ263" s="144"/>
      <c r="AK263" s="144"/>
      <c r="AL263" s="144"/>
      <c r="AM263" s="144"/>
      <c r="AN263" s="144"/>
      <c r="AO263" s="144"/>
      <c r="AP263" s="144"/>
      <c r="AQ263" s="144"/>
      <c r="AR263" s="144"/>
      <c r="AS263" s="144"/>
      <c r="AT263" s="144"/>
      <c r="AU263" s="144"/>
      <c r="AV263" s="144"/>
      <c r="AW263" s="144"/>
      <c r="AX263" s="144"/>
      <c r="AY263" s="144"/>
      <c r="AZ263" s="144"/>
      <c r="BA263" s="144"/>
      <c r="BB263" s="144"/>
      <c r="BC263" s="144"/>
      <c r="BD263" s="144"/>
      <c r="BE263" s="144"/>
      <c r="BF263" s="144"/>
      <c r="BG263" s="144"/>
      <c r="BH263" s="144"/>
    </row>
    <row r="264" spans="1:60" ht="20" outlineLevel="3" x14ac:dyDescent="0.25">
      <c r="A264" s="151"/>
      <c r="B264" s="152"/>
      <c r="C264" s="182" t="s">
        <v>658</v>
      </c>
      <c r="D264" s="155"/>
      <c r="E264" s="156">
        <v>26.6</v>
      </c>
      <c r="F264" s="154"/>
      <c r="G264" s="154"/>
      <c r="H264" s="154"/>
      <c r="I264" s="154"/>
      <c r="J264" s="154"/>
      <c r="K264" s="154"/>
      <c r="L264" s="154"/>
      <c r="M264" s="154"/>
      <c r="N264" s="153"/>
      <c r="O264" s="153"/>
      <c r="P264" s="153"/>
      <c r="Q264" s="153"/>
      <c r="R264" s="154"/>
      <c r="S264" s="154"/>
      <c r="T264" s="154"/>
      <c r="U264" s="154"/>
      <c r="V264" s="154"/>
      <c r="W264" s="154"/>
      <c r="X264" s="154"/>
      <c r="Y264" s="154"/>
      <c r="Z264" s="144"/>
      <c r="AA264" s="144"/>
      <c r="AB264" s="144"/>
      <c r="AC264" s="144"/>
      <c r="AD264" s="144"/>
      <c r="AE264" s="144"/>
      <c r="AF264" s="144"/>
      <c r="AG264" s="144" t="s">
        <v>285</v>
      </c>
      <c r="AH264" s="144">
        <v>0</v>
      </c>
      <c r="AI264" s="144"/>
      <c r="AJ264" s="144"/>
      <c r="AK264" s="144"/>
      <c r="AL264" s="144"/>
      <c r="AM264" s="144"/>
      <c r="AN264" s="144"/>
      <c r="AO264" s="144"/>
      <c r="AP264" s="144"/>
      <c r="AQ264" s="144"/>
      <c r="AR264" s="144"/>
      <c r="AS264" s="144"/>
      <c r="AT264" s="144"/>
      <c r="AU264" s="144"/>
      <c r="AV264" s="144"/>
      <c r="AW264" s="144"/>
      <c r="AX264" s="144"/>
      <c r="AY264" s="144"/>
      <c r="AZ264" s="144"/>
      <c r="BA264" s="144"/>
      <c r="BB264" s="144"/>
      <c r="BC264" s="144"/>
      <c r="BD264" s="144"/>
      <c r="BE264" s="144"/>
      <c r="BF264" s="144"/>
      <c r="BG264" s="144"/>
      <c r="BH264" s="144"/>
    </row>
    <row r="265" spans="1:60" outlineLevel="3" x14ac:dyDescent="0.25">
      <c r="A265" s="151"/>
      <c r="B265" s="152"/>
      <c r="C265" s="182" t="s">
        <v>659</v>
      </c>
      <c r="D265" s="155"/>
      <c r="E265" s="156">
        <v>58.08</v>
      </c>
      <c r="F265" s="154"/>
      <c r="G265" s="154"/>
      <c r="H265" s="154"/>
      <c r="I265" s="154"/>
      <c r="J265" s="154"/>
      <c r="K265" s="154"/>
      <c r="L265" s="154"/>
      <c r="M265" s="154"/>
      <c r="N265" s="153"/>
      <c r="O265" s="153"/>
      <c r="P265" s="153"/>
      <c r="Q265" s="153"/>
      <c r="R265" s="154"/>
      <c r="S265" s="154"/>
      <c r="T265" s="154"/>
      <c r="U265" s="154"/>
      <c r="V265" s="154"/>
      <c r="W265" s="154"/>
      <c r="X265" s="154"/>
      <c r="Y265" s="154"/>
      <c r="Z265" s="144"/>
      <c r="AA265" s="144"/>
      <c r="AB265" s="144"/>
      <c r="AC265" s="144"/>
      <c r="AD265" s="144"/>
      <c r="AE265" s="144"/>
      <c r="AF265" s="144"/>
      <c r="AG265" s="144" t="s">
        <v>285</v>
      </c>
      <c r="AH265" s="144">
        <v>0</v>
      </c>
      <c r="AI265" s="144"/>
      <c r="AJ265" s="144"/>
      <c r="AK265" s="144"/>
      <c r="AL265" s="144"/>
      <c r="AM265" s="144"/>
      <c r="AN265" s="144"/>
      <c r="AO265" s="144"/>
      <c r="AP265" s="144"/>
      <c r="AQ265" s="144"/>
      <c r="AR265" s="144"/>
      <c r="AS265" s="144"/>
      <c r="AT265" s="144"/>
      <c r="AU265" s="144"/>
      <c r="AV265" s="144"/>
      <c r="AW265" s="144"/>
      <c r="AX265" s="144"/>
      <c r="AY265" s="144"/>
      <c r="AZ265" s="144"/>
      <c r="BA265" s="144"/>
      <c r="BB265" s="144"/>
      <c r="BC265" s="144"/>
      <c r="BD265" s="144"/>
      <c r="BE265" s="144"/>
      <c r="BF265" s="144"/>
      <c r="BG265" s="144"/>
      <c r="BH265" s="144"/>
    </row>
    <row r="266" spans="1:60" outlineLevel="1" x14ac:dyDescent="0.25">
      <c r="A266" s="166">
        <v>122</v>
      </c>
      <c r="B266" s="167" t="s">
        <v>660</v>
      </c>
      <c r="C266" s="181" t="s">
        <v>661</v>
      </c>
      <c r="D266" s="168" t="s">
        <v>340</v>
      </c>
      <c r="E266" s="169">
        <v>23.6</v>
      </c>
      <c r="F266" s="170">
        <f>H266+J266</f>
        <v>0</v>
      </c>
      <c r="G266" s="170">
        <f>ROUND(E266*F266,2)</f>
        <v>0</v>
      </c>
      <c r="H266" s="171"/>
      <c r="I266" s="170">
        <f>ROUND(E266*H266,2)</f>
        <v>0</v>
      </c>
      <c r="J266" s="171"/>
      <c r="K266" s="172">
        <f>ROUND(E266*J266,2)</f>
        <v>0</v>
      </c>
      <c r="L266" s="154">
        <v>21</v>
      </c>
      <c r="M266" s="154">
        <f>G266*(1+L266/100)</f>
        <v>0</v>
      </c>
      <c r="N266" s="153">
        <v>0</v>
      </c>
      <c r="O266" s="153">
        <f>ROUND(E266*N266,2)</f>
        <v>0</v>
      </c>
      <c r="P266" s="153">
        <v>0</v>
      </c>
      <c r="Q266" s="153">
        <f>ROUND(E266*P266,2)</f>
        <v>0</v>
      </c>
      <c r="R266" s="154"/>
      <c r="S266" s="154" t="s">
        <v>279</v>
      </c>
      <c r="T266" s="154" t="s">
        <v>280</v>
      </c>
      <c r="U266" s="154">
        <v>0</v>
      </c>
      <c r="V266" s="154">
        <f>ROUND(E266*U266,2)</f>
        <v>0</v>
      </c>
      <c r="W266" s="154"/>
      <c r="X266" s="154" t="s">
        <v>281</v>
      </c>
      <c r="Y266" s="154" t="s">
        <v>282</v>
      </c>
      <c r="Z266" s="144"/>
      <c r="AA266" s="144"/>
      <c r="AB266" s="144"/>
      <c r="AC266" s="144"/>
      <c r="AD266" s="144"/>
      <c r="AE266" s="144"/>
      <c r="AF266" s="144"/>
      <c r="AG266" s="144" t="s">
        <v>656</v>
      </c>
      <c r="AH266" s="144"/>
      <c r="AI266" s="144"/>
      <c r="AJ266" s="144"/>
      <c r="AK266" s="144"/>
      <c r="AL266" s="144"/>
      <c r="AM266" s="144"/>
      <c r="AN266" s="144"/>
      <c r="AO266" s="144"/>
      <c r="AP266" s="144"/>
      <c r="AQ266" s="144"/>
      <c r="AR266" s="144"/>
      <c r="AS266" s="144"/>
      <c r="AT266" s="144"/>
      <c r="AU266" s="144"/>
      <c r="AV266" s="144"/>
      <c r="AW266" s="144"/>
      <c r="AX266" s="144"/>
      <c r="AY266" s="144"/>
      <c r="AZ266" s="144"/>
      <c r="BA266" s="144"/>
      <c r="BB266" s="144"/>
      <c r="BC266" s="144"/>
      <c r="BD266" s="144"/>
      <c r="BE266" s="144"/>
      <c r="BF266" s="144"/>
      <c r="BG266" s="144"/>
      <c r="BH266" s="144"/>
    </row>
    <row r="267" spans="1:60" outlineLevel="2" x14ac:dyDescent="0.25">
      <c r="A267" s="151"/>
      <c r="B267" s="152"/>
      <c r="C267" s="182" t="s">
        <v>662</v>
      </c>
      <c r="D267" s="155"/>
      <c r="E267" s="156">
        <v>23.6</v>
      </c>
      <c r="F267" s="154"/>
      <c r="G267" s="154"/>
      <c r="H267" s="154"/>
      <c r="I267" s="154"/>
      <c r="J267" s="154"/>
      <c r="K267" s="154"/>
      <c r="L267" s="154"/>
      <c r="M267" s="154"/>
      <c r="N267" s="153"/>
      <c r="O267" s="153"/>
      <c r="P267" s="153"/>
      <c r="Q267" s="153"/>
      <c r="R267" s="154"/>
      <c r="S267" s="154"/>
      <c r="T267" s="154"/>
      <c r="U267" s="154"/>
      <c r="V267" s="154"/>
      <c r="W267" s="154"/>
      <c r="X267" s="154"/>
      <c r="Y267" s="154"/>
      <c r="Z267" s="144"/>
      <c r="AA267" s="144"/>
      <c r="AB267" s="144"/>
      <c r="AC267" s="144"/>
      <c r="AD267" s="144"/>
      <c r="AE267" s="144"/>
      <c r="AF267" s="144"/>
      <c r="AG267" s="144" t="s">
        <v>285</v>
      </c>
      <c r="AH267" s="144">
        <v>0</v>
      </c>
      <c r="AI267" s="144"/>
      <c r="AJ267" s="144"/>
      <c r="AK267" s="144"/>
      <c r="AL267" s="144"/>
      <c r="AM267" s="144"/>
      <c r="AN267" s="144"/>
      <c r="AO267" s="144"/>
      <c r="AP267" s="144"/>
      <c r="AQ267" s="144"/>
      <c r="AR267" s="144"/>
      <c r="AS267" s="144"/>
      <c r="AT267" s="144"/>
      <c r="AU267" s="144"/>
      <c r="AV267" s="144"/>
      <c r="AW267" s="144"/>
      <c r="AX267" s="144"/>
      <c r="AY267" s="144"/>
      <c r="AZ267" s="144"/>
      <c r="BA267" s="144"/>
      <c r="BB267" s="144"/>
      <c r="BC267" s="144"/>
      <c r="BD267" s="144"/>
      <c r="BE267" s="144"/>
      <c r="BF267" s="144"/>
      <c r="BG267" s="144"/>
      <c r="BH267" s="144"/>
    </row>
    <row r="268" spans="1:60" outlineLevel="1" x14ac:dyDescent="0.25">
      <c r="A268" s="166">
        <v>123</v>
      </c>
      <c r="B268" s="167" t="s">
        <v>663</v>
      </c>
      <c r="C268" s="181" t="s">
        <v>664</v>
      </c>
      <c r="D268" s="168" t="s">
        <v>408</v>
      </c>
      <c r="E268" s="169">
        <v>27</v>
      </c>
      <c r="F268" s="170">
        <f>H268+J268</f>
        <v>0</v>
      </c>
      <c r="G268" s="170">
        <f>ROUND(E268*F268,2)</f>
        <v>0</v>
      </c>
      <c r="H268" s="171"/>
      <c r="I268" s="170">
        <f>ROUND(E268*H268,2)</f>
        <v>0</v>
      </c>
      <c r="J268" s="171"/>
      <c r="K268" s="172">
        <f>ROUND(E268*J268,2)</f>
        <v>0</v>
      </c>
      <c r="L268" s="154">
        <v>21</v>
      </c>
      <c r="M268" s="154">
        <f>G268*(1+L268/100)</f>
        <v>0</v>
      </c>
      <c r="N268" s="153">
        <v>0</v>
      </c>
      <c r="O268" s="153">
        <f>ROUND(E268*N268,2)</f>
        <v>0</v>
      </c>
      <c r="P268" s="153">
        <v>0</v>
      </c>
      <c r="Q268" s="153">
        <f>ROUND(E268*P268,2)</f>
        <v>0</v>
      </c>
      <c r="R268" s="154"/>
      <c r="S268" s="154" t="s">
        <v>279</v>
      </c>
      <c r="T268" s="154" t="s">
        <v>280</v>
      </c>
      <c r="U268" s="154">
        <v>0</v>
      </c>
      <c r="V268" s="154">
        <f>ROUND(E268*U268,2)</f>
        <v>0</v>
      </c>
      <c r="W268" s="154"/>
      <c r="X268" s="154" t="s">
        <v>281</v>
      </c>
      <c r="Y268" s="154" t="s">
        <v>282</v>
      </c>
      <c r="Z268" s="144"/>
      <c r="AA268" s="144"/>
      <c r="AB268" s="144"/>
      <c r="AC268" s="144"/>
      <c r="AD268" s="144"/>
      <c r="AE268" s="144"/>
      <c r="AF268" s="144"/>
      <c r="AG268" s="144" t="s">
        <v>656</v>
      </c>
      <c r="AH268" s="144"/>
      <c r="AI268" s="144"/>
      <c r="AJ268" s="144"/>
      <c r="AK268" s="144"/>
      <c r="AL268" s="144"/>
      <c r="AM268" s="144"/>
      <c r="AN268" s="144"/>
      <c r="AO268" s="144"/>
      <c r="AP268" s="144"/>
      <c r="AQ268" s="144"/>
      <c r="AR268" s="144"/>
      <c r="AS268" s="144"/>
      <c r="AT268" s="144"/>
      <c r="AU268" s="144"/>
      <c r="AV268" s="144"/>
      <c r="AW268" s="144"/>
      <c r="AX268" s="144"/>
      <c r="AY268" s="144"/>
      <c r="AZ268" s="144"/>
      <c r="BA268" s="144"/>
      <c r="BB268" s="144"/>
      <c r="BC268" s="144"/>
      <c r="BD268" s="144"/>
      <c r="BE268" s="144"/>
      <c r="BF268" s="144"/>
      <c r="BG268" s="144"/>
      <c r="BH268" s="144"/>
    </row>
    <row r="269" spans="1:60" outlineLevel="2" x14ac:dyDescent="0.25">
      <c r="A269" s="151"/>
      <c r="B269" s="152"/>
      <c r="C269" s="182" t="s">
        <v>665</v>
      </c>
      <c r="D269" s="155"/>
      <c r="E269" s="156">
        <v>27</v>
      </c>
      <c r="F269" s="154"/>
      <c r="G269" s="154"/>
      <c r="H269" s="154"/>
      <c r="I269" s="154"/>
      <c r="J269" s="154"/>
      <c r="K269" s="154"/>
      <c r="L269" s="154"/>
      <c r="M269" s="154"/>
      <c r="N269" s="153"/>
      <c r="O269" s="153"/>
      <c r="P269" s="153"/>
      <c r="Q269" s="153"/>
      <c r="R269" s="154"/>
      <c r="S269" s="154"/>
      <c r="T269" s="154"/>
      <c r="U269" s="154"/>
      <c r="V269" s="154"/>
      <c r="W269" s="154"/>
      <c r="X269" s="154"/>
      <c r="Y269" s="154"/>
      <c r="Z269" s="144"/>
      <c r="AA269" s="144"/>
      <c r="AB269" s="144"/>
      <c r="AC269" s="144"/>
      <c r="AD269" s="144"/>
      <c r="AE269" s="144"/>
      <c r="AF269" s="144"/>
      <c r="AG269" s="144" t="s">
        <v>285</v>
      </c>
      <c r="AH269" s="144">
        <v>0</v>
      </c>
      <c r="AI269" s="144"/>
      <c r="AJ269" s="144"/>
      <c r="AK269" s="144"/>
      <c r="AL269" s="144"/>
      <c r="AM269" s="144"/>
      <c r="AN269" s="144"/>
      <c r="AO269" s="144"/>
      <c r="AP269" s="144"/>
      <c r="AQ269" s="144"/>
      <c r="AR269" s="144"/>
      <c r="AS269" s="144"/>
      <c r="AT269" s="144"/>
      <c r="AU269" s="144"/>
      <c r="AV269" s="144"/>
      <c r="AW269" s="144"/>
      <c r="AX269" s="144"/>
      <c r="AY269" s="144"/>
      <c r="AZ269" s="144"/>
      <c r="BA269" s="144"/>
      <c r="BB269" s="144"/>
      <c r="BC269" s="144"/>
      <c r="BD269" s="144"/>
      <c r="BE269" s="144"/>
      <c r="BF269" s="144"/>
      <c r="BG269" s="144"/>
      <c r="BH269" s="144"/>
    </row>
    <row r="270" spans="1:60" ht="20" outlineLevel="1" x14ac:dyDescent="0.25">
      <c r="A270" s="166">
        <v>124</v>
      </c>
      <c r="B270" s="167" t="s">
        <v>666</v>
      </c>
      <c r="C270" s="181" t="s">
        <v>667</v>
      </c>
      <c r="D270" s="168" t="s">
        <v>355</v>
      </c>
      <c r="E270" s="169">
        <v>215.4</v>
      </c>
      <c r="F270" s="170">
        <f>H270+J270</f>
        <v>0</v>
      </c>
      <c r="G270" s="170">
        <f>ROUND(E270*F270,2)</f>
        <v>0</v>
      </c>
      <c r="H270" s="171"/>
      <c r="I270" s="170">
        <f>ROUND(E270*H270,2)</f>
        <v>0</v>
      </c>
      <c r="J270" s="171"/>
      <c r="K270" s="172">
        <f>ROUND(E270*J270,2)</f>
        <v>0</v>
      </c>
      <c r="L270" s="154">
        <v>21</v>
      </c>
      <c r="M270" s="154">
        <f>G270*(1+L270/100)</f>
        <v>0</v>
      </c>
      <c r="N270" s="153">
        <v>0</v>
      </c>
      <c r="O270" s="153">
        <f>ROUND(E270*N270,2)</f>
        <v>0</v>
      </c>
      <c r="P270" s="153">
        <v>0</v>
      </c>
      <c r="Q270" s="153">
        <f>ROUND(E270*P270,2)</f>
        <v>0</v>
      </c>
      <c r="R270" s="154"/>
      <c r="S270" s="154" t="s">
        <v>279</v>
      </c>
      <c r="T270" s="154" t="s">
        <v>280</v>
      </c>
      <c r="U270" s="154">
        <v>0</v>
      </c>
      <c r="V270" s="154">
        <f>ROUND(E270*U270,2)</f>
        <v>0</v>
      </c>
      <c r="W270" s="154"/>
      <c r="X270" s="154" t="s">
        <v>281</v>
      </c>
      <c r="Y270" s="154" t="s">
        <v>282</v>
      </c>
      <c r="Z270" s="144"/>
      <c r="AA270" s="144"/>
      <c r="AB270" s="144"/>
      <c r="AC270" s="144"/>
      <c r="AD270" s="144"/>
      <c r="AE270" s="144"/>
      <c r="AF270" s="144"/>
      <c r="AG270" s="144" t="s">
        <v>656</v>
      </c>
      <c r="AH270" s="144"/>
      <c r="AI270" s="144"/>
      <c r="AJ270" s="144"/>
      <c r="AK270" s="144"/>
      <c r="AL270" s="144"/>
      <c r="AM270" s="144"/>
      <c r="AN270" s="144"/>
      <c r="AO270" s="144"/>
      <c r="AP270" s="144"/>
      <c r="AQ270" s="144"/>
      <c r="AR270" s="144"/>
      <c r="AS270" s="144"/>
      <c r="AT270" s="144"/>
      <c r="AU270" s="144"/>
      <c r="AV270" s="144"/>
      <c r="AW270" s="144"/>
      <c r="AX270" s="144"/>
      <c r="AY270" s="144"/>
      <c r="AZ270" s="144"/>
      <c r="BA270" s="144"/>
      <c r="BB270" s="144"/>
      <c r="BC270" s="144"/>
      <c r="BD270" s="144"/>
      <c r="BE270" s="144"/>
      <c r="BF270" s="144"/>
      <c r="BG270" s="144"/>
      <c r="BH270" s="144"/>
    </row>
    <row r="271" spans="1:60" outlineLevel="2" x14ac:dyDescent="0.25">
      <c r="A271" s="151"/>
      <c r="B271" s="152"/>
      <c r="C271" s="182" t="s">
        <v>668</v>
      </c>
      <c r="D271" s="155"/>
      <c r="E271" s="156">
        <v>215.4</v>
      </c>
      <c r="F271" s="154"/>
      <c r="G271" s="154"/>
      <c r="H271" s="154"/>
      <c r="I271" s="154"/>
      <c r="J271" s="154"/>
      <c r="K271" s="154"/>
      <c r="L271" s="154"/>
      <c r="M271" s="154"/>
      <c r="N271" s="153"/>
      <c r="O271" s="153"/>
      <c r="P271" s="153"/>
      <c r="Q271" s="153"/>
      <c r="R271" s="154"/>
      <c r="S271" s="154"/>
      <c r="T271" s="154"/>
      <c r="U271" s="154"/>
      <c r="V271" s="154"/>
      <c r="W271" s="154"/>
      <c r="X271" s="154"/>
      <c r="Y271" s="154"/>
      <c r="Z271" s="144"/>
      <c r="AA271" s="144"/>
      <c r="AB271" s="144"/>
      <c r="AC271" s="144"/>
      <c r="AD271" s="144"/>
      <c r="AE271" s="144"/>
      <c r="AF271" s="144"/>
      <c r="AG271" s="144" t="s">
        <v>285</v>
      </c>
      <c r="AH271" s="144">
        <v>0</v>
      </c>
      <c r="AI271" s="144"/>
      <c r="AJ271" s="144"/>
      <c r="AK271" s="144"/>
      <c r="AL271" s="144"/>
      <c r="AM271" s="144"/>
      <c r="AN271" s="144"/>
      <c r="AO271" s="144"/>
      <c r="AP271" s="144"/>
      <c r="AQ271" s="144"/>
      <c r="AR271" s="144"/>
      <c r="AS271" s="144"/>
      <c r="AT271" s="144"/>
      <c r="AU271" s="144"/>
      <c r="AV271" s="144"/>
      <c r="AW271" s="144"/>
      <c r="AX271" s="144"/>
      <c r="AY271" s="144"/>
      <c r="AZ271" s="144"/>
      <c r="BA271" s="144"/>
      <c r="BB271" s="144"/>
      <c r="BC271" s="144"/>
      <c r="BD271" s="144"/>
      <c r="BE271" s="144"/>
      <c r="BF271" s="144"/>
      <c r="BG271" s="144"/>
      <c r="BH271" s="144"/>
    </row>
    <row r="272" spans="1:60" outlineLevel="1" x14ac:dyDescent="0.25">
      <c r="A272" s="166">
        <v>125</v>
      </c>
      <c r="B272" s="167" t="s">
        <v>669</v>
      </c>
      <c r="C272" s="181" t="s">
        <v>670</v>
      </c>
      <c r="D272" s="168" t="s">
        <v>355</v>
      </c>
      <c r="E272" s="169">
        <v>215.4</v>
      </c>
      <c r="F272" s="170">
        <f>H272+J272</f>
        <v>0</v>
      </c>
      <c r="G272" s="170">
        <f>ROUND(E272*F272,2)</f>
        <v>0</v>
      </c>
      <c r="H272" s="171"/>
      <c r="I272" s="170">
        <f>ROUND(E272*H272,2)</f>
        <v>0</v>
      </c>
      <c r="J272" s="171"/>
      <c r="K272" s="172">
        <f>ROUND(E272*J272,2)</f>
        <v>0</v>
      </c>
      <c r="L272" s="154">
        <v>21</v>
      </c>
      <c r="M272" s="154">
        <f>G272*(1+L272/100)</f>
        <v>0</v>
      </c>
      <c r="N272" s="153">
        <v>0</v>
      </c>
      <c r="O272" s="153">
        <f>ROUND(E272*N272,2)</f>
        <v>0</v>
      </c>
      <c r="P272" s="153">
        <v>0</v>
      </c>
      <c r="Q272" s="153">
        <f>ROUND(E272*P272,2)</f>
        <v>0</v>
      </c>
      <c r="R272" s="154"/>
      <c r="S272" s="154" t="s">
        <v>279</v>
      </c>
      <c r="T272" s="154" t="s">
        <v>280</v>
      </c>
      <c r="U272" s="154">
        <v>0</v>
      </c>
      <c r="V272" s="154">
        <f>ROUND(E272*U272,2)</f>
        <v>0</v>
      </c>
      <c r="W272" s="154"/>
      <c r="X272" s="154" t="s">
        <v>281</v>
      </c>
      <c r="Y272" s="154" t="s">
        <v>282</v>
      </c>
      <c r="Z272" s="144"/>
      <c r="AA272" s="144"/>
      <c r="AB272" s="144"/>
      <c r="AC272" s="144"/>
      <c r="AD272" s="144"/>
      <c r="AE272" s="144"/>
      <c r="AF272" s="144"/>
      <c r="AG272" s="144" t="s">
        <v>656</v>
      </c>
      <c r="AH272" s="144"/>
      <c r="AI272" s="144"/>
      <c r="AJ272" s="144"/>
      <c r="AK272" s="144"/>
      <c r="AL272" s="144"/>
      <c r="AM272" s="144"/>
      <c r="AN272" s="144"/>
      <c r="AO272" s="144"/>
      <c r="AP272" s="144"/>
      <c r="AQ272" s="144"/>
      <c r="AR272" s="144"/>
      <c r="AS272" s="144"/>
      <c r="AT272" s="144"/>
      <c r="AU272" s="144"/>
      <c r="AV272" s="144"/>
      <c r="AW272" s="144"/>
      <c r="AX272" s="144"/>
      <c r="AY272" s="144"/>
      <c r="AZ272" s="144"/>
      <c r="BA272" s="144"/>
      <c r="BB272" s="144"/>
      <c r="BC272" s="144"/>
      <c r="BD272" s="144"/>
      <c r="BE272" s="144"/>
      <c r="BF272" s="144"/>
      <c r="BG272" s="144"/>
      <c r="BH272" s="144"/>
    </row>
    <row r="273" spans="1:60" outlineLevel="2" x14ac:dyDescent="0.25">
      <c r="A273" s="151"/>
      <c r="B273" s="152"/>
      <c r="C273" s="182" t="s">
        <v>668</v>
      </c>
      <c r="D273" s="155"/>
      <c r="E273" s="156">
        <v>215.4</v>
      </c>
      <c r="F273" s="154"/>
      <c r="G273" s="154"/>
      <c r="H273" s="154"/>
      <c r="I273" s="154"/>
      <c r="J273" s="154"/>
      <c r="K273" s="154"/>
      <c r="L273" s="154"/>
      <c r="M273" s="154"/>
      <c r="N273" s="153"/>
      <c r="O273" s="153"/>
      <c r="P273" s="153"/>
      <c r="Q273" s="153"/>
      <c r="R273" s="154"/>
      <c r="S273" s="154"/>
      <c r="T273" s="154"/>
      <c r="U273" s="154"/>
      <c r="V273" s="154"/>
      <c r="W273" s="154"/>
      <c r="X273" s="154"/>
      <c r="Y273" s="154"/>
      <c r="Z273" s="144"/>
      <c r="AA273" s="144"/>
      <c r="AB273" s="144"/>
      <c r="AC273" s="144"/>
      <c r="AD273" s="144"/>
      <c r="AE273" s="144"/>
      <c r="AF273" s="144"/>
      <c r="AG273" s="144" t="s">
        <v>285</v>
      </c>
      <c r="AH273" s="144">
        <v>0</v>
      </c>
      <c r="AI273" s="144"/>
      <c r="AJ273" s="144"/>
      <c r="AK273" s="144"/>
      <c r="AL273" s="144"/>
      <c r="AM273" s="144"/>
      <c r="AN273" s="144"/>
      <c r="AO273" s="144"/>
      <c r="AP273" s="144"/>
      <c r="AQ273" s="144"/>
      <c r="AR273" s="144"/>
      <c r="AS273" s="144"/>
      <c r="AT273" s="144"/>
      <c r="AU273" s="144"/>
      <c r="AV273" s="144"/>
      <c r="AW273" s="144"/>
      <c r="AX273" s="144"/>
      <c r="AY273" s="144"/>
      <c r="AZ273" s="144"/>
      <c r="BA273" s="144"/>
      <c r="BB273" s="144"/>
      <c r="BC273" s="144"/>
      <c r="BD273" s="144"/>
      <c r="BE273" s="144"/>
      <c r="BF273" s="144"/>
      <c r="BG273" s="144"/>
      <c r="BH273" s="144"/>
    </row>
    <row r="274" spans="1:60" outlineLevel="1" x14ac:dyDescent="0.25">
      <c r="A274" s="166">
        <v>126</v>
      </c>
      <c r="B274" s="167" t="s">
        <v>671</v>
      </c>
      <c r="C274" s="181" t="s">
        <v>672</v>
      </c>
      <c r="D274" s="168" t="s">
        <v>408</v>
      </c>
      <c r="E274" s="169">
        <v>18</v>
      </c>
      <c r="F274" s="170">
        <f>H274+J274</f>
        <v>0</v>
      </c>
      <c r="G274" s="170">
        <f>ROUND(E274*F274,2)</f>
        <v>0</v>
      </c>
      <c r="H274" s="171"/>
      <c r="I274" s="170">
        <f>ROUND(E274*H274,2)</f>
        <v>0</v>
      </c>
      <c r="J274" s="171"/>
      <c r="K274" s="172">
        <f>ROUND(E274*J274,2)</f>
        <v>0</v>
      </c>
      <c r="L274" s="154">
        <v>21</v>
      </c>
      <c r="M274" s="154">
        <f>G274*(1+L274/100)</f>
        <v>0</v>
      </c>
      <c r="N274" s="153">
        <v>0</v>
      </c>
      <c r="O274" s="153">
        <f>ROUND(E274*N274,2)</f>
        <v>0</v>
      </c>
      <c r="P274" s="153">
        <v>0</v>
      </c>
      <c r="Q274" s="153">
        <f>ROUND(E274*P274,2)</f>
        <v>0</v>
      </c>
      <c r="R274" s="154"/>
      <c r="S274" s="154" t="s">
        <v>279</v>
      </c>
      <c r="T274" s="154" t="s">
        <v>280</v>
      </c>
      <c r="U274" s="154">
        <v>0</v>
      </c>
      <c r="V274" s="154">
        <f>ROUND(E274*U274,2)</f>
        <v>0</v>
      </c>
      <c r="W274" s="154"/>
      <c r="X274" s="154" t="s">
        <v>281</v>
      </c>
      <c r="Y274" s="154" t="s">
        <v>282</v>
      </c>
      <c r="Z274" s="144"/>
      <c r="AA274" s="144"/>
      <c r="AB274" s="144"/>
      <c r="AC274" s="144"/>
      <c r="AD274" s="144"/>
      <c r="AE274" s="144"/>
      <c r="AF274" s="144"/>
      <c r="AG274" s="144" t="s">
        <v>656</v>
      </c>
      <c r="AH274" s="144"/>
      <c r="AI274" s="144"/>
      <c r="AJ274" s="144"/>
      <c r="AK274" s="144"/>
      <c r="AL274" s="144"/>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row>
    <row r="275" spans="1:60" outlineLevel="2" x14ac:dyDescent="0.25">
      <c r="A275" s="151"/>
      <c r="B275" s="152"/>
      <c r="C275" s="182" t="s">
        <v>170</v>
      </c>
      <c r="D275" s="155"/>
      <c r="E275" s="156">
        <v>18</v>
      </c>
      <c r="F275" s="154"/>
      <c r="G275" s="154"/>
      <c r="H275" s="154"/>
      <c r="I275" s="154"/>
      <c r="J275" s="154"/>
      <c r="K275" s="154"/>
      <c r="L275" s="154"/>
      <c r="M275" s="154"/>
      <c r="N275" s="153"/>
      <c r="O275" s="153"/>
      <c r="P275" s="153"/>
      <c r="Q275" s="153"/>
      <c r="R275" s="154"/>
      <c r="S275" s="154"/>
      <c r="T275" s="154"/>
      <c r="U275" s="154"/>
      <c r="V275" s="154"/>
      <c r="W275" s="154"/>
      <c r="X275" s="154"/>
      <c r="Y275" s="154"/>
      <c r="Z275" s="144"/>
      <c r="AA275" s="144"/>
      <c r="AB275" s="144"/>
      <c r="AC275" s="144"/>
      <c r="AD275" s="144"/>
      <c r="AE275" s="144"/>
      <c r="AF275" s="144"/>
      <c r="AG275" s="144" t="s">
        <v>285</v>
      </c>
      <c r="AH275" s="144">
        <v>0</v>
      </c>
      <c r="AI275" s="144"/>
      <c r="AJ275" s="144"/>
      <c r="AK275" s="144"/>
      <c r="AL275" s="144"/>
      <c r="AM275" s="144"/>
      <c r="AN275" s="144"/>
      <c r="AO275" s="144"/>
      <c r="AP275" s="144"/>
      <c r="AQ275" s="144"/>
      <c r="AR275" s="144"/>
      <c r="AS275" s="144"/>
      <c r="AT275" s="144"/>
      <c r="AU275" s="144"/>
      <c r="AV275" s="144"/>
      <c r="AW275" s="144"/>
      <c r="AX275" s="144"/>
      <c r="AY275" s="144"/>
      <c r="AZ275" s="144"/>
      <c r="BA275" s="144"/>
      <c r="BB275" s="144"/>
      <c r="BC275" s="144"/>
      <c r="BD275" s="144"/>
      <c r="BE275" s="144"/>
      <c r="BF275" s="144"/>
      <c r="BG275" s="144"/>
      <c r="BH275" s="144"/>
    </row>
    <row r="276" spans="1:60" outlineLevel="1" x14ac:dyDescent="0.25">
      <c r="A276" s="173">
        <v>127</v>
      </c>
      <c r="B276" s="174" t="s">
        <v>673</v>
      </c>
      <c r="C276" s="183" t="s">
        <v>674</v>
      </c>
      <c r="D276" s="175" t="s">
        <v>340</v>
      </c>
      <c r="E276" s="176">
        <v>23.6</v>
      </c>
      <c r="F276" s="177">
        <f>H276+J276</f>
        <v>0</v>
      </c>
      <c r="G276" s="177">
        <f>ROUND(E276*F276,2)</f>
        <v>0</v>
      </c>
      <c r="H276" s="178"/>
      <c r="I276" s="177">
        <f>ROUND(E276*H276,2)</f>
        <v>0</v>
      </c>
      <c r="J276" s="178"/>
      <c r="K276" s="179">
        <f>ROUND(E276*J276,2)</f>
        <v>0</v>
      </c>
      <c r="L276" s="154">
        <v>21</v>
      </c>
      <c r="M276" s="154">
        <f>G276*(1+L276/100)</f>
        <v>0</v>
      </c>
      <c r="N276" s="153">
        <v>0</v>
      </c>
      <c r="O276" s="153">
        <f>ROUND(E276*N276,2)</f>
        <v>0</v>
      </c>
      <c r="P276" s="153">
        <v>0</v>
      </c>
      <c r="Q276" s="153">
        <f>ROUND(E276*P276,2)</f>
        <v>0</v>
      </c>
      <c r="R276" s="154"/>
      <c r="S276" s="154" t="s">
        <v>279</v>
      </c>
      <c r="T276" s="154" t="s">
        <v>280</v>
      </c>
      <c r="U276" s="154">
        <v>0</v>
      </c>
      <c r="V276" s="154">
        <f>ROUND(E276*U276,2)</f>
        <v>0</v>
      </c>
      <c r="W276" s="154"/>
      <c r="X276" s="154" t="s">
        <v>281</v>
      </c>
      <c r="Y276" s="154" t="s">
        <v>282</v>
      </c>
      <c r="Z276" s="144"/>
      <c r="AA276" s="144"/>
      <c r="AB276" s="144"/>
      <c r="AC276" s="144"/>
      <c r="AD276" s="144"/>
      <c r="AE276" s="144"/>
      <c r="AF276" s="144"/>
      <c r="AG276" s="144" t="s">
        <v>656</v>
      </c>
      <c r="AH276" s="144"/>
      <c r="AI276" s="144"/>
      <c r="AJ276" s="144"/>
      <c r="AK276" s="144"/>
      <c r="AL276" s="144"/>
      <c r="AM276" s="144"/>
      <c r="AN276" s="144"/>
      <c r="AO276" s="144"/>
      <c r="AP276" s="144"/>
      <c r="AQ276" s="144"/>
      <c r="AR276" s="144"/>
      <c r="AS276" s="144"/>
      <c r="AT276" s="144"/>
      <c r="AU276" s="144"/>
      <c r="AV276" s="144"/>
      <c r="AW276" s="144"/>
      <c r="AX276" s="144"/>
      <c r="AY276" s="144"/>
      <c r="AZ276" s="144"/>
      <c r="BA276" s="144"/>
      <c r="BB276" s="144"/>
      <c r="BC276" s="144"/>
      <c r="BD276" s="144"/>
      <c r="BE276" s="144"/>
      <c r="BF276" s="144"/>
      <c r="BG276" s="144"/>
      <c r="BH276" s="144"/>
    </row>
    <row r="277" spans="1:60" outlineLevel="1" x14ac:dyDescent="0.25">
      <c r="A277" s="166">
        <v>128</v>
      </c>
      <c r="B277" s="167" t="s">
        <v>675</v>
      </c>
      <c r="C277" s="181" t="s">
        <v>676</v>
      </c>
      <c r="D277" s="168" t="s">
        <v>677</v>
      </c>
      <c r="E277" s="169">
        <v>43.252000000000002</v>
      </c>
      <c r="F277" s="170">
        <f>H277+J277</f>
        <v>0</v>
      </c>
      <c r="G277" s="170">
        <f>ROUND(E277*F277,2)</f>
        <v>0</v>
      </c>
      <c r="H277" s="171"/>
      <c r="I277" s="170">
        <f>ROUND(E277*H277,2)</f>
        <v>0</v>
      </c>
      <c r="J277" s="171"/>
      <c r="K277" s="172">
        <f>ROUND(E277*J277,2)</f>
        <v>0</v>
      </c>
      <c r="L277" s="154">
        <v>21</v>
      </c>
      <c r="M277" s="154">
        <f>G277*(1+L277/100)</f>
        <v>0</v>
      </c>
      <c r="N277" s="153">
        <v>0</v>
      </c>
      <c r="O277" s="153">
        <f>ROUND(E277*N277,2)</f>
        <v>0</v>
      </c>
      <c r="P277" s="153">
        <v>0</v>
      </c>
      <c r="Q277" s="153">
        <f>ROUND(E277*P277,2)</f>
        <v>0</v>
      </c>
      <c r="R277" s="154"/>
      <c r="S277" s="154" t="s">
        <v>279</v>
      </c>
      <c r="T277" s="154" t="s">
        <v>280</v>
      </c>
      <c r="U277" s="154">
        <v>0</v>
      </c>
      <c r="V277" s="154">
        <f>ROUND(E277*U277,2)</f>
        <v>0</v>
      </c>
      <c r="W277" s="154"/>
      <c r="X277" s="154" t="s">
        <v>608</v>
      </c>
      <c r="Y277" s="154" t="s">
        <v>282</v>
      </c>
      <c r="Z277" s="144"/>
      <c r="AA277" s="144"/>
      <c r="AB277" s="144"/>
      <c r="AC277" s="144"/>
      <c r="AD277" s="144"/>
      <c r="AE277" s="144"/>
      <c r="AF277" s="144"/>
      <c r="AG277" s="144" t="s">
        <v>609</v>
      </c>
      <c r="AH277" s="144"/>
      <c r="AI277" s="144"/>
      <c r="AJ277" s="144"/>
      <c r="AK277" s="144"/>
      <c r="AL277" s="144"/>
      <c r="AM277" s="144"/>
      <c r="AN277" s="144"/>
      <c r="AO277" s="144"/>
      <c r="AP277" s="144"/>
      <c r="AQ277" s="144"/>
      <c r="AR277" s="144"/>
      <c r="AS277" s="144"/>
      <c r="AT277" s="144"/>
      <c r="AU277" s="144"/>
      <c r="AV277" s="144"/>
      <c r="AW277" s="144"/>
      <c r="AX277" s="144"/>
      <c r="AY277" s="144"/>
      <c r="AZ277" s="144"/>
      <c r="BA277" s="144"/>
      <c r="BB277" s="144"/>
      <c r="BC277" s="144"/>
      <c r="BD277" s="144"/>
      <c r="BE277" s="144"/>
      <c r="BF277" s="144"/>
      <c r="BG277" s="144"/>
      <c r="BH277" s="144"/>
    </row>
    <row r="278" spans="1:60" outlineLevel="2" x14ac:dyDescent="0.25">
      <c r="A278" s="151"/>
      <c r="B278" s="152"/>
      <c r="C278" s="182" t="s">
        <v>678</v>
      </c>
      <c r="D278" s="155"/>
      <c r="E278" s="156">
        <v>43.25</v>
      </c>
      <c r="F278" s="154"/>
      <c r="G278" s="154"/>
      <c r="H278" s="154"/>
      <c r="I278" s="154"/>
      <c r="J278" s="154"/>
      <c r="K278" s="154"/>
      <c r="L278" s="154"/>
      <c r="M278" s="154"/>
      <c r="N278" s="153"/>
      <c r="O278" s="153"/>
      <c r="P278" s="153"/>
      <c r="Q278" s="153"/>
      <c r="R278" s="154"/>
      <c r="S278" s="154"/>
      <c r="T278" s="154"/>
      <c r="U278" s="154"/>
      <c r="V278" s="154"/>
      <c r="W278" s="154"/>
      <c r="X278" s="154"/>
      <c r="Y278" s="154"/>
      <c r="Z278" s="144"/>
      <c r="AA278" s="144"/>
      <c r="AB278" s="144"/>
      <c r="AC278" s="144"/>
      <c r="AD278" s="144"/>
      <c r="AE278" s="144"/>
      <c r="AF278" s="144"/>
      <c r="AG278" s="144" t="s">
        <v>285</v>
      </c>
      <c r="AH278" s="144">
        <v>0</v>
      </c>
      <c r="AI278" s="144"/>
      <c r="AJ278" s="144"/>
      <c r="AK278" s="144"/>
      <c r="AL278" s="144"/>
      <c r="AM278" s="144"/>
      <c r="AN278" s="144"/>
      <c r="AO278" s="144"/>
      <c r="AP278" s="144"/>
      <c r="AQ278" s="144"/>
      <c r="AR278" s="144"/>
      <c r="AS278" s="144"/>
      <c r="AT278" s="144"/>
      <c r="AU278" s="144"/>
      <c r="AV278" s="144"/>
      <c r="AW278" s="144"/>
      <c r="AX278" s="144"/>
      <c r="AY278" s="144"/>
      <c r="AZ278" s="144"/>
      <c r="BA278" s="144"/>
      <c r="BB278" s="144"/>
      <c r="BC278" s="144"/>
      <c r="BD278" s="144"/>
      <c r="BE278" s="144"/>
      <c r="BF278" s="144"/>
      <c r="BG278" s="144"/>
      <c r="BH278" s="144"/>
    </row>
    <row r="279" spans="1:60" outlineLevel="1" x14ac:dyDescent="0.25">
      <c r="A279" s="173">
        <v>129</v>
      </c>
      <c r="B279" s="174" t="s">
        <v>679</v>
      </c>
      <c r="C279" s="183" t="s">
        <v>680</v>
      </c>
      <c r="D279" s="175" t="s">
        <v>355</v>
      </c>
      <c r="E279" s="176">
        <v>381.92</v>
      </c>
      <c r="F279" s="177">
        <f>H279+J279</f>
        <v>0</v>
      </c>
      <c r="G279" s="177">
        <f>ROUND(E279*F279,2)</f>
        <v>0</v>
      </c>
      <c r="H279" s="178"/>
      <c r="I279" s="177">
        <f>ROUND(E279*H279,2)</f>
        <v>0</v>
      </c>
      <c r="J279" s="178"/>
      <c r="K279" s="179">
        <f>ROUND(E279*J279,2)</f>
        <v>0</v>
      </c>
      <c r="L279" s="154">
        <v>21</v>
      </c>
      <c r="M279" s="154">
        <f>G279*(1+L279/100)</f>
        <v>0</v>
      </c>
      <c r="N279" s="153">
        <v>0</v>
      </c>
      <c r="O279" s="153">
        <f>ROUND(E279*N279,2)</f>
        <v>0</v>
      </c>
      <c r="P279" s="153">
        <v>0</v>
      </c>
      <c r="Q279" s="153">
        <f>ROUND(E279*P279,2)</f>
        <v>0</v>
      </c>
      <c r="R279" s="154"/>
      <c r="S279" s="154" t="s">
        <v>279</v>
      </c>
      <c r="T279" s="154" t="s">
        <v>280</v>
      </c>
      <c r="U279" s="154">
        <v>0</v>
      </c>
      <c r="V279" s="154">
        <f>ROUND(E279*U279,2)</f>
        <v>0</v>
      </c>
      <c r="W279" s="154"/>
      <c r="X279" s="154" t="s">
        <v>281</v>
      </c>
      <c r="Y279" s="154" t="s">
        <v>282</v>
      </c>
      <c r="Z279" s="144"/>
      <c r="AA279" s="144"/>
      <c r="AB279" s="144"/>
      <c r="AC279" s="144"/>
      <c r="AD279" s="144"/>
      <c r="AE279" s="144"/>
      <c r="AF279" s="144"/>
      <c r="AG279" s="144" t="s">
        <v>656</v>
      </c>
      <c r="AH279" s="144"/>
      <c r="AI279" s="144"/>
      <c r="AJ279" s="144"/>
      <c r="AK279" s="144"/>
      <c r="AL279" s="144"/>
      <c r="AM279" s="144"/>
      <c r="AN279" s="144"/>
      <c r="AO279" s="144"/>
      <c r="AP279" s="144"/>
      <c r="AQ279" s="144"/>
      <c r="AR279" s="144"/>
      <c r="AS279" s="144"/>
      <c r="AT279" s="144"/>
      <c r="AU279" s="144"/>
      <c r="AV279" s="144"/>
      <c r="AW279" s="144"/>
      <c r="AX279" s="144"/>
      <c r="AY279" s="144"/>
      <c r="AZ279" s="144"/>
      <c r="BA279" s="144"/>
      <c r="BB279" s="144"/>
      <c r="BC279" s="144"/>
      <c r="BD279" s="144"/>
      <c r="BE279" s="144"/>
      <c r="BF279" s="144"/>
      <c r="BG279" s="144"/>
      <c r="BH279" s="144"/>
    </row>
    <row r="280" spans="1:60" outlineLevel="1" x14ac:dyDescent="0.25">
      <c r="A280" s="173">
        <v>130</v>
      </c>
      <c r="B280" s="174" t="s">
        <v>681</v>
      </c>
      <c r="C280" s="183" t="s">
        <v>682</v>
      </c>
      <c r="D280" s="175" t="s">
        <v>0</v>
      </c>
      <c r="E280" s="176">
        <v>2425.49478</v>
      </c>
      <c r="F280" s="177">
        <f>H280+J280</f>
        <v>0</v>
      </c>
      <c r="G280" s="177">
        <f>ROUND(E280*F280,2)</f>
        <v>0</v>
      </c>
      <c r="H280" s="178"/>
      <c r="I280" s="177">
        <f>ROUND(E280*H280,2)</f>
        <v>0</v>
      </c>
      <c r="J280" s="178"/>
      <c r="K280" s="179">
        <f>ROUND(E280*J280,2)</f>
        <v>0</v>
      </c>
      <c r="L280" s="154">
        <v>21</v>
      </c>
      <c r="M280" s="154">
        <f>G280*(1+L280/100)</f>
        <v>0</v>
      </c>
      <c r="N280" s="153">
        <v>0</v>
      </c>
      <c r="O280" s="153">
        <f>ROUND(E280*N280,2)</f>
        <v>0</v>
      </c>
      <c r="P280" s="153">
        <v>0</v>
      </c>
      <c r="Q280" s="153">
        <f>ROUND(E280*P280,2)</f>
        <v>0</v>
      </c>
      <c r="R280" s="154"/>
      <c r="S280" s="154" t="s">
        <v>279</v>
      </c>
      <c r="T280" s="154" t="s">
        <v>280</v>
      </c>
      <c r="U280" s="154">
        <v>0</v>
      </c>
      <c r="V280" s="154">
        <f>ROUND(E280*U280,2)</f>
        <v>0</v>
      </c>
      <c r="W280" s="154"/>
      <c r="X280" s="154" t="s">
        <v>281</v>
      </c>
      <c r="Y280" s="154" t="s">
        <v>282</v>
      </c>
      <c r="Z280" s="144"/>
      <c r="AA280" s="144"/>
      <c r="AB280" s="144"/>
      <c r="AC280" s="144"/>
      <c r="AD280" s="144"/>
      <c r="AE280" s="144"/>
      <c r="AF280" s="144"/>
      <c r="AG280" s="144" t="s">
        <v>656</v>
      </c>
      <c r="AH280" s="144"/>
      <c r="AI280" s="144"/>
      <c r="AJ280" s="144"/>
      <c r="AK280" s="144"/>
      <c r="AL280" s="144"/>
      <c r="AM280" s="144"/>
      <c r="AN280" s="144"/>
      <c r="AO280" s="144"/>
      <c r="AP280" s="144"/>
      <c r="AQ280" s="144"/>
      <c r="AR280" s="144"/>
      <c r="AS280" s="144"/>
      <c r="AT280" s="144"/>
      <c r="AU280" s="144"/>
      <c r="AV280" s="144"/>
      <c r="AW280" s="144"/>
      <c r="AX280" s="144"/>
      <c r="AY280" s="144"/>
      <c r="AZ280" s="144"/>
      <c r="BA280" s="144"/>
      <c r="BB280" s="144"/>
      <c r="BC280" s="144"/>
      <c r="BD280" s="144"/>
      <c r="BE280" s="144"/>
      <c r="BF280" s="144"/>
      <c r="BG280" s="144"/>
      <c r="BH280" s="144"/>
    </row>
    <row r="281" spans="1:60" ht="13" x14ac:dyDescent="0.25">
      <c r="A281" s="159" t="s">
        <v>200</v>
      </c>
      <c r="B281" s="160" t="s">
        <v>204</v>
      </c>
      <c r="C281" s="180" t="s">
        <v>205</v>
      </c>
      <c r="D281" s="161"/>
      <c r="E281" s="162"/>
      <c r="F281" s="163"/>
      <c r="G281" s="163">
        <f>SUMIF(AG282:AG298,"&lt;&gt;NOR",G282:G298)</f>
        <v>0</v>
      </c>
      <c r="H281" s="163"/>
      <c r="I281" s="163">
        <f>SUM(I282:I298)</f>
        <v>0</v>
      </c>
      <c r="J281" s="163"/>
      <c r="K281" s="164">
        <f>SUM(K282:K298)</f>
        <v>0</v>
      </c>
      <c r="L281" s="158"/>
      <c r="M281" s="158">
        <f>SUM(M282:M298)</f>
        <v>0</v>
      </c>
      <c r="N281" s="157"/>
      <c r="O281" s="157">
        <f>SUM(O282:O298)</f>
        <v>0</v>
      </c>
      <c r="P281" s="157"/>
      <c r="Q281" s="157">
        <f>SUM(Q282:Q298)</f>
        <v>0</v>
      </c>
      <c r="R281" s="158"/>
      <c r="S281" s="158"/>
      <c r="T281" s="158"/>
      <c r="U281" s="158"/>
      <c r="V281" s="158">
        <f>SUM(V282:V298)</f>
        <v>0</v>
      </c>
      <c r="W281" s="158"/>
      <c r="X281" s="158"/>
      <c r="Y281" s="158"/>
      <c r="AG281" t="s">
        <v>275</v>
      </c>
    </row>
    <row r="282" spans="1:60" outlineLevel="1" x14ac:dyDescent="0.25">
      <c r="A282" s="173">
        <v>131</v>
      </c>
      <c r="B282" s="174" t="s">
        <v>683</v>
      </c>
      <c r="C282" s="183" t="s">
        <v>684</v>
      </c>
      <c r="D282" s="175" t="s">
        <v>408</v>
      </c>
      <c r="E282" s="176">
        <v>8</v>
      </c>
      <c r="F282" s="177">
        <f>H282+J282</f>
        <v>0</v>
      </c>
      <c r="G282" s="177">
        <f>ROUND(E282*F282,2)</f>
        <v>0</v>
      </c>
      <c r="H282" s="178"/>
      <c r="I282" s="177">
        <f>ROUND(E282*H282,2)</f>
        <v>0</v>
      </c>
      <c r="J282" s="178"/>
      <c r="K282" s="179">
        <f>ROUND(E282*J282,2)</f>
        <v>0</v>
      </c>
      <c r="L282" s="154">
        <v>21</v>
      </c>
      <c r="M282" s="154">
        <f>G282*(1+L282/100)</f>
        <v>0</v>
      </c>
      <c r="N282" s="153">
        <v>0</v>
      </c>
      <c r="O282" s="153">
        <f>ROUND(E282*N282,2)</f>
        <v>0</v>
      </c>
      <c r="P282" s="153">
        <v>0</v>
      </c>
      <c r="Q282" s="153">
        <f>ROUND(E282*P282,2)</f>
        <v>0</v>
      </c>
      <c r="R282" s="154"/>
      <c r="S282" s="154" t="s">
        <v>279</v>
      </c>
      <c r="T282" s="154" t="s">
        <v>280</v>
      </c>
      <c r="U282" s="154">
        <v>0</v>
      </c>
      <c r="V282" s="154">
        <f>ROUND(E282*U282,2)</f>
        <v>0</v>
      </c>
      <c r="W282" s="154"/>
      <c r="X282" s="154" t="s">
        <v>281</v>
      </c>
      <c r="Y282" s="154" t="s">
        <v>282</v>
      </c>
      <c r="Z282" s="144"/>
      <c r="AA282" s="144"/>
      <c r="AB282" s="144"/>
      <c r="AC282" s="144"/>
      <c r="AD282" s="144"/>
      <c r="AE282" s="144"/>
      <c r="AF282" s="144"/>
      <c r="AG282" s="144" t="s">
        <v>656</v>
      </c>
      <c r="AH282" s="144"/>
      <c r="AI282" s="144"/>
      <c r="AJ282" s="144"/>
      <c r="AK282" s="144"/>
      <c r="AL282" s="144"/>
      <c r="AM282" s="144"/>
      <c r="AN282" s="144"/>
      <c r="AO282" s="144"/>
      <c r="AP282" s="144"/>
      <c r="AQ282" s="144"/>
      <c r="AR282" s="144"/>
      <c r="AS282" s="144"/>
      <c r="AT282" s="144"/>
      <c r="AU282" s="144"/>
      <c r="AV282" s="144"/>
      <c r="AW282" s="144"/>
      <c r="AX282" s="144"/>
      <c r="AY282" s="144"/>
      <c r="AZ282" s="144"/>
      <c r="BA282" s="144"/>
      <c r="BB282" s="144"/>
      <c r="BC282" s="144"/>
      <c r="BD282" s="144"/>
      <c r="BE282" s="144"/>
      <c r="BF282" s="144"/>
      <c r="BG282" s="144"/>
      <c r="BH282" s="144"/>
    </row>
    <row r="283" spans="1:60" outlineLevel="1" x14ac:dyDescent="0.25">
      <c r="A283" s="166">
        <v>132</v>
      </c>
      <c r="B283" s="167" t="s">
        <v>685</v>
      </c>
      <c r="C283" s="181" t="s">
        <v>686</v>
      </c>
      <c r="D283" s="168" t="s">
        <v>408</v>
      </c>
      <c r="E283" s="169">
        <v>61.38</v>
      </c>
      <c r="F283" s="170">
        <f>H283+J283</f>
        <v>0</v>
      </c>
      <c r="G283" s="170">
        <f>ROUND(E283*F283,2)</f>
        <v>0</v>
      </c>
      <c r="H283" s="171"/>
      <c r="I283" s="170">
        <f>ROUND(E283*H283,2)</f>
        <v>0</v>
      </c>
      <c r="J283" s="171"/>
      <c r="K283" s="172">
        <f>ROUND(E283*J283,2)</f>
        <v>0</v>
      </c>
      <c r="L283" s="154">
        <v>21</v>
      </c>
      <c r="M283" s="154">
        <f>G283*(1+L283/100)</f>
        <v>0</v>
      </c>
      <c r="N283" s="153">
        <v>0</v>
      </c>
      <c r="O283" s="153">
        <f>ROUND(E283*N283,2)</f>
        <v>0</v>
      </c>
      <c r="P283" s="153">
        <v>0</v>
      </c>
      <c r="Q283" s="153">
        <f>ROUND(E283*P283,2)</f>
        <v>0</v>
      </c>
      <c r="R283" s="154"/>
      <c r="S283" s="154" t="s">
        <v>279</v>
      </c>
      <c r="T283" s="154" t="s">
        <v>280</v>
      </c>
      <c r="U283" s="154">
        <v>0</v>
      </c>
      <c r="V283" s="154">
        <f>ROUND(E283*U283,2)</f>
        <v>0</v>
      </c>
      <c r="W283" s="154"/>
      <c r="X283" s="154" t="s">
        <v>281</v>
      </c>
      <c r="Y283" s="154" t="s">
        <v>282</v>
      </c>
      <c r="Z283" s="144"/>
      <c r="AA283" s="144"/>
      <c r="AB283" s="144"/>
      <c r="AC283" s="144"/>
      <c r="AD283" s="144"/>
      <c r="AE283" s="144"/>
      <c r="AF283" s="144"/>
      <c r="AG283" s="144" t="s">
        <v>656</v>
      </c>
      <c r="AH283" s="144"/>
      <c r="AI283" s="144"/>
      <c r="AJ283" s="144"/>
      <c r="AK283" s="144"/>
      <c r="AL283" s="144"/>
      <c r="AM283" s="144"/>
      <c r="AN283" s="144"/>
      <c r="AO283" s="144"/>
      <c r="AP283" s="144"/>
      <c r="AQ283" s="144"/>
      <c r="AR283" s="144"/>
      <c r="AS283" s="144"/>
      <c r="AT283" s="144"/>
      <c r="AU283" s="144"/>
      <c r="AV283" s="144"/>
      <c r="AW283" s="144"/>
      <c r="AX283" s="144"/>
      <c r="AY283" s="144"/>
      <c r="AZ283" s="144"/>
      <c r="BA283" s="144"/>
      <c r="BB283" s="144"/>
      <c r="BC283" s="144"/>
      <c r="BD283" s="144"/>
      <c r="BE283" s="144"/>
      <c r="BF283" s="144"/>
      <c r="BG283" s="144"/>
      <c r="BH283" s="144"/>
    </row>
    <row r="284" spans="1:60" outlineLevel="2" x14ac:dyDescent="0.25">
      <c r="A284" s="151"/>
      <c r="B284" s="152"/>
      <c r="C284" s="182" t="s">
        <v>687</v>
      </c>
      <c r="D284" s="155"/>
      <c r="E284" s="156">
        <v>61.38</v>
      </c>
      <c r="F284" s="154"/>
      <c r="G284" s="154"/>
      <c r="H284" s="154"/>
      <c r="I284" s="154"/>
      <c r="J284" s="154"/>
      <c r="K284" s="154"/>
      <c r="L284" s="154"/>
      <c r="M284" s="154"/>
      <c r="N284" s="153"/>
      <c r="O284" s="153"/>
      <c r="P284" s="153"/>
      <c r="Q284" s="153"/>
      <c r="R284" s="154"/>
      <c r="S284" s="154"/>
      <c r="T284" s="154"/>
      <c r="U284" s="154"/>
      <c r="V284" s="154"/>
      <c r="W284" s="154"/>
      <c r="X284" s="154"/>
      <c r="Y284" s="154"/>
      <c r="Z284" s="144"/>
      <c r="AA284" s="144"/>
      <c r="AB284" s="144"/>
      <c r="AC284" s="144"/>
      <c r="AD284" s="144"/>
      <c r="AE284" s="144"/>
      <c r="AF284" s="144"/>
      <c r="AG284" s="144" t="s">
        <v>285</v>
      </c>
      <c r="AH284" s="144">
        <v>0</v>
      </c>
      <c r="AI284" s="144"/>
      <c r="AJ284" s="144"/>
      <c r="AK284" s="144"/>
      <c r="AL284" s="144"/>
      <c r="AM284" s="144"/>
      <c r="AN284" s="144"/>
      <c r="AO284" s="144"/>
      <c r="AP284" s="144"/>
      <c r="AQ284" s="144"/>
      <c r="AR284" s="144"/>
      <c r="AS284" s="144"/>
      <c r="AT284" s="144"/>
      <c r="AU284" s="144"/>
      <c r="AV284" s="144"/>
      <c r="AW284" s="144"/>
      <c r="AX284" s="144"/>
      <c r="AY284" s="144"/>
      <c r="AZ284" s="144"/>
      <c r="BA284" s="144"/>
      <c r="BB284" s="144"/>
      <c r="BC284" s="144"/>
      <c r="BD284" s="144"/>
      <c r="BE284" s="144"/>
      <c r="BF284" s="144"/>
      <c r="BG284" s="144"/>
      <c r="BH284" s="144"/>
    </row>
    <row r="285" spans="1:60" ht="20" outlineLevel="1" x14ac:dyDescent="0.25">
      <c r="A285" s="166">
        <v>133</v>
      </c>
      <c r="B285" s="167" t="s">
        <v>688</v>
      </c>
      <c r="C285" s="181" t="s">
        <v>689</v>
      </c>
      <c r="D285" s="168" t="s">
        <v>355</v>
      </c>
      <c r="E285" s="169">
        <v>250</v>
      </c>
      <c r="F285" s="170">
        <f>H285+J285</f>
        <v>0</v>
      </c>
      <c r="G285" s="170">
        <f>ROUND(E285*F285,2)</f>
        <v>0</v>
      </c>
      <c r="H285" s="171"/>
      <c r="I285" s="170">
        <f>ROUND(E285*H285,2)</f>
        <v>0</v>
      </c>
      <c r="J285" s="171"/>
      <c r="K285" s="172">
        <f>ROUND(E285*J285,2)</f>
        <v>0</v>
      </c>
      <c r="L285" s="154">
        <v>21</v>
      </c>
      <c r="M285" s="154">
        <f>G285*(1+L285/100)</f>
        <v>0</v>
      </c>
      <c r="N285" s="153">
        <v>0</v>
      </c>
      <c r="O285" s="153">
        <f>ROUND(E285*N285,2)</f>
        <v>0</v>
      </c>
      <c r="P285" s="153">
        <v>0</v>
      </c>
      <c r="Q285" s="153">
        <f>ROUND(E285*P285,2)</f>
        <v>0</v>
      </c>
      <c r="R285" s="154"/>
      <c r="S285" s="154" t="s">
        <v>279</v>
      </c>
      <c r="T285" s="154" t="s">
        <v>280</v>
      </c>
      <c r="U285" s="154">
        <v>0</v>
      </c>
      <c r="V285" s="154">
        <f>ROUND(E285*U285,2)</f>
        <v>0</v>
      </c>
      <c r="W285" s="154"/>
      <c r="X285" s="154" t="s">
        <v>281</v>
      </c>
      <c r="Y285" s="154" t="s">
        <v>282</v>
      </c>
      <c r="Z285" s="144"/>
      <c r="AA285" s="144"/>
      <c r="AB285" s="144"/>
      <c r="AC285" s="144"/>
      <c r="AD285" s="144"/>
      <c r="AE285" s="144"/>
      <c r="AF285" s="144"/>
      <c r="AG285" s="144" t="s">
        <v>656</v>
      </c>
      <c r="AH285" s="144"/>
      <c r="AI285" s="144"/>
      <c r="AJ285" s="144"/>
      <c r="AK285" s="144"/>
      <c r="AL285" s="144"/>
      <c r="AM285" s="144"/>
      <c r="AN285" s="144"/>
      <c r="AO285" s="144"/>
      <c r="AP285" s="144"/>
      <c r="AQ285" s="144"/>
      <c r="AR285" s="144"/>
      <c r="AS285" s="144"/>
      <c r="AT285" s="144"/>
      <c r="AU285" s="144"/>
      <c r="AV285" s="144"/>
      <c r="AW285" s="144"/>
      <c r="AX285" s="144"/>
      <c r="AY285" s="144"/>
      <c r="AZ285" s="144"/>
      <c r="BA285" s="144"/>
      <c r="BB285" s="144"/>
      <c r="BC285" s="144"/>
      <c r="BD285" s="144"/>
      <c r="BE285" s="144"/>
      <c r="BF285" s="144"/>
      <c r="BG285" s="144"/>
      <c r="BH285" s="144"/>
    </row>
    <row r="286" spans="1:60" outlineLevel="2" x14ac:dyDescent="0.25">
      <c r="A286" s="151"/>
      <c r="B286" s="152"/>
      <c r="C286" s="182" t="s">
        <v>690</v>
      </c>
      <c r="D286" s="155"/>
      <c r="E286" s="156">
        <v>250</v>
      </c>
      <c r="F286" s="154"/>
      <c r="G286" s="154"/>
      <c r="H286" s="154"/>
      <c r="I286" s="154"/>
      <c r="J286" s="154"/>
      <c r="K286" s="154"/>
      <c r="L286" s="154"/>
      <c r="M286" s="154"/>
      <c r="N286" s="153"/>
      <c r="O286" s="153"/>
      <c r="P286" s="153"/>
      <c r="Q286" s="153"/>
      <c r="R286" s="154"/>
      <c r="S286" s="154"/>
      <c r="T286" s="154"/>
      <c r="U286" s="154"/>
      <c r="V286" s="154"/>
      <c r="W286" s="154"/>
      <c r="X286" s="154"/>
      <c r="Y286" s="154"/>
      <c r="Z286" s="144"/>
      <c r="AA286" s="144"/>
      <c r="AB286" s="144"/>
      <c r="AC286" s="144"/>
      <c r="AD286" s="144"/>
      <c r="AE286" s="144"/>
      <c r="AF286" s="144"/>
      <c r="AG286" s="144" t="s">
        <v>285</v>
      </c>
      <c r="AH286" s="144">
        <v>0</v>
      </c>
      <c r="AI286" s="144"/>
      <c r="AJ286" s="144"/>
      <c r="AK286" s="144"/>
      <c r="AL286" s="144"/>
      <c r="AM286" s="144"/>
      <c r="AN286" s="144"/>
      <c r="AO286" s="144"/>
      <c r="AP286" s="144"/>
      <c r="AQ286" s="144"/>
      <c r="AR286" s="144"/>
      <c r="AS286" s="144"/>
      <c r="AT286" s="144"/>
      <c r="AU286" s="144"/>
      <c r="AV286" s="144"/>
      <c r="AW286" s="144"/>
      <c r="AX286" s="144"/>
      <c r="AY286" s="144"/>
      <c r="AZ286" s="144"/>
      <c r="BA286" s="144"/>
      <c r="BB286" s="144"/>
      <c r="BC286" s="144"/>
      <c r="BD286" s="144"/>
      <c r="BE286" s="144"/>
      <c r="BF286" s="144"/>
      <c r="BG286" s="144"/>
      <c r="BH286" s="144"/>
    </row>
    <row r="287" spans="1:60" ht="20" outlineLevel="1" x14ac:dyDescent="0.25">
      <c r="A287" s="173">
        <v>134</v>
      </c>
      <c r="B287" s="174" t="s">
        <v>691</v>
      </c>
      <c r="C287" s="183" t="s">
        <v>692</v>
      </c>
      <c r="D287" s="175" t="s">
        <v>355</v>
      </c>
      <c r="E287" s="176">
        <v>250</v>
      </c>
      <c r="F287" s="177">
        <f>H287+J287</f>
        <v>0</v>
      </c>
      <c r="G287" s="177">
        <f>ROUND(E287*F287,2)</f>
        <v>0</v>
      </c>
      <c r="H287" s="178"/>
      <c r="I287" s="177">
        <f>ROUND(E287*H287,2)</f>
        <v>0</v>
      </c>
      <c r="J287" s="178"/>
      <c r="K287" s="179">
        <f>ROUND(E287*J287,2)</f>
        <v>0</v>
      </c>
      <c r="L287" s="154">
        <v>21</v>
      </c>
      <c r="M287" s="154">
        <f>G287*(1+L287/100)</f>
        <v>0</v>
      </c>
      <c r="N287" s="153">
        <v>0</v>
      </c>
      <c r="O287" s="153">
        <f>ROUND(E287*N287,2)</f>
        <v>0</v>
      </c>
      <c r="P287" s="153">
        <v>0</v>
      </c>
      <c r="Q287" s="153">
        <f>ROUND(E287*P287,2)</f>
        <v>0</v>
      </c>
      <c r="R287" s="154"/>
      <c r="S287" s="154" t="s">
        <v>279</v>
      </c>
      <c r="T287" s="154" t="s">
        <v>280</v>
      </c>
      <c r="U287" s="154">
        <v>0</v>
      </c>
      <c r="V287" s="154">
        <f>ROUND(E287*U287,2)</f>
        <v>0</v>
      </c>
      <c r="W287" s="154"/>
      <c r="X287" s="154" t="s">
        <v>281</v>
      </c>
      <c r="Y287" s="154" t="s">
        <v>282</v>
      </c>
      <c r="Z287" s="144"/>
      <c r="AA287" s="144"/>
      <c r="AB287" s="144"/>
      <c r="AC287" s="144"/>
      <c r="AD287" s="144"/>
      <c r="AE287" s="144"/>
      <c r="AF287" s="144"/>
      <c r="AG287" s="144" t="s">
        <v>656</v>
      </c>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row>
    <row r="288" spans="1:60" ht="20" outlineLevel="1" x14ac:dyDescent="0.25">
      <c r="A288" s="166">
        <v>135</v>
      </c>
      <c r="B288" s="167" t="s">
        <v>693</v>
      </c>
      <c r="C288" s="181" t="s">
        <v>694</v>
      </c>
      <c r="D288" s="168" t="s">
        <v>489</v>
      </c>
      <c r="E288" s="169">
        <v>1125</v>
      </c>
      <c r="F288" s="170">
        <f>H288+J288</f>
        <v>0</v>
      </c>
      <c r="G288" s="170">
        <f>ROUND(E288*F288,2)</f>
        <v>0</v>
      </c>
      <c r="H288" s="171"/>
      <c r="I288" s="170">
        <f>ROUND(E288*H288,2)</f>
        <v>0</v>
      </c>
      <c r="J288" s="171"/>
      <c r="K288" s="172">
        <f>ROUND(E288*J288,2)</f>
        <v>0</v>
      </c>
      <c r="L288" s="154">
        <v>21</v>
      </c>
      <c r="M288" s="154">
        <f>G288*(1+L288/100)</f>
        <v>0</v>
      </c>
      <c r="N288" s="153">
        <v>0</v>
      </c>
      <c r="O288" s="153">
        <f>ROUND(E288*N288,2)</f>
        <v>0</v>
      </c>
      <c r="P288" s="153">
        <v>0</v>
      </c>
      <c r="Q288" s="153">
        <f>ROUND(E288*P288,2)</f>
        <v>0</v>
      </c>
      <c r="R288" s="154"/>
      <c r="S288" s="154" t="s">
        <v>279</v>
      </c>
      <c r="T288" s="154" t="s">
        <v>280</v>
      </c>
      <c r="U288" s="154">
        <v>0</v>
      </c>
      <c r="V288" s="154">
        <f>ROUND(E288*U288,2)</f>
        <v>0</v>
      </c>
      <c r="W288" s="154"/>
      <c r="X288" s="154" t="s">
        <v>281</v>
      </c>
      <c r="Y288" s="154" t="s">
        <v>282</v>
      </c>
      <c r="Z288" s="144"/>
      <c r="AA288" s="144"/>
      <c r="AB288" s="144"/>
      <c r="AC288" s="144"/>
      <c r="AD288" s="144"/>
      <c r="AE288" s="144"/>
      <c r="AF288" s="144"/>
      <c r="AG288" s="144" t="s">
        <v>656</v>
      </c>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row>
    <row r="289" spans="1:60" outlineLevel="2" x14ac:dyDescent="0.25">
      <c r="A289" s="151"/>
      <c r="B289" s="152"/>
      <c r="C289" s="182" t="s">
        <v>695</v>
      </c>
      <c r="D289" s="155"/>
      <c r="E289" s="156">
        <v>1125</v>
      </c>
      <c r="F289" s="154"/>
      <c r="G289" s="154"/>
      <c r="H289" s="154"/>
      <c r="I289" s="154"/>
      <c r="J289" s="154"/>
      <c r="K289" s="154"/>
      <c r="L289" s="154"/>
      <c r="M289" s="154"/>
      <c r="N289" s="153"/>
      <c r="O289" s="153"/>
      <c r="P289" s="153"/>
      <c r="Q289" s="153"/>
      <c r="R289" s="154"/>
      <c r="S289" s="154"/>
      <c r="T289" s="154"/>
      <c r="U289" s="154"/>
      <c r="V289" s="154"/>
      <c r="W289" s="154"/>
      <c r="X289" s="154"/>
      <c r="Y289" s="154"/>
      <c r="Z289" s="144"/>
      <c r="AA289" s="144"/>
      <c r="AB289" s="144"/>
      <c r="AC289" s="144"/>
      <c r="AD289" s="144"/>
      <c r="AE289" s="144"/>
      <c r="AF289" s="144"/>
      <c r="AG289" s="144" t="s">
        <v>285</v>
      </c>
      <c r="AH289" s="144">
        <v>0</v>
      </c>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row>
    <row r="290" spans="1:60" outlineLevel="1" x14ac:dyDescent="0.25">
      <c r="A290" s="166">
        <v>136</v>
      </c>
      <c r="B290" s="167" t="s">
        <v>696</v>
      </c>
      <c r="C290" s="181" t="s">
        <v>697</v>
      </c>
      <c r="D290" s="168" t="s">
        <v>340</v>
      </c>
      <c r="E290" s="169">
        <v>55.8</v>
      </c>
      <c r="F290" s="170">
        <f>H290+J290</f>
        <v>0</v>
      </c>
      <c r="G290" s="170">
        <f>ROUND(E290*F290,2)</f>
        <v>0</v>
      </c>
      <c r="H290" s="171"/>
      <c r="I290" s="170">
        <f>ROUND(E290*H290,2)</f>
        <v>0</v>
      </c>
      <c r="J290" s="171"/>
      <c r="K290" s="172">
        <f>ROUND(E290*J290,2)</f>
        <v>0</v>
      </c>
      <c r="L290" s="154">
        <v>21</v>
      </c>
      <c r="M290" s="154">
        <f>G290*(1+L290/100)</f>
        <v>0</v>
      </c>
      <c r="N290" s="153">
        <v>0</v>
      </c>
      <c r="O290" s="153">
        <f>ROUND(E290*N290,2)</f>
        <v>0</v>
      </c>
      <c r="P290" s="153">
        <v>0</v>
      </c>
      <c r="Q290" s="153">
        <f>ROUND(E290*P290,2)</f>
        <v>0</v>
      </c>
      <c r="R290" s="154"/>
      <c r="S290" s="154" t="s">
        <v>279</v>
      </c>
      <c r="T290" s="154" t="s">
        <v>280</v>
      </c>
      <c r="U290" s="154">
        <v>0</v>
      </c>
      <c r="V290" s="154">
        <f>ROUND(E290*U290,2)</f>
        <v>0</v>
      </c>
      <c r="W290" s="154"/>
      <c r="X290" s="154" t="s">
        <v>281</v>
      </c>
      <c r="Y290" s="154" t="s">
        <v>282</v>
      </c>
      <c r="Z290" s="144"/>
      <c r="AA290" s="144"/>
      <c r="AB290" s="144"/>
      <c r="AC290" s="144"/>
      <c r="AD290" s="144"/>
      <c r="AE290" s="144"/>
      <c r="AF290" s="144"/>
      <c r="AG290" s="144" t="s">
        <v>656</v>
      </c>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row>
    <row r="291" spans="1:60" outlineLevel="2" x14ac:dyDescent="0.25">
      <c r="A291" s="151"/>
      <c r="B291" s="152"/>
      <c r="C291" s="182" t="s">
        <v>698</v>
      </c>
      <c r="D291" s="155"/>
      <c r="E291" s="156">
        <v>55.8</v>
      </c>
      <c r="F291" s="154"/>
      <c r="G291" s="154"/>
      <c r="H291" s="154"/>
      <c r="I291" s="154"/>
      <c r="J291" s="154"/>
      <c r="K291" s="154"/>
      <c r="L291" s="154"/>
      <c r="M291" s="154"/>
      <c r="N291" s="153"/>
      <c r="O291" s="153"/>
      <c r="P291" s="153"/>
      <c r="Q291" s="153"/>
      <c r="R291" s="154"/>
      <c r="S291" s="154"/>
      <c r="T291" s="154"/>
      <c r="U291" s="154"/>
      <c r="V291" s="154"/>
      <c r="W291" s="154"/>
      <c r="X291" s="154"/>
      <c r="Y291" s="154"/>
      <c r="Z291" s="144"/>
      <c r="AA291" s="144"/>
      <c r="AB291" s="144"/>
      <c r="AC291" s="144"/>
      <c r="AD291" s="144"/>
      <c r="AE291" s="144"/>
      <c r="AF291" s="144"/>
      <c r="AG291" s="144" t="s">
        <v>285</v>
      </c>
      <c r="AH291" s="144">
        <v>0</v>
      </c>
      <c r="AI291" s="144"/>
      <c r="AJ291" s="144"/>
      <c r="AK291" s="144"/>
      <c r="AL291" s="144"/>
      <c r="AM291" s="144"/>
      <c r="AN291" s="144"/>
      <c r="AO291" s="144"/>
      <c r="AP291" s="144"/>
      <c r="AQ291" s="144"/>
      <c r="AR291" s="144"/>
      <c r="AS291" s="144"/>
      <c r="AT291" s="144"/>
      <c r="AU291" s="144"/>
      <c r="AV291" s="144"/>
      <c r="AW291" s="144"/>
      <c r="AX291" s="144"/>
      <c r="AY291" s="144"/>
      <c r="AZ291" s="144"/>
      <c r="BA291" s="144"/>
      <c r="BB291" s="144"/>
      <c r="BC291" s="144"/>
      <c r="BD291" s="144"/>
      <c r="BE291" s="144"/>
      <c r="BF291" s="144"/>
      <c r="BG291" s="144"/>
      <c r="BH291" s="144"/>
    </row>
    <row r="292" spans="1:60" ht="20" outlineLevel="1" x14ac:dyDescent="0.25">
      <c r="A292" s="173">
        <v>137</v>
      </c>
      <c r="B292" s="174" t="s">
        <v>699</v>
      </c>
      <c r="C292" s="183" t="s">
        <v>700</v>
      </c>
      <c r="D292" s="175" t="s">
        <v>489</v>
      </c>
      <c r="E292" s="176">
        <v>2</v>
      </c>
      <c r="F292" s="177">
        <f t="shared" ref="F292:F298" si="8">H292+J292</f>
        <v>0</v>
      </c>
      <c r="G292" s="177">
        <f t="shared" ref="G292:G298" si="9">ROUND(E292*F292,2)</f>
        <v>0</v>
      </c>
      <c r="H292" s="178"/>
      <c r="I292" s="177">
        <f t="shared" ref="I292:I298" si="10">ROUND(E292*H292,2)</f>
        <v>0</v>
      </c>
      <c r="J292" s="178"/>
      <c r="K292" s="179">
        <f t="shared" ref="K292:K298" si="11">ROUND(E292*J292,2)</f>
        <v>0</v>
      </c>
      <c r="L292" s="154">
        <v>21</v>
      </c>
      <c r="M292" s="154">
        <f t="shared" ref="M292:M298" si="12">G292*(1+L292/100)</f>
        <v>0</v>
      </c>
      <c r="N292" s="153">
        <v>0</v>
      </c>
      <c r="O292" s="153">
        <f t="shared" ref="O292:O298" si="13">ROUND(E292*N292,2)</f>
        <v>0</v>
      </c>
      <c r="P292" s="153">
        <v>0</v>
      </c>
      <c r="Q292" s="153">
        <f t="shared" ref="Q292:Q298" si="14">ROUND(E292*P292,2)</f>
        <v>0</v>
      </c>
      <c r="R292" s="154"/>
      <c r="S292" s="154" t="s">
        <v>279</v>
      </c>
      <c r="T292" s="154" t="s">
        <v>280</v>
      </c>
      <c r="U292" s="154">
        <v>0</v>
      </c>
      <c r="V292" s="154">
        <f t="shared" ref="V292:V298" si="15">ROUND(E292*U292,2)</f>
        <v>0</v>
      </c>
      <c r="W292" s="154"/>
      <c r="X292" s="154" t="s">
        <v>281</v>
      </c>
      <c r="Y292" s="154" t="s">
        <v>282</v>
      </c>
      <c r="Z292" s="144"/>
      <c r="AA292" s="144"/>
      <c r="AB292" s="144"/>
      <c r="AC292" s="144"/>
      <c r="AD292" s="144"/>
      <c r="AE292" s="144"/>
      <c r="AF292" s="144"/>
      <c r="AG292" s="144" t="s">
        <v>656</v>
      </c>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c r="BB292" s="144"/>
      <c r="BC292" s="144"/>
      <c r="BD292" s="144"/>
      <c r="BE292" s="144"/>
      <c r="BF292" s="144"/>
      <c r="BG292" s="144"/>
      <c r="BH292" s="144"/>
    </row>
    <row r="293" spans="1:60" outlineLevel="1" x14ac:dyDescent="0.25">
      <c r="A293" s="173">
        <v>138</v>
      </c>
      <c r="B293" s="174" t="s">
        <v>701</v>
      </c>
      <c r="C293" s="183" t="s">
        <v>702</v>
      </c>
      <c r="D293" s="175" t="s">
        <v>489</v>
      </c>
      <c r="E293" s="176">
        <v>2</v>
      </c>
      <c r="F293" s="177">
        <f t="shared" si="8"/>
        <v>0</v>
      </c>
      <c r="G293" s="177">
        <f t="shared" si="9"/>
        <v>0</v>
      </c>
      <c r="H293" s="178"/>
      <c r="I293" s="177">
        <f t="shared" si="10"/>
        <v>0</v>
      </c>
      <c r="J293" s="178"/>
      <c r="K293" s="179">
        <f t="shared" si="11"/>
        <v>0</v>
      </c>
      <c r="L293" s="154">
        <v>21</v>
      </c>
      <c r="M293" s="154">
        <f t="shared" si="12"/>
        <v>0</v>
      </c>
      <c r="N293" s="153">
        <v>0</v>
      </c>
      <c r="O293" s="153">
        <f t="shared" si="13"/>
        <v>0</v>
      </c>
      <c r="P293" s="153">
        <v>0</v>
      </c>
      <c r="Q293" s="153">
        <f t="shared" si="14"/>
        <v>0</v>
      </c>
      <c r="R293" s="154"/>
      <c r="S293" s="154" t="s">
        <v>279</v>
      </c>
      <c r="T293" s="154" t="s">
        <v>280</v>
      </c>
      <c r="U293" s="154">
        <v>0</v>
      </c>
      <c r="V293" s="154">
        <f t="shared" si="15"/>
        <v>0</v>
      </c>
      <c r="W293" s="154"/>
      <c r="X293" s="154" t="s">
        <v>608</v>
      </c>
      <c r="Y293" s="154" t="s">
        <v>282</v>
      </c>
      <c r="Z293" s="144"/>
      <c r="AA293" s="144"/>
      <c r="AB293" s="144"/>
      <c r="AC293" s="144"/>
      <c r="AD293" s="144"/>
      <c r="AE293" s="144"/>
      <c r="AF293" s="144"/>
      <c r="AG293" s="144" t="s">
        <v>609</v>
      </c>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row>
    <row r="294" spans="1:60" ht="20" outlineLevel="1" x14ac:dyDescent="0.25">
      <c r="A294" s="173">
        <v>139</v>
      </c>
      <c r="B294" s="174" t="s">
        <v>703</v>
      </c>
      <c r="C294" s="183" t="s">
        <v>704</v>
      </c>
      <c r="D294" s="175" t="s">
        <v>489</v>
      </c>
      <c r="E294" s="176">
        <v>15</v>
      </c>
      <c r="F294" s="177">
        <f t="shared" si="8"/>
        <v>0</v>
      </c>
      <c r="G294" s="177">
        <f t="shared" si="9"/>
        <v>0</v>
      </c>
      <c r="H294" s="178"/>
      <c r="I294" s="177">
        <f t="shared" si="10"/>
        <v>0</v>
      </c>
      <c r="J294" s="178"/>
      <c r="K294" s="179">
        <f t="shared" si="11"/>
        <v>0</v>
      </c>
      <c r="L294" s="154">
        <v>21</v>
      </c>
      <c r="M294" s="154">
        <f t="shared" si="12"/>
        <v>0</v>
      </c>
      <c r="N294" s="153">
        <v>0</v>
      </c>
      <c r="O294" s="153">
        <f t="shared" si="13"/>
        <v>0</v>
      </c>
      <c r="P294" s="153">
        <v>0</v>
      </c>
      <c r="Q294" s="153">
        <f t="shared" si="14"/>
        <v>0</v>
      </c>
      <c r="R294" s="154"/>
      <c r="S294" s="154" t="s">
        <v>279</v>
      </c>
      <c r="T294" s="154" t="s">
        <v>280</v>
      </c>
      <c r="U294" s="154">
        <v>0</v>
      </c>
      <c r="V294" s="154">
        <f t="shared" si="15"/>
        <v>0</v>
      </c>
      <c r="W294" s="154"/>
      <c r="X294" s="154" t="s">
        <v>281</v>
      </c>
      <c r="Y294" s="154" t="s">
        <v>282</v>
      </c>
      <c r="Z294" s="144"/>
      <c r="AA294" s="144"/>
      <c r="AB294" s="144"/>
      <c r="AC294" s="144"/>
      <c r="AD294" s="144"/>
      <c r="AE294" s="144"/>
      <c r="AF294" s="144"/>
      <c r="AG294" s="144" t="s">
        <v>656</v>
      </c>
      <c r="AH294" s="144"/>
      <c r="AI294" s="144"/>
      <c r="AJ294" s="144"/>
      <c r="AK294" s="144"/>
      <c r="AL294" s="144"/>
      <c r="AM294" s="144"/>
      <c r="AN294" s="144"/>
      <c r="AO294" s="144"/>
      <c r="AP294" s="144"/>
      <c r="AQ294" s="144"/>
      <c r="AR294" s="144"/>
      <c r="AS294" s="144"/>
      <c r="AT294" s="144"/>
      <c r="AU294" s="144"/>
      <c r="AV294" s="144"/>
      <c r="AW294" s="144"/>
      <c r="AX294" s="144"/>
      <c r="AY294" s="144"/>
      <c r="AZ294" s="144"/>
      <c r="BA294" s="144"/>
      <c r="BB294" s="144"/>
      <c r="BC294" s="144"/>
      <c r="BD294" s="144"/>
      <c r="BE294" s="144"/>
      <c r="BF294" s="144"/>
      <c r="BG294" s="144"/>
      <c r="BH294" s="144"/>
    </row>
    <row r="295" spans="1:60" ht="20" outlineLevel="1" x14ac:dyDescent="0.25">
      <c r="A295" s="173">
        <v>140</v>
      </c>
      <c r="B295" s="174" t="s">
        <v>705</v>
      </c>
      <c r="C295" s="183" t="s">
        <v>706</v>
      </c>
      <c r="D295" s="175" t="s">
        <v>340</v>
      </c>
      <c r="E295" s="176">
        <v>55.8</v>
      </c>
      <c r="F295" s="177">
        <f t="shared" si="8"/>
        <v>0</v>
      </c>
      <c r="G295" s="177">
        <f t="shared" si="9"/>
        <v>0</v>
      </c>
      <c r="H295" s="178"/>
      <c r="I295" s="177">
        <f t="shared" si="10"/>
        <v>0</v>
      </c>
      <c r="J295" s="178"/>
      <c r="K295" s="179">
        <f t="shared" si="11"/>
        <v>0</v>
      </c>
      <c r="L295" s="154">
        <v>21</v>
      </c>
      <c r="M295" s="154">
        <f t="shared" si="12"/>
        <v>0</v>
      </c>
      <c r="N295" s="153">
        <v>0</v>
      </c>
      <c r="O295" s="153">
        <f t="shared" si="13"/>
        <v>0</v>
      </c>
      <c r="P295" s="153">
        <v>0</v>
      </c>
      <c r="Q295" s="153">
        <f t="shared" si="14"/>
        <v>0</v>
      </c>
      <c r="R295" s="154"/>
      <c r="S295" s="154" t="s">
        <v>279</v>
      </c>
      <c r="T295" s="154" t="s">
        <v>280</v>
      </c>
      <c r="U295" s="154">
        <v>0</v>
      </c>
      <c r="V295" s="154">
        <f t="shared" si="15"/>
        <v>0</v>
      </c>
      <c r="W295" s="154"/>
      <c r="X295" s="154" t="s">
        <v>281</v>
      </c>
      <c r="Y295" s="154" t="s">
        <v>282</v>
      </c>
      <c r="Z295" s="144"/>
      <c r="AA295" s="144"/>
      <c r="AB295" s="144"/>
      <c r="AC295" s="144"/>
      <c r="AD295" s="144"/>
      <c r="AE295" s="144"/>
      <c r="AF295" s="144"/>
      <c r="AG295" s="144" t="s">
        <v>656</v>
      </c>
      <c r="AH295" s="144"/>
      <c r="AI295" s="144"/>
      <c r="AJ295" s="144"/>
      <c r="AK295" s="144"/>
      <c r="AL295" s="144"/>
      <c r="AM295" s="144"/>
      <c r="AN295" s="144"/>
      <c r="AO295" s="144"/>
      <c r="AP295" s="144"/>
      <c r="AQ295" s="144"/>
      <c r="AR295" s="144"/>
      <c r="AS295" s="144"/>
      <c r="AT295" s="144"/>
      <c r="AU295" s="144"/>
      <c r="AV295" s="144"/>
      <c r="AW295" s="144"/>
      <c r="AX295" s="144"/>
      <c r="AY295" s="144"/>
      <c r="AZ295" s="144"/>
      <c r="BA295" s="144"/>
      <c r="BB295" s="144"/>
      <c r="BC295" s="144"/>
      <c r="BD295" s="144"/>
      <c r="BE295" s="144"/>
      <c r="BF295" s="144"/>
      <c r="BG295" s="144"/>
      <c r="BH295" s="144"/>
    </row>
    <row r="296" spans="1:60" ht="20" outlineLevel="1" x14ac:dyDescent="0.25">
      <c r="A296" s="173">
        <v>141</v>
      </c>
      <c r="B296" s="174" t="s">
        <v>707</v>
      </c>
      <c r="C296" s="183" t="s">
        <v>708</v>
      </c>
      <c r="D296" s="175" t="s">
        <v>489</v>
      </c>
      <c r="E296" s="176">
        <v>6</v>
      </c>
      <c r="F296" s="177">
        <f t="shared" si="8"/>
        <v>0</v>
      </c>
      <c r="G296" s="177">
        <f t="shared" si="9"/>
        <v>0</v>
      </c>
      <c r="H296" s="178"/>
      <c r="I296" s="177">
        <f t="shared" si="10"/>
        <v>0</v>
      </c>
      <c r="J296" s="178"/>
      <c r="K296" s="179">
        <f t="shared" si="11"/>
        <v>0</v>
      </c>
      <c r="L296" s="154">
        <v>21</v>
      </c>
      <c r="M296" s="154">
        <f t="shared" si="12"/>
        <v>0</v>
      </c>
      <c r="N296" s="153">
        <v>0</v>
      </c>
      <c r="O296" s="153">
        <f t="shared" si="13"/>
        <v>0</v>
      </c>
      <c r="P296" s="153">
        <v>0</v>
      </c>
      <c r="Q296" s="153">
        <f t="shared" si="14"/>
        <v>0</v>
      </c>
      <c r="R296" s="154"/>
      <c r="S296" s="154" t="s">
        <v>279</v>
      </c>
      <c r="T296" s="154" t="s">
        <v>280</v>
      </c>
      <c r="U296" s="154">
        <v>0</v>
      </c>
      <c r="V296" s="154">
        <f t="shared" si="15"/>
        <v>0</v>
      </c>
      <c r="W296" s="154"/>
      <c r="X296" s="154" t="s">
        <v>281</v>
      </c>
      <c r="Y296" s="154" t="s">
        <v>282</v>
      </c>
      <c r="Z296" s="144"/>
      <c r="AA296" s="144"/>
      <c r="AB296" s="144"/>
      <c r="AC296" s="144"/>
      <c r="AD296" s="144"/>
      <c r="AE296" s="144"/>
      <c r="AF296" s="144"/>
      <c r="AG296" s="144" t="s">
        <v>656</v>
      </c>
      <c r="AH296" s="144"/>
      <c r="AI296" s="144"/>
      <c r="AJ296" s="144"/>
      <c r="AK296" s="144"/>
      <c r="AL296" s="144"/>
      <c r="AM296" s="144"/>
      <c r="AN296" s="144"/>
      <c r="AO296" s="144"/>
      <c r="AP296" s="144"/>
      <c r="AQ296" s="144"/>
      <c r="AR296" s="144"/>
      <c r="AS296" s="144"/>
      <c r="AT296" s="144"/>
      <c r="AU296" s="144"/>
      <c r="AV296" s="144"/>
      <c r="AW296" s="144"/>
      <c r="AX296" s="144"/>
      <c r="AY296" s="144"/>
      <c r="AZ296" s="144"/>
      <c r="BA296" s="144"/>
      <c r="BB296" s="144"/>
      <c r="BC296" s="144"/>
      <c r="BD296" s="144"/>
      <c r="BE296" s="144"/>
      <c r="BF296" s="144"/>
      <c r="BG296" s="144"/>
      <c r="BH296" s="144"/>
    </row>
    <row r="297" spans="1:60" outlineLevel="1" x14ac:dyDescent="0.25">
      <c r="A297" s="173">
        <v>142</v>
      </c>
      <c r="B297" s="174" t="s">
        <v>709</v>
      </c>
      <c r="C297" s="183" t="s">
        <v>710</v>
      </c>
      <c r="D297" s="175" t="s">
        <v>340</v>
      </c>
      <c r="E297" s="176">
        <v>55.8</v>
      </c>
      <c r="F297" s="177">
        <f t="shared" si="8"/>
        <v>0</v>
      </c>
      <c r="G297" s="177">
        <f t="shared" si="9"/>
        <v>0</v>
      </c>
      <c r="H297" s="178"/>
      <c r="I297" s="177">
        <f t="shared" si="10"/>
        <v>0</v>
      </c>
      <c r="J297" s="178"/>
      <c r="K297" s="179">
        <f t="shared" si="11"/>
        <v>0</v>
      </c>
      <c r="L297" s="154">
        <v>21</v>
      </c>
      <c r="M297" s="154">
        <f t="shared" si="12"/>
        <v>0</v>
      </c>
      <c r="N297" s="153">
        <v>0</v>
      </c>
      <c r="O297" s="153">
        <f t="shared" si="13"/>
        <v>0</v>
      </c>
      <c r="P297" s="153">
        <v>0</v>
      </c>
      <c r="Q297" s="153">
        <f t="shared" si="14"/>
        <v>0</v>
      </c>
      <c r="R297" s="154"/>
      <c r="S297" s="154" t="s">
        <v>279</v>
      </c>
      <c r="T297" s="154" t="s">
        <v>280</v>
      </c>
      <c r="U297" s="154">
        <v>0</v>
      </c>
      <c r="V297" s="154">
        <f t="shared" si="15"/>
        <v>0</v>
      </c>
      <c r="W297" s="154"/>
      <c r="X297" s="154" t="s">
        <v>281</v>
      </c>
      <c r="Y297" s="154" t="s">
        <v>282</v>
      </c>
      <c r="Z297" s="144"/>
      <c r="AA297" s="144"/>
      <c r="AB297" s="144"/>
      <c r="AC297" s="144"/>
      <c r="AD297" s="144"/>
      <c r="AE297" s="144"/>
      <c r="AF297" s="144"/>
      <c r="AG297" s="144" t="s">
        <v>656</v>
      </c>
      <c r="AH297" s="144"/>
      <c r="AI297" s="144"/>
      <c r="AJ297" s="144"/>
      <c r="AK297" s="144"/>
      <c r="AL297" s="144"/>
      <c r="AM297" s="144"/>
      <c r="AN297" s="144"/>
      <c r="AO297" s="144"/>
      <c r="AP297" s="144"/>
      <c r="AQ297" s="144"/>
      <c r="AR297" s="144"/>
      <c r="AS297" s="144"/>
      <c r="AT297" s="144"/>
      <c r="AU297" s="144"/>
      <c r="AV297" s="144"/>
      <c r="AW297" s="144"/>
      <c r="AX297" s="144"/>
      <c r="AY297" s="144"/>
      <c r="AZ297" s="144"/>
      <c r="BA297" s="144"/>
      <c r="BB297" s="144"/>
      <c r="BC297" s="144"/>
      <c r="BD297" s="144"/>
      <c r="BE297" s="144"/>
      <c r="BF297" s="144"/>
      <c r="BG297" s="144"/>
      <c r="BH297" s="144"/>
    </row>
    <row r="298" spans="1:60" outlineLevel="1" x14ac:dyDescent="0.25">
      <c r="A298" s="173">
        <v>143</v>
      </c>
      <c r="B298" s="174" t="s">
        <v>711</v>
      </c>
      <c r="C298" s="183" t="s">
        <v>712</v>
      </c>
      <c r="D298" s="175" t="s">
        <v>0</v>
      </c>
      <c r="E298" s="176">
        <v>2928.1057999999998</v>
      </c>
      <c r="F298" s="177">
        <f t="shared" si="8"/>
        <v>0</v>
      </c>
      <c r="G298" s="177">
        <f t="shared" si="9"/>
        <v>0</v>
      </c>
      <c r="H298" s="178"/>
      <c r="I298" s="177">
        <f t="shared" si="10"/>
        <v>0</v>
      </c>
      <c r="J298" s="178"/>
      <c r="K298" s="179">
        <f t="shared" si="11"/>
        <v>0</v>
      </c>
      <c r="L298" s="154">
        <v>21</v>
      </c>
      <c r="M298" s="154">
        <f t="shared" si="12"/>
        <v>0</v>
      </c>
      <c r="N298" s="153">
        <v>0</v>
      </c>
      <c r="O298" s="153">
        <f t="shared" si="13"/>
        <v>0</v>
      </c>
      <c r="P298" s="153">
        <v>0</v>
      </c>
      <c r="Q298" s="153">
        <f t="shared" si="14"/>
        <v>0</v>
      </c>
      <c r="R298" s="154"/>
      <c r="S298" s="154" t="s">
        <v>279</v>
      </c>
      <c r="T298" s="154" t="s">
        <v>280</v>
      </c>
      <c r="U298" s="154">
        <v>0</v>
      </c>
      <c r="V298" s="154">
        <f t="shared" si="15"/>
        <v>0</v>
      </c>
      <c r="W298" s="154"/>
      <c r="X298" s="154" t="s">
        <v>281</v>
      </c>
      <c r="Y298" s="154" t="s">
        <v>282</v>
      </c>
      <c r="Z298" s="144"/>
      <c r="AA298" s="144"/>
      <c r="AB298" s="144"/>
      <c r="AC298" s="144"/>
      <c r="AD298" s="144"/>
      <c r="AE298" s="144"/>
      <c r="AF298" s="144"/>
      <c r="AG298" s="144" t="s">
        <v>656</v>
      </c>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4"/>
      <c r="BC298" s="144"/>
      <c r="BD298" s="144"/>
      <c r="BE298" s="144"/>
      <c r="BF298" s="144"/>
      <c r="BG298" s="144"/>
      <c r="BH298" s="144"/>
    </row>
    <row r="299" spans="1:60" ht="13" x14ac:dyDescent="0.25">
      <c r="A299" s="159" t="s">
        <v>200</v>
      </c>
      <c r="B299" s="160" t="s">
        <v>206</v>
      </c>
      <c r="C299" s="180" t="s">
        <v>207</v>
      </c>
      <c r="D299" s="161"/>
      <c r="E299" s="162"/>
      <c r="F299" s="163"/>
      <c r="G299" s="163">
        <f>SUMIF(AG300:AG334,"&lt;&gt;NOR",G300:G334)</f>
        <v>0</v>
      </c>
      <c r="H299" s="163"/>
      <c r="I299" s="163">
        <f>SUM(I300:I334)</f>
        <v>0</v>
      </c>
      <c r="J299" s="163"/>
      <c r="K299" s="164">
        <f>SUM(K300:K334)</f>
        <v>0</v>
      </c>
      <c r="L299" s="158"/>
      <c r="M299" s="158">
        <f>SUM(M300:M334)</f>
        <v>0</v>
      </c>
      <c r="N299" s="157"/>
      <c r="O299" s="157">
        <f>SUM(O300:O334)</f>
        <v>0</v>
      </c>
      <c r="P299" s="157"/>
      <c r="Q299" s="157">
        <f>SUM(Q300:Q334)</f>
        <v>0</v>
      </c>
      <c r="R299" s="158"/>
      <c r="S299" s="158"/>
      <c r="T299" s="158"/>
      <c r="U299" s="158"/>
      <c r="V299" s="158">
        <f>SUM(V300:V334)</f>
        <v>0</v>
      </c>
      <c r="W299" s="158"/>
      <c r="X299" s="158"/>
      <c r="Y299" s="158"/>
      <c r="AG299" t="s">
        <v>275</v>
      </c>
    </row>
    <row r="300" spans="1:60" ht="20" outlineLevel="1" x14ac:dyDescent="0.25">
      <c r="A300" s="166">
        <v>144</v>
      </c>
      <c r="B300" s="167" t="s">
        <v>713</v>
      </c>
      <c r="C300" s="181" t="s">
        <v>714</v>
      </c>
      <c r="D300" s="168" t="s">
        <v>355</v>
      </c>
      <c r="E300" s="169">
        <v>216</v>
      </c>
      <c r="F300" s="170">
        <f>H300+J300</f>
        <v>0</v>
      </c>
      <c r="G300" s="170">
        <f>ROUND(E300*F300,2)</f>
        <v>0</v>
      </c>
      <c r="H300" s="171"/>
      <c r="I300" s="170">
        <f>ROUND(E300*H300,2)</f>
        <v>0</v>
      </c>
      <c r="J300" s="171"/>
      <c r="K300" s="172">
        <f>ROUND(E300*J300,2)</f>
        <v>0</v>
      </c>
      <c r="L300" s="154">
        <v>21</v>
      </c>
      <c r="M300" s="154">
        <f>G300*(1+L300/100)</f>
        <v>0</v>
      </c>
      <c r="N300" s="153">
        <v>0</v>
      </c>
      <c r="O300" s="153">
        <f>ROUND(E300*N300,2)</f>
        <v>0</v>
      </c>
      <c r="P300" s="153">
        <v>0</v>
      </c>
      <c r="Q300" s="153">
        <f>ROUND(E300*P300,2)</f>
        <v>0</v>
      </c>
      <c r="R300" s="154"/>
      <c r="S300" s="154" t="s">
        <v>279</v>
      </c>
      <c r="T300" s="154" t="s">
        <v>280</v>
      </c>
      <c r="U300" s="154">
        <v>0</v>
      </c>
      <c r="V300" s="154">
        <f>ROUND(E300*U300,2)</f>
        <v>0</v>
      </c>
      <c r="W300" s="154"/>
      <c r="X300" s="154" t="s">
        <v>281</v>
      </c>
      <c r="Y300" s="154" t="s">
        <v>282</v>
      </c>
      <c r="Z300" s="144"/>
      <c r="AA300" s="144"/>
      <c r="AB300" s="144"/>
      <c r="AC300" s="144"/>
      <c r="AD300" s="144"/>
      <c r="AE300" s="144"/>
      <c r="AF300" s="144"/>
      <c r="AG300" s="144" t="s">
        <v>656</v>
      </c>
      <c r="AH300" s="144"/>
      <c r="AI300" s="144"/>
      <c r="AJ300" s="144"/>
      <c r="AK300" s="144"/>
      <c r="AL300" s="144"/>
      <c r="AM300" s="144"/>
      <c r="AN300" s="144"/>
      <c r="AO300" s="144"/>
      <c r="AP300" s="144"/>
      <c r="AQ300" s="144"/>
      <c r="AR300" s="144"/>
      <c r="AS300" s="144"/>
      <c r="AT300" s="144"/>
      <c r="AU300" s="144"/>
      <c r="AV300" s="144"/>
      <c r="AW300" s="144"/>
      <c r="AX300" s="144"/>
      <c r="AY300" s="144"/>
      <c r="AZ300" s="144"/>
      <c r="BA300" s="144"/>
      <c r="BB300" s="144"/>
      <c r="BC300" s="144"/>
      <c r="BD300" s="144"/>
      <c r="BE300" s="144"/>
      <c r="BF300" s="144"/>
      <c r="BG300" s="144"/>
      <c r="BH300" s="144"/>
    </row>
    <row r="301" spans="1:60" outlineLevel="2" x14ac:dyDescent="0.25">
      <c r="A301" s="151"/>
      <c r="B301" s="152"/>
      <c r="C301" s="182" t="s">
        <v>715</v>
      </c>
      <c r="D301" s="155"/>
      <c r="E301" s="156">
        <v>216</v>
      </c>
      <c r="F301" s="154"/>
      <c r="G301" s="154"/>
      <c r="H301" s="154"/>
      <c r="I301" s="154"/>
      <c r="J301" s="154"/>
      <c r="K301" s="154"/>
      <c r="L301" s="154"/>
      <c r="M301" s="154"/>
      <c r="N301" s="153"/>
      <c r="O301" s="153"/>
      <c r="P301" s="153"/>
      <c r="Q301" s="153"/>
      <c r="R301" s="154"/>
      <c r="S301" s="154"/>
      <c r="T301" s="154"/>
      <c r="U301" s="154"/>
      <c r="V301" s="154"/>
      <c r="W301" s="154"/>
      <c r="X301" s="154"/>
      <c r="Y301" s="154"/>
      <c r="Z301" s="144"/>
      <c r="AA301" s="144"/>
      <c r="AB301" s="144"/>
      <c r="AC301" s="144"/>
      <c r="AD301" s="144"/>
      <c r="AE301" s="144"/>
      <c r="AF301" s="144"/>
      <c r="AG301" s="144" t="s">
        <v>285</v>
      </c>
      <c r="AH301" s="144">
        <v>0</v>
      </c>
      <c r="AI301" s="144"/>
      <c r="AJ301" s="144"/>
      <c r="AK301" s="144"/>
      <c r="AL301" s="144"/>
      <c r="AM301" s="144"/>
      <c r="AN301" s="144"/>
      <c r="AO301" s="144"/>
      <c r="AP301" s="144"/>
      <c r="AQ301" s="144"/>
      <c r="AR301" s="144"/>
      <c r="AS301" s="144"/>
      <c r="AT301" s="144"/>
      <c r="AU301" s="144"/>
      <c r="AV301" s="144"/>
      <c r="AW301" s="144"/>
      <c r="AX301" s="144"/>
      <c r="AY301" s="144"/>
      <c r="AZ301" s="144"/>
      <c r="BA301" s="144"/>
      <c r="BB301" s="144"/>
      <c r="BC301" s="144"/>
      <c r="BD301" s="144"/>
      <c r="BE301" s="144"/>
      <c r="BF301" s="144"/>
      <c r="BG301" s="144"/>
      <c r="BH301" s="144"/>
    </row>
    <row r="302" spans="1:60" ht="20" outlineLevel="1" x14ac:dyDescent="0.25">
      <c r="A302" s="166">
        <v>145</v>
      </c>
      <c r="B302" s="167" t="s">
        <v>716</v>
      </c>
      <c r="C302" s="181" t="s">
        <v>717</v>
      </c>
      <c r="D302" s="168" t="s">
        <v>355</v>
      </c>
      <c r="E302" s="169">
        <v>166.35</v>
      </c>
      <c r="F302" s="170">
        <f>H302+J302</f>
        <v>0</v>
      </c>
      <c r="G302" s="170">
        <f>ROUND(E302*F302,2)</f>
        <v>0</v>
      </c>
      <c r="H302" s="171"/>
      <c r="I302" s="170">
        <f>ROUND(E302*H302,2)</f>
        <v>0</v>
      </c>
      <c r="J302" s="171"/>
      <c r="K302" s="172">
        <f>ROUND(E302*J302,2)</f>
        <v>0</v>
      </c>
      <c r="L302" s="154">
        <v>21</v>
      </c>
      <c r="M302" s="154">
        <f>G302*(1+L302/100)</f>
        <v>0</v>
      </c>
      <c r="N302" s="153">
        <v>0</v>
      </c>
      <c r="O302" s="153">
        <f>ROUND(E302*N302,2)</f>
        <v>0</v>
      </c>
      <c r="P302" s="153">
        <v>0</v>
      </c>
      <c r="Q302" s="153">
        <f>ROUND(E302*P302,2)</f>
        <v>0</v>
      </c>
      <c r="R302" s="154"/>
      <c r="S302" s="154" t="s">
        <v>279</v>
      </c>
      <c r="T302" s="154" t="s">
        <v>280</v>
      </c>
      <c r="U302" s="154">
        <v>0</v>
      </c>
      <c r="V302" s="154">
        <f>ROUND(E302*U302,2)</f>
        <v>0</v>
      </c>
      <c r="W302" s="154"/>
      <c r="X302" s="154" t="s">
        <v>281</v>
      </c>
      <c r="Y302" s="154" t="s">
        <v>282</v>
      </c>
      <c r="Z302" s="144"/>
      <c r="AA302" s="144"/>
      <c r="AB302" s="144"/>
      <c r="AC302" s="144"/>
      <c r="AD302" s="144"/>
      <c r="AE302" s="144"/>
      <c r="AF302" s="144"/>
      <c r="AG302" s="144" t="s">
        <v>656</v>
      </c>
      <c r="AH302" s="144"/>
      <c r="AI302" s="144"/>
      <c r="AJ302" s="144"/>
      <c r="AK302" s="144"/>
      <c r="AL302" s="144"/>
      <c r="AM302" s="144"/>
      <c r="AN302" s="144"/>
      <c r="AO302" s="144"/>
      <c r="AP302" s="144"/>
      <c r="AQ302" s="144"/>
      <c r="AR302" s="144"/>
      <c r="AS302" s="144"/>
      <c r="AT302" s="144"/>
      <c r="AU302" s="144"/>
      <c r="AV302" s="144"/>
      <c r="AW302" s="144"/>
      <c r="AX302" s="144"/>
      <c r="AY302" s="144"/>
      <c r="AZ302" s="144"/>
      <c r="BA302" s="144"/>
      <c r="BB302" s="144"/>
      <c r="BC302" s="144"/>
      <c r="BD302" s="144"/>
      <c r="BE302" s="144"/>
      <c r="BF302" s="144"/>
      <c r="BG302" s="144"/>
      <c r="BH302" s="144"/>
    </row>
    <row r="303" spans="1:60" outlineLevel="2" x14ac:dyDescent="0.25">
      <c r="A303" s="151"/>
      <c r="B303" s="152"/>
      <c r="C303" s="182" t="s">
        <v>718</v>
      </c>
      <c r="D303" s="155"/>
      <c r="E303" s="156">
        <v>166.35</v>
      </c>
      <c r="F303" s="154"/>
      <c r="G303" s="154"/>
      <c r="H303" s="154"/>
      <c r="I303" s="154"/>
      <c r="J303" s="154"/>
      <c r="K303" s="154"/>
      <c r="L303" s="154"/>
      <c r="M303" s="154"/>
      <c r="N303" s="153"/>
      <c r="O303" s="153"/>
      <c r="P303" s="153"/>
      <c r="Q303" s="153"/>
      <c r="R303" s="154"/>
      <c r="S303" s="154"/>
      <c r="T303" s="154"/>
      <c r="U303" s="154"/>
      <c r="V303" s="154"/>
      <c r="W303" s="154"/>
      <c r="X303" s="154"/>
      <c r="Y303" s="154"/>
      <c r="Z303" s="144"/>
      <c r="AA303" s="144"/>
      <c r="AB303" s="144"/>
      <c r="AC303" s="144"/>
      <c r="AD303" s="144"/>
      <c r="AE303" s="144"/>
      <c r="AF303" s="144"/>
      <c r="AG303" s="144" t="s">
        <v>285</v>
      </c>
      <c r="AH303" s="144">
        <v>0</v>
      </c>
      <c r="AI303" s="144"/>
      <c r="AJ303" s="144"/>
      <c r="AK303" s="144"/>
      <c r="AL303" s="144"/>
      <c r="AM303" s="144"/>
      <c r="AN303" s="144"/>
      <c r="AO303" s="144"/>
      <c r="AP303" s="144"/>
      <c r="AQ303" s="144"/>
      <c r="AR303" s="144"/>
      <c r="AS303" s="144"/>
      <c r="AT303" s="144"/>
      <c r="AU303" s="144"/>
      <c r="AV303" s="144"/>
      <c r="AW303" s="144"/>
      <c r="AX303" s="144"/>
      <c r="AY303" s="144"/>
      <c r="AZ303" s="144"/>
      <c r="BA303" s="144"/>
      <c r="BB303" s="144"/>
      <c r="BC303" s="144"/>
      <c r="BD303" s="144"/>
      <c r="BE303" s="144"/>
      <c r="BF303" s="144"/>
      <c r="BG303" s="144"/>
      <c r="BH303" s="144"/>
    </row>
    <row r="304" spans="1:60" ht="20" outlineLevel="1" x14ac:dyDescent="0.25">
      <c r="A304" s="166">
        <v>146</v>
      </c>
      <c r="B304" s="167" t="s">
        <v>719</v>
      </c>
      <c r="C304" s="181" t="s">
        <v>720</v>
      </c>
      <c r="D304" s="168" t="s">
        <v>355</v>
      </c>
      <c r="E304" s="169">
        <v>250</v>
      </c>
      <c r="F304" s="170">
        <f>H304+J304</f>
        <v>0</v>
      </c>
      <c r="G304" s="170">
        <f>ROUND(E304*F304,2)</f>
        <v>0</v>
      </c>
      <c r="H304" s="171"/>
      <c r="I304" s="170">
        <f>ROUND(E304*H304,2)</f>
        <v>0</v>
      </c>
      <c r="J304" s="171"/>
      <c r="K304" s="172">
        <f>ROUND(E304*J304,2)</f>
        <v>0</v>
      </c>
      <c r="L304" s="154">
        <v>21</v>
      </c>
      <c r="M304" s="154">
        <f>G304*(1+L304/100)</f>
        <v>0</v>
      </c>
      <c r="N304" s="153">
        <v>0</v>
      </c>
      <c r="O304" s="153">
        <f>ROUND(E304*N304,2)</f>
        <v>0</v>
      </c>
      <c r="P304" s="153">
        <v>0</v>
      </c>
      <c r="Q304" s="153">
        <f>ROUND(E304*P304,2)</f>
        <v>0</v>
      </c>
      <c r="R304" s="154"/>
      <c r="S304" s="154" t="s">
        <v>279</v>
      </c>
      <c r="T304" s="154" t="s">
        <v>280</v>
      </c>
      <c r="U304" s="154">
        <v>0</v>
      </c>
      <c r="V304" s="154">
        <f>ROUND(E304*U304,2)</f>
        <v>0</v>
      </c>
      <c r="W304" s="154"/>
      <c r="X304" s="154" t="s">
        <v>281</v>
      </c>
      <c r="Y304" s="154" t="s">
        <v>282</v>
      </c>
      <c r="Z304" s="144"/>
      <c r="AA304" s="144"/>
      <c r="AB304" s="144"/>
      <c r="AC304" s="144"/>
      <c r="AD304" s="144"/>
      <c r="AE304" s="144"/>
      <c r="AF304" s="144"/>
      <c r="AG304" s="144" t="s">
        <v>656</v>
      </c>
      <c r="AH304" s="144"/>
      <c r="AI304" s="144"/>
      <c r="AJ304" s="144"/>
      <c r="AK304" s="144"/>
      <c r="AL304" s="144"/>
      <c r="AM304" s="144"/>
      <c r="AN304" s="144"/>
      <c r="AO304" s="144"/>
      <c r="AP304" s="144"/>
      <c r="AQ304" s="144"/>
      <c r="AR304" s="144"/>
      <c r="AS304" s="144"/>
      <c r="AT304" s="144"/>
      <c r="AU304" s="144"/>
      <c r="AV304" s="144"/>
      <c r="AW304" s="144"/>
      <c r="AX304" s="144"/>
      <c r="AY304" s="144"/>
      <c r="AZ304" s="144"/>
      <c r="BA304" s="144"/>
      <c r="BB304" s="144"/>
      <c r="BC304" s="144"/>
      <c r="BD304" s="144"/>
      <c r="BE304" s="144"/>
      <c r="BF304" s="144"/>
      <c r="BG304" s="144"/>
      <c r="BH304" s="144"/>
    </row>
    <row r="305" spans="1:60" outlineLevel="2" x14ac:dyDescent="0.25">
      <c r="A305" s="151"/>
      <c r="B305" s="152"/>
      <c r="C305" s="182" t="s">
        <v>690</v>
      </c>
      <c r="D305" s="155"/>
      <c r="E305" s="156">
        <v>250</v>
      </c>
      <c r="F305" s="154"/>
      <c r="G305" s="154"/>
      <c r="H305" s="154"/>
      <c r="I305" s="154"/>
      <c r="J305" s="154"/>
      <c r="K305" s="154"/>
      <c r="L305" s="154"/>
      <c r="M305" s="154"/>
      <c r="N305" s="153"/>
      <c r="O305" s="153"/>
      <c r="P305" s="153"/>
      <c r="Q305" s="153"/>
      <c r="R305" s="154"/>
      <c r="S305" s="154"/>
      <c r="T305" s="154"/>
      <c r="U305" s="154"/>
      <c r="V305" s="154"/>
      <c r="W305" s="154"/>
      <c r="X305" s="154"/>
      <c r="Y305" s="154"/>
      <c r="Z305" s="144"/>
      <c r="AA305" s="144"/>
      <c r="AB305" s="144"/>
      <c r="AC305" s="144"/>
      <c r="AD305" s="144"/>
      <c r="AE305" s="144"/>
      <c r="AF305" s="144"/>
      <c r="AG305" s="144" t="s">
        <v>285</v>
      </c>
      <c r="AH305" s="144">
        <v>0</v>
      </c>
      <c r="AI305" s="144"/>
      <c r="AJ305" s="144"/>
      <c r="AK305" s="144"/>
      <c r="AL305" s="144"/>
      <c r="AM305" s="144"/>
      <c r="AN305" s="144"/>
      <c r="AO305" s="144"/>
      <c r="AP305" s="144"/>
      <c r="AQ305" s="144"/>
      <c r="AR305" s="144"/>
      <c r="AS305" s="144"/>
      <c r="AT305" s="144"/>
      <c r="AU305" s="144"/>
      <c r="AV305" s="144"/>
      <c r="AW305" s="144"/>
      <c r="AX305" s="144"/>
      <c r="AY305" s="144"/>
      <c r="AZ305" s="144"/>
      <c r="BA305" s="144"/>
      <c r="BB305" s="144"/>
      <c r="BC305" s="144"/>
      <c r="BD305" s="144"/>
      <c r="BE305" s="144"/>
      <c r="BF305" s="144"/>
      <c r="BG305" s="144"/>
      <c r="BH305" s="144"/>
    </row>
    <row r="306" spans="1:60" outlineLevel="1" x14ac:dyDescent="0.25">
      <c r="A306" s="166">
        <v>147</v>
      </c>
      <c r="B306" s="167" t="s">
        <v>721</v>
      </c>
      <c r="C306" s="181" t="s">
        <v>722</v>
      </c>
      <c r="D306" s="168" t="s">
        <v>355</v>
      </c>
      <c r="E306" s="169">
        <v>166.35</v>
      </c>
      <c r="F306" s="170">
        <f>H306+J306</f>
        <v>0</v>
      </c>
      <c r="G306" s="170">
        <f>ROUND(E306*F306,2)</f>
        <v>0</v>
      </c>
      <c r="H306" s="171"/>
      <c r="I306" s="170">
        <f>ROUND(E306*H306,2)</f>
        <v>0</v>
      </c>
      <c r="J306" s="171"/>
      <c r="K306" s="172">
        <f>ROUND(E306*J306,2)</f>
        <v>0</v>
      </c>
      <c r="L306" s="154">
        <v>21</v>
      </c>
      <c r="M306" s="154">
        <f>G306*(1+L306/100)</f>
        <v>0</v>
      </c>
      <c r="N306" s="153">
        <v>0</v>
      </c>
      <c r="O306" s="153">
        <f>ROUND(E306*N306,2)</f>
        <v>0</v>
      </c>
      <c r="P306" s="153">
        <v>0</v>
      </c>
      <c r="Q306" s="153">
        <f>ROUND(E306*P306,2)</f>
        <v>0</v>
      </c>
      <c r="R306" s="154"/>
      <c r="S306" s="154" t="s">
        <v>279</v>
      </c>
      <c r="T306" s="154" t="s">
        <v>280</v>
      </c>
      <c r="U306" s="154">
        <v>0</v>
      </c>
      <c r="V306" s="154">
        <f>ROUND(E306*U306,2)</f>
        <v>0</v>
      </c>
      <c r="W306" s="154"/>
      <c r="X306" s="154" t="s">
        <v>281</v>
      </c>
      <c r="Y306" s="154" t="s">
        <v>282</v>
      </c>
      <c r="Z306" s="144"/>
      <c r="AA306" s="144"/>
      <c r="AB306" s="144"/>
      <c r="AC306" s="144"/>
      <c r="AD306" s="144"/>
      <c r="AE306" s="144"/>
      <c r="AF306" s="144"/>
      <c r="AG306" s="144" t="s">
        <v>656</v>
      </c>
      <c r="AH306" s="144"/>
      <c r="AI306" s="144"/>
      <c r="AJ306" s="144"/>
      <c r="AK306" s="144"/>
      <c r="AL306" s="144"/>
      <c r="AM306" s="144"/>
      <c r="AN306" s="144"/>
      <c r="AO306" s="144"/>
      <c r="AP306" s="144"/>
      <c r="AQ306" s="144"/>
      <c r="AR306" s="144"/>
      <c r="AS306" s="144"/>
      <c r="AT306" s="144"/>
      <c r="AU306" s="144"/>
      <c r="AV306" s="144"/>
      <c r="AW306" s="144"/>
      <c r="AX306" s="144"/>
      <c r="AY306" s="144"/>
      <c r="AZ306" s="144"/>
      <c r="BA306" s="144"/>
      <c r="BB306" s="144"/>
      <c r="BC306" s="144"/>
      <c r="BD306" s="144"/>
      <c r="BE306" s="144"/>
      <c r="BF306" s="144"/>
      <c r="BG306" s="144"/>
      <c r="BH306" s="144"/>
    </row>
    <row r="307" spans="1:60" outlineLevel="2" x14ac:dyDescent="0.25">
      <c r="A307" s="151"/>
      <c r="B307" s="152"/>
      <c r="C307" s="182" t="s">
        <v>718</v>
      </c>
      <c r="D307" s="155"/>
      <c r="E307" s="156">
        <v>166.35</v>
      </c>
      <c r="F307" s="154"/>
      <c r="G307" s="154"/>
      <c r="H307" s="154"/>
      <c r="I307" s="154"/>
      <c r="J307" s="154"/>
      <c r="K307" s="154"/>
      <c r="L307" s="154"/>
      <c r="M307" s="154"/>
      <c r="N307" s="153"/>
      <c r="O307" s="153"/>
      <c r="P307" s="153"/>
      <c r="Q307" s="153"/>
      <c r="R307" s="154"/>
      <c r="S307" s="154"/>
      <c r="T307" s="154"/>
      <c r="U307" s="154"/>
      <c r="V307" s="154"/>
      <c r="W307" s="154"/>
      <c r="X307" s="154"/>
      <c r="Y307" s="154"/>
      <c r="Z307" s="144"/>
      <c r="AA307" s="144"/>
      <c r="AB307" s="144"/>
      <c r="AC307" s="144"/>
      <c r="AD307" s="144"/>
      <c r="AE307" s="144"/>
      <c r="AF307" s="144"/>
      <c r="AG307" s="144" t="s">
        <v>285</v>
      </c>
      <c r="AH307" s="144">
        <v>0</v>
      </c>
      <c r="AI307" s="144"/>
      <c r="AJ307" s="144"/>
      <c r="AK307" s="144"/>
      <c r="AL307" s="144"/>
      <c r="AM307" s="144"/>
      <c r="AN307" s="144"/>
      <c r="AO307" s="144"/>
      <c r="AP307" s="144"/>
      <c r="AQ307" s="144"/>
      <c r="AR307" s="144"/>
      <c r="AS307" s="144"/>
      <c r="AT307" s="144"/>
      <c r="AU307" s="144"/>
      <c r="AV307" s="144"/>
      <c r="AW307" s="144"/>
      <c r="AX307" s="144"/>
      <c r="AY307" s="144"/>
      <c r="AZ307" s="144"/>
      <c r="BA307" s="144"/>
      <c r="BB307" s="144"/>
      <c r="BC307" s="144"/>
      <c r="BD307" s="144"/>
      <c r="BE307" s="144"/>
      <c r="BF307" s="144"/>
      <c r="BG307" s="144"/>
      <c r="BH307" s="144"/>
    </row>
    <row r="308" spans="1:60" outlineLevel="1" x14ac:dyDescent="0.25">
      <c r="A308" s="166">
        <v>148</v>
      </c>
      <c r="B308" s="167" t="s">
        <v>723</v>
      </c>
      <c r="C308" s="181" t="s">
        <v>724</v>
      </c>
      <c r="D308" s="168" t="s">
        <v>340</v>
      </c>
      <c r="E308" s="169">
        <v>176.2</v>
      </c>
      <c r="F308" s="170">
        <f>H308+J308</f>
        <v>0</v>
      </c>
      <c r="G308" s="170">
        <f>ROUND(E308*F308,2)</f>
        <v>0</v>
      </c>
      <c r="H308" s="171"/>
      <c r="I308" s="170">
        <f>ROUND(E308*H308,2)</f>
        <v>0</v>
      </c>
      <c r="J308" s="171"/>
      <c r="K308" s="172">
        <f>ROUND(E308*J308,2)</f>
        <v>0</v>
      </c>
      <c r="L308" s="154">
        <v>21</v>
      </c>
      <c r="M308" s="154">
        <f>G308*(1+L308/100)</f>
        <v>0</v>
      </c>
      <c r="N308" s="153">
        <v>0</v>
      </c>
      <c r="O308" s="153">
        <f>ROUND(E308*N308,2)</f>
        <v>0</v>
      </c>
      <c r="P308" s="153">
        <v>0</v>
      </c>
      <c r="Q308" s="153">
        <f>ROUND(E308*P308,2)</f>
        <v>0</v>
      </c>
      <c r="R308" s="154"/>
      <c r="S308" s="154" t="s">
        <v>279</v>
      </c>
      <c r="T308" s="154" t="s">
        <v>280</v>
      </c>
      <c r="U308" s="154">
        <v>0</v>
      </c>
      <c r="V308" s="154">
        <f>ROUND(E308*U308,2)</f>
        <v>0</v>
      </c>
      <c r="W308" s="154"/>
      <c r="X308" s="154" t="s">
        <v>281</v>
      </c>
      <c r="Y308" s="154" t="s">
        <v>282</v>
      </c>
      <c r="Z308" s="144"/>
      <c r="AA308" s="144"/>
      <c r="AB308" s="144"/>
      <c r="AC308" s="144"/>
      <c r="AD308" s="144"/>
      <c r="AE308" s="144"/>
      <c r="AF308" s="144"/>
      <c r="AG308" s="144" t="s">
        <v>656</v>
      </c>
      <c r="AH308" s="144"/>
      <c r="AI308" s="144"/>
      <c r="AJ308" s="144"/>
      <c r="AK308" s="144"/>
      <c r="AL308" s="144"/>
      <c r="AM308" s="144"/>
      <c r="AN308" s="144"/>
      <c r="AO308" s="144"/>
      <c r="AP308" s="144"/>
      <c r="AQ308" s="144"/>
      <c r="AR308" s="144"/>
      <c r="AS308" s="144"/>
      <c r="AT308" s="144"/>
      <c r="AU308" s="144"/>
      <c r="AV308" s="144"/>
      <c r="AW308" s="144"/>
      <c r="AX308" s="144"/>
      <c r="AY308" s="144"/>
      <c r="AZ308" s="144"/>
      <c r="BA308" s="144"/>
      <c r="BB308" s="144"/>
      <c r="BC308" s="144"/>
      <c r="BD308" s="144"/>
      <c r="BE308" s="144"/>
      <c r="BF308" s="144"/>
      <c r="BG308" s="144"/>
      <c r="BH308" s="144"/>
    </row>
    <row r="309" spans="1:60" outlineLevel="2" x14ac:dyDescent="0.25">
      <c r="A309" s="151"/>
      <c r="B309" s="152"/>
      <c r="C309" s="182" t="s">
        <v>725</v>
      </c>
      <c r="D309" s="155"/>
      <c r="E309" s="156">
        <v>35.4</v>
      </c>
      <c r="F309" s="154"/>
      <c r="G309" s="154"/>
      <c r="H309" s="154"/>
      <c r="I309" s="154"/>
      <c r="J309" s="154"/>
      <c r="K309" s="154"/>
      <c r="L309" s="154"/>
      <c r="M309" s="154"/>
      <c r="N309" s="153"/>
      <c r="O309" s="153"/>
      <c r="P309" s="153"/>
      <c r="Q309" s="153"/>
      <c r="R309" s="154"/>
      <c r="S309" s="154"/>
      <c r="T309" s="154"/>
      <c r="U309" s="154"/>
      <c r="V309" s="154"/>
      <c r="W309" s="154"/>
      <c r="X309" s="154"/>
      <c r="Y309" s="154"/>
      <c r="Z309" s="144"/>
      <c r="AA309" s="144"/>
      <c r="AB309" s="144"/>
      <c r="AC309" s="144"/>
      <c r="AD309" s="144"/>
      <c r="AE309" s="144"/>
      <c r="AF309" s="144"/>
      <c r="AG309" s="144" t="s">
        <v>285</v>
      </c>
      <c r="AH309" s="144">
        <v>0</v>
      </c>
      <c r="AI309" s="144"/>
      <c r="AJ309" s="144"/>
      <c r="AK309" s="144"/>
      <c r="AL309" s="144"/>
      <c r="AM309" s="144"/>
      <c r="AN309" s="144"/>
      <c r="AO309" s="144"/>
      <c r="AP309" s="144"/>
      <c r="AQ309" s="144"/>
      <c r="AR309" s="144"/>
      <c r="AS309" s="144"/>
      <c r="AT309" s="144"/>
      <c r="AU309" s="144"/>
      <c r="AV309" s="144"/>
      <c r="AW309" s="144"/>
      <c r="AX309" s="144"/>
      <c r="AY309" s="144"/>
      <c r="AZ309" s="144"/>
      <c r="BA309" s="144"/>
      <c r="BB309" s="144"/>
      <c r="BC309" s="144"/>
      <c r="BD309" s="144"/>
      <c r="BE309" s="144"/>
      <c r="BF309" s="144"/>
      <c r="BG309" s="144"/>
      <c r="BH309" s="144"/>
    </row>
    <row r="310" spans="1:60" outlineLevel="3" x14ac:dyDescent="0.25">
      <c r="A310" s="151"/>
      <c r="B310" s="152"/>
      <c r="C310" s="182" t="s">
        <v>726</v>
      </c>
      <c r="D310" s="155"/>
      <c r="E310" s="156">
        <v>17.100000000000001</v>
      </c>
      <c r="F310" s="154"/>
      <c r="G310" s="154"/>
      <c r="H310" s="154"/>
      <c r="I310" s="154"/>
      <c r="J310" s="154"/>
      <c r="K310" s="154"/>
      <c r="L310" s="154"/>
      <c r="M310" s="154"/>
      <c r="N310" s="153"/>
      <c r="O310" s="153"/>
      <c r="P310" s="153"/>
      <c r="Q310" s="153"/>
      <c r="R310" s="154"/>
      <c r="S310" s="154"/>
      <c r="T310" s="154"/>
      <c r="U310" s="154"/>
      <c r="V310" s="154"/>
      <c r="W310" s="154"/>
      <c r="X310" s="154"/>
      <c r="Y310" s="154"/>
      <c r="Z310" s="144"/>
      <c r="AA310" s="144"/>
      <c r="AB310" s="144"/>
      <c r="AC310" s="144"/>
      <c r="AD310" s="144"/>
      <c r="AE310" s="144"/>
      <c r="AF310" s="144"/>
      <c r="AG310" s="144" t="s">
        <v>285</v>
      </c>
      <c r="AH310" s="144">
        <v>0</v>
      </c>
      <c r="AI310" s="144"/>
      <c r="AJ310" s="144"/>
      <c r="AK310" s="144"/>
      <c r="AL310" s="144"/>
      <c r="AM310" s="144"/>
      <c r="AN310" s="144"/>
      <c r="AO310" s="144"/>
      <c r="AP310" s="144"/>
      <c r="AQ310" s="144"/>
      <c r="AR310" s="144"/>
      <c r="AS310" s="144"/>
      <c r="AT310" s="144"/>
      <c r="AU310" s="144"/>
      <c r="AV310" s="144"/>
      <c r="AW310" s="144"/>
      <c r="AX310" s="144"/>
      <c r="AY310" s="144"/>
      <c r="AZ310" s="144"/>
      <c r="BA310" s="144"/>
      <c r="BB310" s="144"/>
      <c r="BC310" s="144"/>
      <c r="BD310" s="144"/>
      <c r="BE310" s="144"/>
      <c r="BF310" s="144"/>
      <c r="BG310" s="144"/>
      <c r="BH310" s="144"/>
    </row>
    <row r="311" spans="1:60" outlineLevel="3" x14ac:dyDescent="0.25">
      <c r="A311" s="151"/>
      <c r="B311" s="152"/>
      <c r="C311" s="182" t="s">
        <v>727</v>
      </c>
      <c r="D311" s="155"/>
      <c r="E311" s="156">
        <v>21</v>
      </c>
      <c r="F311" s="154"/>
      <c r="G311" s="154"/>
      <c r="H311" s="154"/>
      <c r="I311" s="154"/>
      <c r="J311" s="154"/>
      <c r="K311" s="154"/>
      <c r="L311" s="154"/>
      <c r="M311" s="154"/>
      <c r="N311" s="153"/>
      <c r="O311" s="153"/>
      <c r="P311" s="153"/>
      <c r="Q311" s="153"/>
      <c r="R311" s="154"/>
      <c r="S311" s="154"/>
      <c r="T311" s="154"/>
      <c r="U311" s="154"/>
      <c r="V311" s="154"/>
      <c r="W311" s="154"/>
      <c r="X311" s="154"/>
      <c r="Y311" s="154"/>
      <c r="Z311" s="144"/>
      <c r="AA311" s="144"/>
      <c r="AB311" s="144"/>
      <c r="AC311" s="144"/>
      <c r="AD311" s="144"/>
      <c r="AE311" s="144"/>
      <c r="AF311" s="144"/>
      <c r="AG311" s="144" t="s">
        <v>285</v>
      </c>
      <c r="AH311" s="144">
        <v>0</v>
      </c>
      <c r="AI311" s="144"/>
      <c r="AJ311" s="144"/>
      <c r="AK311" s="144"/>
      <c r="AL311" s="144"/>
      <c r="AM311" s="144"/>
      <c r="AN311" s="144"/>
      <c r="AO311" s="144"/>
      <c r="AP311" s="144"/>
      <c r="AQ311" s="144"/>
      <c r="AR311" s="144"/>
      <c r="AS311" s="144"/>
      <c r="AT311" s="144"/>
      <c r="AU311" s="144"/>
      <c r="AV311" s="144"/>
      <c r="AW311" s="144"/>
      <c r="AX311" s="144"/>
      <c r="AY311" s="144"/>
      <c r="AZ311" s="144"/>
      <c r="BA311" s="144"/>
      <c r="BB311" s="144"/>
      <c r="BC311" s="144"/>
      <c r="BD311" s="144"/>
      <c r="BE311" s="144"/>
      <c r="BF311" s="144"/>
      <c r="BG311" s="144"/>
      <c r="BH311" s="144"/>
    </row>
    <row r="312" spans="1:60" outlineLevel="3" x14ac:dyDescent="0.25">
      <c r="A312" s="151"/>
      <c r="B312" s="152"/>
      <c r="C312" s="182" t="s">
        <v>728</v>
      </c>
      <c r="D312" s="155"/>
      <c r="E312" s="156">
        <v>16</v>
      </c>
      <c r="F312" s="154"/>
      <c r="G312" s="154"/>
      <c r="H312" s="154"/>
      <c r="I312" s="154"/>
      <c r="J312" s="154"/>
      <c r="K312" s="154"/>
      <c r="L312" s="154"/>
      <c r="M312" s="154"/>
      <c r="N312" s="153"/>
      <c r="O312" s="153"/>
      <c r="P312" s="153"/>
      <c r="Q312" s="153"/>
      <c r="R312" s="154"/>
      <c r="S312" s="154"/>
      <c r="T312" s="154"/>
      <c r="U312" s="154"/>
      <c r="V312" s="154"/>
      <c r="W312" s="154"/>
      <c r="X312" s="154"/>
      <c r="Y312" s="154"/>
      <c r="Z312" s="144"/>
      <c r="AA312" s="144"/>
      <c r="AB312" s="144"/>
      <c r="AC312" s="144"/>
      <c r="AD312" s="144"/>
      <c r="AE312" s="144"/>
      <c r="AF312" s="144"/>
      <c r="AG312" s="144" t="s">
        <v>285</v>
      </c>
      <c r="AH312" s="144">
        <v>0</v>
      </c>
      <c r="AI312" s="144"/>
      <c r="AJ312" s="144"/>
      <c r="AK312" s="144"/>
      <c r="AL312" s="144"/>
      <c r="AM312" s="144"/>
      <c r="AN312" s="144"/>
      <c r="AO312" s="144"/>
      <c r="AP312" s="144"/>
      <c r="AQ312" s="144"/>
      <c r="AR312" s="144"/>
      <c r="AS312" s="144"/>
      <c r="AT312" s="144"/>
      <c r="AU312" s="144"/>
      <c r="AV312" s="144"/>
      <c r="AW312" s="144"/>
      <c r="AX312" s="144"/>
      <c r="AY312" s="144"/>
      <c r="AZ312" s="144"/>
      <c r="BA312" s="144"/>
      <c r="BB312" s="144"/>
      <c r="BC312" s="144"/>
      <c r="BD312" s="144"/>
      <c r="BE312" s="144"/>
      <c r="BF312" s="144"/>
      <c r="BG312" s="144"/>
      <c r="BH312" s="144"/>
    </row>
    <row r="313" spans="1:60" outlineLevel="3" x14ac:dyDescent="0.25">
      <c r="A313" s="151"/>
      <c r="B313" s="152"/>
      <c r="C313" s="182" t="s">
        <v>729</v>
      </c>
      <c r="D313" s="155"/>
      <c r="E313" s="156">
        <v>8.4</v>
      </c>
      <c r="F313" s="154"/>
      <c r="G313" s="154"/>
      <c r="H313" s="154"/>
      <c r="I313" s="154"/>
      <c r="J313" s="154"/>
      <c r="K313" s="154"/>
      <c r="L313" s="154"/>
      <c r="M313" s="154"/>
      <c r="N313" s="153"/>
      <c r="O313" s="153"/>
      <c r="P313" s="153"/>
      <c r="Q313" s="153"/>
      <c r="R313" s="154"/>
      <c r="S313" s="154"/>
      <c r="T313" s="154"/>
      <c r="U313" s="154"/>
      <c r="V313" s="154"/>
      <c r="W313" s="154"/>
      <c r="X313" s="154"/>
      <c r="Y313" s="154"/>
      <c r="Z313" s="144"/>
      <c r="AA313" s="144"/>
      <c r="AB313" s="144"/>
      <c r="AC313" s="144"/>
      <c r="AD313" s="144"/>
      <c r="AE313" s="144"/>
      <c r="AF313" s="144"/>
      <c r="AG313" s="144" t="s">
        <v>285</v>
      </c>
      <c r="AH313" s="144">
        <v>0</v>
      </c>
      <c r="AI313" s="144"/>
      <c r="AJ313" s="144"/>
      <c r="AK313" s="144"/>
      <c r="AL313" s="144"/>
      <c r="AM313" s="144"/>
      <c r="AN313" s="144"/>
      <c r="AO313" s="144"/>
      <c r="AP313" s="144"/>
      <c r="AQ313" s="144"/>
      <c r="AR313" s="144"/>
      <c r="AS313" s="144"/>
      <c r="AT313" s="144"/>
      <c r="AU313" s="144"/>
      <c r="AV313" s="144"/>
      <c r="AW313" s="144"/>
      <c r="AX313" s="144"/>
      <c r="AY313" s="144"/>
      <c r="AZ313" s="144"/>
      <c r="BA313" s="144"/>
      <c r="BB313" s="144"/>
      <c r="BC313" s="144"/>
      <c r="BD313" s="144"/>
      <c r="BE313" s="144"/>
      <c r="BF313" s="144"/>
      <c r="BG313" s="144"/>
      <c r="BH313" s="144"/>
    </row>
    <row r="314" spans="1:60" outlineLevel="3" x14ac:dyDescent="0.25">
      <c r="A314" s="151"/>
      <c r="B314" s="152"/>
      <c r="C314" s="182" t="s">
        <v>730</v>
      </c>
      <c r="D314" s="155"/>
      <c r="E314" s="156">
        <v>12.8</v>
      </c>
      <c r="F314" s="154"/>
      <c r="G314" s="154"/>
      <c r="H314" s="154"/>
      <c r="I314" s="154"/>
      <c r="J314" s="154"/>
      <c r="K314" s="154"/>
      <c r="L314" s="154"/>
      <c r="M314" s="154"/>
      <c r="N314" s="153"/>
      <c r="O314" s="153"/>
      <c r="P314" s="153"/>
      <c r="Q314" s="153"/>
      <c r="R314" s="154"/>
      <c r="S314" s="154"/>
      <c r="T314" s="154"/>
      <c r="U314" s="154"/>
      <c r="V314" s="154"/>
      <c r="W314" s="154"/>
      <c r="X314" s="154"/>
      <c r="Y314" s="154"/>
      <c r="Z314" s="144"/>
      <c r="AA314" s="144"/>
      <c r="AB314" s="144"/>
      <c r="AC314" s="144"/>
      <c r="AD314" s="144"/>
      <c r="AE314" s="144"/>
      <c r="AF314" s="144"/>
      <c r="AG314" s="144" t="s">
        <v>285</v>
      </c>
      <c r="AH314" s="144">
        <v>0</v>
      </c>
      <c r="AI314" s="144"/>
      <c r="AJ314" s="144"/>
      <c r="AK314" s="144"/>
      <c r="AL314" s="144"/>
      <c r="AM314" s="144"/>
      <c r="AN314" s="144"/>
      <c r="AO314" s="144"/>
      <c r="AP314" s="144"/>
      <c r="AQ314" s="144"/>
      <c r="AR314" s="144"/>
      <c r="AS314" s="144"/>
      <c r="AT314" s="144"/>
      <c r="AU314" s="144"/>
      <c r="AV314" s="144"/>
      <c r="AW314" s="144"/>
      <c r="AX314" s="144"/>
      <c r="AY314" s="144"/>
      <c r="AZ314" s="144"/>
      <c r="BA314" s="144"/>
      <c r="BB314" s="144"/>
      <c r="BC314" s="144"/>
      <c r="BD314" s="144"/>
      <c r="BE314" s="144"/>
      <c r="BF314" s="144"/>
      <c r="BG314" s="144"/>
      <c r="BH314" s="144"/>
    </row>
    <row r="315" spans="1:60" outlineLevel="3" x14ac:dyDescent="0.25">
      <c r="A315" s="151"/>
      <c r="B315" s="152"/>
      <c r="C315" s="182" t="s">
        <v>731</v>
      </c>
      <c r="D315" s="155"/>
      <c r="E315" s="156">
        <v>11.8</v>
      </c>
      <c r="F315" s="154"/>
      <c r="G315" s="154"/>
      <c r="H315" s="154"/>
      <c r="I315" s="154"/>
      <c r="J315" s="154"/>
      <c r="K315" s="154"/>
      <c r="L315" s="154"/>
      <c r="M315" s="154"/>
      <c r="N315" s="153"/>
      <c r="O315" s="153"/>
      <c r="P315" s="153"/>
      <c r="Q315" s="153"/>
      <c r="R315" s="154"/>
      <c r="S315" s="154"/>
      <c r="T315" s="154"/>
      <c r="U315" s="154"/>
      <c r="V315" s="154"/>
      <c r="W315" s="154"/>
      <c r="X315" s="154"/>
      <c r="Y315" s="154"/>
      <c r="Z315" s="144"/>
      <c r="AA315" s="144"/>
      <c r="AB315" s="144"/>
      <c r="AC315" s="144"/>
      <c r="AD315" s="144"/>
      <c r="AE315" s="144"/>
      <c r="AF315" s="144"/>
      <c r="AG315" s="144" t="s">
        <v>285</v>
      </c>
      <c r="AH315" s="144">
        <v>0</v>
      </c>
      <c r="AI315" s="144"/>
      <c r="AJ315" s="144"/>
      <c r="AK315" s="144"/>
      <c r="AL315" s="144"/>
      <c r="AM315" s="144"/>
      <c r="AN315" s="144"/>
      <c r="AO315" s="144"/>
      <c r="AP315" s="144"/>
      <c r="AQ315" s="144"/>
      <c r="AR315" s="144"/>
      <c r="AS315" s="144"/>
      <c r="AT315" s="144"/>
      <c r="AU315" s="144"/>
      <c r="AV315" s="144"/>
      <c r="AW315" s="144"/>
      <c r="AX315" s="144"/>
      <c r="AY315" s="144"/>
      <c r="AZ315" s="144"/>
      <c r="BA315" s="144"/>
      <c r="BB315" s="144"/>
      <c r="BC315" s="144"/>
      <c r="BD315" s="144"/>
      <c r="BE315" s="144"/>
      <c r="BF315" s="144"/>
      <c r="BG315" s="144"/>
      <c r="BH315" s="144"/>
    </row>
    <row r="316" spans="1:60" outlineLevel="3" x14ac:dyDescent="0.25">
      <c r="A316" s="151"/>
      <c r="B316" s="152"/>
      <c r="C316" s="182" t="s">
        <v>732</v>
      </c>
      <c r="D316" s="155"/>
      <c r="E316" s="156">
        <v>8.9</v>
      </c>
      <c r="F316" s="154"/>
      <c r="G316" s="154"/>
      <c r="H316" s="154"/>
      <c r="I316" s="154"/>
      <c r="J316" s="154"/>
      <c r="K316" s="154"/>
      <c r="L316" s="154"/>
      <c r="M316" s="154"/>
      <c r="N316" s="153"/>
      <c r="O316" s="153"/>
      <c r="P316" s="153"/>
      <c r="Q316" s="153"/>
      <c r="R316" s="154"/>
      <c r="S316" s="154"/>
      <c r="T316" s="154"/>
      <c r="U316" s="154"/>
      <c r="V316" s="154"/>
      <c r="W316" s="154"/>
      <c r="X316" s="154"/>
      <c r="Y316" s="154"/>
      <c r="Z316" s="144"/>
      <c r="AA316" s="144"/>
      <c r="AB316" s="144"/>
      <c r="AC316" s="144"/>
      <c r="AD316" s="144"/>
      <c r="AE316" s="144"/>
      <c r="AF316" s="144"/>
      <c r="AG316" s="144" t="s">
        <v>285</v>
      </c>
      <c r="AH316" s="144">
        <v>0</v>
      </c>
      <c r="AI316" s="144"/>
      <c r="AJ316" s="144"/>
      <c r="AK316" s="144"/>
      <c r="AL316" s="144"/>
      <c r="AM316" s="144"/>
      <c r="AN316" s="144"/>
      <c r="AO316" s="144"/>
      <c r="AP316" s="144"/>
      <c r="AQ316" s="144"/>
      <c r="AR316" s="144"/>
      <c r="AS316" s="144"/>
      <c r="AT316" s="144"/>
      <c r="AU316" s="144"/>
      <c r="AV316" s="144"/>
      <c r="AW316" s="144"/>
      <c r="AX316" s="144"/>
      <c r="AY316" s="144"/>
      <c r="AZ316" s="144"/>
      <c r="BA316" s="144"/>
      <c r="BB316" s="144"/>
      <c r="BC316" s="144"/>
      <c r="BD316" s="144"/>
      <c r="BE316" s="144"/>
      <c r="BF316" s="144"/>
      <c r="BG316" s="144"/>
      <c r="BH316" s="144"/>
    </row>
    <row r="317" spans="1:60" outlineLevel="3" x14ac:dyDescent="0.25">
      <c r="A317" s="151"/>
      <c r="B317" s="152"/>
      <c r="C317" s="182" t="s">
        <v>733</v>
      </c>
      <c r="D317" s="155"/>
      <c r="E317" s="156">
        <v>17.399999999999999</v>
      </c>
      <c r="F317" s="154"/>
      <c r="G317" s="154"/>
      <c r="H317" s="154"/>
      <c r="I317" s="154"/>
      <c r="J317" s="154"/>
      <c r="K317" s="154"/>
      <c r="L317" s="154"/>
      <c r="M317" s="154"/>
      <c r="N317" s="153"/>
      <c r="O317" s="153"/>
      <c r="P317" s="153"/>
      <c r="Q317" s="153"/>
      <c r="R317" s="154"/>
      <c r="S317" s="154"/>
      <c r="T317" s="154"/>
      <c r="U317" s="154"/>
      <c r="V317" s="154"/>
      <c r="W317" s="154"/>
      <c r="X317" s="154"/>
      <c r="Y317" s="154"/>
      <c r="Z317" s="144"/>
      <c r="AA317" s="144"/>
      <c r="AB317" s="144"/>
      <c r="AC317" s="144"/>
      <c r="AD317" s="144"/>
      <c r="AE317" s="144"/>
      <c r="AF317" s="144"/>
      <c r="AG317" s="144" t="s">
        <v>285</v>
      </c>
      <c r="AH317" s="144">
        <v>0</v>
      </c>
      <c r="AI317" s="144"/>
      <c r="AJ317" s="144"/>
      <c r="AK317" s="144"/>
      <c r="AL317" s="144"/>
      <c r="AM317" s="144"/>
      <c r="AN317" s="144"/>
      <c r="AO317" s="144"/>
      <c r="AP317" s="144"/>
      <c r="AQ317" s="144"/>
      <c r="AR317" s="144"/>
      <c r="AS317" s="144"/>
      <c r="AT317" s="144"/>
      <c r="AU317" s="144"/>
      <c r="AV317" s="144"/>
      <c r="AW317" s="144"/>
      <c r="AX317" s="144"/>
      <c r="AY317" s="144"/>
      <c r="AZ317" s="144"/>
      <c r="BA317" s="144"/>
      <c r="BB317" s="144"/>
      <c r="BC317" s="144"/>
      <c r="BD317" s="144"/>
      <c r="BE317" s="144"/>
      <c r="BF317" s="144"/>
      <c r="BG317" s="144"/>
      <c r="BH317" s="144"/>
    </row>
    <row r="318" spans="1:60" outlineLevel="3" x14ac:dyDescent="0.25">
      <c r="A318" s="151"/>
      <c r="B318" s="152"/>
      <c r="C318" s="182" t="s">
        <v>734</v>
      </c>
      <c r="D318" s="155"/>
      <c r="E318" s="156">
        <v>10.4</v>
      </c>
      <c r="F318" s="154"/>
      <c r="G318" s="154"/>
      <c r="H318" s="154"/>
      <c r="I318" s="154"/>
      <c r="J318" s="154"/>
      <c r="K318" s="154"/>
      <c r="L318" s="154"/>
      <c r="M318" s="154"/>
      <c r="N318" s="153"/>
      <c r="O318" s="153"/>
      <c r="P318" s="153"/>
      <c r="Q318" s="153"/>
      <c r="R318" s="154"/>
      <c r="S318" s="154"/>
      <c r="T318" s="154"/>
      <c r="U318" s="154"/>
      <c r="V318" s="154"/>
      <c r="W318" s="154"/>
      <c r="X318" s="154"/>
      <c r="Y318" s="154"/>
      <c r="Z318" s="144"/>
      <c r="AA318" s="144"/>
      <c r="AB318" s="144"/>
      <c r="AC318" s="144"/>
      <c r="AD318" s="144"/>
      <c r="AE318" s="144"/>
      <c r="AF318" s="144"/>
      <c r="AG318" s="144" t="s">
        <v>285</v>
      </c>
      <c r="AH318" s="144">
        <v>0</v>
      </c>
      <c r="AI318" s="144"/>
      <c r="AJ318" s="144"/>
      <c r="AK318" s="144"/>
      <c r="AL318" s="144"/>
      <c r="AM318" s="144"/>
      <c r="AN318" s="144"/>
      <c r="AO318" s="144"/>
      <c r="AP318" s="144"/>
      <c r="AQ318" s="144"/>
      <c r="AR318" s="144"/>
      <c r="AS318" s="144"/>
      <c r="AT318" s="144"/>
      <c r="AU318" s="144"/>
      <c r="AV318" s="144"/>
      <c r="AW318" s="144"/>
      <c r="AX318" s="144"/>
      <c r="AY318" s="144"/>
      <c r="AZ318" s="144"/>
      <c r="BA318" s="144"/>
      <c r="BB318" s="144"/>
      <c r="BC318" s="144"/>
      <c r="BD318" s="144"/>
      <c r="BE318" s="144"/>
      <c r="BF318" s="144"/>
      <c r="BG318" s="144"/>
      <c r="BH318" s="144"/>
    </row>
    <row r="319" spans="1:60" outlineLevel="3" x14ac:dyDescent="0.25">
      <c r="A319" s="151"/>
      <c r="B319" s="152"/>
      <c r="C319" s="182" t="s">
        <v>735</v>
      </c>
      <c r="D319" s="155"/>
      <c r="E319" s="156">
        <v>17</v>
      </c>
      <c r="F319" s="154"/>
      <c r="G319" s="154"/>
      <c r="H319" s="154"/>
      <c r="I319" s="154"/>
      <c r="J319" s="154"/>
      <c r="K319" s="154"/>
      <c r="L319" s="154"/>
      <c r="M319" s="154"/>
      <c r="N319" s="153"/>
      <c r="O319" s="153"/>
      <c r="P319" s="153"/>
      <c r="Q319" s="153"/>
      <c r="R319" s="154"/>
      <c r="S319" s="154"/>
      <c r="T319" s="154"/>
      <c r="U319" s="154"/>
      <c r="V319" s="154"/>
      <c r="W319" s="154"/>
      <c r="X319" s="154"/>
      <c r="Y319" s="154"/>
      <c r="Z319" s="144"/>
      <c r="AA319" s="144"/>
      <c r="AB319" s="144"/>
      <c r="AC319" s="144"/>
      <c r="AD319" s="144"/>
      <c r="AE319" s="144"/>
      <c r="AF319" s="144"/>
      <c r="AG319" s="144" t="s">
        <v>285</v>
      </c>
      <c r="AH319" s="144">
        <v>0</v>
      </c>
      <c r="AI319" s="144"/>
      <c r="AJ319" s="144"/>
      <c r="AK319" s="144"/>
      <c r="AL319" s="144"/>
      <c r="AM319" s="144"/>
      <c r="AN319" s="144"/>
      <c r="AO319" s="144"/>
      <c r="AP319" s="144"/>
      <c r="AQ319" s="144"/>
      <c r="AR319" s="144"/>
      <c r="AS319" s="144"/>
      <c r="AT319" s="144"/>
      <c r="AU319" s="144"/>
      <c r="AV319" s="144"/>
      <c r="AW319" s="144"/>
      <c r="AX319" s="144"/>
      <c r="AY319" s="144"/>
      <c r="AZ319" s="144"/>
      <c r="BA319" s="144"/>
      <c r="BB319" s="144"/>
      <c r="BC319" s="144"/>
      <c r="BD319" s="144"/>
      <c r="BE319" s="144"/>
      <c r="BF319" s="144"/>
      <c r="BG319" s="144"/>
      <c r="BH319" s="144"/>
    </row>
    <row r="320" spans="1:60" ht="20" outlineLevel="1" x14ac:dyDescent="0.25">
      <c r="A320" s="166">
        <v>149</v>
      </c>
      <c r="B320" s="167" t="s">
        <v>736</v>
      </c>
      <c r="C320" s="181" t="s">
        <v>737</v>
      </c>
      <c r="D320" s="168" t="s">
        <v>489</v>
      </c>
      <c r="E320" s="169">
        <v>972</v>
      </c>
      <c r="F320" s="170">
        <f>H320+J320</f>
        <v>0</v>
      </c>
      <c r="G320" s="170">
        <f>ROUND(E320*F320,2)</f>
        <v>0</v>
      </c>
      <c r="H320" s="171"/>
      <c r="I320" s="170">
        <f>ROUND(E320*H320,2)</f>
        <v>0</v>
      </c>
      <c r="J320" s="171"/>
      <c r="K320" s="172">
        <f>ROUND(E320*J320,2)</f>
        <v>0</v>
      </c>
      <c r="L320" s="154">
        <v>21</v>
      </c>
      <c r="M320" s="154">
        <f>G320*(1+L320/100)</f>
        <v>0</v>
      </c>
      <c r="N320" s="153">
        <v>0</v>
      </c>
      <c r="O320" s="153">
        <f>ROUND(E320*N320,2)</f>
        <v>0</v>
      </c>
      <c r="P320" s="153">
        <v>0</v>
      </c>
      <c r="Q320" s="153">
        <f>ROUND(E320*P320,2)</f>
        <v>0</v>
      </c>
      <c r="R320" s="154"/>
      <c r="S320" s="154" t="s">
        <v>279</v>
      </c>
      <c r="T320" s="154" t="s">
        <v>280</v>
      </c>
      <c r="U320" s="154">
        <v>0</v>
      </c>
      <c r="V320" s="154">
        <f>ROUND(E320*U320,2)</f>
        <v>0</v>
      </c>
      <c r="W320" s="154"/>
      <c r="X320" s="154" t="s">
        <v>281</v>
      </c>
      <c r="Y320" s="154" t="s">
        <v>282</v>
      </c>
      <c r="Z320" s="144"/>
      <c r="AA320" s="144"/>
      <c r="AB320" s="144"/>
      <c r="AC320" s="144"/>
      <c r="AD320" s="144"/>
      <c r="AE320" s="144"/>
      <c r="AF320" s="144"/>
      <c r="AG320" s="144" t="s">
        <v>656</v>
      </c>
      <c r="AH320" s="144"/>
      <c r="AI320" s="144"/>
      <c r="AJ320" s="144"/>
      <c r="AK320" s="144"/>
      <c r="AL320" s="144"/>
      <c r="AM320" s="144"/>
      <c r="AN320" s="144"/>
      <c r="AO320" s="144"/>
      <c r="AP320" s="144"/>
      <c r="AQ320" s="144"/>
      <c r="AR320" s="144"/>
      <c r="AS320" s="144"/>
      <c r="AT320" s="144"/>
      <c r="AU320" s="144"/>
      <c r="AV320" s="144"/>
      <c r="AW320" s="144"/>
      <c r="AX320" s="144"/>
      <c r="AY320" s="144"/>
      <c r="AZ320" s="144"/>
      <c r="BA320" s="144"/>
      <c r="BB320" s="144"/>
      <c r="BC320" s="144"/>
      <c r="BD320" s="144"/>
      <c r="BE320" s="144"/>
      <c r="BF320" s="144"/>
      <c r="BG320" s="144"/>
      <c r="BH320" s="144"/>
    </row>
    <row r="321" spans="1:60" outlineLevel="2" x14ac:dyDescent="0.25">
      <c r="A321" s="151"/>
      <c r="B321" s="152"/>
      <c r="C321" s="182" t="s">
        <v>738</v>
      </c>
      <c r="D321" s="155"/>
      <c r="E321" s="156">
        <v>972</v>
      </c>
      <c r="F321" s="154"/>
      <c r="G321" s="154"/>
      <c r="H321" s="154"/>
      <c r="I321" s="154"/>
      <c r="J321" s="154"/>
      <c r="K321" s="154"/>
      <c r="L321" s="154"/>
      <c r="M321" s="154"/>
      <c r="N321" s="153"/>
      <c r="O321" s="153"/>
      <c r="P321" s="153"/>
      <c r="Q321" s="153"/>
      <c r="R321" s="154"/>
      <c r="S321" s="154"/>
      <c r="T321" s="154"/>
      <c r="U321" s="154"/>
      <c r="V321" s="154"/>
      <c r="W321" s="154"/>
      <c r="X321" s="154"/>
      <c r="Y321" s="154"/>
      <c r="Z321" s="144"/>
      <c r="AA321" s="144"/>
      <c r="AB321" s="144"/>
      <c r="AC321" s="144"/>
      <c r="AD321" s="144"/>
      <c r="AE321" s="144"/>
      <c r="AF321" s="144"/>
      <c r="AG321" s="144" t="s">
        <v>285</v>
      </c>
      <c r="AH321" s="144">
        <v>0</v>
      </c>
      <c r="AI321" s="144"/>
      <c r="AJ321" s="144"/>
      <c r="AK321" s="144"/>
      <c r="AL321" s="144"/>
      <c r="AM321" s="144"/>
      <c r="AN321" s="144"/>
      <c r="AO321" s="144"/>
      <c r="AP321" s="144"/>
      <c r="AQ321" s="144"/>
      <c r="AR321" s="144"/>
      <c r="AS321" s="144"/>
      <c r="AT321" s="144"/>
      <c r="AU321" s="144"/>
      <c r="AV321" s="144"/>
      <c r="AW321" s="144"/>
      <c r="AX321" s="144"/>
      <c r="AY321" s="144"/>
      <c r="AZ321" s="144"/>
      <c r="BA321" s="144"/>
      <c r="BB321" s="144"/>
      <c r="BC321" s="144"/>
      <c r="BD321" s="144"/>
      <c r="BE321" s="144"/>
      <c r="BF321" s="144"/>
      <c r="BG321" s="144"/>
      <c r="BH321" s="144"/>
    </row>
    <row r="322" spans="1:60" outlineLevel="1" x14ac:dyDescent="0.25">
      <c r="A322" s="166">
        <v>150</v>
      </c>
      <c r="B322" s="167" t="s">
        <v>739</v>
      </c>
      <c r="C322" s="181" t="s">
        <v>740</v>
      </c>
      <c r="D322" s="168" t="s">
        <v>355</v>
      </c>
      <c r="E322" s="169">
        <v>166.35</v>
      </c>
      <c r="F322" s="170">
        <f>H322+J322</f>
        <v>0</v>
      </c>
      <c r="G322" s="170">
        <f>ROUND(E322*F322,2)</f>
        <v>0</v>
      </c>
      <c r="H322" s="171"/>
      <c r="I322" s="170">
        <f>ROUND(E322*H322,2)</f>
        <v>0</v>
      </c>
      <c r="J322" s="171"/>
      <c r="K322" s="172">
        <f>ROUND(E322*J322,2)</f>
        <v>0</v>
      </c>
      <c r="L322" s="154">
        <v>21</v>
      </c>
      <c r="M322" s="154">
        <f>G322*(1+L322/100)</f>
        <v>0</v>
      </c>
      <c r="N322" s="153">
        <v>0</v>
      </c>
      <c r="O322" s="153">
        <f>ROUND(E322*N322,2)</f>
        <v>0</v>
      </c>
      <c r="P322" s="153">
        <v>0</v>
      </c>
      <c r="Q322" s="153">
        <f>ROUND(E322*P322,2)</f>
        <v>0</v>
      </c>
      <c r="R322" s="154"/>
      <c r="S322" s="154" t="s">
        <v>279</v>
      </c>
      <c r="T322" s="154" t="s">
        <v>280</v>
      </c>
      <c r="U322" s="154">
        <v>0</v>
      </c>
      <c r="V322" s="154">
        <f>ROUND(E322*U322,2)</f>
        <v>0</v>
      </c>
      <c r="W322" s="154"/>
      <c r="X322" s="154" t="s">
        <v>608</v>
      </c>
      <c r="Y322" s="154" t="s">
        <v>282</v>
      </c>
      <c r="Z322" s="144"/>
      <c r="AA322" s="144"/>
      <c r="AB322" s="144"/>
      <c r="AC322" s="144"/>
      <c r="AD322" s="144"/>
      <c r="AE322" s="144"/>
      <c r="AF322" s="144"/>
      <c r="AG322" s="144" t="s">
        <v>609</v>
      </c>
      <c r="AH322" s="144"/>
      <c r="AI322" s="144"/>
      <c r="AJ322" s="144"/>
      <c r="AK322" s="144"/>
      <c r="AL322" s="144"/>
      <c r="AM322" s="144"/>
      <c r="AN322" s="144"/>
      <c r="AO322" s="144"/>
      <c r="AP322" s="144"/>
      <c r="AQ322" s="144"/>
      <c r="AR322" s="144"/>
      <c r="AS322" s="144"/>
      <c r="AT322" s="144"/>
      <c r="AU322" s="144"/>
      <c r="AV322" s="144"/>
      <c r="AW322" s="144"/>
      <c r="AX322" s="144"/>
      <c r="AY322" s="144"/>
      <c r="AZ322" s="144"/>
      <c r="BA322" s="144"/>
      <c r="BB322" s="144"/>
      <c r="BC322" s="144"/>
      <c r="BD322" s="144"/>
      <c r="BE322" s="144"/>
      <c r="BF322" s="144"/>
      <c r="BG322" s="144"/>
      <c r="BH322" s="144"/>
    </row>
    <row r="323" spans="1:60" outlineLevel="2" x14ac:dyDescent="0.25">
      <c r="A323" s="151"/>
      <c r="B323" s="152"/>
      <c r="C323" s="182" t="s">
        <v>718</v>
      </c>
      <c r="D323" s="155"/>
      <c r="E323" s="156">
        <v>166.35</v>
      </c>
      <c r="F323" s="154"/>
      <c r="G323" s="154"/>
      <c r="H323" s="154"/>
      <c r="I323" s="154"/>
      <c r="J323" s="154"/>
      <c r="K323" s="154"/>
      <c r="L323" s="154"/>
      <c r="M323" s="154"/>
      <c r="N323" s="153"/>
      <c r="O323" s="153"/>
      <c r="P323" s="153"/>
      <c r="Q323" s="153"/>
      <c r="R323" s="154"/>
      <c r="S323" s="154"/>
      <c r="T323" s="154"/>
      <c r="U323" s="154"/>
      <c r="V323" s="154"/>
      <c r="W323" s="154"/>
      <c r="X323" s="154"/>
      <c r="Y323" s="154"/>
      <c r="Z323" s="144"/>
      <c r="AA323" s="144"/>
      <c r="AB323" s="144"/>
      <c r="AC323" s="144"/>
      <c r="AD323" s="144"/>
      <c r="AE323" s="144"/>
      <c r="AF323" s="144"/>
      <c r="AG323" s="144" t="s">
        <v>285</v>
      </c>
      <c r="AH323" s="144">
        <v>0</v>
      </c>
      <c r="AI323" s="144"/>
      <c r="AJ323" s="144"/>
      <c r="AK323" s="144"/>
      <c r="AL323" s="144"/>
      <c r="AM323" s="144"/>
      <c r="AN323" s="144"/>
      <c r="AO323" s="144"/>
      <c r="AP323" s="144"/>
      <c r="AQ323" s="144"/>
      <c r="AR323" s="144"/>
      <c r="AS323" s="144"/>
      <c r="AT323" s="144"/>
      <c r="AU323" s="144"/>
      <c r="AV323" s="144"/>
      <c r="AW323" s="144"/>
      <c r="AX323" s="144"/>
      <c r="AY323" s="144"/>
      <c r="AZ323" s="144"/>
      <c r="BA323" s="144"/>
      <c r="BB323" s="144"/>
      <c r="BC323" s="144"/>
      <c r="BD323" s="144"/>
      <c r="BE323" s="144"/>
      <c r="BF323" s="144"/>
      <c r="BG323" s="144"/>
      <c r="BH323" s="144"/>
    </row>
    <row r="324" spans="1:60" outlineLevel="1" x14ac:dyDescent="0.25">
      <c r="A324" s="166">
        <v>151</v>
      </c>
      <c r="B324" s="167" t="s">
        <v>741</v>
      </c>
      <c r="C324" s="181" t="s">
        <v>742</v>
      </c>
      <c r="D324" s="168" t="s">
        <v>278</v>
      </c>
      <c r="E324" s="169">
        <v>70.2</v>
      </c>
      <c r="F324" s="170">
        <f>H324+J324</f>
        <v>0</v>
      </c>
      <c r="G324" s="170">
        <f>ROUND(E324*F324,2)</f>
        <v>0</v>
      </c>
      <c r="H324" s="171"/>
      <c r="I324" s="170">
        <f>ROUND(E324*H324,2)</f>
        <v>0</v>
      </c>
      <c r="J324" s="171"/>
      <c r="K324" s="172">
        <f>ROUND(E324*J324,2)</f>
        <v>0</v>
      </c>
      <c r="L324" s="154">
        <v>21</v>
      </c>
      <c r="M324" s="154">
        <f>G324*(1+L324/100)</f>
        <v>0</v>
      </c>
      <c r="N324" s="153">
        <v>0</v>
      </c>
      <c r="O324" s="153">
        <f>ROUND(E324*N324,2)</f>
        <v>0</v>
      </c>
      <c r="P324" s="153">
        <v>0</v>
      </c>
      <c r="Q324" s="153">
        <f>ROUND(E324*P324,2)</f>
        <v>0</v>
      </c>
      <c r="R324" s="154"/>
      <c r="S324" s="154" t="s">
        <v>279</v>
      </c>
      <c r="T324" s="154" t="s">
        <v>280</v>
      </c>
      <c r="U324" s="154">
        <v>0</v>
      </c>
      <c r="V324" s="154">
        <f>ROUND(E324*U324,2)</f>
        <v>0</v>
      </c>
      <c r="W324" s="154"/>
      <c r="X324" s="154" t="s">
        <v>608</v>
      </c>
      <c r="Y324" s="154" t="s">
        <v>282</v>
      </c>
      <c r="Z324" s="144"/>
      <c r="AA324" s="144"/>
      <c r="AB324" s="144"/>
      <c r="AC324" s="144"/>
      <c r="AD324" s="144"/>
      <c r="AE324" s="144"/>
      <c r="AF324" s="144"/>
      <c r="AG324" s="144" t="s">
        <v>609</v>
      </c>
      <c r="AH324" s="144"/>
      <c r="AI324" s="144"/>
      <c r="AJ324" s="144"/>
      <c r="AK324" s="144"/>
      <c r="AL324" s="144"/>
      <c r="AM324" s="144"/>
      <c r="AN324" s="144"/>
      <c r="AO324" s="144"/>
      <c r="AP324" s="144"/>
      <c r="AQ324" s="144"/>
      <c r="AR324" s="144"/>
      <c r="AS324" s="144"/>
      <c r="AT324" s="144"/>
      <c r="AU324" s="144"/>
      <c r="AV324" s="144"/>
      <c r="AW324" s="144"/>
      <c r="AX324" s="144"/>
      <c r="AY324" s="144"/>
      <c r="AZ324" s="144"/>
      <c r="BA324" s="144"/>
      <c r="BB324" s="144"/>
      <c r="BC324" s="144"/>
      <c r="BD324" s="144"/>
      <c r="BE324" s="144"/>
      <c r="BF324" s="144"/>
      <c r="BG324" s="144"/>
      <c r="BH324" s="144"/>
    </row>
    <row r="325" spans="1:60" outlineLevel="2" x14ac:dyDescent="0.25">
      <c r="A325" s="151"/>
      <c r="B325" s="152"/>
      <c r="C325" s="182" t="s">
        <v>743</v>
      </c>
      <c r="D325" s="155"/>
      <c r="E325" s="156">
        <v>70.2</v>
      </c>
      <c r="F325" s="154"/>
      <c r="G325" s="154"/>
      <c r="H325" s="154"/>
      <c r="I325" s="154"/>
      <c r="J325" s="154"/>
      <c r="K325" s="154"/>
      <c r="L325" s="154"/>
      <c r="M325" s="154"/>
      <c r="N325" s="153"/>
      <c r="O325" s="153"/>
      <c r="P325" s="153"/>
      <c r="Q325" s="153"/>
      <c r="R325" s="154"/>
      <c r="S325" s="154"/>
      <c r="T325" s="154"/>
      <c r="U325" s="154"/>
      <c r="V325" s="154"/>
      <c r="W325" s="154"/>
      <c r="X325" s="154"/>
      <c r="Y325" s="154"/>
      <c r="Z325" s="144"/>
      <c r="AA325" s="144"/>
      <c r="AB325" s="144"/>
      <c r="AC325" s="144"/>
      <c r="AD325" s="144"/>
      <c r="AE325" s="144"/>
      <c r="AF325" s="144"/>
      <c r="AG325" s="144" t="s">
        <v>285</v>
      </c>
      <c r="AH325" s="144">
        <v>0</v>
      </c>
      <c r="AI325" s="144"/>
      <c r="AJ325" s="144"/>
      <c r="AK325" s="144"/>
      <c r="AL325" s="144"/>
      <c r="AM325" s="144"/>
      <c r="AN325" s="144"/>
      <c r="AO325" s="144"/>
      <c r="AP325" s="144"/>
      <c r="AQ325" s="144"/>
      <c r="AR325" s="144"/>
      <c r="AS325" s="144"/>
      <c r="AT325" s="144"/>
      <c r="AU325" s="144"/>
      <c r="AV325" s="144"/>
      <c r="AW325" s="144"/>
      <c r="AX325" s="144"/>
      <c r="AY325" s="144"/>
      <c r="AZ325" s="144"/>
      <c r="BA325" s="144"/>
      <c r="BB325" s="144"/>
      <c r="BC325" s="144"/>
      <c r="BD325" s="144"/>
      <c r="BE325" s="144"/>
      <c r="BF325" s="144"/>
      <c r="BG325" s="144"/>
      <c r="BH325" s="144"/>
    </row>
    <row r="326" spans="1:60" outlineLevel="1" x14ac:dyDescent="0.25">
      <c r="A326" s="166">
        <v>152</v>
      </c>
      <c r="B326" s="167" t="s">
        <v>744</v>
      </c>
      <c r="C326" s="181" t="s">
        <v>745</v>
      </c>
      <c r="D326" s="168" t="s">
        <v>355</v>
      </c>
      <c r="E326" s="169">
        <v>182.98500000000001</v>
      </c>
      <c r="F326" s="170">
        <f>H326+J326</f>
        <v>0</v>
      </c>
      <c r="G326" s="170">
        <f>ROUND(E326*F326,2)</f>
        <v>0</v>
      </c>
      <c r="H326" s="171"/>
      <c r="I326" s="170">
        <f>ROUND(E326*H326,2)</f>
        <v>0</v>
      </c>
      <c r="J326" s="171"/>
      <c r="K326" s="172">
        <f>ROUND(E326*J326,2)</f>
        <v>0</v>
      </c>
      <c r="L326" s="154">
        <v>21</v>
      </c>
      <c r="M326" s="154">
        <f>G326*(1+L326/100)</f>
        <v>0</v>
      </c>
      <c r="N326" s="153">
        <v>0</v>
      </c>
      <c r="O326" s="153">
        <f>ROUND(E326*N326,2)</f>
        <v>0</v>
      </c>
      <c r="P326" s="153">
        <v>0</v>
      </c>
      <c r="Q326" s="153">
        <f>ROUND(E326*P326,2)</f>
        <v>0</v>
      </c>
      <c r="R326" s="154"/>
      <c r="S326" s="154" t="s">
        <v>279</v>
      </c>
      <c r="T326" s="154" t="s">
        <v>280</v>
      </c>
      <c r="U326" s="154">
        <v>0</v>
      </c>
      <c r="V326" s="154">
        <f>ROUND(E326*U326,2)</f>
        <v>0</v>
      </c>
      <c r="W326" s="154"/>
      <c r="X326" s="154" t="s">
        <v>608</v>
      </c>
      <c r="Y326" s="154" t="s">
        <v>282</v>
      </c>
      <c r="Z326" s="144"/>
      <c r="AA326" s="144"/>
      <c r="AB326" s="144"/>
      <c r="AC326" s="144"/>
      <c r="AD326" s="144"/>
      <c r="AE326" s="144"/>
      <c r="AF326" s="144"/>
      <c r="AG326" s="144" t="s">
        <v>609</v>
      </c>
      <c r="AH326" s="144"/>
      <c r="AI326" s="144"/>
      <c r="AJ326" s="144"/>
      <c r="AK326" s="144"/>
      <c r="AL326" s="144"/>
      <c r="AM326" s="144"/>
      <c r="AN326" s="144"/>
      <c r="AO326" s="144"/>
      <c r="AP326" s="144"/>
      <c r="AQ326" s="144"/>
      <c r="AR326" s="144"/>
      <c r="AS326" s="144"/>
      <c r="AT326" s="144"/>
      <c r="AU326" s="144"/>
      <c r="AV326" s="144"/>
      <c r="AW326" s="144"/>
      <c r="AX326" s="144"/>
      <c r="AY326" s="144"/>
      <c r="AZ326" s="144"/>
      <c r="BA326" s="144"/>
      <c r="BB326" s="144"/>
      <c r="BC326" s="144"/>
      <c r="BD326" s="144"/>
      <c r="BE326" s="144"/>
      <c r="BF326" s="144"/>
      <c r="BG326" s="144"/>
      <c r="BH326" s="144"/>
    </row>
    <row r="327" spans="1:60" outlineLevel="2" x14ac:dyDescent="0.25">
      <c r="A327" s="151"/>
      <c r="B327" s="152"/>
      <c r="C327" s="182" t="s">
        <v>746</v>
      </c>
      <c r="D327" s="155"/>
      <c r="E327" s="156">
        <v>182.99</v>
      </c>
      <c r="F327" s="154"/>
      <c r="G327" s="154"/>
      <c r="H327" s="154"/>
      <c r="I327" s="154"/>
      <c r="J327" s="154"/>
      <c r="K327" s="154"/>
      <c r="L327" s="154"/>
      <c r="M327" s="154"/>
      <c r="N327" s="153"/>
      <c r="O327" s="153"/>
      <c r="P327" s="153"/>
      <c r="Q327" s="153"/>
      <c r="R327" s="154"/>
      <c r="S327" s="154"/>
      <c r="T327" s="154"/>
      <c r="U327" s="154"/>
      <c r="V327" s="154"/>
      <c r="W327" s="154"/>
      <c r="X327" s="154"/>
      <c r="Y327" s="154"/>
      <c r="Z327" s="144"/>
      <c r="AA327" s="144"/>
      <c r="AB327" s="144"/>
      <c r="AC327" s="144"/>
      <c r="AD327" s="144"/>
      <c r="AE327" s="144"/>
      <c r="AF327" s="144"/>
      <c r="AG327" s="144" t="s">
        <v>285</v>
      </c>
      <c r="AH327" s="144">
        <v>0</v>
      </c>
      <c r="AI327" s="144"/>
      <c r="AJ327" s="144"/>
      <c r="AK327" s="144"/>
      <c r="AL327" s="144"/>
      <c r="AM327" s="144"/>
      <c r="AN327" s="144"/>
      <c r="AO327" s="144"/>
      <c r="AP327" s="144"/>
      <c r="AQ327" s="144"/>
      <c r="AR327" s="144"/>
      <c r="AS327" s="144"/>
      <c r="AT327" s="144"/>
      <c r="AU327" s="144"/>
      <c r="AV327" s="144"/>
      <c r="AW327" s="144"/>
      <c r="AX327" s="144"/>
      <c r="AY327" s="144"/>
      <c r="AZ327" s="144"/>
      <c r="BA327" s="144"/>
      <c r="BB327" s="144"/>
      <c r="BC327" s="144"/>
      <c r="BD327" s="144"/>
      <c r="BE327" s="144"/>
      <c r="BF327" s="144"/>
      <c r="BG327" s="144"/>
      <c r="BH327" s="144"/>
    </row>
    <row r="328" spans="1:60" outlineLevel="1" x14ac:dyDescent="0.25">
      <c r="A328" s="166">
        <v>153</v>
      </c>
      <c r="B328" s="167" t="s">
        <v>747</v>
      </c>
      <c r="C328" s="181" t="s">
        <v>748</v>
      </c>
      <c r="D328" s="168" t="s">
        <v>355</v>
      </c>
      <c r="E328" s="169">
        <v>182.98500000000001</v>
      </c>
      <c r="F328" s="170">
        <f>H328+J328</f>
        <v>0</v>
      </c>
      <c r="G328" s="170">
        <f>ROUND(E328*F328,2)</f>
        <v>0</v>
      </c>
      <c r="H328" s="171"/>
      <c r="I328" s="170">
        <f>ROUND(E328*H328,2)</f>
        <v>0</v>
      </c>
      <c r="J328" s="171"/>
      <c r="K328" s="172">
        <f>ROUND(E328*J328,2)</f>
        <v>0</v>
      </c>
      <c r="L328" s="154">
        <v>21</v>
      </c>
      <c r="M328" s="154">
        <f>G328*(1+L328/100)</f>
        <v>0</v>
      </c>
      <c r="N328" s="153">
        <v>0</v>
      </c>
      <c r="O328" s="153">
        <f>ROUND(E328*N328,2)</f>
        <v>0</v>
      </c>
      <c r="P328" s="153">
        <v>0</v>
      </c>
      <c r="Q328" s="153">
        <f>ROUND(E328*P328,2)</f>
        <v>0</v>
      </c>
      <c r="R328" s="154"/>
      <c r="S328" s="154" t="s">
        <v>279</v>
      </c>
      <c r="T328" s="154" t="s">
        <v>280</v>
      </c>
      <c r="U328" s="154">
        <v>0</v>
      </c>
      <c r="V328" s="154">
        <f>ROUND(E328*U328,2)</f>
        <v>0</v>
      </c>
      <c r="W328" s="154"/>
      <c r="X328" s="154" t="s">
        <v>608</v>
      </c>
      <c r="Y328" s="154" t="s">
        <v>282</v>
      </c>
      <c r="Z328" s="144"/>
      <c r="AA328" s="144"/>
      <c r="AB328" s="144"/>
      <c r="AC328" s="144"/>
      <c r="AD328" s="144"/>
      <c r="AE328" s="144"/>
      <c r="AF328" s="144"/>
      <c r="AG328" s="144" t="s">
        <v>609</v>
      </c>
      <c r="AH328" s="144"/>
      <c r="AI328" s="144"/>
      <c r="AJ328" s="144"/>
      <c r="AK328" s="144"/>
      <c r="AL328" s="144"/>
      <c r="AM328" s="144"/>
      <c r="AN328" s="144"/>
      <c r="AO328" s="144"/>
      <c r="AP328" s="144"/>
      <c r="AQ328" s="144"/>
      <c r="AR328" s="144"/>
      <c r="AS328" s="144"/>
      <c r="AT328" s="144"/>
      <c r="AU328" s="144"/>
      <c r="AV328" s="144"/>
      <c r="AW328" s="144"/>
      <c r="AX328" s="144"/>
      <c r="AY328" s="144"/>
      <c r="AZ328" s="144"/>
      <c r="BA328" s="144"/>
      <c r="BB328" s="144"/>
      <c r="BC328" s="144"/>
      <c r="BD328" s="144"/>
      <c r="BE328" s="144"/>
      <c r="BF328" s="144"/>
      <c r="BG328" s="144"/>
      <c r="BH328" s="144"/>
    </row>
    <row r="329" spans="1:60" outlineLevel="2" x14ac:dyDescent="0.25">
      <c r="A329" s="151"/>
      <c r="B329" s="152"/>
      <c r="C329" s="182" t="s">
        <v>746</v>
      </c>
      <c r="D329" s="155"/>
      <c r="E329" s="156">
        <v>182.99</v>
      </c>
      <c r="F329" s="154"/>
      <c r="G329" s="154"/>
      <c r="H329" s="154"/>
      <c r="I329" s="154"/>
      <c r="J329" s="154"/>
      <c r="K329" s="154"/>
      <c r="L329" s="154"/>
      <c r="M329" s="154"/>
      <c r="N329" s="153"/>
      <c r="O329" s="153"/>
      <c r="P329" s="153"/>
      <c r="Q329" s="153"/>
      <c r="R329" s="154"/>
      <c r="S329" s="154"/>
      <c r="T329" s="154"/>
      <c r="U329" s="154"/>
      <c r="V329" s="154"/>
      <c r="W329" s="154"/>
      <c r="X329" s="154"/>
      <c r="Y329" s="154"/>
      <c r="Z329" s="144"/>
      <c r="AA329" s="144"/>
      <c r="AB329" s="144"/>
      <c r="AC329" s="144"/>
      <c r="AD329" s="144"/>
      <c r="AE329" s="144"/>
      <c r="AF329" s="144"/>
      <c r="AG329" s="144" t="s">
        <v>285</v>
      </c>
      <c r="AH329" s="144">
        <v>0</v>
      </c>
      <c r="AI329" s="144"/>
      <c r="AJ329" s="144"/>
      <c r="AK329" s="144"/>
      <c r="AL329" s="144"/>
      <c r="AM329" s="144"/>
      <c r="AN329" s="144"/>
      <c r="AO329" s="144"/>
      <c r="AP329" s="144"/>
      <c r="AQ329" s="144"/>
      <c r="AR329" s="144"/>
      <c r="AS329" s="144"/>
      <c r="AT329" s="144"/>
      <c r="AU329" s="144"/>
      <c r="AV329" s="144"/>
      <c r="AW329" s="144"/>
      <c r="AX329" s="144"/>
      <c r="AY329" s="144"/>
      <c r="AZ329" s="144"/>
      <c r="BA329" s="144"/>
      <c r="BB329" s="144"/>
      <c r="BC329" s="144"/>
      <c r="BD329" s="144"/>
      <c r="BE329" s="144"/>
      <c r="BF329" s="144"/>
      <c r="BG329" s="144"/>
      <c r="BH329" s="144"/>
    </row>
    <row r="330" spans="1:60" ht="20" outlineLevel="1" x14ac:dyDescent="0.25">
      <c r="A330" s="166">
        <v>154</v>
      </c>
      <c r="B330" s="167" t="s">
        <v>749</v>
      </c>
      <c r="C330" s="181" t="s">
        <v>750</v>
      </c>
      <c r="D330" s="168" t="s">
        <v>355</v>
      </c>
      <c r="E330" s="169">
        <v>475.2</v>
      </c>
      <c r="F330" s="170">
        <f>H330+J330</f>
        <v>0</v>
      </c>
      <c r="G330" s="170">
        <f>ROUND(E330*F330,2)</f>
        <v>0</v>
      </c>
      <c r="H330" s="171"/>
      <c r="I330" s="170">
        <f>ROUND(E330*H330,2)</f>
        <v>0</v>
      </c>
      <c r="J330" s="171"/>
      <c r="K330" s="172">
        <f>ROUND(E330*J330,2)</f>
        <v>0</v>
      </c>
      <c r="L330" s="154">
        <v>21</v>
      </c>
      <c r="M330" s="154">
        <f>G330*(1+L330/100)</f>
        <v>0</v>
      </c>
      <c r="N330" s="153">
        <v>0</v>
      </c>
      <c r="O330" s="153">
        <f>ROUND(E330*N330,2)</f>
        <v>0</v>
      </c>
      <c r="P330" s="153">
        <v>0</v>
      </c>
      <c r="Q330" s="153">
        <f>ROUND(E330*P330,2)</f>
        <v>0</v>
      </c>
      <c r="R330" s="154"/>
      <c r="S330" s="154" t="s">
        <v>279</v>
      </c>
      <c r="T330" s="154" t="s">
        <v>280</v>
      </c>
      <c r="U330" s="154">
        <v>0</v>
      </c>
      <c r="V330" s="154">
        <f>ROUND(E330*U330,2)</f>
        <v>0</v>
      </c>
      <c r="W330" s="154"/>
      <c r="X330" s="154" t="s">
        <v>608</v>
      </c>
      <c r="Y330" s="154" t="s">
        <v>282</v>
      </c>
      <c r="Z330" s="144"/>
      <c r="AA330" s="144"/>
      <c r="AB330" s="144"/>
      <c r="AC330" s="144"/>
      <c r="AD330" s="144"/>
      <c r="AE330" s="144"/>
      <c r="AF330" s="144"/>
      <c r="AG330" s="144" t="s">
        <v>609</v>
      </c>
      <c r="AH330" s="144"/>
      <c r="AI330" s="144"/>
      <c r="AJ330" s="144"/>
      <c r="AK330" s="144"/>
      <c r="AL330" s="144"/>
      <c r="AM330" s="144"/>
      <c r="AN330" s="144"/>
      <c r="AO330" s="144"/>
      <c r="AP330" s="144"/>
      <c r="AQ330" s="144"/>
      <c r="AR330" s="144"/>
      <c r="AS330" s="144"/>
      <c r="AT330" s="144"/>
      <c r="AU330" s="144"/>
      <c r="AV330" s="144"/>
      <c r="AW330" s="144"/>
      <c r="AX330" s="144"/>
      <c r="AY330" s="144"/>
      <c r="AZ330" s="144"/>
      <c r="BA330" s="144"/>
      <c r="BB330" s="144"/>
      <c r="BC330" s="144"/>
      <c r="BD330" s="144"/>
      <c r="BE330" s="144"/>
      <c r="BF330" s="144"/>
      <c r="BG330" s="144"/>
      <c r="BH330" s="144"/>
    </row>
    <row r="331" spans="1:60" outlineLevel="2" x14ac:dyDescent="0.25">
      <c r="A331" s="151"/>
      <c r="B331" s="152"/>
      <c r="C331" s="182" t="s">
        <v>751</v>
      </c>
      <c r="D331" s="155"/>
      <c r="E331" s="156">
        <v>475.2</v>
      </c>
      <c r="F331" s="154"/>
      <c r="G331" s="154"/>
      <c r="H331" s="154"/>
      <c r="I331" s="154"/>
      <c r="J331" s="154"/>
      <c r="K331" s="154"/>
      <c r="L331" s="154"/>
      <c r="M331" s="154"/>
      <c r="N331" s="153"/>
      <c r="O331" s="153"/>
      <c r="P331" s="153"/>
      <c r="Q331" s="153"/>
      <c r="R331" s="154"/>
      <c r="S331" s="154"/>
      <c r="T331" s="154"/>
      <c r="U331" s="154"/>
      <c r="V331" s="154"/>
      <c r="W331" s="154"/>
      <c r="X331" s="154"/>
      <c r="Y331" s="154"/>
      <c r="Z331" s="144"/>
      <c r="AA331" s="144"/>
      <c r="AB331" s="144"/>
      <c r="AC331" s="144"/>
      <c r="AD331" s="144"/>
      <c r="AE331" s="144"/>
      <c r="AF331" s="144"/>
      <c r="AG331" s="144" t="s">
        <v>285</v>
      </c>
      <c r="AH331" s="144">
        <v>0</v>
      </c>
      <c r="AI331" s="144"/>
      <c r="AJ331" s="144"/>
      <c r="AK331" s="144"/>
      <c r="AL331" s="144"/>
      <c r="AM331" s="144"/>
      <c r="AN331" s="144"/>
      <c r="AO331" s="144"/>
      <c r="AP331" s="144"/>
      <c r="AQ331" s="144"/>
      <c r="AR331" s="144"/>
      <c r="AS331" s="144"/>
      <c r="AT331" s="144"/>
      <c r="AU331" s="144"/>
      <c r="AV331" s="144"/>
      <c r="AW331" s="144"/>
      <c r="AX331" s="144"/>
      <c r="AY331" s="144"/>
      <c r="AZ331" s="144"/>
      <c r="BA331" s="144"/>
      <c r="BB331" s="144"/>
      <c r="BC331" s="144"/>
      <c r="BD331" s="144"/>
      <c r="BE331" s="144"/>
      <c r="BF331" s="144"/>
      <c r="BG331" s="144"/>
      <c r="BH331" s="144"/>
    </row>
    <row r="332" spans="1:60" ht="20" outlineLevel="1" x14ac:dyDescent="0.25">
      <c r="A332" s="166">
        <v>155</v>
      </c>
      <c r="B332" s="167" t="s">
        <v>752</v>
      </c>
      <c r="C332" s="181" t="s">
        <v>753</v>
      </c>
      <c r="D332" s="168" t="s">
        <v>355</v>
      </c>
      <c r="E332" s="169">
        <v>275</v>
      </c>
      <c r="F332" s="170">
        <f>H332+J332</f>
        <v>0</v>
      </c>
      <c r="G332" s="170">
        <f>ROUND(E332*F332,2)</f>
        <v>0</v>
      </c>
      <c r="H332" s="171"/>
      <c r="I332" s="170">
        <f>ROUND(E332*H332,2)</f>
        <v>0</v>
      </c>
      <c r="J332" s="171"/>
      <c r="K332" s="172">
        <f>ROUND(E332*J332,2)</f>
        <v>0</v>
      </c>
      <c r="L332" s="154">
        <v>21</v>
      </c>
      <c r="M332" s="154">
        <f>G332*(1+L332/100)</f>
        <v>0</v>
      </c>
      <c r="N332" s="153">
        <v>0</v>
      </c>
      <c r="O332" s="153">
        <f>ROUND(E332*N332,2)</f>
        <v>0</v>
      </c>
      <c r="P332" s="153">
        <v>0</v>
      </c>
      <c r="Q332" s="153">
        <f>ROUND(E332*P332,2)</f>
        <v>0</v>
      </c>
      <c r="R332" s="154"/>
      <c r="S332" s="154" t="s">
        <v>279</v>
      </c>
      <c r="T332" s="154" t="s">
        <v>280</v>
      </c>
      <c r="U332" s="154">
        <v>0</v>
      </c>
      <c r="V332" s="154">
        <f>ROUND(E332*U332,2)</f>
        <v>0</v>
      </c>
      <c r="W332" s="154"/>
      <c r="X332" s="154" t="s">
        <v>608</v>
      </c>
      <c r="Y332" s="154" t="s">
        <v>282</v>
      </c>
      <c r="Z332" s="144"/>
      <c r="AA332" s="144"/>
      <c r="AB332" s="144"/>
      <c r="AC332" s="144"/>
      <c r="AD332" s="144"/>
      <c r="AE332" s="144"/>
      <c r="AF332" s="144"/>
      <c r="AG332" s="144" t="s">
        <v>609</v>
      </c>
      <c r="AH332" s="144"/>
      <c r="AI332" s="144"/>
      <c r="AJ332" s="144"/>
      <c r="AK332" s="144"/>
      <c r="AL332" s="144"/>
      <c r="AM332" s="144"/>
      <c r="AN332" s="144"/>
      <c r="AO332" s="144"/>
      <c r="AP332" s="144"/>
      <c r="AQ332" s="144"/>
      <c r="AR332" s="144"/>
      <c r="AS332" s="144"/>
      <c r="AT332" s="144"/>
      <c r="AU332" s="144"/>
      <c r="AV332" s="144"/>
      <c r="AW332" s="144"/>
      <c r="AX332" s="144"/>
      <c r="AY332" s="144"/>
      <c r="AZ332" s="144"/>
      <c r="BA332" s="144"/>
      <c r="BB332" s="144"/>
      <c r="BC332" s="144"/>
      <c r="BD332" s="144"/>
      <c r="BE332" s="144"/>
      <c r="BF332" s="144"/>
      <c r="BG332" s="144"/>
      <c r="BH332" s="144"/>
    </row>
    <row r="333" spans="1:60" outlineLevel="2" x14ac:dyDescent="0.25">
      <c r="A333" s="151"/>
      <c r="B333" s="152"/>
      <c r="C333" s="182" t="s">
        <v>754</v>
      </c>
      <c r="D333" s="155"/>
      <c r="E333" s="156">
        <v>275</v>
      </c>
      <c r="F333" s="154"/>
      <c r="G333" s="154"/>
      <c r="H333" s="154"/>
      <c r="I333" s="154"/>
      <c r="J333" s="154"/>
      <c r="K333" s="154"/>
      <c r="L333" s="154"/>
      <c r="M333" s="154"/>
      <c r="N333" s="153"/>
      <c r="O333" s="153"/>
      <c r="P333" s="153"/>
      <c r="Q333" s="153"/>
      <c r="R333" s="154"/>
      <c r="S333" s="154"/>
      <c r="T333" s="154"/>
      <c r="U333" s="154"/>
      <c r="V333" s="154"/>
      <c r="W333" s="154"/>
      <c r="X333" s="154"/>
      <c r="Y333" s="154"/>
      <c r="Z333" s="144"/>
      <c r="AA333" s="144"/>
      <c r="AB333" s="144"/>
      <c r="AC333" s="144"/>
      <c r="AD333" s="144"/>
      <c r="AE333" s="144"/>
      <c r="AF333" s="144"/>
      <c r="AG333" s="144" t="s">
        <v>285</v>
      </c>
      <c r="AH333" s="144">
        <v>0</v>
      </c>
      <c r="AI333" s="144"/>
      <c r="AJ333" s="144"/>
      <c r="AK333" s="144"/>
      <c r="AL333" s="144"/>
      <c r="AM333" s="144"/>
      <c r="AN333" s="144"/>
      <c r="AO333" s="144"/>
      <c r="AP333" s="144"/>
      <c r="AQ333" s="144"/>
      <c r="AR333" s="144"/>
      <c r="AS333" s="144"/>
      <c r="AT333" s="144"/>
      <c r="AU333" s="144"/>
      <c r="AV333" s="144"/>
      <c r="AW333" s="144"/>
      <c r="AX333" s="144"/>
      <c r="AY333" s="144"/>
      <c r="AZ333" s="144"/>
      <c r="BA333" s="144"/>
      <c r="BB333" s="144"/>
      <c r="BC333" s="144"/>
      <c r="BD333" s="144"/>
      <c r="BE333" s="144"/>
      <c r="BF333" s="144"/>
      <c r="BG333" s="144"/>
      <c r="BH333" s="144"/>
    </row>
    <row r="334" spans="1:60" outlineLevel="1" x14ac:dyDescent="0.25">
      <c r="A334" s="173">
        <v>156</v>
      </c>
      <c r="B334" s="174" t="s">
        <v>755</v>
      </c>
      <c r="C334" s="183" t="s">
        <v>756</v>
      </c>
      <c r="D334" s="175" t="s">
        <v>0</v>
      </c>
      <c r="E334" s="176">
        <v>13763.3163</v>
      </c>
      <c r="F334" s="177">
        <f>H334+J334</f>
        <v>0</v>
      </c>
      <c r="G334" s="177">
        <f>ROUND(E334*F334,2)</f>
        <v>0</v>
      </c>
      <c r="H334" s="178"/>
      <c r="I334" s="177">
        <f>ROUND(E334*H334,2)</f>
        <v>0</v>
      </c>
      <c r="J334" s="178"/>
      <c r="K334" s="179">
        <f>ROUND(E334*J334,2)</f>
        <v>0</v>
      </c>
      <c r="L334" s="154">
        <v>21</v>
      </c>
      <c r="M334" s="154">
        <f>G334*(1+L334/100)</f>
        <v>0</v>
      </c>
      <c r="N334" s="153">
        <v>0</v>
      </c>
      <c r="O334" s="153">
        <f>ROUND(E334*N334,2)</f>
        <v>0</v>
      </c>
      <c r="P334" s="153">
        <v>0</v>
      </c>
      <c r="Q334" s="153">
        <f>ROUND(E334*P334,2)</f>
        <v>0</v>
      </c>
      <c r="R334" s="154"/>
      <c r="S334" s="154" t="s">
        <v>279</v>
      </c>
      <c r="T334" s="154" t="s">
        <v>280</v>
      </c>
      <c r="U334" s="154">
        <v>0</v>
      </c>
      <c r="V334" s="154">
        <f>ROUND(E334*U334,2)</f>
        <v>0</v>
      </c>
      <c r="W334" s="154"/>
      <c r="X334" s="154" t="s">
        <v>281</v>
      </c>
      <c r="Y334" s="154" t="s">
        <v>282</v>
      </c>
      <c r="Z334" s="144"/>
      <c r="AA334" s="144"/>
      <c r="AB334" s="144"/>
      <c r="AC334" s="144"/>
      <c r="AD334" s="144"/>
      <c r="AE334" s="144"/>
      <c r="AF334" s="144"/>
      <c r="AG334" s="144" t="s">
        <v>656</v>
      </c>
      <c r="AH334" s="144"/>
      <c r="AI334" s="144"/>
      <c r="AJ334" s="144"/>
      <c r="AK334" s="144"/>
      <c r="AL334" s="144"/>
      <c r="AM334" s="144"/>
      <c r="AN334" s="144"/>
      <c r="AO334" s="144"/>
      <c r="AP334" s="144"/>
      <c r="AQ334" s="144"/>
      <c r="AR334" s="144"/>
      <c r="AS334" s="144"/>
      <c r="AT334" s="144"/>
      <c r="AU334" s="144"/>
      <c r="AV334" s="144"/>
      <c r="AW334" s="144"/>
      <c r="AX334" s="144"/>
      <c r="AY334" s="144"/>
      <c r="AZ334" s="144"/>
      <c r="BA334" s="144"/>
      <c r="BB334" s="144"/>
      <c r="BC334" s="144"/>
      <c r="BD334" s="144"/>
      <c r="BE334" s="144"/>
      <c r="BF334" s="144"/>
      <c r="BG334" s="144"/>
      <c r="BH334" s="144"/>
    </row>
    <row r="335" spans="1:60" ht="13" x14ac:dyDescent="0.25">
      <c r="A335" s="159" t="s">
        <v>200</v>
      </c>
      <c r="B335" s="160" t="s">
        <v>220</v>
      </c>
      <c r="C335" s="180" t="s">
        <v>221</v>
      </c>
      <c r="D335" s="161"/>
      <c r="E335" s="162"/>
      <c r="F335" s="163"/>
      <c r="G335" s="163">
        <f>SUMIF(AG336:AG344,"&lt;&gt;NOR",G336:G344)</f>
        <v>0</v>
      </c>
      <c r="H335" s="163"/>
      <c r="I335" s="163">
        <f>SUM(I336:I344)</f>
        <v>0</v>
      </c>
      <c r="J335" s="163"/>
      <c r="K335" s="164">
        <f>SUM(K336:K344)</f>
        <v>0</v>
      </c>
      <c r="L335" s="158"/>
      <c r="M335" s="158">
        <f>SUM(M336:M344)</f>
        <v>0</v>
      </c>
      <c r="N335" s="157"/>
      <c r="O335" s="157">
        <f>SUM(O336:O344)</f>
        <v>0</v>
      </c>
      <c r="P335" s="157"/>
      <c r="Q335" s="157">
        <f>SUM(Q336:Q344)</f>
        <v>0</v>
      </c>
      <c r="R335" s="158"/>
      <c r="S335" s="158"/>
      <c r="T335" s="158"/>
      <c r="U335" s="158"/>
      <c r="V335" s="158">
        <f>SUM(V336:V344)</f>
        <v>0</v>
      </c>
      <c r="W335" s="158"/>
      <c r="X335" s="158"/>
      <c r="Y335" s="158"/>
      <c r="AG335" t="s">
        <v>275</v>
      </c>
    </row>
    <row r="336" spans="1:60" outlineLevel="1" x14ac:dyDescent="0.25">
      <c r="A336" s="166">
        <v>157</v>
      </c>
      <c r="B336" s="167" t="s">
        <v>757</v>
      </c>
      <c r="C336" s="181" t="s">
        <v>758</v>
      </c>
      <c r="D336" s="168" t="s">
        <v>340</v>
      </c>
      <c r="E336" s="169">
        <v>16.8</v>
      </c>
      <c r="F336" s="170">
        <f>H336+J336</f>
        <v>0</v>
      </c>
      <c r="G336" s="170">
        <f>ROUND(E336*F336,2)</f>
        <v>0</v>
      </c>
      <c r="H336" s="171"/>
      <c r="I336" s="170">
        <f>ROUND(E336*H336,2)</f>
        <v>0</v>
      </c>
      <c r="J336" s="171"/>
      <c r="K336" s="172">
        <f>ROUND(E336*J336,2)</f>
        <v>0</v>
      </c>
      <c r="L336" s="154">
        <v>21</v>
      </c>
      <c r="M336" s="154">
        <f>G336*(1+L336/100)</f>
        <v>0</v>
      </c>
      <c r="N336" s="153">
        <v>0</v>
      </c>
      <c r="O336" s="153">
        <f>ROUND(E336*N336,2)</f>
        <v>0</v>
      </c>
      <c r="P336" s="153">
        <v>0</v>
      </c>
      <c r="Q336" s="153">
        <f>ROUND(E336*P336,2)</f>
        <v>0</v>
      </c>
      <c r="R336" s="154"/>
      <c r="S336" s="154" t="s">
        <v>279</v>
      </c>
      <c r="T336" s="154" t="s">
        <v>280</v>
      </c>
      <c r="U336" s="154">
        <v>0</v>
      </c>
      <c r="V336" s="154">
        <f>ROUND(E336*U336,2)</f>
        <v>0</v>
      </c>
      <c r="W336" s="154"/>
      <c r="X336" s="154" t="s">
        <v>281</v>
      </c>
      <c r="Y336" s="154" t="s">
        <v>282</v>
      </c>
      <c r="Z336" s="144"/>
      <c r="AA336" s="144"/>
      <c r="AB336" s="144"/>
      <c r="AC336" s="144"/>
      <c r="AD336" s="144"/>
      <c r="AE336" s="144"/>
      <c r="AF336" s="144"/>
      <c r="AG336" s="144" t="s">
        <v>656</v>
      </c>
      <c r="AH336" s="144"/>
      <c r="AI336" s="144"/>
      <c r="AJ336" s="144"/>
      <c r="AK336" s="144"/>
      <c r="AL336" s="144"/>
      <c r="AM336" s="144"/>
      <c r="AN336" s="144"/>
      <c r="AO336" s="144"/>
      <c r="AP336" s="144"/>
      <c r="AQ336" s="144"/>
      <c r="AR336" s="144"/>
      <c r="AS336" s="144"/>
      <c r="AT336" s="144"/>
      <c r="AU336" s="144"/>
      <c r="AV336" s="144"/>
      <c r="AW336" s="144"/>
      <c r="AX336" s="144"/>
      <c r="AY336" s="144"/>
      <c r="AZ336" s="144"/>
      <c r="BA336" s="144"/>
      <c r="BB336" s="144"/>
      <c r="BC336" s="144"/>
      <c r="BD336" s="144"/>
      <c r="BE336" s="144"/>
      <c r="BF336" s="144"/>
      <c r="BG336" s="144"/>
      <c r="BH336" s="144"/>
    </row>
    <row r="337" spans="1:60" outlineLevel="2" x14ac:dyDescent="0.25">
      <c r="A337" s="151"/>
      <c r="B337" s="152"/>
      <c r="C337" s="182" t="s">
        <v>759</v>
      </c>
      <c r="D337" s="155"/>
      <c r="E337" s="156">
        <v>16.8</v>
      </c>
      <c r="F337" s="154"/>
      <c r="G337" s="154"/>
      <c r="H337" s="154"/>
      <c r="I337" s="154"/>
      <c r="J337" s="154"/>
      <c r="K337" s="154"/>
      <c r="L337" s="154"/>
      <c r="M337" s="154"/>
      <c r="N337" s="153"/>
      <c r="O337" s="153"/>
      <c r="P337" s="153"/>
      <c r="Q337" s="153"/>
      <c r="R337" s="154"/>
      <c r="S337" s="154"/>
      <c r="T337" s="154"/>
      <c r="U337" s="154"/>
      <c r="V337" s="154"/>
      <c r="W337" s="154"/>
      <c r="X337" s="154"/>
      <c r="Y337" s="154"/>
      <c r="Z337" s="144"/>
      <c r="AA337" s="144"/>
      <c r="AB337" s="144"/>
      <c r="AC337" s="144"/>
      <c r="AD337" s="144"/>
      <c r="AE337" s="144"/>
      <c r="AF337" s="144"/>
      <c r="AG337" s="144" t="s">
        <v>285</v>
      </c>
      <c r="AH337" s="144">
        <v>0</v>
      </c>
      <c r="AI337" s="144"/>
      <c r="AJ337" s="144"/>
      <c r="AK337" s="144"/>
      <c r="AL337" s="144"/>
      <c r="AM337" s="144"/>
      <c r="AN337" s="144"/>
      <c r="AO337" s="144"/>
      <c r="AP337" s="144"/>
      <c r="AQ337" s="144"/>
      <c r="AR337" s="144"/>
      <c r="AS337" s="144"/>
      <c r="AT337" s="144"/>
      <c r="AU337" s="144"/>
      <c r="AV337" s="144"/>
      <c r="AW337" s="144"/>
      <c r="AX337" s="144"/>
      <c r="AY337" s="144"/>
      <c r="AZ337" s="144"/>
      <c r="BA337" s="144"/>
      <c r="BB337" s="144"/>
      <c r="BC337" s="144"/>
      <c r="BD337" s="144"/>
      <c r="BE337" s="144"/>
      <c r="BF337" s="144"/>
      <c r="BG337" s="144"/>
      <c r="BH337" s="144"/>
    </row>
    <row r="338" spans="1:60" outlineLevel="1" x14ac:dyDescent="0.25">
      <c r="A338" s="173">
        <v>158</v>
      </c>
      <c r="B338" s="174" t="s">
        <v>760</v>
      </c>
      <c r="C338" s="183" t="s">
        <v>761</v>
      </c>
      <c r="D338" s="175" t="s">
        <v>340</v>
      </c>
      <c r="E338" s="176">
        <v>6.5</v>
      </c>
      <c r="F338" s="177">
        <f>H338+J338</f>
        <v>0</v>
      </c>
      <c r="G338" s="177">
        <f>ROUND(E338*F338,2)</f>
        <v>0</v>
      </c>
      <c r="H338" s="178"/>
      <c r="I338" s="177">
        <f>ROUND(E338*H338,2)</f>
        <v>0</v>
      </c>
      <c r="J338" s="178"/>
      <c r="K338" s="179">
        <f>ROUND(E338*J338,2)</f>
        <v>0</v>
      </c>
      <c r="L338" s="154">
        <v>21</v>
      </c>
      <c r="M338" s="154">
        <f>G338*(1+L338/100)</f>
        <v>0</v>
      </c>
      <c r="N338" s="153">
        <v>0</v>
      </c>
      <c r="O338" s="153">
        <f>ROUND(E338*N338,2)</f>
        <v>0</v>
      </c>
      <c r="P338" s="153">
        <v>0</v>
      </c>
      <c r="Q338" s="153">
        <f>ROUND(E338*P338,2)</f>
        <v>0</v>
      </c>
      <c r="R338" s="154"/>
      <c r="S338" s="154" t="s">
        <v>279</v>
      </c>
      <c r="T338" s="154" t="s">
        <v>280</v>
      </c>
      <c r="U338" s="154">
        <v>0</v>
      </c>
      <c r="V338" s="154">
        <f>ROUND(E338*U338,2)</f>
        <v>0</v>
      </c>
      <c r="W338" s="154"/>
      <c r="X338" s="154" t="s">
        <v>281</v>
      </c>
      <c r="Y338" s="154" t="s">
        <v>282</v>
      </c>
      <c r="Z338" s="144"/>
      <c r="AA338" s="144"/>
      <c r="AB338" s="144"/>
      <c r="AC338" s="144"/>
      <c r="AD338" s="144"/>
      <c r="AE338" s="144"/>
      <c r="AF338" s="144"/>
      <c r="AG338" s="144" t="s">
        <v>656</v>
      </c>
      <c r="AH338" s="144"/>
      <c r="AI338" s="144"/>
      <c r="AJ338" s="144"/>
      <c r="AK338" s="144"/>
      <c r="AL338" s="144"/>
      <c r="AM338" s="144"/>
      <c r="AN338" s="144"/>
      <c r="AO338" s="144"/>
      <c r="AP338" s="144"/>
      <c r="AQ338" s="144"/>
      <c r="AR338" s="144"/>
      <c r="AS338" s="144"/>
      <c r="AT338" s="144"/>
      <c r="AU338" s="144"/>
      <c r="AV338" s="144"/>
      <c r="AW338" s="144"/>
      <c r="AX338" s="144"/>
      <c r="AY338" s="144"/>
      <c r="AZ338" s="144"/>
      <c r="BA338" s="144"/>
      <c r="BB338" s="144"/>
      <c r="BC338" s="144"/>
      <c r="BD338" s="144"/>
      <c r="BE338" s="144"/>
      <c r="BF338" s="144"/>
      <c r="BG338" s="144"/>
      <c r="BH338" s="144"/>
    </row>
    <row r="339" spans="1:60" outlineLevel="1" x14ac:dyDescent="0.25">
      <c r="A339" s="173">
        <v>159</v>
      </c>
      <c r="B339" s="174" t="s">
        <v>762</v>
      </c>
      <c r="C339" s="183" t="s">
        <v>763</v>
      </c>
      <c r="D339" s="175" t="s">
        <v>340</v>
      </c>
      <c r="E339" s="176">
        <v>9.5</v>
      </c>
      <c r="F339" s="177">
        <f>H339+J339</f>
        <v>0</v>
      </c>
      <c r="G339" s="177">
        <f>ROUND(E339*F339,2)</f>
        <v>0</v>
      </c>
      <c r="H339" s="178"/>
      <c r="I339" s="177">
        <f>ROUND(E339*H339,2)</f>
        <v>0</v>
      </c>
      <c r="J339" s="178"/>
      <c r="K339" s="179">
        <f>ROUND(E339*J339,2)</f>
        <v>0</v>
      </c>
      <c r="L339" s="154">
        <v>21</v>
      </c>
      <c r="M339" s="154">
        <f>G339*(1+L339/100)</f>
        <v>0</v>
      </c>
      <c r="N339" s="153">
        <v>0</v>
      </c>
      <c r="O339" s="153">
        <f>ROUND(E339*N339,2)</f>
        <v>0</v>
      </c>
      <c r="P339" s="153">
        <v>0</v>
      </c>
      <c r="Q339" s="153">
        <f>ROUND(E339*P339,2)</f>
        <v>0</v>
      </c>
      <c r="R339" s="154"/>
      <c r="S339" s="154" t="s">
        <v>279</v>
      </c>
      <c r="T339" s="154" t="s">
        <v>280</v>
      </c>
      <c r="U339" s="154">
        <v>0</v>
      </c>
      <c r="V339" s="154">
        <f>ROUND(E339*U339,2)</f>
        <v>0</v>
      </c>
      <c r="W339" s="154"/>
      <c r="X339" s="154" t="s">
        <v>281</v>
      </c>
      <c r="Y339" s="154" t="s">
        <v>282</v>
      </c>
      <c r="Z339" s="144"/>
      <c r="AA339" s="144"/>
      <c r="AB339" s="144"/>
      <c r="AC339" s="144"/>
      <c r="AD339" s="144"/>
      <c r="AE339" s="144"/>
      <c r="AF339" s="144"/>
      <c r="AG339" s="144" t="s">
        <v>656</v>
      </c>
      <c r="AH339" s="144"/>
      <c r="AI339" s="144"/>
      <c r="AJ339" s="144"/>
      <c r="AK339" s="144"/>
      <c r="AL339" s="144"/>
      <c r="AM339" s="144"/>
      <c r="AN339" s="144"/>
      <c r="AO339" s="144"/>
      <c r="AP339" s="144"/>
      <c r="AQ339" s="144"/>
      <c r="AR339" s="144"/>
      <c r="AS339" s="144"/>
      <c r="AT339" s="144"/>
      <c r="AU339" s="144"/>
      <c r="AV339" s="144"/>
      <c r="AW339" s="144"/>
      <c r="AX339" s="144"/>
      <c r="AY339" s="144"/>
      <c r="AZ339" s="144"/>
      <c r="BA339" s="144"/>
      <c r="BB339" s="144"/>
      <c r="BC339" s="144"/>
      <c r="BD339" s="144"/>
      <c r="BE339" s="144"/>
      <c r="BF339" s="144"/>
      <c r="BG339" s="144"/>
      <c r="BH339" s="144"/>
    </row>
    <row r="340" spans="1:60" outlineLevel="1" x14ac:dyDescent="0.25">
      <c r="A340" s="173">
        <v>160</v>
      </c>
      <c r="B340" s="174" t="s">
        <v>764</v>
      </c>
      <c r="C340" s="183" t="s">
        <v>765</v>
      </c>
      <c r="D340" s="175" t="s">
        <v>340</v>
      </c>
      <c r="E340" s="176">
        <v>16</v>
      </c>
      <c r="F340" s="177">
        <f>H340+J340</f>
        <v>0</v>
      </c>
      <c r="G340" s="177">
        <f>ROUND(E340*F340,2)</f>
        <v>0</v>
      </c>
      <c r="H340" s="178"/>
      <c r="I340" s="177">
        <f>ROUND(E340*H340,2)</f>
        <v>0</v>
      </c>
      <c r="J340" s="178"/>
      <c r="K340" s="179">
        <f>ROUND(E340*J340,2)</f>
        <v>0</v>
      </c>
      <c r="L340" s="154">
        <v>21</v>
      </c>
      <c r="M340" s="154">
        <f>G340*(1+L340/100)</f>
        <v>0</v>
      </c>
      <c r="N340" s="153">
        <v>0</v>
      </c>
      <c r="O340" s="153">
        <f>ROUND(E340*N340,2)</f>
        <v>0</v>
      </c>
      <c r="P340" s="153">
        <v>0</v>
      </c>
      <c r="Q340" s="153">
        <f>ROUND(E340*P340,2)</f>
        <v>0</v>
      </c>
      <c r="R340" s="154"/>
      <c r="S340" s="154" t="s">
        <v>279</v>
      </c>
      <c r="T340" s="154" t="s">
        <v>280</v>
      </c>
      <c r="U340" s="154">
        <v>0</v>
      </c>
      <c r="V340" s="154">
        <f>ROUND(E340*U340,2)</f>
        <v>0</v>
      </c>
      <c r="W340" s="154"/>
      <c r="X340" s="154" t="s">
        <v>281</v>
      </c>
      <c r="Y340" s="154" t="s">
        <v>282</v>
      </c>
      <c r="Z340" s="144"/>
      <c r="AA340" s="144"/>
      <c r="AB340" s="144"/>
      <c r="AC340" s="144"/>
      <c r="AD340" s="144"/>
      <c r="AE340" s="144"/>
      <c r="AF340" s="144"/>
      <c r="AG340" s="144" t="s">
        <v>656</v>
      </c>
      <c r="AH340" s="144"/>
      <c r="AI340" s="144"/>
      <c r="AJ340" s="144"/>
      <c r="AK340" s="144"/>
      <c r="AL340" s="144"/>
      <c r="AM340" s="144"/>
      <c r="AN340" s="144"/>
      <c r="AO340" s="144"/>
      <c r="AP340" s="144"/>
      <c r="AQ340" s="144"/>
      <c r="AR340" s="144"/>
      <c r="AS340" s="144"/>
      <c r="AT340" s="144"/>
      <c r="AU340" s="144"/>
      <c r="AV340" s="144"/>
      <c r="AW340" s="144"/>
      <c r="AX340" s="144"/>
      <c r="AY340" s="144"/>
      <c r="AZ340" s="144"/>
      <c r="BA340" s="144"/>
      <c r="BB340" s="144"/>
      <c r="BC340" s="144"/>
      <c r="BD340" s="144"/>
      <c r="BE340" s="144"/>
      <c r="BF340" s="144"/>
      <c r="BG340" s="144"/>
      <c r="BH340" s="144"/>
    </row>
    <row r="341" spans="1:60" ht="20" outlineLevel="1" x14ac:dyDescent="0.25">
      <c r="A341" s="173">
        <v>161</v>
      </c>
      <c r="B341" s="174" t="s">
        <v>766</v>
      </c>
      <c r="C341" s="183" t="s">
        <v>767</v>
      </c>
      <c r="D341" s="175" t="s">
        <v>340</v>
      </c>
      <c r="E341" s="176">
        <v>60</v>
      </c>
      <c r="F341" s="177">
        <f>H341+J341</f>
        <v>0</v>
      </c>
      <c r="G341" s="177">
        <f>ROUND(E341*F341,2)</f>
        <v>0</v>
      </c>
      <c r="H341" s="178"/>
      <c r="I341" s="177">
        <f>ROUND(E341*H341,2)</f>
        <v>0</v>
      </c>
      <c r="J341" s="178"/>
      <c r="K341" s="179">
        <f>ROUND(E341*J341,2)</f>
        <v>0</v>
      </c>
      <c r="L341" s="154">
        <v>21</v>
      </c>
      <c r="M341" s="154">
        <f>G341*(1+L341/100)</f>
        <v>0</v>
      </c>
      <c r="N341" s="153">
        <v>0</v>
      </c>
      <c r="O341" s="153">
        <f>ROUND(E341*N341,2)</f>
        <v>0</v>
      </c>
      <c r="P341" s="153">
        <v>0</v>
      </c>
      <c r="Q341" s="153">
        <f>ROUND(E341*P341,2)</f>
        <v>0</v>
      </c>
      <c r="R341" s="154"/>
      <c r="S341" s="154" t="s">
        <v>279</v>
      </c>
      <c r="T341" s="154" t="s">
        <v>280</v>
      </c>
      <c r="U341" s="154">
        <v>0</v>
      </c>
      <c r="V341" s="154">
        <f>ROUND(E341*U341,2)</f>
        <v>0</v>
      </c>
      <c r="W341" s="154"/>
      <c r="X341" s="154" t="s">
        <v>281</v>
      </c>
      <c r="Y341" s="154" t="s">
        <v>282</v>
      </c>
      <c r="Z341" s="144"/>
      <c r="AA341" s="144"/>
      <c r="AB341" s="144"/>
      <c r="AC341" s="144"/>
      <c r="AD341" s="144"/>
      <c r="AE341" s="144"/>
      <c r="AF341" s="144"/>
      <c r="AG341" s="144" t="s">
        <v>656</v>
      </c>
      <c r="AH341" s="144"/>
      <c r="AI341" s="144"/>
      <c r="AJ341" s="144"/>
      <c r="AK341" s="144"/>
      <c r="AL341" s="144"/>
      <c r="AM341" s="144"/>
      <c r="AN341" s="144"/>
      <c r="AO341" s="144"/>
      <c r="AP341" s="144"/>
      <c r="AQ341" s="144"/>
      <c r="AR341" s="144"/>
      <c r="AS341" s="144"/>
      <c r="AT341" s="144"/>
      <c r="AU341" s="144"/>
      <c r="AV341" s="144"/>
      <c r="AW341" s="144"/>
      <c r="AX341" s="144"/>
      <c r="AY341" s="144"/>
      <c r="AZ341" s="144"/>
      <c r="BA341" s="144"/>
      <c r="BB341" s="144"/>
      <c r="BC341" s="144"/>
      <c r="BD341" s="144"/>
      <c r="BE341" s="144"/>
      <c r="BF341" s="144"/>
      <c r="BG341" s="144"/>
      <c r="BH341" s="144"/>
    </row>
    <row r="342" spans="1:60" outlineLevel="1" x14ac:dyDescent="0.25">
      <c r="A342" s="166">
        <v>162</v>
      </c>
      <c r="B342" s="167" t="s">
        <v>768</v>
      </c>
      <c r="C342" s="181" t="s">
        <v>769</v>
      </c>
      <c r="D342" s="168" t="s">
        <v>489</v>
      </c>
      <c r="E342" s="169">
        <v>217.6</v>
      </c>
      <c r="F342" s="170">
        <f>H342+J342</f>
        <v>0</v>
      </c>
      <c r="G342" s="170">
        <f>ROUND(E342*F342,2)</f>
        <v>0</v>
      </c>
      <c r="H342" s="171"/>
      <c r="I342" s="170">
        <f>ROUND(E342*H342,2)</f>
        <v>0</v>
      </c>
      <c r="J342" s="171"/>
      <c r="K342" s="172">
        <f>ROUND(E342*J342,2)</f>
        <v>0</v>
      </c>
      <c r="L342" s="154">
        <v>21</v>
      </c>
      <c r="M342" s="154">
        <f>G342*(1+L342/100)</f>
        <v>0</v>
      </c>
      <c r="N342" s="153">
        <v>0</v>
      </c>
      <c r="O342" s="153">
        <f>ROUND(E342*N342,2)</f>
        <v>0</v>
      </c>
      <c r="P342" s="153">
        <v>0</v>
      </c>
      <c r="Q342" s="153">
        <f>ROUND(E342*P342,2)</f>
        <v>0</v>
      </c>
      <c r="R342" s="154"/>
      <c r="S342" s="154" t="s">
        <v>279</v>
      </c>
      <c r="T342" s="154" t="s">
        <v>280</v>
      </c>
      <c r="U342" s="154">
        <v>0</v>
      </c>
      <c r="V342" s="154">
        <f>ROUND(E342*U342,2)</f>
        <v>0</v>
      </c>
      <c r="W342" s="154"/>
      <c r="X342" s="154" t="s">
        <v>281</v>
      </c>
      <c r="Y342" s="154" t="s">
        <v>282</v>
      </c>
      <c r="Z342" s="144"/>
      <c r="AA342" s="144"/>
      <c r="AB342" s="144"/>
      <c r="AC342" s="144"/>
      <c r="AD342" s="144"/>
      <c r="AE342" s="144"/>
      <c r="AF342" s="144"/>
      <c r="AG342" s="144" t="s">
        <v>656</v>
      </c>
      <c r="AH342" s="144"/>
      <c r="AI342" s="144"/>
      <c r="AJ342" s="144"/>
      <c r="AK342" s="144"/>
      <c r="AL342" s="144"/>
      <c r="AM342" s="144"/>
      <c r="AN342" s="144"/>
      <c r="AO342" s="144"/>
      <c r="AP342" s="144"/>
      <c r="AQ342" s="144"/>
      <c r="AR342" s="144"/>
      <c r="AS342" s="144"/>
      <c r="AT342" s="144"/>
      <c r="AU342" s="144"/>
      <c r="AV342" s="144"/>
      <c r="AW342" s="144"/>
      <c r="AX342" s="144"/>
      <c r="AY342" s="144"/>
      <c r="AZ342" s="144"/>
      <c r="BA342" s="144"/>
      <c r="BB342" s="144"/>
      <c r="BC342" s="144"/>
      <c r="BD342" s="144"/>
      <c r="BE342" s="144"/>
      <c r="BF342" s="144"/>
      <c r="BG342" s="144"/>
      <c r="BH342" s="144"/>
    </row>
    <row r="343" spans="1:60" outlineLevel="2" x14ac:dyDescent="0.25">
      <c r="A343" s="151"/>
      <c r="B343" s="152"/>
      <c r="C343" s="182" t="s">
        <v>770</v>
      </c>
      <c r="D343" s="155"/>
      <c r="E343" s="156">
        <v>217.6</v>
      </c>
      <c r="F343" s="154"/>
      <c r="G343" s="154"/>
      <c r="H343" s="154"/>
      <c r="I343" s="154"/>
      <c r="J343" s="154"/>
      <c r="K343" s="154"/>
      <c r="L343" s="154"/>
      <c r="M343" s="154"/>
      <c r="N343" s="153"/>
      <c r="O343" s="153"/>
      <c r="P343" s="153"/>
      <c r="Q343" s="153"/>
      <c r="R343" s="154"/>
      <c r="S343" s="154"/>
      <c r="T343" s="154"/>
      <c r="U343" s="154"/>
      <c r="V343" s="154"/>
      <c r="W343" s="154"/>
      <c r="X343" s="154"/>
      <c r="Y343" s="154"/>
      <c r="Z343" s="144"/>
      <c r="AA343" s="144"/>
      <c r="AB343" s="144"/>
      <c r="AC343" s="144"/>
      <c r="AD343" s="144"/>
      <c r="AE343" s="144"/>
      <c r="AF343" s="144"/>
      <c r="AG343" s="144" t="s">
        <v>285</v>
      </c>
      <c r="AH343" s="144">
        <v>0</v>
      </c>
      <c r="AI343" s="144"/>
      <c r="AJ343" s="144"/>
      <c r="AK343" s="144"/>
      <c r="AL343" s="144"/>
      <c r="AM343" s="144"/>
      <c r="AN343" s="144"/>
      <c r="AO343" s="144"/>
      <c r="AP343" s="144"/>
      <c r="AQ343" s="144"/>
      <c r="AR343" s="144"/>
      <c r="AS343" s="144"/>
      <c r="AT343" s="144"/>
      <c r="AU343" s="144"/>
      <c r="AV343" s="144"/>
      <c r="AW343" s="144"/>
      <c r="AX343" s="144"/>
      <c r="AY343" s="144"/>
      <c r="AZ343" s="144"/>
      <c r="BA343" s="144"/>
      <c r="BB343" s="144"/>
      <c r="BC343" s="144"/>
      <c r="BD343" s="144"/>
      <c r="BE343" s="144"/>
      <c r="BF343" s="144"/>
      <c r="BG343" s="144"/>
      <c r="BH343" s="144"/>
    </row>
    <row r="344" spans="1:60" outlineLevel="1" x14ac:dyDescent="0.25">
      <c r="A344" s="173">
        <v>163</v>
      </c>
      <c r="B344" s="174" t="s">
        <v>771</v>
      </c>
      <c r="C344" s="183" t="s">
        <v>772</v>
      </c>
      <c r="D344" s="175" t="s">
        <v>0</v>
      </c>
      <c r="E344" s="176">
        <v>1240.7260000000001</v>
      </c>
      <c r="F344" s="177">
        <f>H344+J344</f>
        <v>0</v>
      </c>
      <c r="G344" s="177">
        <f>ROUND(E344*F344,2)</f>
        <v>0</v>
      </c>
      <c r="H344" s="178"/>
      <c r="I344" s="177">
        <f>ROUND(E344*H344,2)</f>
        <v>0</v>
      </c>
      <c r="J344" s="178"/>
      <c r="K344" s="179">
        <f>ROUND(E344*J344,2)</f>
        <v>0</v>
      </c>
      <c r="L344" s="154">
        <v>21</v>
      </c>
      <c r="M344" s="154">
        <f>G344*(1+L344/100)</f>
        <v>0</v>
      </c>
      <c r="N344" s="153">
        <v>0</v>
      </c>
      <c r="O344" s="153">
        <f>ROUND(E344*N344,2)</f>
        <v>0</v>
      </c>
      <c r="P344" s="153">
        <v>0</v>
      </c>
      <c r="Q344" s="153">
        <f>ROUND(E344*P344,2)</f>
        <v>0</v>
      </c>
      <c r="R344" s="154"/>
      <c r="S344" s="154" t="s">
        <v>279</v>
      </c>
      <c r="T344" s="154" t="s">
        <v>280</v>
      </c>
      <c r="U344" s="154">
        <v>0</v>
      </c>
      <c r="V344" s="154">
        <f>ROUND(E344*U344,2)</f>
        <v>0</v>
      </c>
      <c r="W344" s="154"/>
      <c r="X344" s="154" t="s">
        <v>281</v>
      </c>
      <c r="Y344" s="154" t="s">
        <v>282</v>
      </c>
      <c r="Z344" s="144"/>
      <c r="AA344" s="144"/>
      <c r="AB344" s="144"/>
      <c r="AC344" s="144"/>
      <c r="AD344" s="144"/>
      <c r="AE344" s="144"/>
      <c r="AF344" s="144"/>
      <c r="AG344" s="144" t="s">
        <v>656</v>
      </c>
      <c r="AH344" s="144"/>
      <c r="AI344" s="144"/>
      <c r="AJ344" s="144"/>
      <c r="AK344" s="144"/>
      <c r="AL344" s="144"/>
      <c r="AM344" s="144"/>
      <c r="AN344" s="144"/>
      <c r="AO344" s="144"/>
      <c r="AP344" s="144"/>
      <c r="AQ344" s="144"/>
      <c r="AR344" s="144"/>
      <c r="AS344" s="144"/>
      <c r="AT344" s="144"/>
      <c r="AU344" s="144"/>
      <c r="AV344" s="144"/>
      <c r="AW344" s="144"/>
      <c r="AX344" s="144"/>
      <c r="AY344" s="144"/>
      <c r="AZ344" s="144"/>
      <c r="BA344" s="144"/>
      <c r="BB344" s="144"/>
      <c r="BC344" s="144"/>
      <c r="BD344" s="144"/>
      <c r="BE344" s="144"/>
      <c r="BF344" s="144"/>
      <c r="BG344" s="144"/>
      <c r="BH344" s="144"/>
    </row>
    <row r="345" spans="1:60" ht="13" x14ac:dyDescent="0.25">
      <c r="A345" s="159" t="s">
        <v>200</v>
      </c>
      <c r="B345" s="160" t="s">
        <v>222</v>
      </c>
      <c r="C345" s="180" t="s">
        <v>223</v>
      </c>
      <c r="D345" s="161"/>
      <c r="E345" s="162"/>
      <c r="F345" s="163"/>
      <c r="G345" s="163">
        <f>SUMIF(AG346:AG390,"&lt;&gt;NOR",G346:G390)</f>
        <v>0</v>
      </c>
      <c r="H345" s="163"/>
      <c r="I345" s="163">
        <f>SUM(I346:I390)</f>
        <v>0</v>
      </c>
      <c r="J345" s="163"/>
      <c r="K345" s="164">
        <f>SUM(K346:K390)</f>
        <v>0</v>
      </c>
      <c r="L345" s="158"/>
      <c r="M345" s="158">
        <f>SUM(M346:M390)</f>
        <v>0</v>
      </c>
      <c r="N345" s="157"/>
      <c r="O345" s="157">
        <f>SUM(O346:O390)</f>
        <v>0</v>
      </c>
      <c r="P345" s="157"/>
      <c r="Q345" s="157">
        <f>SUM(Q346:Q390)</f>
        <v>0</v>
      </c>
      <c r="R345" s="158"/>
      <c r="S345" s="158"/>
      <c r="T345" s="158"/>
      <c r="U345" s="158"/>
      <c r="V345" s="158">
        <f>SUM(V346:V390)</f>
        <v>0</v>
      </c>
      <c r="W345" s="158"/>
      <c r="X345" s="158"/>
      <c r="Y345" s="158"/>
      <c r="AG345" t="s">
        <v>275</v>
      </c>
    </row>
    <row r="346" spans="1:60" outlineLevel="1" x14ac:dyDescent="0.25">
      <c r="A346" s="173">
        <v>164</v>
      </c>
      <c r="B346" s="174" t="s">
        <v>773</v>
      </c>
      <c r="C346" s="183" t="s">
        <v>774</v>
      </c>
      <c r="D346" s="175" t="s">
        <v>408</v>
      </c>
      <c r="E346" s="176">
        <v>5</v>
      </c>
      <c r="F346" s="177">
        <f>H346+J346</f>
        <v>0</v>
      </c>
      <c r="G346" s="177">
        <f>ROUND(E346*F346,2)</f>
        <v>0</v>
      </c>
      <c r="H346" s="178"/>
      <c r="I346" s="177">
        <f>ROUND(E346*H346,2)</f>
        <v>0</v>
      </c>
      <c r="J346" s="178"/>
      <c r="K346" s="179">
        <f>ROUND(E346*J346,2)</f>
        <v>0</v>
      </c>
      <c r="L346" s="154">
        <v>21</v>
      </c>
      <c r="M346" s="154">
        <f>G346*(1+L346/100)</f>
        <v>0</v>
      </c>
      <c r="N346" s="153">
        <v>0</v>
      </c>
      <c r="O346" s="153">
        <f>ROUND(E346*N346,2)</f>
        <v>0</v>
      </c>
      <c r="P346" s="153">
        <v>0</v>
      </c>
      <c r="Q346" s="153">
        <f>ROUND(E346*P346,2)</f>
        <v>0</v>
      </c>
      <c r="R346" s="154"/>
      <c r="S346" s="154" t="s">
        <v>279</v>
      </c>
      <c r="T346" s="154" t="s">
        <v>280</v>
      </c>
      <c r="U346" s="154">
        <v>0</v>
      </c>
      <c r="V346" s="154">
        <f>ROUND(E346*U346,2)</f>
        <v>0</v>
      </c>
      <c r="W346" s="154"/>
      <c r="X346" s="154" t="s">
        <v>281</v>
      </c>
      <c r="Y346" s="154" t="s">
        <v>282</v>
      </c>
      <c r="Z346" s="144"/>
      <c r="AA346" s="144"/>
      <c r="AB346" s="144"/>
      <c r="AC346" s="144"/>
      <c r="AD346" s="144"/>
      <c r="AE346" s="144"/>
      <c r="AF346" s="144"/>
      <c r="AG346" s="144" t="s">
        <v>656</v>
      </c>
      <c r="AH346" s="144"/>
      <c r="AI346" s="144"/>
      <c r="AJ346" s="144"/>
      <c r="AK346" s="144"/>
      <c r="AL346" s="144"/>
      <c r="AM346" s="144"/>
      <c r="AN346" s="144"/>
      <c r="AO346" s="144"/>
      <c r="AP346" s="144"/>
      <c r="AQ346" s="144"/>
      <c r="AR346" s="144"/>
      <c r="AS346" s="144"/>
      <c r="AT346" s="144"/>
      <c r="AU346" s="144"/>
      <c r="AV346" s="144"/>
      <c r="AW346" s="144"/>
      <c r="AX346" s="144"/>
      <c r="AY346" s="144"/>
      <c r="AZ346" s="144"/>
      <c r="BA346" s="144"/>
      <c r="BB346" s="144"/>
      <c r="BC346" s="144"/>
      <c r="BD346" s="144"/>
      <c r="BE346" s="144"/>
      <c r="BF346" s="144"/>
      <c r="BG346" s="144"/>
      <c r="BH346" s="144"/>
    </row>
    <row r="347" spans="1:60" outlineLevel="1" x14ac:dyDescent="0.25">
      <c r="A347" s="173">
        <v>165</v>
      </c>
      <c r="B347" s="174" t="s">
        <v>775</v>
      </c>
      <c r="C347" s="183" t="s">
        <v>776</v>
      </c>
      <c r="D347" s="175" t="s">
        <v>408</v>
      </c>
      <c r="E347" s="176">
        <v>2</v>
      </c>
      <c r="F347" s="177">
        <f>H347+J347</f>
        <v>0</v>
      </c>
      <c r="G347" s="177">
        <f>ROUND(E347*F347,2)</f>
        <v>0</v>
      </c>
      <c r="H347" s="178"/>
      <c r="I347" s="177">
        <f>ROUND(E347*H347,2)</f>
        <v>0</v>
      </c>
      <c r="J347" s="178"/>
      <c r="K347" s="179">
        <f>ROUND(E347*J347,2)</f>
        <v>0</v>
      </c>
      <c r="L347" s="154">
        <v>21</v>
      </c>
      <c r="M347" s="154">
        <f>G347*(1+L347/100)</f>
        <v>0</v>
      </c>
      <c r="N347" s="153">
        <v>0</v>
      </c>
      <c r="O347" s="153">
        <f>ROUND(E347*N347,2)</f>
        <v>0</v>
      </c>
      <c r="P347" s="153">
        <v>0</v>
      </c>
      <c r="Q347" s="153">
        <f>ROUND(E347*P347,2)</f>
        <v>0</v>
      </c>
      <c r="R347" s="154"/>
      <c r="S347" s="154" t="s">
        <v>279</v>
      </c>
      <c r="T347" s="154" t="s">
        <v>280</v>
      </c>
      <c r="U347" s="154">
        <v>0</v>
      </c>
      <c r="V347" s="154">
        <f>ROUND(E347*U347,2)</f>
        <v>0</v>
      </c>
      <c r="W347" s="154"/>
      <c r="X347" s="154" t="s">
        <v>281</v>
      </c>
      <c r="Y347" s="154" t="s">
        <v>282</v>
      </c>
      <c r="Z347" s="144"/>
      <c r="AA347" s="144"/>
      <c r="AB347" s="144"/>
      <c r="AC347" s="144"/>
      <c r="AD347" s="144"/>
      <c r="AE347" s="144"/>
      <c r="AF347" s="144"/>
      <c r="AG347" s="144" t="s">
        <v>656</v>
      </c>
      <c r="AH347" s="144"/>
      <c r="AI347" s="144"/>
      <c r="AJ347" s="144"/>
      <c r="AK347" s="144"/>
      <c r="AL347" s="144"/>
      <c r="AM347" s="144"/>
      <c r="AN347" s="144"/>
      <c r="AO347" s="144"/>
      <c r="AP347" s="144"/>
      <c r="AQ347" s="144"/>
      <c r="AR347" s="144"/>
      <c r="AS347" s="144"/>
      <c r="AT347" s="144"/>
      <c r="AU347" s="144"/>
      <c r="AV347" s="144"/>
      <c r="AW347" s="144"/>
      <c r="AX347" s="144"/>
      <c r="AY347" s="144"/>
      <c r="AZ347" s="144"/>
      <c r="BA347" s="144"/>
      <c r="BB347" s="144"/>
      <c r="BC347" s="144"/>
      <c r="BD347" s="144"/>
      <c r="BE347" s="144"/>
      <c r="BF347" s="144"/>
      <c r="BG347" s="144"/>
      <c r="BH347" s="144"/>
    </row>
    <row r="348" spans="1:60" outlineLevel="1" x14ac:dyDescent="0.25">
      <c r="A348" s="173">
        <v>166</v>
      </c>
      <c r="B348" s="174" t="s">
        <v>777</v>
      </c>
      <c r="C348" s="183" t="s">
        <v>778</v>
      </c>
      <c r="D348" s="175" t="s">
        <v>408</v>
      </c>
      <c r="E348" s="176">
        <v>2</v>
      </c>
      <c r="F348" s="177">
        <f>H348+J348</f>
        <v>0</v>
      </c>
      <c r="G348" s="177">
        <f>ROUND(E348*F348,2)</f>
        <v>0</v>
      </c>
      <c r="H348" s="178"/>
      <c r="I348" s="177">
        <f>ROUND(E348*H348,2)</f>
        <v>0</v>
      </c>
      <c r="J348" s="178"/>
      <c r="K348" s="179">
        <f>ROUND(E348*J348,2)</f>
        <v>0</v>
      </c>
      <c r="L348" s="154">
        <v>21</v>
      </c>
      <c r="M348" s="154">
        <f>G348*(1+L348/100)</f>
        <v>0</v>
      </c>
      <c r="N348" s="153">
        <v>0</v>
      </c>
      <c r="O348" s="153">
        <f>ROUND(E348*N348,2)</f>
        <v>0</v>
      </c>
      <c r="P348" s="153">
        <v>0</v>
      </c>
      <c r="Q348" s="153">
        <f>ROUND(E348*P348,2)</f>
        <v>0</v>
      </c>
      <c r="R348" s="154"/>
      <c r="S348" s="154" t="s">
        <v>279</v>
      </c>
      <c r="T348" s="154" t="s">
        <v>280</v>
      </c>
      <c r="U348" s="154">
        <v>0</v>
      </c>
      <c r="V348" s="154">
        <f>ROUND(E348*U348,2)</f>
        <v>0</v>
      </c>
      <c r="W348" s="154"/>
      <c r="X348" s="154" t="s">
        <v>281</v>
      </c>
      <c r="Y348" s="154" t="s">
        <v>282</v>
      </c>
      <c r="Z348" s="144"/>
      <c r="AA348" s="144"/>
      <c r="AB348" s="144"/>
      <c r="AC348" s="144"/>
      <c r="AD348" s="144"/>
      <c r="AE348" s="144"/>
      <c r="AF348" s="144"/>
      <c r="AG348" s="144" t="s">
        <v>656</v>
      </c>
      <c r="AH348" s="144"/>
      <c r="AI348" s="144"/>
      <c r="AJ348" s="144"/>
      <c r="AK348" s="144"/>
      <c r="AL348" s="144"/>
      <c r="AM348" s="144"/>
      <c r="AN348" s="144"/>
      <c r="AO348" s="144"/>
      <c r="AP348" s="144"/>
      <c r="AQ348" s="144"/>
      <c r="AR348" s="144"/>
      <c r="AS348" s="144"/>
      <c r="AT348" s="144"/>
      <c r="AU348" s="144"/>
      <c r="AV348" s="144"/>
      <c r="AW348" s="144"/>
      <c r="AX348" s="144"/>
      <c r="AY348" s="144"/>
      <c r="AZ348" s="144"/>
      <c r="BA348" s="144"/>
      <c r="BB348" s="144"/>
      <c r="BC348" s="144"/>
      <c r="BD348" s="144"/>
      <c r="BE348" s="144"/>
      <c r="BF348" s="144"/>
      <c r="BG348" s="144"/>
      <c r="BH348" s="144"/>
    </row>
    <row r="349" spans="1:60" outlineLevel="1" x14ac:dyDescent="0.25">
      <c r="A349" s="166">
        <v>167</v>
      </c>
      <c r="B349" s="167" t="s">
        <v>779</v>
      </c>
      <c r="C349" s="181" t="s">
        <v>780</v>
      </c>
      <c r="D349" s="168" t="s">
        <v>355</v>
      </c>
      <c r="E349" s="169">
        <v>17.5</v>
      </c>
      <c r="F349" s="170">
        <f>H349+J349</f>
        <v>0</v>
      </c>
      <c r="G349" s="170">
        <f>ROUND(E349*F349,2)</f>
        <v>0</v>
      </c>
      <c r="H349" s="171"/>
      <c r="I349" s="170">
        <f>ROUND(E349*H349,2)</f>
        <v>0</v>
      </c>
      <c r="J349" s="171"/>
      <c r="K349" s="172">
        <f>ROUND(E349*J349,2)</f>
        <v>0</v>
      </c>
      <c r="L349" s="154">
        <v>21</v>
      </c>
      <c r="M349" s="154">
        <f>G349*(1+L349/100)</f>
        <v>0</v>
      </c>
      <c r="N349" s="153">
        <v>0</v>
      </c>
      <c r="O349" s="153">
        <f>ROUND(E349*N349,2)</f>
        <v>0</v>
      </c>
      <c r="P349" s="153">
        <v>0</v>
      </c>
      <c r="Q349" s="153">
        <f>ROUND(E349*P349,2)</f>
        <v>0</v>
      </c>
      <c r="R349" s="154"/>
      <c r="S349" s="154" t="s">
        <v>279</v>
      </c>
      <c r="T349" s="154" t="s">
        <v>280</v>
      </c>
      <c r="U349" s="154">
        <v>0</v>
      </c>
      <c r="V349" s="154">
        <f>ROUND(E349*U349,2)</f>
        <v>0</v>
      </c>
      <c r="W349" s="154"/>
      <c r="X349" s="154" t="s">
        <v>281</v>
      </c>
      <c r="Y349" s="154" t="s">
        <v>282</v>
      </c>
      <c r="Z349" s="144"/>
      <c r="AA349" s="144"/>
      <c r="AB349" s="144"/>
      <c r="AC349" s="144"/>
      <c r="AD349" s="144"/>
      <c r="AE349" s="144"/>
      <c r="AF349" s="144"/>
      <c r="AG349" s="144" t="s">
        <v>656</v>
      </c>
      <c r="AH349" s="144"/>
      <c r="AI349" s="144"/>
      <c r="AJ349" s="144"/>
      <c r="AK349" s="144"/>
      <c r="AL349" s="144"/>
      <c r="AM349" s="144"/>
      <c r="AN349" s="144"/>
      <c r="AO349" s="144"/>
      <c r="AP349" s="144"/>
      <c r="AQ349" s="144"/>
      <c r="AR349" s="144"/>
      <c r="AS349" s="144"/>
      <c r="AT349" s="144"/>
      <c r="AU349" s="144"/>
      <c r="AV349" s="144"/>
      <c r="AW349" s="144"/>
      <c r="AX349" s="144"/>
      <c r="AY349" s="144"/>
      <c r="AZ349" s="144"/>
      <c r="BA349" s="144"/>
      <c r="BB349" s="144"/>
      <c r="BC349" s="144"/>
      <c r="BD349" s="144"/>
      <c r="BE349" s="144"/>
      <c r="BF349" s="144"/>
      <c r="BG349" s="144"/>
      <c r="BH349" s="144"/>
    </row>
    <row r="350" spans="1:60" outlineLevel="2" x14ac:dyDescent="0.25">
      <c r="A350" s="151"/>
      <c r="B350" s="152"/>
      <c r="C350" s="182" t="s">
        <v>781</v>
      </c>
      <c r="D350" s="155"/>
      <c r="E350" s="156">
        <v>17.5</v>
      </c>
      <c r="F350" s="154"/>
      <c r="G350" s="154"/>
      <c r="H350" s="154"/>
      <c r="I350" s="154"/>
      <c r="J350" s="154"/>
      <c r="K350" s="154"/>
      <c r="L350" s="154"/>
      <c r="M350" s="154"/>
      <c r="N350" s="153"/>
      <c r="O350" s="153"/>
      <c r="P350" s="153"/>
      <c r="Q350" s="153"/>
      <c r="R350" s="154"/>
      <c r="S350" s="154"/>
      <c r="T350" s="154"/>
      <c r="U350" s="154"/>
      <c r="V350" s="154"/>
      <c r="W350" s="154"/>
      <c r="X350" s="154"/>
      <c r="Y350" s="154"/>
      <c r="Z350" s="144"/>
      <c r="AA350" s="144"/>
      <c r="AB350" s="144"/>
      <c r="AC350" s="144"/>
      <c r="AD350" s="144"/>
      <c r="AE350" s="144"/>
      <c r="AF350" s="144"/>
      <c r="AG350" s="144" t="s">
        <v>285</v>
      </c>
      <c r="AH350" s="144">
        <v>0</v>
      </c>
      <c r="AI350" s="144"/>
      <c r="AJ350" s="144"/>
      <c r="AK350" s="144"/>
      <c r="AL350" s="144"/>
      <c r="AM350" s="144"/>
      <c r="AN350" s="144"/>
      <c r="AO350" s="144"/>
      <c r="AP350" s="144"/>
      <c r="AQ350" s="144"/>
      <c r="AR350" s="144"/>
      <c r="AS350" s="144"/>
      <c r="AT350" s="144"/>
      <c r="AU350" s="144"/>
      <c r="AV350" s="144"/>
      <c r="AW350" s="144"/>
      <c r="AX350" s="144"/>
      <c r="AY350" s="144"/>
      <c r="AZ350" s="144"/>
      <c r="BA350" s="144"/>
      <c r="BB350" s="144"/>
      <c r="BC350" s="144"/>
      <c r="BD350" s="144"/>
      <c r="BE350" s="144"/>
      <c r="BF350" s="144"/>
      <c r="BG350" s="144"/>
      <c r="BH350" s="144"/>
    </row>
    <row r="351" spans="1:60" ht="20" outlineLevel="1" x14ac:dyDescent="0.25">
      <c r="A351" s="173">
        <v>168</v>
      </c>
      <c r="B351" s="174" t="s">
        <v>782</v>
      </c>
      <c r="C351" s="183" t="s">
        <v>783</v>
      </c>
      <c r="D351" s="175" t="s">
        <v>408</v>
      </c>
      <c r="E351" s="176">
        <v>4</v>
      </c>
      <c r="F351" s="177">
        <f t="shared" ref="F351:F359" si="16">H351+J351</f>
        <v>0</v>
      </c>
      <c r="G351" s="177">
        <f t="shared" ref="G351:G359" si="17">ROUND(E351*F351,2)</f>
        <v>0</v>
      </c>
      <c r="H351" s="178"/>
      <c r="I351" s="177">
        <f t="shared" ref="I351:I359" si="18">ROUND(E351*H351,2)</f>
        <v>0</v>
      </c>
      <c r="J351" s="178"/>
      <c r="K351" s="179">
        <f t="shared" ref="K351:K359" si="19">ROUND(E351*J351,2)</f>
        <v>0</v>
      </c>
      <c r="L351" s="154">
        <v>21</v>
      </c>
      <c r="M351" s="154">
        <f t="shared" ref="M351:M359" si="20">G351*(1+L351/100)</f>
        <v>0</v>
      </c>
      <c r="N351" s="153">
        <v>0</v>
      </c>
      <c r="O351" s="153">
        <f t="shared" ref="O351:O359" si="21">ROUND(E351*N351,2)</f>
        <v>0</v>
      </c>
      <c r="P351" s="153">
        <v>0</v>
      </c>
      <c r="Q351" s="153">
        <f t="shared" ref="Q351:Q359" si="22">ROUND(E351*P351,2)</f>
        <v>0</v>
      </c>
      <c r="R351" s="154"/>
      <c r="S351" s="154" t="s">
        <v>279</v>
      </c>
      <c r="T351" s="154" t="s">
        <v>280</v>
      </c>
      <c r="U351" s="154">
        <v>0</v>
      </c>
      <c r="V351" s="154">
        <f t="shared" ref="V351:V359" si="23">ROUND(E351*U351,2)</f>
        <v>0</v>
      </c>
      <c r="W351" s="154"/>
      <c r="X351" s="154" t="s">
        <v>281</v>
      </c>
      <c r="Y351" s="154" t="s">
        <v>282</v>
      </c>
      <c r="Z351" s="144"/>
      <c r="AA351" s="144"/>
      <c r="AB351" s="144"/>
      <c r="AC351" s="144"/>
      <c r="AD351" s="144"/>
      <c r="AE351" s="144"/>
      <c r="AF351" s="144"/>
      <c r="AG351" s="144" t="s">
        <v>656</v>
      </c>
      <c r="AH351" s="144"/>
      <c r="AI351" s="144"/>
      <c r="AJ351" s="144"/>
      <c r="AK351" s="144"/>
      <c r="AL351" s="144"/>
      <c r="AM351" s="144"/>
      <c r="AN351" s="144"/>
      <c r="AO351" s="144"/>
      <c r="AP351" s="144"/>
      <c r="AQ351" s="144"/>
      <c r="AR351" s="144"/>
      <c r="AS351" s="144"/>
      <c r="AT351" s="144"/>
      <c r="AU351" s="144"/>
      <c r="AV351" s="144"/>
      <c r="AW351" s="144"/>
      <c r="AX351" s="144"/>
      <c r="AY351" s="144"/>
      <c r="AZ351" s="144"/>
      <c r="BA351" s="144"/>
      <c r="BB351" s="144"/>
      <c r="BC351" s="144"/>
      <c r="BD351" s="144"/>
      <c r="BE351" s="144"/>
      <c r="BF351" s="144"/>
      <c r="BG351" s="144"/>
      <c r="BH351" s="144"/>
    </row>
    <row r="352" spans="1:60" outlineLevel="1" x14ac:dyDescent="0.25">
      <c r="A352" s="173">
        <v>169</v>
      </c>
      <c r="B352" s="174" t="s">
        <v>784</v>
      </c>
      <c r="C352" s="183" t="s">
        <v>785</v>
      </c>
      <c r="D352" s="175" t="s">
        <v>408</v>
      </c>
      <c r="E352" s="176">
        <v>5</v>
      </c>
      <c r="F352" s="177">
        <f t="shared" si="16"/>
        <v>0</v>
      </c>
      <c r="G352" s="177">
        <f t="shared" si="17"/>
        <v>0</v>
      </c>
      <c r="H352" s="178"/>
      <c r="I352" s="177">
        <f t="shared" si="18"/>
        <v>0</v>
      </c>
      <c r="J352" s="178"/>
      <c r="K352" s="179">
        <f t="shared" si="19"/>
        <v>0</v>
      </c>
      <c r="L352" s="154">
        <v>21</v>
      </c>
      <c r="M352" s="154">
        <f t="shared" si="20"/>
        <v>0</v>
      </c>
      <c r="N352" s="153">
        <v>0</v>
      </c>
      <c r="O352" s="153">
        <f t="shared" si="21"/>
        <v>0</v>
      </c>
      <c r="P352" s="153">
        <v>0</v>
      </c>
      <c r="Q352" s="153">
        <f t="shared" si="22"/>
        <v>0</v>
      </c>
      <c r="R352" s="154"/>
      <c r="S352" s="154" t="s">
        <v>279</v>
      </c>
      <c r="T352" s="154" t="s">
        <v>280</v>
      </c>
      <c r="U352" s="154">
        <v>0</v>
      </c>
      <c r="V352" s="154">
        <f t="shared" si="23"/>
        <v>0</v>
      </c>
      <c r="W352" s="154"/>
      <c r="X352" s="154" t="s">
        <v>281</v>
      </c>
      <c r="Y352" s="154" t="s">
        <v>282</v>
      </c>
      <c r="Z352" s="144"/>
      <c r="AA352" s="144"/>
      <c r="AB352" s="144"/>
      <c r="AC352" s="144"/>
      <c r="AD352" s="144"/>
      <c r="AE352" s="144"/>
      <c r="AF352" s="144"/>
      <c r="AG352" s="144" t="s">
        <v>656</v>
      </c>
      <c r="AH352" s="144"/>
      <c r="AI352" s="144"/>
      <c r="AJ352" s="144"/>
      <c r="AK352" s="144"/>
      <c r="AL352" s="144"/>
      <c r="AM352" s="144"/>
      <c r="AN352" s="144"/>
      <c r="AO352" s="144"/>
      <c r="AP352" s="144"/>
      <c r="AQ352" s="144"/>
      <c r="AR352" s="144"/>
      <c r="AS352" s="144"/>
      <c r="AT352" s="144"/>
      <c r="AU352" s="144"/>
      <c r="AV352" s="144"/>
      <c r="AW352" s="144"/>
      <c r="AX352" s="144"/>
      <c r="AY352" s="144"/>
      <c r="AZ352" s="144"/>
      <c r="BA352" s="144"/>
      <c r="BB352" s="144"/>
      <c r="BC352" s="144"/>
      <c r="BD352" s="144"/>
      <c r="BE352" s="144"/>
      <c r="BF352" s="144"/>
      <c r="BG352" s="144"/>
      <c r="BH352" s="144"/>
    </row>
    <row r="353" spans="1:60" outlineLevel="1" x14ac:dyDescent="0.25">
      <c r="A353" s="173">
        <v>170</v>
      </c>
      <c r="B353" s="174" t="s">
        <v>786</v>
      </c>
      <c r="C353" s="183" t="s">
        <v>787</v>
      </c>
      <c r="D353" s="175" t="s">
        <v>408</v>
      </c>
      <c r="E353" s="176">
        <v>8</v>
      </c>
      <c r="F353" s="177">
        <f t="shared" si="16"/>
        <v>0</v>
      </c>
      <c r="G353" s="177">
        <f t="shared" si="17"/>
        <v>0</v>
      </c>
      <c r="H353" s="178"/>
      <c r="I353" s="177">
        <f t="shared" si="18"/>
        <v>0</v>
      </c>
      <c r="J353" s="178"/>
      <c r="K353" s="179">
        <f t="shared" si="19"/>
        <v>0</v>
      </c>
      <c r="L353" s="154">
        <v>21</v>
      </c>
      <c r="M353" s="154">
        <f t="shared" si="20"/>
        <v>0</v>
      </c>
      <c r="N353" s="153">
        <v>0</v>
      </c>
      <c r="O353" s="153">
        <f t="shared" si="21"/>
        <v>0</v>
      </c>
      <c r="P353" s="153">
        <v>0</v>
      </c>
      <c r="Q353" s="153">
        <f t="shared" si="22"/>
        <v>0</v>
      </c>
      <c r="R353" s="154"/>
      <c r="S353" s="154" t="s">
        <v>279</v>
      </c>
      <c r="T353" s="154" t="s">
        <v>280</v>
      </c>
      <c r="U353" s="154">
        <v>0</v>
      </c>
      <c r="V353" s="154">
        <f t="shared" si="23"/>
        <v>0</v>
      </c>
      <c r="W353" s="154"/>
      <c r="X353" s="154" t="s">
        <v>281</v>
      </c>
      <c r="Y353" s="154" t="s">
        <v>282</v>
      </c>
      <c r="Z353" s="144"/>
      <c r="AA353" s="144"/>
      <c r="AB353" s="144"/>
      <c r="AC353" s="144"/>
      <c r="AD353" s="144"/>
      <c r="AE353" s="144"/>
      <c r="AF353" s="144"/>
      <c r="AG353" s="144" t="s">
        <v>656</v>
      </c>
      <c r="AH353" s="144"/>
      <c r="AI353" s="144"/>
      <c r="AJ353" s="144"/>
      <c r="AK353" s="144"/>
      <c r="AL353" s="144"/>
      <c r="AM353" s="144"/>
      <c r="AN353" s="144"/>
      <c r="AO353" s="144"/>
      <c r="AP353" s="144"/>
      <c r="AQ353" s="144"/>
      <c r="AR353" s="144"/>
      <c r="AS353" s="144"/>
      <c r="AT353" s="144"/>
      <c r="AU353" s="144"/>
      <c r="AV353" s="144"/>
      <c r="AW353" s="144"/>
      <c r="AX353" s="144"/>
      <c r="AY353" s="144"/>
      <c r="AZ353" s="144"/>
      <c r="BA353" s="144"/>
      <c r="BB353" s="144"/>
      <c r="BC353" s="144"/>
      <c r="BD353" s="144"/>
      <c r="BE353" s="144"/>
      <c r="BF353" s="144"/>
      <c r="BG353" s="144"/>
      <c r="BH353" s="144"/>
    </row>
    <row r="354" spans="1:60" outlineLevel="1" x14ac:dyDescent="0.25">
      <c r="A354" s="173">
        <v>171</v>
      </c>
      <c r="B354" s="174" t="s">
        <v>788</v>
      </c>
      <c r="C354" s="183" t="s">
        <v>789</v>
      </c>
      <c r="D354" s="175" t="s">
        <v>408</v>
      </c>
      <c r="E354" s="176">
        <v>13</v>
      </c>
      <c r="F354" s="177">
        <f t="shared" si="16"/>
        <v>0</v>
      </c>
      <c r="G354" s="177">
        <f t="shared" si="17"/>
        <v>0</v>
      </c>
      <c r="H354" s="178"/>
      <c r="I354" s="177">
        <f t="shared" si="18"/>
        <v>0</v>
      </c>
      <c r="J354" s="178"/>
      <c r="K354" s="179">
        <f t="shared" si="19"/>
        <v>0</v>
      </c>
      <c r="L354" s="154">
        <v>21</v>
      </c>
      <c r="M354" s="154">
        <f t="shared" si="20"/>
        <v>0</v>
      </c>
      <c r="N354" s="153">
        <v>0</v>
      </c>
      <c r="O354" s="153">
        <f t="shared" si="21"/>
        <v>0</v>
      </c>
      <c r="P354" s="153">
        <v>0</v>
      </c>
      <c r="Q354" s="153">
        <f t="shared" si="22"/>
        <v>0</v>
      </c>
      <c r="R354" s="154"/>
      <c r="S354" s="154" t="s">
        <v>279</v>
      </c>
      <c r="T354" s="154" t="s">
        <v>280</v>
      </c>
      <c r="U354" s="154">
        <v>0</v>
      </c>
      <c r="V354" s="154">
        <f t="shared" si="23"/>
        <v>0</v>
      </c>
      <c r="W354" s="154"/>
      <c r="X354" s="154" t="s">
        <v>281</v>
      </c>
      <c r="Y354" s="154" t="s">
        <v>282</v>
      </c>
      <c r="Z354" s="144"/>
      <c r="AA354" s="144"/>
      <c r="AB354" s="144"/>
      <c r="AC354" s="144"/>
      <c r="AD354" s="144"/>
      <c r="AE354" s="144"/>
      <c r="AF354" s="144"/>
      <c r="AG354" s="144" t="s">
        <v>656</v>
      </c>
      <c r="AH354" s="144"/>
      <c r="AI354" s="144"/>
      <c r="AJ354" s="144"/>
      <c r="AK354" s="144"/>
      <c r="AL354" s="144"/>
      <c r="AM354" s="144"/>
      <c r="AN354" s="144"/>
      <c r="AO354" s="144"/>
      <c r="AP354" s="144"/>
      <c r="AQ354" s="144"/>
      <c r="AR354" s="144"/>
      <c r="AS354" s="144"/>
      <c r="AT354" s="144"/>
      <c r="AU354" s="144"/>
      <c r="AV354" s="144"/>
      <c r="AW354" s="144"/>
      <c r="AX354" s="144"/>
      <c r="AY354" s="144"/>
      <c r="AZ354" s="144"/>
      <c r="BA354" s="144"/>
      <c r="BB354" s="144"/>
      <c r="BC354" s="144"/>
      <c r="BD354" s="144"/>
      <c r="BE354" s="144"/>
      <c r="BF354" s="144"/>
      <c r="BG354" s="144"/>
      <c r="BH354" s="144"/>
    </row>
    <row r="355" spans="1:60" ht="20" outlineLevel="1" x14ac:dyDescent="0.25">
      <c r="A355" s="173">
        <v>172</v>
      </c>
      <c r="B355" s="174" t="s">
        <v>790</v>
      </c>
      <c r="C355" s="183" t="s">
        <v>791</v>
      </c>
      <c r="D355" s="175" t="s">
        <v>489</v>
      </c>
      <c r="E355" s="176">
        <v>5</v>
      </c>
      <c r="F355" s="177">
        <f t="shared" si="16"/>
        <v>0</v>
      </c>
      <c r="G355" s="177">
        <f t="shared" si="17"/>
        <v>0</v>
      </c>
      <c r="H355" s="178"/>
      <c r="I355" s="177">
        <f t="shared" si="18"/>
        <v>0</v>
      </c>
      <c r="J355" s="178"/>
      <c r="K355" s="179">
        <f t="shared" si="19"/>
        <v>0</v>
      </c>
      <c r="L355" s="154">
        <v>21</v>
      </c>
      <c r="M355" s="154">
        <f t="shared" si="20"/>
        <v>0</v>
      </c>
      <c r="N355" s="153">
        <v>0</v>
      </c>
      <c r="O355" s="153">
        <f t="shared" si="21"/>
        <v>0</v>
      </c>
      <c r="P355" s="153">
        <v>0</v>
      </c>
      <c r="Q355" s="153">
        <f t="shared" si="22"/>
        <v>0</v>
      </c>
      <c r="R355" s="154"/>
      <c r="S355" s="154" t="s">
        <v>279</v>
      </c>
      <c r="T355" s="154" t="s">
        <v>280</v>
      </c>
      <c r="U355" s="154">
        <v>0</v>
      </c>
      <c r="V355" s="154">
        <f t="shared" si="23"/>
        <v>0</v>
      </c>
      <c r="W355" s="154"/>
      <c r="X355" s="154" t="s">
        <v>281</v>
      </c>
      <c r="Y355" s="154" t="s">
        <v>282</v>
      </c>
      <c r="Z355" s="144"/>
      <c r="AA355" s="144"/>
      <c r="AB355" s="144"/>
      <c r="AC355" s="144"/>
      <c r="AD355" s="144"/>
      <c r="AE355" s="144"/>
      <c r="AF355" s="144"/>
      <c r="AG355" s="144" t="s">
        <v>656</v>
      </c>
      <c r="AH355" s="144"/>
      <c r="AI355" s="144"/>
      <c r="AJ355" s="144"/>
      <c r="AK355" s="144"/>
      <c r="AL355" s="144"/>
      <c r="AM355" s="144"/>
      <c r="AN355" s="144"/>
      <c r="AO355" s="144"/>
      <c r="AP355" s="144"/>
      <c r="AQ355" s="144"/>
      <c r="AR355" s="144"/>
      <c r="AS355" s="144"/>
      <c r="AT355" s="144"/>
      <c r="AU355" s="144"/>
      <c r="AV355" s="144"/>
      <c r="AW355" s="144"/>
      <c r="AX355" s="144"/>
      <c r="AY355" s="144"/>
      <c r="AZ355" s="144"/>
      <c r="BA355" s="144"/>
      <c r="BB355" s="144"/>
      <c r="BC355" s="144"/>
      <c r="BD355" s="144"/>
      <c r="BE355" s="144"/>
      <c r="BF355" s="144"/>
      <c r="BG355" s="144"/>
      <c r="BH355" s="144"/>
    </row>
    <row r="356" spans="1:60" ht="20" outlineLevel="1" x14ac:dyDescent="0.25">
      <c r="A356" s="173">
        <v>173</v>
      </c>
      <c r="B356" s="174" t="s">
        <v>792</v>
      </c>
      <c r="C356" s="183" t="s">
        <v>793</v>
      </c>
      <c r="D356" s="175" t="s">
        <v>489</v>
      </c>
      <c r="E356" s="176">
        <v>6</v>
      </c>
      <c r="F356" s="177">
        <f t="shared" si="16"/>
        <v>0</v>
      </c>
      <c r="G356" s="177">
        <f t="shared" si="17"/>
        <v>0</v>
      </c>
      <c r="H356" s="178"/>
      <c r="I356" s="177">
        <f t="shared" si="18"/>
        <v>0</v>
      </c>
      <c r="J356" s="178"/>
      <c r="K356" s="179">
        <f t="shared" si="19"/>
        <v>0</v>
      </c>
      <c r="L356" s="154">
        <v>21</v>
      </c>
      <c r="M356" s="154">
        <f t="shared" si="20"/>
        <v>0</v>
      </c>
      <c r="N356" s="153">
        <v>0</v>
      </c>
      <c r="O356" s="153">
        <f t="shared" si="21"/>
        <v>0</v>
      </c>
      <c r="P356" s="153">
        <v>0</v>
      </c>
      <c r="Q356" s="153">
        <f t="shared" si="22"/>
        <v>0</v>
      </c>
      <c r="R356" s="154"/>
      <c r="S356" s="154" t="s">
        <v>279</v>
      </c>
      <c r="T356" s="154" t="s">
        <v>280</v>
      </c>
      <c r="U356" s="154">
        <v>0</v>
      </c>
      <c r="V356" s="154">
        <f t="shared" si="23"/>
        <v>0</v>
      </c>
      <c r="W356" s="154"/>
      <c r="X356" s="154" t="s">
        <v>281</v>
      </c>
      <c r="Y356" s="154" t="s">
        <v>282</v>
      </c>
      <c r="Z356" s="144"/>
      <c r="AA356" s="144"/>
      <c r="AB356" s="144"/>
      <c r="AC356" s="144"/>
      <c r="AD356" s="144"/>
      <c r="AE356" s="144"/>
      <c r="AF356" s="144"/>
      <c r="AG356" s="144" t="s">
        <v>656</v>
      </c>
      <c r="AH356" s="144"/>
      <c r="AI356" s="144"/>
      <c r="AJ356" s="144"/>
      <c r="AK356" s="144"/>
      <c r="AL356" s="144"/>
      <c r="AM356" s="144"/>
      <c r="AN356" s="144"/>
      <c r="AO356" s="144"/>
      <c r="AP356" s="144"/>
      <c r="AQ356" s="144"/>
      <c r="AR356" s="144"/>
      <c r="AS356" s="144"/>
      <c r="AT356" s="144"/>
      <c r="AU356" s="144"/>
      <c r="AV356" s="144"/>
      <c r="AW356" s="144"/>
      <c r="AX356" s="144"/>
      <c r="AY356" s="144"/>
      <c r="AZ356" s="144"/>
      <c r="BA356" s="144"/>
      <c r="BB356" s="144"/>
      <c r="BC356" s="144"/>
      <c r="BD356" s="144"/>
      <c r="BE356" s="144"/>
      <c r="BF356" s="144"/>
      <c r="BG356" s="144"/>
      <c r="BH356" s="144"/>
    </row>
    <row r="357" spans="1:60" ht="20" outlineLevel="1" x14ac:dyDescent="0.25">
      <c r="A357" s="173">
        <v>174</v>
      </c>
      <c r="B357" s="174" t="s">
        <v>794</v>
      </c>
      <c r="C357" s="183" t="s">
        <v>795</v>
      </c>
      <c r="D357" s="175" t="s">
        <v>489</v>
      </c>
      <c r="E357" s="176">
        <v>3</v>
      </c>
      <c r="F357" s="177">
        <f t="shared" si="16"/>
        <v>0</v>
      </c>
      <c r="G357" s="177">
        <f t="shared" si="17"/>
        <v>0</v>
      </c>
      <c r="H357" s="178"/>
      <c r="I357" s="177">
        <f t="shared" si="18"/>
        <v>0</v>
      </c>
      <c r="J357" s="178"/>
      <c r="K357" s="179">
        <f t="shared" si="19"/>
        <v>0</v>
      </c>
      <c r="L357" s="154">
        <v>21</v>
      </c>
      <c r="M357" s="154">
        <f t="shared" si="20"/>
        <v>0</v>
      </c>
      <c r="N357" s="153">
        <v>0</v>
      </c>
      <c r="O357" s="153">
        <f t="shared" si="21"/>
        <v>0</v>
      </c>
      <c r="P357" s="153">
        <v>0</v>
      </c>
      <c r="Q357" s="153">
        <f t="shared" si="22"/>
        <v>0</v>
      </c>
      <c r="R357" s="154"/>
      <c r="S357" s="154" t="s">
        <v>279</v>
      </c>
      <c r="T357" s="154" t="s">
        <v>280</v>
      </c>
      <c r="U357" s="154">
        <v>0</v>
      </c>
      <c r="V357" s="154">
        <f t="shared" si="23"/>
        <v>0</v>
      </c>
      <c r="W357" s="154"/>
      <c r="X357" s="154" t="s">
        <v>281</v>
      </c>
      <c r="Y357" s="154" t="s">
        <v>282</v>
      </c>
      <c r="Z357" s="144"/>
      <c r="AA357" s="144"/>
      <c r="AB357" s="144"/>
      <c r="AC357" s="144"/>
      <c r="AD357" s="144"/>
      <c r="AE357" s="144"/>
      <c r="AF357" s="144"/>
      <c r="AG357" s="144" t="s">
        <v>656</v>
      </c>
      <c r="AH357" s="144"/>
      <c r="AI357" s="144"/>
      <c r="AJ357" s="144"/>
      <c r="AK357" s="144"/>
      <c r="AL357" s="144"/>
      <c r="AM357" s="144"/>
      <c r="AN357" s="144"/>
      <c r="AO357" s="144"/>
      <c r="AP357" s="144"/>
      <c r="AQ357" s="144"/>
      <c r="AR357" s="144"/>
      <c r="AS357" s="144"/>
      <c r="AT357" s="144"/>
      <c r="AU357" s="144"/>
      <c r="AV357" s="144"/>
      <c r="AW357" s="144"/>
      <c r="AX357" s="144"/>
      <c r="AY357" s="144"/>
      <c r="AZ357" s="144"/>
      <c r="BA357" s="144"/>
      <c r="BB357" s="144"/>
      <c r="BC357" s="144"/>
      <c r="BD357" s="144"/>
      <c r="BE357" s="144"/>
      <c r="BF357" s="144"/>
      <c r="BG357" s="144"/>
      <c r="BH357" s="144"/>
    </row>
    <row r="358" spans="1:60" ht="20" outlineLevel="1" x14ac:dyDescent="0.25">
      <c r="A358" s="173">
        <v>175</v>
      </c>
      <c r="B358" s="174" t="s">
        <v>796</v>
      </c>
      <c r="C358" s="183" t="s">
        <v>797</v>
      </c>
      <c r="D358" s="175" t="s">
        <v>489</v>
      </c>
      <c r="E358" s="176">
        <v>1</v>
      </c>
      <c r="F358" s="177">
        <f t="shared" si="16"/>
        <v>0</v>
      </c>
      <c r="G358" s="177">
        <f t="shared" si="17"/>
        <v>0</v>
      </c>
      <c r="H358" s="178"/>
      <c r="I358" s="177">
        <f t="shared" si="18"/>
        <v>0</v>
      </c>
      <c r="J358" s="178"/>
      <c r="K358" s="179">
        <f t="shared" si="19"/>
        <v>0</v>
      </c>
      <c r="L358" s="154">
        <v>21</v>
      </c>
      <c r="M358" s="154">
        <f t="shared" si="20"/>
        <v>0</v>
      </c>
      <c r="N358" s="153">
        <v>0</v>
      </c>
      <c r="O358" s="153">
        <f t="shared" si="21"/>
        <v>0</v>
      </c>
      <c r="P358" s="153">
        <v>0</v>
      </c>
      <c r="Q358" s="153">
        <f t="shared" si="22"/>
        <v>0</v>
      </c>
      <c r="R358" s="154"/>
      <c r="S358" s="154" t="s">
        <v>279</v>
      </c>
      <c r="T358" s="154" t="s">
        <v>280</v>
      </c>
      <c r="U358" s="154">
        <v>0</v>
      </c>
      <c r="V358" s="154">
        <f t="shared" si="23"/>
        <v>0</v>
      </c>
      <c r="W358" s="154"/>
      <c r="X358" s="154" t="s">
        <v>281</v>
      </c>
      <c r="Y358" s="154" t="s">
        <v>282</v>
      </c>
      <c r="Z358" s="144"/>
      <c r="AA358" s="144"/>
      <c r="AB358" s="144"/>
      <c r="AC358" s="144"/>
      <c r="AD358" s="144"/>
      <c r="AE358" s="144"/>
      <c r="AF358" s="144"/>
      <c r="AG358" s="144" t="s">
        <v>656</v>
      </c>
      <c r="AH358" s="144"/>
      <c r="AI358" s="144"/>
      <c r="AJ358" s="144"/>
      <c r="AK358" s="144"/>
      <c r="AL358" s="144"/>
      <c r="AM358" s="144"/>
      <c r="AN358" s="144"/>
      <c r="AO358" s="144"/>
      <c r="AP358" s="144"/>
      <c r="AQ358" s="144"/>
      <c r="AR358" s="144"/>
      <c r="AS358" s="144"/>
      <c r="AT358" s="144"/>
      <c r="AU358" s="144"/>
      <c r="AV358" s="144"/>
      <c r="AW358" s="144"/>
      <c r="AX358" s="144"/>
      <c r="AY358" s="144"/>
      <c r="AZ358" s="144"/>
      <c r="BA358" s="144"/>
      <c r="BB358" s="144"/>
      <c r="BC358" s="144"/>
      <c r="BD358" s="144"/>
      <c r="BE358" s="144"/>
      <c r="BF358" s="144"/>
      <c r="BG358" s="144"/>
      <c r="BH358" s="144"/>
    </row>
    <row r="359" spans="1:60" ht="20" outlineLevel="1" x14ac:dyDescent="0.25">
      <c r="A359" s="166">
        <v>176</v>
      </c>
      <c r="B359" s="167" t="s">
        <v>798</v>
      </c>
      <c r="C359" s="181" t="s">
        <v>799</v>
      </c>
      <c r="D359" s="168" t="s">
        <v>340</v>
      </c>
      <c r="E359" s="169">
        <v>7.85</v>
      </c>
      <c r="F359" s="170">
        <f t="shared" si="16"/>
        <v>0</v>
      </c>
      <c r="G359" s="170">
        <f t="shared" si="17"/>
        <v>0</v>
      </c>
      <c r="H359" s="171"/>
      <c r="I359" s="170">
        <f t="shared" si="18"/>
        <v>0</v>
      </c>
      <c r="J359" s="171"/>
      <c r="K359" s="172">
        <f t="shared" si="19"/>
        <v>0</v>
      </c>
      <c r="L359" s="154">
        <v>21</v>
      </c>
      <c r="M359" s="154">
        <f t="shared" si="20"/>
        <v>0</v>
      </c>
      <c r="N359" s="153">
        <v>0</v>
      </c>
      <c r="O359" s="153">
        <f t="shared" si="21"/>
        <v>0</v>
      </c>
      <c r="P359" s="153">
        <v>0</v>
      </c>
      <c r="Q359" s="153">
        <f t="shared" si="22"/>
        <v>0</v>
      </c>
      <c r="R359" s="154"/>
      <c r="S359" s="154" t="s">
        <v>279</v>
      </c>
      <c r="T359" s="154" t="s">
        <v>280</v>
      </c>
      <c r="U359" s="154">
        <v>0</v>
      </c>
      <c r="V359" s="154">
        <f t="shared" si="23"/>
        <v>0</v>
      </c>
      <c r="W359" s="154"/>
      <c r="X359" s="154" t="s">
        <v>608</v>
      </c>
      <c r="Y359" s="154" t="s">
        <v>282</v>
      </c>
      <c r="Z359" s="144"/>
      <c r="AA359" s="144"/>
      <c r="AB359" s="144"/>
      <c r="AC359" s="144"/>
      <c r="AD359" s="144"/>
      <c r="AE359" s="144"/>
      <c r="AF359" s="144"/>
      <c r="AG359" s="144" t="s">
        <v>609</v>
      </c>
      <c r="AH359" s="144"/>
      <c r="AI359" s="144"/>
      <c r="AJ359" s="144"/>
      <c r="AK359" s="144"/>
      <c r="AL359" s="144"/>
      <c r="AM359" s="144"/>
      <c r="AN359" s="144"/>
      <c r="AO359" s="144"/>
      <c r="AP359" s="144"/>
      <c r="AQ359" s="144"/>
      <c r="AR359" s="144"/>
      <c r="AS359" s="144"/>
      <c r="AT359" s="144"/>
      <c r="AU359" s="144"/>
      <c r="AV359" s="144"/>
      <c r="AW359" s="144"/>
      <c r="AX359" s="144"/>
      <c r="AY359" s="144"/>
      <c r="AZ359" s="144"/>
      <c r="BA359" s="144"/>
      <c r="BB359" s="144"/>
      <c r="BC359" s="144"/>
      <c r="BD359" s="144"/>
      <c r="BE359" s="144"/>
      <c r="BF359" s="144"/>
      <c r="BG359" s="144"/>
      <c r="BH359" s="144"/>
    </row>
    <row r="360" spans="1:60" outlineLevel="2" x14ac:dyDescent="0.25">
      <c r="A360" s="151"/>
      <c r="B360" s="152"/>
      <c r="C360" s="182" t="s">
        <v>800</v>
      </c>
      <c r="D360" s="155"/>
      <c r="E360" s="156">
        <v>7.85</v>
      </c>
      <c r="F360" s="154"/>
      <c r="G360" s="154"/>
      <c r="H360" s="154"/>
      <c r="I360" s="154"/>
      <c r="J360" s="154"/>
      <c r="K360" s="154"/>
      <c r="L360" s="154"/>
      <c r="M360" s="154"/>
      <c r="N360" s="153"/>
      <c r="O360" s="153"/>
      <c r="P360" s="153"/>
      <c r="Q360" s="153"/>
      <c r="R360" s="154"/>
      <c r="S360" s="154"/>
      <c r="T360" s="154"/>
      <c r="U360" s="154"/>
      <c r="V360" s="154"/>
      <c r="W360" s="154"/>
      <c r="X360" s="154"/>
      <c r="Y360" s="154"/>
      <c r="Z360" s="144"/>
      <c r="AA360" s="144"/>
      <c r="AB360" s="144"/>
      <c r="AC360" s="144"/>
      <c r="AD360" s="144"/>
      <c r="AE360" s="144"/>
      <c r="AF360" s="144"/>
      <c r="AG360" s="144" t="s">
        <v>285</v>
      </c>
      <c r="AH360" s="144">
        <v>0</v>
      </c>
      <c r="AI360" s="144"/>
      <c r="AJ360" s="144"/>
      <c r="AK360" s="144"/>
      <c r="AL360" s="144"/>
      <c r="AM360" s="144"/>
      <c r="AN360" s="144"/>
      <c r="AO360" s="144"/>
      <c r="AP360" s="144"/>
      <c r="AQ360" s="144"/>
      <c r="AR360" s="144"/>
      <c r="AS360" s="144"/>
      <c r="AT360" s="144"/>
      <c r="AU360" s="144"/>
      <c r="AV360" s="144"/>
      <c r="AW360" s="144"/>
      <c r="AX360" s="144"/>
      <c r="AY360" s="144"/>
      <c r="AZ360" s="144"/>
      <c r="BA360" s="144"/>
      <c r="BB360" s="144"/>
      <c r="BC360" s="144"/>
      <c r="BD360" s="144"/>
      <c r="BE360" s="144"/>
      <c r="BF360" s="144"/>
      <c r="BG360" s="144"/>
      <c r="BH360" s="144"/>
    </row>
    <row r="361" spans="1:60" ht="20" outlineLevel="1" x14ac:dyDescent="0.25">
      <c r="A361" s="173">
        <v>177</v>
      </c>
      <c r="B361" s="174" t="s">
        <v>801</v>
      </c>
      <c r="C361" s="183" t="s">
        <v>802</v>
      </c>
      <c r="D361" s="175" t="s">
        <v>489</v>
      </c>
      <c r="E361" s="176">
        <v>5</v>
      </c>
      <c r="F361" s="177">
        <f t="shared" ref="F361:F368" si="24">H361+J361</f>
        <v>0</v>
      </c>
      <c r="G361" s="177">
        <f t="shared" ref="G361:G368" si="25">ROUND(E361*F361,2)</f>
        <v>0</v>
      </c>
      <c r="H361" s="178"/>
      <c r="I361" s="177">
        <f t="shared" ref="I361:I368" si="26">ROUND(E361*H361,2)</f>
        <v>0</v>
      </c>
      <c r="J361" s="178"/>
      <c r="K361" s="179">
        <f t="shared" ref="K361:K368" si="27">ROUND(E361*J361,2)</f>
        <v>0</v>
      </c>
      <c r="L361" s="154">
        <v>21</v>
      </c>
      <c r="M361" s="154">
        <f t="shared" ref="M361:M368" si="28">G361*(1+L361/100)</f>
        <v>0</v>
      </c>
      <c r="N361" s="153">
        <v>0</v>
      </c>
      <c r="O361" s="153">
        <f t="shared" ref="O361:O368" si="29">ROUND(E361*N361,2)</f>
        <v>0</v>
      </c>
      <c r="P361" s="153">
        <v>0</v>
      </c>
      <c r="Q361" s="153">
        <f t="shared" ref="Q361:Q368" si="30">ROUND(E361*P361,2)</f>
        <v>0</v>
      </c>
      <c r="R361" s="154"/>
      <c r="S361" s="154" t="s">
        <v>279</v>
      </c>
      <c r="T361" s="154" t="s">
        <v>280</v>
      </c>
      <c r="U361" s="154">
        <v>0</v>
      </c>
      <c r="V361" s="154">
        <f t="shared" ref="V361:V368" si="31">ROUND(E361*U361,2)</f>
        <v>0</v>
      </c>
      <c r="W361" s="154"/>
      <c r="X361" s="154" t="s">
        <v>608</v>
      </c>
      <c r="Y361" s="154" t="s">
        <v>282</v>
      </c>
      <c r="Z361" s="144"/>
      <c r="AA361" s="144"/>
      <c r="AB361" s="144"/>
      <c r="AC361" s="144"/>
      <c r="AD361" s="144"/>
      <c r="AE361" s="144"/>
      <c r="AF361" s="144"/>
      <c r="AG361" s="144" t="s">
        <v>609</v>
      </c>
      <c r="AH361" s="144"/>
      <c r="AI361" s="144"/>
      <c r="AJ361" s="144"/>
      <c r="AK361" s="144"/>
      <c r="AL361" s="144"/>
      <c r="AM361" s="144"/>
      <c r="AN361" s="144"/>
      <c r="AO361" s="144"/>
      <c r="AP361" s="144"/>
      <c r="AQ361" s="144"/>
      <c r="AR361" s="144"/>
      <c r="AS361" s="144"/>
      <c r="AT361" s="144"/>
      <c r="AU361" s="144"/>
      <c r="AV361" s="144"/>
      <c r="AW361" s="144"/>
      <c r="AX361" s="144"/>
      <c r="AY361" s="144"/>
      <c r="AZ361" s="144"/>
      <c r="BA361" s="144"/>
      <c r="BB361" s="144"/>
      <c r="BC361" s="144"/>
      <c r="BD361" s="144"/>
      <c r="BE361" s="144"/>
      <c r="BF361" s="144"/>
      <c r="BG361" s="144"/>
      <c r="BH361" s="144"/>
    </row>
    <row r="362" spans="1:60" ht="20" outlineLevel="1" x14ac:dyDescent="0.25">
      <c r="A362" s="173">
        <v>178</v>
      </c>
      <c r="B362" s="174" t="s">
        <v>803</v>
      </c>
      <c r="C362" s="183" t="s">
        <v>804</v>
      </c>
      <c r="D362" s="175" t="s">
        <v>489</v>
      </c>
      <c r="E362" s="176">
        <v>2</v>
      </c>
      <c r="F362" s="177">
        <f t="shared" si="24"/>
        <v>0</v>
      </c>
      <c r="G362" s="177">
        <f t="shared" si="25"/>
        <v>0</v>
      </c>
      <c r="H362" s="178"/>
      <c r="I362" s="177">
        <f t="shared" si="26"/>
        <v>0</v>
      </c>
      <c r="J362" s="178"/>
      <c r="K362" s="179">
        <f t="shared" si="27"/>
        <v>0</v>
      </c>
      <c r="L362" s="154">
        <v>21</v>
      </c>
      <c r="M362" s="154">
        <f t="shared" si="28"/>
        <v>0</v>
      </c>
      <c r="N362" s="153">
        <v>0</v>
      </c>
      <c r="O362" s="153">
        <f t="shared" si="29"/>
        <v>0</v>
      </c>
      <c r="P362" s="153">
        <v>0</v>
      </c>
      <c r="Q362" s="153">
        <f t="shared" si="30"/>
        <v>0</v>
      </c>
      <c r="R362" s="154"/>
      <c r="S362" s="154" t="s">
        <v>279</v>
      </c>
      <c r="T362" s="154" t="s">
        <v>280</v>
      </c>
      <c r="U362" s="154">
        <v>0</v>
      </c>
      <c r="V362" s="154">
        <f t="shared" si="31"/>
        <v>0</v>
      </c>
      <c r="W362" s="154"/>
      <c r="X362" s="154" t="s">
        <v>608</v>
      </c>
      <c r="Y362" s="154" t="s">
        <v>282</v>
      </c>
      <c r="Z362" s="144"/>
      <c r="AA362" s="144"/>
      <c r="AB362" s="144"/>
      <c r="AC362" s="144"/>
      <c r="AD362" s="144"/>
      <c r="AE362" s="144"/>
      <c r="AF362" s="144"/>
      <c r="AG362" s="144" t="s">
        <v>609</v>
      </c>
      <c r="AH362" s="144"/>
      <c r="AI362" s="144"/>
      <c r="AJ362" s="144"/>
      <c r="AK362" s="144"/>
      <c r="AL362" s="144"/>
      <c r="AM362" s="144"/>
      <c r="AN362" s="144"/>
      <c r="AO362" s="144"/>
      <c r="AP362" s="144"/>
      <c r="AQ362" s="144"/>
      <c r="AR362" s="144"/>
      <c r="AS362" s="144"/>
      <c r="AT362" s="144"/>
      <c r="AU362" s="144"/>
      <c r="AV362" s="144"/>
      <c r="AW362" s="144"/>
      <c r="AX362" s="144"/>
      <c r="AY362" s="144"/>
      <c r="AZ362" s="144"/>
      <c r="BA362" s="144"/>
      <c r="BB362" s="144"/>
      <c r="BC362" s="144"/>
      <c r="BD362" s="144"/>
      <c r="BE362" s="144"/>
      <c r="BF362" s="144"/>
      <c r="BG362" s="144"/>
      <c r="BH362" s="144"/>
    </row>
    <row r="363" spans="1:60" ht="20" outlineLevel="1" x14ac:dyDescent="0.25">
      <c r="A363" s="173">
        <v>179</v>
      </c>
      <c r="B363" s="174" t="s">
        <v>805</v>
      </c>
      <c r="C363" s="183" t="s">
        <v>806</v>
      </c>
      <c r="D363" s="175" t="s">
        <v>489</v>
      </c>
      <c r="E363" s="176">
        <v>1</v>
      </c>
      <c r="F363" s="177">
        <f t="shared" si="24"/>
        <v>0</v>
      </c>
      <c r="G363" s="177">
        <f t="shared" si="25"/>
        <v>0</v>
      </c>
      <c r="H363" s="178"/>
      <c r="I363" s="177">
        <f t="shared" si="26"/>
        <v>0</v>
      </c>
      <c r="J363" s="178"/>
      <c r="K363" s="179">
        <f t="shared" si="27"/>
        <v>0</v>
      </c>
      <c r="L363" s="154">
        <v>21</v>
      </c>
      <c r="M363" s="154">
        <f t="shared" si="28"/>
        <v>0</v>
      </c>
      <c r="N363" s="153">
        <v>0</v>
      </c>
      <c r="O363" s="153">
        <f t="shared" si="29"/>
        <v>0</v>
      </c>
      <c r="P363" s="153">
        <v>0</v>
      </c>
      <c r="Q363" s="153">
        <f t="shared" si="30"/>
        <v>0</v>
      </c>
      <c r="R363" s="154"/>
      <c r="S363" s="154" t="s">
        <v>279</v>
      </c>
      <c r="T363" s="154" t="s">
        <v>280</v>
      </c>
      <c r="U363" s="154">
        <v>0</v>
      </c>
      <c r="V363" s="154">
        <f t="shared" si="31"/>
        <v>0</v>
      </c>
      <c r="W363" s="154"/>
      <c r="X363" s="154" t="s">
        <v>608</v>
      </c>
      <c r="Y363" s="154" t="s">
        <v>282</v>
      </c>
      <c r="Z363" s="144"/>
      <c r="AA363" s="144"/>
      <c r="AB363" s="144"/>
      <c r="AC363" s="144"/>
      <c r="AD363" s="144"/>
      <c r="AE363" s="144"/>
      <c r="AF363" s="144"/>
      <c r="AG363" s="144" t="s">
        <v>609</v>
      </c>
      <c r="AH363" s="144"/>
      <c r="AI363" s="144"/>
      <c r="AJ363" s="144"/>
      <c r="AK363" s="144"/>
      <c r="AL363" s="144"/>
      <c r="AM363" s="144"/>
      <c r="AN363" s="144"/>
      <c r="AO363" s="144"/>
      <c r="AP363" s="144"/>
      <c r="AQ363" s="144"/>
      <c r="AR363" s="144"/>
      <c r="AS363" s="144"/>
      <c r="AT363" s="144"/>
      <c r="AU363" s="144"/>
      <c r="AV363" s="144"/>
      <c r="AW363" s="144"/>
      <c r="AX363" s="144"/>
      <c r="AY363" s="144"/>
      <c r="AZ363" s="144"/>
      <c r="BA363" s="144"/>
      <c r="BB363" s="144"/>
      <c r="BC363" s="144"/>
      <c r="BD363" s="144"/>
      <c r="BE363" s="144"/>
      <c r="BF363" s="144"/>
      <c r="BG363" s="144"/>
      <c r="BH363" s="144"/>
    </row>
    <row r="364" spans="1:60" ht="20" outlineLevel="1" x14ac:dyDescent="0.25">
      <c r="A364" s="173">
        <v>180</v>
      </c>
      <c r="B364" s="174" t="s">
        <v>807</v>
      </c>
      <c r="C364" s="183" t="s">
        <v>808</v>
      </c>
      <c r="D364" s="175" t="s">
        <v>489</v>
      </c>
      <c r="E364" s="176">
        <v>1</v>
      </c>
      <c r="F364" s="177">
        <f t="shared" si="24"/>
        <v>0</v>
      </c>
      <c r="G364" s="177">
        <f t="shared" si="25"/>
        <v>0</v>
      </c>
      <c r="H364" s="178"/>
      <c r="I364" s="177">
        <f t="shared" si="26"/>
        <v>0</v>
      </c>
      <c r="J364" s="178"/>
      <c r="K364" s="179">
        <f t="shared" si="27"/>
        <v>0</v>
      </c>
      <c r="L364" s="154">
        <v>21</v>
      </c>
      <c r="M364" s="154">
        <f t="shared" si="28"/>
        <v>0</v>
      </c>
      <c r="N364" s="153">
        <v>0</v>
      </c>
      <c r="O364" s="153">
        <f t="shared" si="29"/>
        <v>0</v>
      </c>
      <c r="P364" s="153">
        <v>0</v>
      </c>
      <c r="Q364" s="153">
        <f t="shared" si="30"/>
        <v>0</v>
      </c>
      <c r="R364" s="154"/>
      <c r="S364" s="154" t="s">
        <v>279</v>
      </c>
      <c r="T364" s="154" t="s">
        <v>280</v>
      </c>
      <c r="U364" s="154">
        <v>0</v>
      </c>
      <c r="V364" s="154">
        <f t="shared" si="31"/>
        <v>0</v>
      </c>
      <c r="W364" s="154"/>
      <c r="X364" s="154" t="s">
        <v>608</v>
      </c>
      <c r="Y364" s="154" t="s">
        <v>282</v>
      </c>
      <c r="Z364" s="144"/>
      <c r="AA364" s="144"/>
      <c r="AB364" s="144"/>
      <c r="AC364" s="144"/>
      <c r="AD364" s="144"/>
      <c r="AE364" s="144"/>
      <c r="AF364" s="144"/>
      <c r="AG364" s="144" t="s">
        <v>609</v>
      </c>
      <c r="AH364" s="144"/>
      <c r="AI364" s="144"/>
      <c r="AJ364" s="144"/>
      <c r="AK364" s="144"/>
      <c r="AL364" s="144"/>
      <c r="AM364" s="144"/>
      <c r="AN364" s="144"/>
      <c r="AO364" s="144"/>
      <c r="AP364" s="144"/>
      <c r="AQ364" s="144"/>
      <c r="AR364" s="144"/>
      <c r="AS364" s="144"/>
      <c r="AT364" s="144"/>
      <c r="AU364" s="144"/>
      <c r="AV364" s="144"/>
      <c r="AW364" s="144"/>
      <c r="AX364" s="144"/>
      <c r="AY364" s="144"/>
      <c r="AZ364" s="144"/>
      <c r="BA364" s="144"/>
      <c r="BB364" s="144"/>
      <c r="BC364" s="144"/>
      <c r="BD364" s="144"/>
      <c r="BE364" s="144"/>
      <c r="BF364" s="144"/>
      <c r="BG364" s="144"/>
      <c r="BH364" s="144"/>
    </row>
    <row r="365" spans="1:60" ht="20" outlineLevel="1" x14ac:dyDescent="0.25">
      <c r="A365" s="173">
        <v>181</v>
      </c>
      <c r="B365" s="174" t="s">
        <v>809</v>
      </c>
      <c r="C365" s="183" t="s">
        <v>810</v>
      </c>
      <c r="D365" s="175" t="s">
        <v>489</v>
      </c>
      <c r="E365" s="176">
        <v>1</v>
      </c>
      <c r="F365" s="177">
        <f t="shared" si="24"/>
        <v>0</v>
      </c>
      <c r="G365" s="177">
        <f t="shared" si="25"/>
        <v>0</v>
      </c>
      <c r="H365" s="178"/>
      <c r="I365" s="177">
        <f t="shared" si="26"/>
        <v>0</v>
      </c>
      <c r="J365" s="178"/>
      <c r="K365" s="179">
        <f t="shared" si="27"/>
        <v>0</v>
      </c>
      <c r="L365" s="154">
        <v>21</v>
      </c>
      <c r="M365" s="154">
        <f t="shared" si="28"/>
        <v>0</v>
      </c>
      <c r="N365" s="153">
        <v>0</v>
      </c>
      <c r="O365" s="153">
        <f t="shared" si="29"/>
        <v>0</v>
      </c>
      <c r="P365" s="153">
        <v>0</v>
      </c>
      <c r="Q365" s="153">
        <f t="shared" si="30"/>
        <v>0</v>
      </c>
      <c r="R365" s="154"/>
      <c r="S365" s="154" t="s">
        <v>279</v>
      </c>
      <c r="T365" s="154" t="s">
        <v>280</v>
      </c>
      <c r="U365" s="154">
        <v>0</v>
      </c>
      <c r="V365" s="154">
        <f t="shared" si="31"/>
        <v>0</v>
      </c>
      <c r="W365" s="154"/>
      <c r="X365" s="154" t="s">
        <v>608</v>
      </c>
      <c r="Y365" s="154" t="s">
        <v>282</v>
      </c>
      <c r="Z365" s="144"/>
      <c r="AA365" s="144"/>
      <c r="AB365" s="144"/>
      <c r="AC365" s="144"/>
      <c r="AD365" s="144"/>
      <c r="AE365" s="144"/>
      <c r="AF365" s="144"/>
      <c r="AG365" s="144" t="s">
        <v>609</v>
      </c>
      <c r="AH365" s="144"/>
      <c r="AI365" s="144"/>
      <c r="AJ365" s="144"/>
      <c r="AK365" s="144"/>
      <c r="AL365" s="144"/>
      <c r="AM365" s="144"/>
      <c r="AN365" s="144"/>
      <c r="AO365" s="144"/>
      <c r="AP365" s="144"/>
      <c r="AQ365" s="144"/>
      <c r="AR365" s="144"/>
      <c r="AS365" s="144"/>
      <c r="AT365" s="144"/>
      <c r="AU365" s="144"/>
      <c r="AV365" s="144"/>
      <c r="AW365" s="144"/>
      <c r="AX365" s="144"/>
      <c r="AY365" s="144"/>
      <c r="AZ365" s="144"/>
      <c r="BA365" s="144"/>
      <c r="BB365" s="144"/>
      <c r="BC365" s="144"/>
      <c r="BD365" s="144"/>
      <c r="BE365" s="144"/>
      <c r="BF365" s="144"/>
      <c r="BG365" s="144"/>
      <c r="BH365" s="144"/>
    </row>
    <row r="366" spans="1:60" ht="20" outlineLevel="1" x14ac:dyDescent="0.25">
      <c r="A366" s="173">
        <v>182</v>
      </c>
      <c r="B366" s="174" t="s">
        <v>811</v>
      </c>
      <c r="C366" s="183" t="s">
        <v>812</v>
      </c>
      <c r="D366" s="175" t="s">
        <v>489</v>
      </c>
      <c r="E366" s="176">
        <v>1</v>
      </c>
      <c r="F366" s="177">
        <f t="shared" si="24"/>
        <v>0</v>
      </c>
      <c r="G366" s="177">
        <f t="shared" si="25"/>
        <v>0</v>
      </c>
      <c r="H366" s="178"/>
      <c r="I366" s="177">
        <f t="shared" si="26"/>
        <v>0</v>
      </c>
      <c r="J366" s="178"/>
      <c r="K366" s="179">
        <f t="shared" si="27"/>
        <v>0</v>
      </c>
      <c r="L366" s="154">
        <v>21</v>
      </c>
      <c r="M366" s="154">
        <f t="shared" si="28"/>
        <v>0</v>
      </c>
      <c r="N366" s="153">
        <v>0</v>
      </c>
      <c r="O366" s="153">
        <f t="shared" si="29"/>
        <v>0</v>
      </c>
      <c r="P366" s="153">
        <v>0</v>
      </c>
      <c r="Q366" s="153">
        <f t="shared" si="30"/>
        <v>0</v>
      </c>
      <c r="R366" s="154"/>
      <c r="S366" s="154" t="s">
        <v>279</v>
      </c>
      <c r="T366" s="154" t="s">
        <v>280</v>
      </c>
      <c r="U366" s="154">
        <v>0</v>
      </c>
      <c r="V366" s="154">
        <f t="shared" si="31"/>
        <v>0</v>
      </c>
      <c r="W366" s="154"/>
      <c r="X366" s="154" t="s">
        <v>608</v>
      </c>
      <c r="Y366" s="154" t="s">
        <v>282</v>
      </c>
      <c r="Z366" s="144"/>
      <c r="AA366" s="144"/>
      <c r="AB366" s="144"/>
      <c r="AC366" s="144"/>
      <c r="AD366" s="144"/>
      <c r="AE366" s="144"/>
      <c r="AF366" s="144"/>
      <c r="AG366" s="144" t="s">
        <v>609</v>
      </c>
      <c r="AH366" s="144"/>
      <c r="AI366" s="144"/>
      <c r="AJ366" s="144"/>
      <c r="AK366" s="144"/>
      <c r="AL366" s="144"/>
      <c r="AM366" s="144"/>
      <c r="AN366" s="144"/>
      <c r="AO366" s="144"/>
      <c r="AP366" s="144"/>
      <c r="AQ366" s="144"/>
      <c r="AR366" s="144"/>
      <c r="AS366" s="144"/>
      <c r="AT366" s="144"/>
      <c r="AU366" s="144"/>
      <c r="AV366" s="144"/>
      <c r="AW366" s="144"/>
      <c r="AX366" s="144"/>
      <c r="AY366" s="144"/>
      <c r="AZ366" s="144"/>
      <c r="BA366" s="144"/>
      <c r="BB366" s="144"/>
      <c r="BC366" s="144"/>
      <c r="BD366" s="144"/>
      <c r="BE366" s="144"/>
      <c r="BF366" s="144"/>
      <c r="BG366" s="144"/>
      <c r="BH366" s="144"/>
    </row>
    <row r="367" spans="1:60" ht="20" outlineLevel="1" x14ac:dyDescent="0.25">
      <c r="A367" s="173">
        <v>183</v>
      </c>
      <c r="B367" s="174" t="s">
        <v>813</v>
      </c>
      <c r="C367" s="183" t="s">
        <v>814</v>
      </c>
      <c r="D367" s="175" t="s">
        <v>489</v>
      </c>
      <c r="E367" s="176">
        <v>1</v>
      </c>
      <c r="F367" s="177">
        <f t="shared" si="24"/>
        <v>0</v>
      </c>
      <c r="G367" s="177">
        <f t="shared" si="25"/>
        <v>0</v>
      </c>
      <c r="H367" s="178"/>
      <c r="I367" s="177">
        <f t="shared" si="26"/>
        <v>0</v>
      </c>
      <c r="J367" s="178"/>
      <c r="K367" s="179">
        <f t="shared" si="27"/>
        <v>0</v>
      </c>
      <c r="L367" s="154">
        <v>21</v>
      </c>
      <c r="M367" s="154">
        <f t="shared" si="28"/>
        <v>0</v>
      </c>
      <c r="N367" s="153">
        <v>0</v>
      </c>
      <c r="O367" s="153">
        <f t="shared" si="29"/>
        <v>0</v>
      </c>
      <c r="P367" s="153">
        <v>0</v>
      </c>
      <c r="Q367" s="153">
        <f t="shared" si="30"/>
        <v>0</v>
      </c>
      <c r="R367" s="154"/>
      <c r="S367" s="154" t="s">
        <v>279</v>
      </c>
      <c r="T367" s="154" t="s">
        <v>280</v>
      </c>
      <c r="U367" s="154">
        <v>0</v>
      </c>
      <c r="V367" s="154">
        <f t="shared" si="31"/>
        <v>0</v>
      </c>
      <c r="W367" s="154"/>
      <c r="X367" s="154" t="s">
        <v>608</v>
      </c>
      <c r="Y367" s="154" t="s">
        <v>282</v>
      </c>
      <c r="Z367" s="144"/>
      <c r="AA367" s="144"/>
      <c r="AB367" s="144"/>
      <c r="AC367" s="144"/>
      <c r="AD367" s="144"/>
      <c r="AE367" s="144"/>
      <c r="AF367" s="144"/>
      <c r="AG367" s="144" t="s">
        <v>609</v>
      </c>
      <c r="AH367" s="144"/>
      <c r="AI367" s="144"/>
      <c r="AJ367" s="144"/>
      <c r="AK367" s="144"/>
      <c r="AL367" s="144"/>
      <c r="AM367" s="144"/>
      <c r="AN367" s="144"/>
      <c r="AO367" s="144"/>
      <c r="AP367" s="144"/>
      <c r="AQ367" s="144"/>
      <c r="AR367" s="144"/>
      <c r="AS367" s="144"/>
      <c r="AT367" s="144"/>
      <c r="AU367" s="144"/>
      <c r="AV367" s="144"/>
      <c r="AW367" s="144"/>
      <c r="AX367" s="144"/>
      <c r="AY367" s="144"/>
      <c r="AZ367" s="144"/>
      <c r="BA367" s="144"/>
      <c r="BB367" s="144"/>
      <c r="BC367" s="144"/>
      <c r="BD367" s="144"/>
      <c r="BE367" s="144"/>
      <c r="BF367" s="144"/>
      <c r="BG367" s="144"/>
      <c r="BH367" s="144"/>
    </row>
    <row r="368" spans="1:60" ht="20" outlineLevel="1" x14ac:dyDescent="0.25">
      <c r="A368" s="166">
        <v>184</v>
      </c>
      <c r="B368" s="167" t="s">
        <v>815</v>
      </c>
      <c r="C368" s="181" t="s">
        <v>816</v>
      </c>
      <c r="D368" s="168" t="s">
        <v>340</v>
      </c>
      <c r="E368" s="169">
        <v>140</v>
      </c>
      <c r="F368" s="170">
        <f t="shared" si="24"/>
        <v>0</v>
      </c>
      <c r="G368" s="170">
        <f t="shared" si="25"/>
        <v>0</v>
      </c>
      <c r="H368" s="171"/>
      <c r="I368" s="170">
        <f t="shared" si="26"/>
        <v>0</v>
      </c>
      <c r="J368" s="171"/>
      <c r="K368" s="172">
        <f t="shared" si="27"/>
        <v>0</v>
      </c>
      <c r="L368" s="154">
        <v>21</v>
      </c>
      <c r="M368" s="154">
        <f t="shared" si="28"/>
        <v>0</v>
      </c>
      <c r="N368" s="153">
        <v>0</v>
      </c>
      <c r="O368" s="153">
        <f t="shared" si="29"/>
        <v>0</v>
      </c>
      <c r="P368" s="153">
        <v>0</v>
      </c>
      <c r="Q368" s="153">
        <f t="shared" si="30"/>
        <v>0</v>
      </c>
      <c r="R368" s="154"/>
      <c r="S368" s="154" t="s">
        <v>279</v>
      </c>
      <c r="T368" s="154" t="s">
        <v>280</v>
      </c>
      <c r="U368" s="154">
        <v>0</v>
      </c>
      <c r="V368" s="154">
        <f t="shared" si="31"/>
        <v>0</v>
      </c>
      <c r="W368" s="154"/>
      <c r="X368" s="154" t="s">
        <v>608</v>
      </c>
      <c r="Y368" s="154" t="s">
        <v>282</v>
      </c>
      <c r="Z368" s="144"/>
      <c r="AA368" s="144"/>
      <c r="AB368" s="144"/>
      <c r="AC368" s="144"/>
      <c r="AD368" s="144"/>
      <c r="AE368" s="144"/>
      <c r="AF368" s="144"/>
      <c r="AG368" s="144" t="s">
        <v>609</v>
      </c>
      <c r="AH368" s="144"/>
      <c r="AI368" s="144"/>
      <c r="AJ368" s="144"/>
      <c r="AK368" s="144"/>
      <c r="AL368" s="144"/>
      <c r="AM368" s="144"/>
      <c r="AN368" s="144"/>
      <c r="AO368" s="144"/>
      <c r="AP368" s="144"/>
      <c r="AQ368" s="144"/>
      <c r="AR368" s="144"/>
      <c r="AS368" s="144"/>
      <c r="AT368" s="144"/>
      <c r="AU368" s="144"/>
      <c r="AV368" s="144"/>
      <c r="AW368" s="144"/>
      <c r="AX368" s="144"/>
      <c r="AY368" s="144"/>
      <c r="AZ368" s="144"/>
      <c r="BA368" s="144"/>
      <c r="BB368" s="144"/>
      <c r="BC368" s="144"/>
      <c r="BD368" s="144"/>
      <c r="BE368" s="144"/>
      <c r="BF368" s="144"/>
      <c r="BG368" s="144"/>
      <c r="BH368" s="144"/>
    </row>
    <row r="369" spans="1:60" outlineLevel="2" x14ac:dyDescent="0.25">
      <c r="A369" s="151"/>
      <c r="B369" s="152"/>
      <c r="C369" s="182" t="s">
        <v>817</v>
      </c>
      <c r="D369" s="155"/>
      <c r="E369" s="156">
        <v>140</v>
      </c>
      <c r="F369" s="154"/>
      <c r="G369" s="154"/>
      <c r="H369" s="154"/>
      <c r="I369" s="154"/>
      <c r="J369" s="154"/>
      <c r="K369" s="154"/>
      <c r="L369" s="154"/>
      <c r="M369" s="154"/>
      <c r="N369" s="153"/>
      <c r="O369" s="153"/>
      <c r="P369" s="153"/>
      <c r="Q369" s="153"/>
      <c r="R369" s="154"/>
      <c r="S369" s="154"/>
      <c r="T369" s="154"/>
      <c r="U369" s="154"/>
      <c r="V369" s="154"/>
      <c r="W369" s="154"/>
      <c r="X369" s="154"/>
      <c r="Y369" s="154"/>
      <c r="Z369" s="144"/>
      <c r="AA369" s="144"/>
      <c r="AB369" s="144"/>
      <c r="AC369" s="144"/>
      <c r="AD369" s="144"/>
      <c r="AE369" s="144"/>
      <c r="AF369" s="144"/>
      <c r="AG369" s="144" t="s">
        <v>285</v>
      </c>
      <c r="AH369" s="144">
        <v>0</v>
      </c>
      <c r="AI369" s="144"/>
      <c r="AJ369" s="144"/>
      <c r="AK369" s="144"/>
      <c r="AL369" s="144"/>
      <c r="AM369" s="144"/>
      <c r="AN369" s="144"/>
      <c r="AO369" s="144"/>
      <c r="AP369" s="144"/>
      <c r="AQ369" s="144"/>
      <c r="AR369" s="144"/>
      <c r="AS369" s="144"/>
      <c r="AT369" s="144"/>
      <c r="AU369" s="144"/>
      <c r="AV369" s="144"/>
      <c r="AW369" s="144"/>
      <c r="AX369" s="144"/>
      <c r="AY369" s="144"/>
      <c r="AZ369" s="144"/>
      <c r="BA369" s="144"/>
      <c r="BB369" s="144"/>
      <c r="BC369" s="144"/>
      <c r="BD369" s="144"/>
      <c r="BE369" s="144"/>
      <c r="BF369" s="144"/>
      <c r="BG369" s="144"/>
      <c r="BH369" s="144"/>
    </row>
    <row r="370" spans="1:60" ht="20" outlineLevel="1" x14ac:dyDescent="0.25">
      <c r="A370" s="173">
        <v>185</v>
      </c>
      <c r="B370" s="174" t="s">
        <v>818</v>
      </c>
      <c r="C370" s="183" t="s">
        <v>819</v>
      </c>
      <c r="D370" s="175" t="s">
        <v>489</v>
      </c>
      <c r="E370" s="176">
        <v>1</v>
      </c>
      <c r="F370" s="177">
        <f t="shared" ref="F370:F390" si="32">H370+J370</f>
        <v>0</v>
      </c>
      <c r="G370" s="177">
        <f t="shared" ref="G370:G390" si="33">ROUND(E370*F370,2)</f>
        <v>0</v>
      </c>
      <c r="H370" s="178"/>
      <c r="I370" s="177">
        <f t="shared" ref="I370:I390" si="34">ROUND(E370*H370,2)</f>
        <v>0</v>
      </c>
      <c r="J370" s="178"/>
      <c r="K370" s="179">
        <f t="shared" ref="K370:K390" si="35">ROUND(E370*J370,2)</f>
        <v>0</v>
      </c>
      <c r="L370" s="154">
        <v>21</v>
      </c>
      <c r="M370" s="154">
        <f t="shared" ref="M370:M390" si="36">G370*(1+L370/100)</f>
        <v>0</v>
      </c>
      <c r="N370" s="153">
        <v>0</v>
      </c>
      <c r="O370" s="153">
        <f t="shared" ref="O370:O390" si="37">ROUND(E370*N370,2)</f>
        <v>0</v>
      </c>
      <c r="P370" s="153">
        <v>0</v>
      </c>
      <c r="Q370" s="153">
        <f t="shared" ref="Q370:Q390" si="38">ROUND(E370*P370,2)</f>
        <v>0</v>
      </c>
      <c r="R370" s="154"/>
      <c r="S370" s="154" t="s">
        <v>279</v>
      </c>
      <c r="T370" s="154" t="s">
        <v>280</v>
      </c>
      <c r="U370" s="154">
        <v>0</v>
      </c>
      <c r="V370" s="154">
        <f t="shared" ref="V370:V390" si="39">ROUND(E370*U370,2)</f>
        <v>0</v>
      </c>
      <c r="W370" s="154"/>
      <c r="X370" s="154" t="s">
        <v>608</v>
      </c>
      <c r="Y370" s="154" t="s">
        <v>282</v>
      </c>
      <c r="Z370" s="144"/>
      <c r="AA370" s="144"/>
      <c r="AB370" s="144"/>
      <c r="AC370" s="144"/>
      <c r="AD370" s="144"/>
      <c r="AE370" s="144"/>
      <c r="AF370" s="144"/>
      <c r="AG370" s="144" t="s">
        <v>609</v>
      </c>
      <c r="AH370" s="144"/>
      <c r="AI370" s="144"/>
      <c r="AJ370" s="144"/>
      <c r="AK370" s="144"/>
      <c r="AL370" s="144"/>
      <c r="AM370" s="144"/>
      <c r="AN370" s="144"/>
      <c r="AO370" s="144"/>
      <c r="AP370" s="144"/>
      <c r="AQ370" s="144"/>
      <c r="AR370" s="144"/>
      <c r="AS370" s="144"/>
      <c r="AT370" s="144"/>
      <c r="AU370" s="144"/>
      <c r="AV370" s="144"/>
      <c r="AW370" s="144"/>
      <c r="AX370" s="144"/>
      <c r="AY370" s="144"/>
      <c r="AZ370" s="144"/>
      <c r="BA370" s="144"/>
      <c r="BB370" s="144"/>
      <c r="BC370" s="144"/>
      <c r="BD370" s="144"/>
      <c r="BE370" s="144"/>
      <c r="BF370" s="144"/>
      <c r="BG370" s="144"/>
      <c r="BH370" s="144"/>
    </row>
    <row r="371" spans="1:60" ht="20" outlineLevel="1" x14ac:dyDescent="0.25">
      <c r="A371" s="173">
        <v>186</v>
      </c>
      <c r="B371" s="174" t="s">
        <v>820</v>
      </c>
      <c r="C371" s="183" t="s">
        <v>821</v>
      </c>
      <c r="D371" s="175" t="s">
        <v>489</v>
      </c>
      <c r="E371" s="176">
        <v>12</v>
      </c>
      <c r="F371" s="177">
        <f t="shared" si="32"/>
        <v>0</v>
      </c>
      <c r="G371" s="177">
        <f t="shared" si="33"/>
        <v>0</v>
      </c>
      <c r="H371" s="178"/>
      <c r="I371" s="177">
        <f t="shared" si="34"/>
        <v>0</v>
      </c>
      <c r="J371" s="178"/>
      <c r="K371" s="179">
        <f t="shared" si="35"/>
        <v>0</v>
      </c>
      <c r="L371" s="154">
        <v>21</v>
      </c>
      <c r="M371" s="154">
        <f t="shared" si="36"/>
        <v>0</v>
      </c>
      <c r="N371" s="153">
        <v>0</v>
      </c>
      <c r="O371" s="153">
        <f t="shared" si="37"/>
        <v>0</v>
      </c>
      <c r="P371" s="153">
        <v>0</v>
      </c>
      <c r="Q371" s="153">
        <f t="shared" si="38"/>
        <v>0</v>
      </c>
      <c r="R371" s="154"/>
      <c r="S371" s="154" t="s">
        <v>279</v>
      </c>
      <c r="T371" s="154" t="s">
        <v>280</v>
      </c>
      <c r="U371" s="154">
        <v>0</v>
      </c>
      <c r="V371" s="154">
        <f t="shared" si="39"/>
        <v>0</v>
      </c>
      <c r="W371" s="154"/>
      <c r="X371" s="154" t="s">
        <v>608</v>
      </c>
      <c r="Y371" s="154" t="s">
        <v>282</v>
      </c>
      <c r="Z371" s="144"/>
      <c r="AA371" s="144"/>
      <c r="AB371" s="144"/>
      <c r="AC371" s="144"/>
      <c r="AD371" s="144"/>
      <c r="AE371" s="144"/>
      <c r="AF371" s="144"/>
      <c r="AG371" s="144" t="s">
        <v>609</v>
      </c>
      <c r="AH371" s="144"/>
      <c r="AI371" s="144"/>
      <c r="AJ371" s="144"/>
      <c r="AK371" s="144"/>
      <c r="AL371" s="144"/>
      <c r="AM371" s="144"/>
      <c r="AN371" s="144"/>
      <c r="AO371" s="144"/>
      <c r="AP371" s="144"/>
      <c r="AQ371" s="144"/>
      <c r="AR371" s="144"/>
      <c r="AS371" s="144"/>
      <c r="AT371" s="144"/>
      <c r="AU371" s="144"/>
      <c r="AV371" s="144"/>
      <c r="AW371" s="144"/>
      <c r="AX371" s="144"/>
      <c r="AY371" s="144"/>
      <c r="AZ371" s="144"/>
      <c r="BA371" s="144"/>
      <c r="BB371" s="144"/>
      <c r="BC371" s="144"/>
      <c r="BD371" s="144"/>
      <c r="BE371" s="144"/>
      <c r="BF371" s="144"/>
      <c r="BG371" s="144"/>
      <c r="BH371" s="144"/>
    </row>
    <row r="372" spans="1:60" outlineLevel="1" x14ac:dyDescent="0.25">
      <c r="A372" s="173">
        <v>187</v>
      </c>
      <c r="B372" s="174" t="s">
        <v>822</v>
      </c>
      <c r="C372" s="183" t="s">
        <v>823</v>
      </c>
      <c r="D372" s="175" t="s">
        <v>489</v>
      </c>
      <c r="E372" s="176">
        <v>2</v>
      </c>
      <c r="F372" s="177">
        <f t="shared" si="32"/>
        <v>0</v>
      </c>
      <c r="G372" s="177">
        <f t="shared" si="33"/>
        <v>0</v>
      </c>
      <c r="H372" s="178"/>
      <c r="I372" s="177">
        <f t="shared" si="34"/>
        <v>0</v>
      </c>
      <c r="J372" s="178"/>
      <c r="K372" s="179">
        <f t="shared" si="35"/>
        <v>0</v>
      </c>
      <c r="L372" s="154">
        <v>21</v>
      </c>
      <c r="M372" s="154">
        <f t="shared" si="36"/>
        <v>0</v>
      </c>
      <c r="N372" s="153">
        <v>0</v>
      </c>
      <c r="O372" s="153">
        <f t="shared" si="37"/>
        <v>0</v>
      </c>
      <c r="P372" s="153">
        <v>0</v>
      </c>
      <c r="Q372" s="153">
        <f t="shared" si="38"/>
        <v>0</v>
      </c>
      <c r="R372" s="154"/>
      <c r="S372" s="154" t="s">
        <v>279</v>
      </c>
      <c r="T372" s="154" t="s">
        <v>280</v>
      </c>
      <c r="U372" s="154">
        <v>0</v>
      </c>
      <c r="V372" s="154">
        <f t="shared" si="39"/>
        <v>0</v>
      </c>
      <c r="W372" s="154"/>
      <c r="X372" s="154" t="s">
        <v>608</v>
      </c>
      <c r="Y372" s="154" t="s">
        <v>282</v>
      </c>
      <c r="Z372" s="144"/>
      <c r="AA372" s="144"/>
      <c r="AB372" s="144"/>
      <c r="AC372" s="144"/>
      <c r="AD372" s="144"/>
      <c r="AE372" s="144"/>
      <c r="AF372" s="144"/>
      <c r="AG372" s="144" t="s">
        <v>609</v>
      </c>
      <c r="AH372" s="144"/>
      <c r="AI372" s="144"/>
      <c r="AJ372" s="144"/>
      <c r="AK372" s="144"/>
      <c r="AL372" s="144"/>
      <c r="AM372" s="144"/>
      <c r="AN372" s="144"/>
      <c r="AO372" s="144"/>
      <c r="AP372" s="144"/>
      <c r="AQ372" s="144"/>
      <c r="AR372" s="144"/>
      <c r="AS372" s="144"/>
      <c r="AT372" s="144"/>
      <c r="AU372" s="144"/>
      <c r="AV372" s="144"/>
      <c r="AW372" s="144"/>
      <c r="AX372" s="144"/>
      <c r="AY372" s="144"/>
      <c r="AZ372" s="144"/>
      <c r="BA372" s="144"/>
      <c r="BB372" s="144"/>
      <c r="BC372" s="144"/>
      <c r="BD372" s="144"/>
      <c r="BE372" s="144"/>
      <c r="BF372" s="144"/>
      <c r="BG372" s="144"/>
      <c r="BH372" s="144"/>
    </row>
    <row r="373" spans="1:60" ht="20" outlineLevel="1" x14ac:dyDescent="0.25">
      <c r="A373" s="173">
        <v>188</v>
      </c>
      <c r="B373" s="174" t="s">
        <v>824</v>
      </c>
      <c r="C373" s="183" t="s">
        <v>825</v>
      </c>
      <c r="D373" s="175" t="s">
        <v>340</v>
      </c>
      <c r="E373" s="176">
        <v>5</v>
      </c>
      <c r="F373" s="177">
        <f t="shared" si="32"/>
        <v>0</v>
      </c>
      <c r="G373" s="177">
        <f t="shared" si="33"/>
        <v>0</v>
      </c>
      <c r="H373" s="178"/>
      <c r="I373" s="177">
        <f t="shared" si="34"/>
        <v>0</v>
      </c>
      <c r="J373" s="178"/>
      <c r="K373" s="179">
        <f t="shared" si="35"/>
        <v>0</v>
      </c>
      <c r="L373" s="154">
        <v>21</v>
      </c>
      <c r="M373" s="154">
        <f t="shared" si="36"/>
        <v>0</v>
      </c>
      <c r="N373" s="153">
        <v>0</v>
      </c>
      <c r="O373" s="153">
        <f t="shared" si="37"/>
        <v>0</v>
      </c>
      <c r="P373" s="153">
        <v>0</v>
      </c>
      <c r="Q373" s="153">
        <f t="shared" si="38"/>
        <v>0</v>
      </c>
      <c r="R373" s="154"/>
      <c r="S373" s="154" t="s">
        <v>279</v>
      </c>
      <c r="T373" s="154" t="s">
        <v>280</v>
      </c>
      <c r="U373" s="154">
        <v>0</v>
      </c>
      <c r="V373" s="154">
        <f t="shared" si="39"/>
        <v>0</v>
      </c>
      <c r="W373" s="154"/>
      <c r="X373" s="154" t="s">
        <v>608</v>
      </c>
      <c r="Y373" s="154" t="s">
        <v>282</v>
      </c>
      <c r="Z373" s="144"/>
      <c r="AA373" s="144"/>
      <c r="AB373" s="144"/>
      <c r="AC373" s="144"/>
      <c r="AD373" s="144"/>
      <c r="AE373" s="144"/>
      <c r="AF373" s="144"/>
      <c r="AG373" s="144" t="s">
        <v>609</v>
      </c>
      <c r="AH373" s="144"/>
      <c r="AI373" s="144"/>
      <c r="AJ373" s="144"/>
      <c r="AK373" s="144"/>
      <c r="AL373" s="144"/>
      <c r="AM373" s="144"/>
      <c r="AN373" s="144"/>
      <c r="AO373" s="144"/>
      <c r="AP373" s="144"/>
      <c r="AQ373" s="144"/>
      <c r="AR373" s="144"/>
      <c r="AS373" s="144"/>
      <c r="AT373" s="144"/>
      <c r="AU373" s="144"/>
      <c r="AV373" s="144"/>
      <c r="AW373" s="144"/>
      <c r="AX373" s="144"/>
      <c r="AY373" s="144"/>
      <c r="AZ373" s="144"/>
      <c r="BA373" s="144"/>
      <c r="BB373" s="144"/>
      <c r="BC373" s="144"/>
      <c r="BD373" s="144"/>
      <c r="BE373" s="144"/>
      <c r="BF373" s="144"/>
      <c r="BG373" s="144"/>
      <c r="BH373" s="144"/>
    </row>
    <row r="374" spans="1:60" ht="20" outlineLevel="1" x14ac:dyDescent="0.25">
      <c r="A374" s="173">
        <v>189</v>
      </c>
      <c r="B374" s="174" t="s">
        <v>826</v>
      </c>
      <c r="C374" s="183" t="s">
        <v>827</v>
      </c>
      <c r="D374" s="175" t="s">
        <v>489</v>
      </c>
      <c r="E374" s="176">
        <v>1</v>
      </c>
      <c r="F374" s="177">
        <f t="shared" si="32"/>
        <v>0</v>
      </c>
      <c r="G374" s="177">
        <f t="shared" si="33"/>
        <v>0</v>
      </c>
      <c r="H374" s="178"/>
      <c r="I374" s="177">
        <f t="shared" si="34"/>
        <v>0</v>
      </c>
      <c r="J374" s="178"/>
      <c r="K374" s="179">
        <f t="shared" si="35"/>
        <v>0</v>
      </c>
      <c r="L374" s="154">
        <v>21</v>
      </c>
      <c r="M374" s="154">
        <f t="shared" si="36"/>
        <v>0</v>
      </c>
      <c r="N374" s="153">
        <v>0</v>
      </c>
      <c r="O374" s="153">
        <f t="shared" si="37"/>
        <v>0</v>
      </c>
      <c r="P374" s="153">
        <v>0</v>
      </c>
      <c r="Q374" s="153">
        <f t="shared" si="38"/>
        <v>0</v>
      </c>
      <c r="R374" s="154"/>
      <c r="S374" s="154" t="s">
        <v>279</v>
      </c>
      <c r="T374" s="154" t="s">
        <v>280</v>
      </c>
      <c r="U374" s="154">
        <v>0</v>
      </c>
      <c r="V374" s="154">
        <f t="shared" si="39"/>
        <v>0</v>
      </c>
      <c r="W374" s="154"/>
      <c r="X374" s="154" t="s">
        <v>608</v>
      </c>
      <c r="Y374" s="154" t="s">
        <v>282</v>
      </c>
      <c r="Z374" s="144"/>
      <c r="AA374" s="144"/>
      <c r="AB374" s="144"/>
      <c r="AC374" s="144"/>
      <c r="AD374" s="144"/>
      <c r="AE374" s="144"/>
      <c r="AF374" s="144"/>
      <c r="AG374" s="144" t="s">
        <v>609</v>
      </c>
      <c r="AH374" s="144"/>
      <c r="AI374" s="144"/>
      <c r="AJ374" s="144"/>
      <c r="AK374" s="144"/>
      <c r="AL374" s="144"/>
      <c r="AM374" s="144"/>
      <c r="AN374" s="144"/>
      <c r="AO374" s="144"/>
      <c r="AP374" s="144"/>
      <c r="AQ374" s="144"/>
      <c r="AR374" s="144"/>
      <c r="AS374" s="144"/>
      <c r="AT374" s="144"/>
      <c r="AU374" s="144"/>
      <c r="AV374" s="144"/>
      <c r="AW374" s="144"/>
      <c r="AX374" s="144"/>
      <c r="AY374" s="144"/>
      <c r="AZ374" s="144"/>
      <c r="BA374" s="144"/>
      <c r="BB374" s="144"/>
      <c r="BC374" s="144"/>
      <c r="BD374" s="144"/>
      <c r="BE374" s="144"/>
      <c r="BF374" s="144"/>
      <c r="BG374" s="144"/>
      <c r="BH374" s="144"/>
    </row>
    <row r="375" spans="1:60" ht="20" outlineLevel="1" x14ac:dyDescent="0.25">
      <c r="A375" s="173">
        <v>190</v>
      </c>
      <c r="B375" s="174" t="s">
        <v>828</v>
      </c>
      <c r="C375" s="183" t="s">
        <v>829</v>
      </c>
      <c r="D375" s="175" t="s">
        <v>489</v>
      </c>
      <c r="E375" s="176">
        <v>1</v>
      </c>
      <c r="F375" s="177">
        <f t="shared" si="32"/>
        <v>0</v>
      </c>
      <c r="G375" s="177">
        <f t="shared" si="33"/>
        <v>0</v>
      </c>
      <c r="H375" s="178"/>
      <c r="I375" s="177">
        <f t="shared" si="34"/>
        <v>0</v>
      </c>
      <c r="J375" s="178"/>
      <c r="K375" s="179">
        <f t="shared" si="35"/>
        <v>0</v>
      </c>
      <c r="L375" s="154">
        <v>21</v>
      </c>
      <c r="M375" s="154">
        <f t="shared" si="36"/>
        <v>0</v>
      </c>
      <c r="N375" s="153">
        <v>0</v>
      </c>
      <c r="O375" s="153">
        <f t="shared" si="37"/>
        <v>0</v>
      </c>
      <c r="P375" s="153">
        <v>0</v>
      </c>
      <c r="Q375" s="153">
        <f t="shared" si="38"/>
        <v>0</v>
      </c>
      <c r="R375" s="154"/>
      <c r="S375" s="154" t="s">
        <v>279</v>
      </c>
      <c r="T375" s="154" t="s">
        <v>280</v>
      </c>
      <c r="U375" s="154">
        <v>0</v>
      </c>
      <c r="V375" s="154">
        <f t="shared" si="39"/>
        <v>0</v>
      </c>
      <c r="W375" s="154"/>
      <c r="X375" s="154" t="s">
        <v>608</v>
      </c>
      <c r="Y375" s="154" t="s">
        <v>282</v>
      </c>
      <c r="Z375" s="144"/>
      <c r="AA375" s="144"/>
      <c r="AB375" s="144"/>
      <c r="AC375" s="144"/>
      <c r="AD375" s="144"/>
      <c r="AE375" s="144"/>
      <c r="AF375" s="144"/>
      <c r="AG375" s="144" t="s">
        <v>609</v>
      </c>
      <c r="AH375" s="144"/>
      <c r="AI375" s="144"/>
      <c r="AJ375" s="144"/>
      <c r="AK375" s="144"/>
      <c r="AL375" s="144"/>
      <c r="AM375" s="144"/>
      <c r="AN375" s="144"/>
      <c r="AO375" s="144"/>
      <c r="AP375" s="144"/>
      <c r="AQ375" s="144"/>
      <c r="AR375" s="144"/>
      <c r="AS375" s="144"/>
      <c r="AT375" s="144"/>
      <c r="AU375" s="144"/>
      <c r="AV375" s="144"/>
      <c r="AW375" s="144"/>
      <c r="AX375" s="144"/>
      <c r="AY375" s="144"/>
      <c r="AZ375" s="144"/>
      <c r="BA375" s="144"/>
      <c r="BB375" s="144"/>
      <c r="BC375" s="144"/>
      <c r="BD375" s="144"/>
      <c r="BE375" s="144"/>
      <c r="BF375" s="144"/>
      <c r="BG375" s="144"/>
      <c r="BH375" s="144"/>
    </row>
    <row r="376" spans="1:60" outlineLevel="1" x14ac:dyDescent="0.25">
      <c r="A376" s="173">
        <v>191</v>
      </c>
      <c r="B376" s="174" t="s">
        <v>830</v>
      </c>
      <c r="C376" s="183" t="s">
        <v>831</v>
      </c>
      <c r="D376" s="175" t="s">
        <v>832</v>
      </c>
      <c r="E376" s="176">
        <v>1</v>
      </c>
      <c r="F376" s="177">
        <f t="shared" si="32"/>
        <v>0</v>
      </c>
      <c r="G376" s="177">
        <f t="shared" si="33"/>
        <v>0</v>
      </c>
      <c r="H376" s="178"/>
      <c r="I376" s="177">
        <f t="shared" si="34"/>
        <v>0</v>
      </c>
      <c r="J376" s="178"/>
      <c r="K376" s="179">
        <f t="shared" si="35"/>
        <v>0</v>
      </c>
      <c r="L376" s="154">
        <v>21</v>
      </c>
      <c r="M376" s="154">
        <f t="shared" si="36"/>
        <v>0</v>
      </c>
      <c r="N376" s="153">
        <v>0</v>
      </c>
      <c r="O376" s="153">
        <f t="shared" si="37"/>
        <v>0</v>
      </c>
      <c r="P376" s="153">
        <v>0</v>
      </c>
      <c r="Q376" s="153">
        <f t="shared" si="38"/>
        <v>0</v>
      </c>
      <c r="R376" s="154"/>
      <c r="S376" s="154" t="s">
        <v>279</v>
      </c>
      <c r="T376" s="154" t="s">
        <v>280</v>
      </c>
      <c r="U376" s="154">
        <v>0</v>
      </c>
      <c r="V376" s="154">
        <f t="shared" si="39"/>
        <v>0</v>
      </c>
      <c r="W376" s="154"/>
      <c r="X376" s="154" t="s">
        <v>608</v>
      </c>
      <c r="Y376" s="154" t="s">
        <v>282</v>
      </c>
      <c r="Z376" s="144"/>
      <c r="AA376" s="144"/>
      <c r="AB376" s="144"/>
      <c r="AC376" s="144"/>
      <c r="AD376" s="144"/>
      <c r="AE376" s="144"/>
      <c r="AF376" s="144"/>
      <c r="AG376" s="144" t="s">
        <v>609</v>
      </c>
      <c r="AH376" s="144"/>
      <c r="AI376" s="144"/>
      <c r="AJ376" s="144"/>
      <c r="AK376" s="144"/>
      <c r="AL376" s="144"/>
      <c r="AM376" s="144"/>
      <c r="AN376" s="144"/>
      <c r="AO376" s="144"/>
      <c r="AP376" s="144"/>
      <c r="AQ376" s="144"/>
      <c r="AR376" s="144"/>
      <c r="AS376" s="144"/>
      <c r="AT376" s="144"/>
      <c r="AU376" s="144"/>
      <c r="AV376" s="144"/>
      <c r="AW376" s="144"/>
      <c r="AX376" s="144"/>
      <c r="AY376" s="144"/>
      <c r="AZ376" s="144"/>
      <c r="BA376" s="144"/>
      <c r="BB376" s="144"/>
      <c r="BC376" s="144"/>
      <c r="BD376" s="144"/>
      <c r="BE376" s="144"/>
      <c r="BF376" s="144"/>
      <c r="BG376" s="144"/>
      <c r="BH376" s="144"/>
    </row>
    <row r="377" spans="1:60" ht="20" outlineLevel="1" x14ac:dyDescent="0.25">
      <c r="A377" s="173">
        <v>192</v>
      </c>
      <c r="B377" s="174" t="s">
        <v>833</v>
      </c>
      <c r="C377" s="183" t="s">
        <v>834</v>
      </c>
      <c r="D377" s="175" t="s">
        <v>489</v>
      </c>
      <c r="E377" s="176">
        <v>1</v>
      </c>
      <c r="F377" s="177">
        <f t="shared" si="32"/>
        <v>0</v>
      </c>
      <c r="G377" s="177">
        <f t="shared" si="33"/>
        <v>0</v>
      </c>
      <c r="H377" s="178"/>
      <c r="I377" s="177">
        <f t="shared" si="34"/>
        <v>0</v>
      </c>
      <c r="J377" s="178"/>
      <c r="K377" s="179">
        <f t="shared" si="35"/>
        <v>0</v>
      </c>
      <c r="L377" s="154">
        <v>21</v>
      </c>
      <c r="M377" s="154">
        <f t="shared" si="36"/>
        <v>0</v>
      </c>
      <c r="N377" s="153">
        <v>0</v>
      </c>
      <c r="O377" s="153">
        <f t="shared" si="37"/>
        <v>0</v>
      </c>
      <c r="P377" s="153">
        <v>0</v>
      </c>
      <c r="Q377" s="153">
        <f t="shared" si="38"/>
        <v>0</v>
      </c>
      <c r="R377" s="154"/>
      <c r="S377" s="154" t="s">
        <v>279</v>
      </c>
      <c r="T377" s="154" t="s">
        <v>280</v>
      </c>
      <c r="U377" s="154">
        <v>0</v>
      </c>
      <c r="V377" s="154">
        <f t="shared" si="39"/>
        <v>0</v>
      </c>
      <c r="W377" s="154"/>
      <c r="X377" s="154" t="s">
        <v>608</v>
      </c>
      <c r="Y377" s="154" t="s">
        <v>282</v>
      </c>
      <c r="Z377" s="144"/>
      <c r="AA377" s="144"/>
      <c r="AB377" s="144"/>
      <c r="AC377" s="144"/>
      <c r="AD377" s="144"/>
      <c r="AE377" s="144"/>
      <c r="AF377" s="144"/>
      <c r="AG377" s="144" t="s">
        <v>609</v>
      </c>
      <c r="AH377" s="144"/>
      <c r="AI377" s="144"/>
      <c r="AJ377" s="144"/>
      <c r="AK377" s="144"/>
      <c r="AL377" s="144"/>
      <c r="AM377" s="144"/>
      <c r="AN377" s="144"/>
      <c r="AO377" s="144"/>
      <c r="AP377" s="144"/>
      <c r="AQ377" s="144"/>
      <c r="AR377" s="144"/>
      <c r="AS377" s="144"/>
      <c r="AT377" s="144"/>
      <c r="AU377" s="144"/>
      <c r="AV377" s="144"/>
      <c r="AW377" s="144"/>
      <c r="AX377" s="144"/>
      <c r="AY377" s="144"/>
      <c r="AZ377" s="144"/>
      <c r="BA377" s="144"/>
      <c r="BB377" s="144"/>
      <c r="BC377" s="144"/>
      <c r="BD377" s="144"/>
      <c r="BE377" s="144"/>
      <c r="BF377" s="144"/>
      <c r="BG377" s="144"/>
      <c r="BH377" s="144"/>
    </row>
    <row r="378" spans="1:60" ht="20" outlineLevel="1" x14ac:dyDescent="0.25">
      <c r="A378" s="173">
        <v>193</v>
      </c>
      <c r="B378" s="174" t="s">
        <v>835</v>
      </c>
      <c r="C378" s="183" t="s">
        <v>836</v>
      </c>
      <c r="D378" s="175" t="s">
        <v>832</v>
      </c>
      <c r="E378" s="176">
        <v>1</v>
      </c>
      <c r="F378" s="177">
        <f t="shared" si="32"/>
        <v>0</v>
      </c>
      <c r="G378" s="177">
        <f t="shared" si="33"/>
        <v>0</v>
      </c>
      <c r="H378" s="178"/>
      <c r="I378" s="177">
        <f t="shared" si="34"/>
        <v>0</v>
      </c>
      <c r="J378" s="178"/>
      <c r="K378" s="179">
        <f t="shared" si="35"/>
        <v>0</v>
      </c>
      <c r="L378" s="154">
        <v>21</v>
      </c>
      <c r="M378" s="154">
        <f t="shared" si="36"/>
        <v>0</v>
      </c>
      <c r="N378" s="153">
        <v>0</v>
      </c>
      <c r="O378" s="153">
        <f t="shared" si="37"/>
        <v>0</v>
      </c>
      <c r="P378" s="153">
        <v>0</v>
      </c>
      <c r="Q378" s="153">
        <f t="shared" si="38"/>
        <v>0</v>
      </c>
      <c r="R378" s="154"/>
      <c r="S378" s="154" t="s">
        <v>279</v>
      </c>
      <c r="T378" s="154" t="s">
        <v>280</v>
      </c>
      <c r="U378" s="154">
        <v>0</v>
      </c>
      <c r="V378" s="154">
        <f t="shared" si="39"/>
        <v>0</v>
      </c>
      <c r="W378" s="154"/>
      <c r="X378" s="154" t="s">
        <v>608</v>
      </c>
      <c r="Y378" s="154" t="s">
        <v>282</v>
      </c>
      <c r="Z378" s="144"/>
      <c r="AA378" s="144"/>
      <c r="AB378" s="144"/>
      <c r="AC378" s="144"/>
      <c r="AD378" s="144"/>
      <c r="AE378" s="144"/>
      <c r="AF378" s="144"/>
      <c r="AG378" s="144" t="s">
        <v>609</v>
      </c>
      <c r="AH378" s="144"/>
      <c r="AI378" s="144"/>
      <c r="AJ378" s="144"/>
      <c r="AK378" s="144"/>
      <c r="AL378" s="144"/>
      <c r="AM378" s="144"/>
      <c r="AN378" s="144"/>
      <c r="AO378" s="144"/>
      <c r="AP378" s="144"/>
      <c r="AQ378" s="144"/>
      <c r="AR378" s="144"/>
      <c r="AS378" s="144"/>
      <c r="AT378" s="144"/>
      <c r="AU378" s="144"/>
      <c r="AV378" s="144"/>
      <c r="AW378" s="144"/>
      <c r="AX378" s="144"/>
      <c r="AY378" s="144"/>
      <c r="AZ378" s="144"/>
      <c r="BA378" s="144"/>
      <c r="BB378" s="144"/>
      <c r="BC378" s="144"/>
      <c r="BD378" s="144"/>
      <c r="BE378" s="144"/>
      <c r="BF378" s="144"/>
      <c r="BG378" s="144"/>
      <c r="BH378" s="144"/>
    </row>
    <row r="379" spans="1:60" outlineLevel="1" x14ac:dyDescent="0.25">
      <c r="A379" s="173">
        <v>194</v>
      </c>
      <c r="B379" s="174" t="s">
        <v>837</v>
      </c>
      <c r="C379" s="183" t="s">
        <v>838</v>
      </c>
      <c r="D379" s="175" t="s">
        <v>489</v>
      </c>
      <c r="E379" s="176">
        <v>1</v>
      </c>
      <c r="F379" s="177">
        <f t="shared" si="32"/>
        <v>0</v>
      </c>
      <c r="G379" s="177">
        <f t="shared" si="33"/>
        <v>0</v>
      </c>
      <c r="H379" s="178"/>
      <c r="I379" s="177">
        <f t="shared" si="34"/>
        <v>0</v>
      </c>
      <c r="J379" s="178"/>
      <c r="K379" s="179">
        <f t="shared" si="35"/>
        <v>0</v>
      </c>
      <c r="L379" s="154">
        <v>21</v>
      </c>
      <c r="M379" s="154">
        <f t="shared" si="36"/>
        <v>0</v>
      </c>
      <c r="N379" s="153">
        <v>0</v>
      </c>
      <c r="O379" s="153">
        <f t="shared" si="37"/>
        <v>0</v>
      </c>
      <c r="P379" s="153">
        <v>0</v>
      </c>
      <c r="Q379" s="153">
        <f t="shared" si="38"/>
        <v>0</v>
      </c>
      <c r="R379" s="154"/>
      <c r="S379" s="154" t="s">
        <v>279</v>
      </c>
      <c r="T379" s="154" t="s">
        <v>280</v>
      </c>
      <c r="U379" s="154">
        <v>0</v>
      </c>
      <c r="V379" s="154">
        <f t="shared" si="39"/>
        <v>0</v>
      </c>
      <c r="W379" s="154"/>
      <c r="X379" s="154" t="s">
        <v>608</v>
      </c>
      <c r="Y379" s="154" t="s">
        <v>282</v>
      </c>
      <c r="Z379" s="144"/>
      <c r="AA379" s="144"/>
      <c r="AB379" s="144"/>
      <c r="AC379" s="144"/>
      <c r="AD379" s="144"/>
      <c r="AE379" s="144"/>
      <c r="AF379" s="144"/>
      <c r="AG379" s="144" t="s">
        <v>609</v>
      </c>
      <c r="AH379" s="144"/>
      <c r="AI379" s="144"/>
      <c r="AJ379" s="144"/>
      <c r="AK379" s="144"/>
      <c r="AL379" s="144"/>
      <c r="AM379" s="144"/>
      <c r="AN379" s="144"/>
      <c r="AO379" s="144"/>
      <c r="AP379" s="144"/>
      <c r="AQ379" s="144"/>
      <c r="AR379" s="144"/>
      <c r="AS379" s="144"/>
      <c r="AT379" s="144"/>
      <c r="AU379" s="144"/>
      <c r="AV379" s="144"/>
      <c r="AW379" s="144"/>
      <c r="AX379" s="144"/>
      <c r="AY379" s="144"/>
      <c r="AZ379" s="144"/>
      <c r="BA379" s="144"/>
      <c r="BB379" s="144"/>
      <c r="BC379" s="144"/>
      <c r="BD379" s="144"/>
      <c r="BE379" s="144"/>
      <c r="BF379" s="144"/>
      <c r="BG379" s="144"/>
      <c r="BH379" s="144"/>
    </row>
    <row r="380" spans="1:60" ht="20" outlineLevel="1" x14ac:dyDescent="0.25">
      <c r="A380" s="173">
        <v>195</v>
      </c>
      <c r="B380" s="174" t="s">
        <v>839</v>
      </c>
      <c r="C380" s="183" t="s">
        <v>840</v>
      </c>
      <c r="D380" s="175" t="s">
        <v>489</v>
      </c>
      <c r="E380" s="176">
        <v>2</v>
      </c>
      <c r="F380" s="177">
        <f t="shared" si="32"/>
        <v>0</v>
      </c>
      <c r="G380" s="177">
        <f t="shared" si="33"/>
        <v>0</v>
      </c>
      <c r="H380" s="178"/>
      <c r="I380" s="177">
        <f t="shared" si="34"/>
        <v>0</v>
      </c>
      <c r="J380" s="178"/>
      <c r="K380" s="179">
        <f t="shared" si="35"/>
        <v>0</v>
      </c>
      <c r="L380" s="154">
        <v>21</v>
      </c>
      <c r="M380" s="154">
        <f t="shared" si="36"/>
        <v>0</v>
      </c>
      <c r="N380" s="153">
        <v>0</v>
      </c>
      <c r="O380" s="153">
        <f t="shared" si="37"/>
        <v>0</v>
      </c>
      <c r="P380" s="153">
        <v>0</v>
      </c>
      <c r="Q380" s="153">
        <f t="shared" si="38"/>
        <v>0</v>
      </c>
      <c r="R380" s="154"/>
      <c r="S380" s="154" t="s">
        <v>279</v>
      </c>
      <c r="T380" s="154" t="s">
        <v>280</v>
      </c>
      <c r="U380" s="154">
        <v>0</v>
      </c>
      <c r="V380" s="154">
        <f t="shared" si="39"/>
        <v>0</v>
      </c>
      <c r="W380" s="154"/>
      <c r="X380" s="154" t="s">
        <v>608</v>
      </c>
      <c r="Y380" s="154" t="s">
        <v>282</v>
      </c>
      <c r="Z380" s="144"/>
      <c r="AA380" s="144"/>
      <c r="AB380" s="144"/>
      <c r="AC380" s="144"/>
      <c r="AD380" s="144"/>
      <c r="AE380" s="144"/>
      <c r="AF380" s="144"/>
      <c r="AG380" s="144" t="s">
        <v>609</v>
      </c>
      <c r="AH380" s="144"/>
      <c r="AI380" s="144"/>
      <c r="AJ380" s="144"/>
      <c r="AK380" s="144"/>
      <c r="AL380" s="144"/>
      <c r="AM380" s="144"/>
      <c r="AN380" s="144"/>
      <c r="AO380" s="144"/>
      <c r="AP380" s="144"/>
      <c r="AQ380" s="144"/>
      <c r="AR380" s="144"/>
      <c r="AS380" s="144"/>
      <c r="AT380" s="144"/>
      <c r="AU380" s="144"/>
      <c r="AV380" s="144"/>
      <c r="AW380" s="144"/>
      <c r="AX380" s="144"/>
      <c r="AY380" s="144"/>
      <c r="AZ380" s="144"/>
      <c r="BA380" s="144"/>
      <c r="BB380" s="144"/>
      <c r="BC380" s="144"/>
      <c r="BD380" s="144"/>
      <c r="BE380" s="144"/>
      <c r="BF380" s="144"/>
      <c r="BG380" s="144"/>
      <c r="BH380" s="144"/>
    </row>
    <row r="381" spans="1:60" ht="20" outlineLevel="1" x14ac:dyDescent="0.25">
      <c r="A381" s="173">
        <v>196</v>
      </c>
      <c r="B381" s="174" t="s">
        <v>841</v>
      </c>
      <c r="C381" s="183" t="s">
        <v>842</v>
      </c>
      <c r="D381" s="175" t="s">
        <v>832</v>
      </c>
      <c r="E381" s="176">
        <v>1</v>
      </c>
      <c r="F381" s="177">
        <f t="shared" si="32"/>
        <v>0</v>
      </c>
      <c r="G381" s="177">
        <f t="shared" si="33"/>
        <v>0</v>
      </c>
      <c r="H381" s="178"/>
      <c r="I381" s="177">
        <f t="shared" si="34"/>
        <v>0</v>
      </c>
      <c r="J381" s="178"/>
      <c r="K381" s="179">
        <f t="shared" si="35"/>
        <v>0</v>
      </c>
      <c r="L381" s="154">
        <v>21</v>
      </c>
      <c r="M381" s="154">
        <f t="shared" si="36"/>
        <v>0</v>
      </c>
      <c r="N381" s="153">
        <v>0</v>
      </c>
      <c r="O381" s="153">
        <f t="shared" si="37"/>
        <v>0</v>
      </c>
      <c r="P381" s="153">
        <v>0</v>
      </c>
      <c r="Q381" s="153">
        <f t="shared" si="38"/>
        <v>0</v>
      </c>
      <c r="R381" s="154"/>
      <c r="S381" s="154" t="s">
        <v>279</v>
      </c>
      <c r="T381" s="154" t="s">
        <v>280</v>
      </c>
      <c r="U381" s="154">
        <v>0</v>
      </c>
      <c r="V381" s="154">
        <f t="shared" si="39"/>
        <v>0</v>
      </c>
      <c r="W381" s="154"/>
      <c r="X381" s="154" t="s">
        <v>608</v>
      </c>
      <c r="Y381" s="154" t="s">
        <v>282</v>
      </c>
      <c r="Z381" s="144"/>
      <c r="AA381" s="144"/>
      <c r="AB381" s="144"/>
      <c r="AC381" s="144"/>
      <c r="AD381" s="144"/>
      <c r="AE381" s="144"/>
      <c r="AF381" s="144"/>
      <c r="AG381" s="144" t="s">
        <v>609</v>
      </c>
      <c r="AH381" s="144"/>
      <c r="AI381" s="144"/>
      <c r="AJ381" s="144"/>
      <c r="AK381" s="144"/>
      <c r="AL381" s="144"/>
      <c r="AM381" s="144"/>
      <c r="AN381" s="144"/>
      <c r="AO381" s="144"/>
      <c r="AP381" s="144"/>
      <c r="AQ381" s="144"/>
      <c r="AR381" s="144"/>
      <c r="AS381" s="144"/>
      <c r="AT381" s="144"/>
      <c r="AU381" s="144"/>
      <c r="AV381" s="144"/>
      <c r="AW381" s="144"/>
      <c r="AX381" s="144"/>
      <c r="AY381" s="144"/>
      <c r="AZ381" s="144"/>
      <c r="BA381" s="144"/>
      <c r="BB381" s="144"/>
      <c r="BC381" s="144"/>
      <c r="BD381" s="144"/>
      <c r="BE381" s="144"/>
      <c r="BF381" s="144"/>
      <c r="BG381" s="144"/>
      <c r="BH381" s="144"/>
    </row>
    <row r="382" spans="1:60" ht="20" outlineLevel="1" x14ac:dyDescent="0.25">
      <c r="A382" s="173">
        <v>197</v>
      </c>
      <c r="B382" s="174" t="s">
        <v>843</v>
      </c>
      <c r="C382" s="183" t="s">
        <v>844</v>
      </c>
      <c r="D382" s="175" t="s">
        <v>832</v>
      </c>
      <c r="E382" s="176">
        <v>1</v>
      </c>
      <c r="F382" s="177">
        <f t="shared" si="32"/>
        <v>0</v>
      </c>
      <c r="G382" s="177">
        <f t="shared" si="33"/>
        <v>0</v>
      </c>
      <c r="H382" s="178"/>
      <c r="I382" s="177">
        <f t="shared" si="34"/>
        <v>0</v>
      </c>
      <c r="J382" s="178"/>
      <c r="K382" s="179">
        <f t="shared" si="35"/>
        <v>0</v>
      </c>
      <c r="L382" s="154">
        <v>21</v>
      </c>
      <c r="M382" s="154">
        <f t="shared" si="36"/>
        <v>0</v>
      </c>
      <c r="N382" s="153">
        <v>0</v>
      </c>
      <c r="O382" s="153">
        <f t="shared" si="37"/>
        <v>0</v>
      </c>
      <c r="P382" s="153">
        <v>0</v>
      </c>
      <c r="Q382" s="153">
        <f t="shared" si="38"/>
        <v>0</v>
      </c>
      <c r="R382" s="154"/>
      <c r="S382" s="154" t="s">
        <v>279</v>
      </c>
      <c r="T382" s="154" t="s">
        <v>280</v>
      </c>
      <c r="U382" s="154">
        <v>0</v>
      </c>
      <c r="V382" s="154">
        <f t="shared" si="39"/>
        <v>0</v>
      </c>
      <c r="W382" s="154"/>
      <c r="X382" s="154" t="s">
        <v>608</v>
      </c>
      <c r="Y382" s="154" t="s">
        <v>282</v>
      </c>
      <c r="Z382" s="144"/>
      <c r="AA382" s="144"/>
      <c r="AB382" s="144"/>
      <c r="AC382" s="144"/>
      <c r="AD382" s="144"/>
      <c r="AE382" s="144"/>
      <c r="AF382" s="144"/>
      <c r="AG382" s="144" t="s">
        <v>609</v>
      </c>
      <c r="AH382" s="144"/>
      <c r="AI382" s="144"/>
      <c r="AJ382" s="144"/>
      <c r="AK382" s="144"/>
      <c r="AL382" s="144"/>
      <c r="AM382" s="144"/>
      <c r="AN382" s="144"/>
      <c r="AO382" s="144"/>
      <c r="AP382" s="144"/>
      <c r="AQ382" s="144"/>
      <c r="AR382" s="144"/>
      <c r="AS382" s="144"/>
      <c r="AT382" s="144"/>
      <c r="AU382" s="144"/>
      <c r="AV382" s="144"/>
      <c r="AW382" s="144"/>
      <c r="AX382" s="144"/>
      <c r="AY382" s="144"/>
      <c r="AZ382" s="144"/>
      <c r="BA382" s="144"/>
      <c r="BB382" s="144"/>
      <c r="BC382" s="144"/>
      <c r="BD382" s="144"/>
      <c r="BE382" s="144"/>
      <c r="BF382" s="144"/>
      <c r="BG382" s="144"/>
      <c r="BH382" s="144"/>
    </row>
    <row r="383" spans="1:60" ht="20" outlineLevel="1" x14ac:dyDescent="0.25">
      <c r="A383" s="173">
        <v>198</v>
      </c>
      <c r="B383" s="174" t="s">
        <v>845</v>
      </c>
      <c r="C383" s="183" t="s">
        <v>846</v>
      </c>
      <c r="D383" s="175" t="s">
        <v>832</v>
      </c>
      <c r="E383" s="176">
        <v>1</v>
      </c>
      <c r="F383" s="177">
        <f t="shared" si="32"/>
        <v>0</v>
      </c>
      <c r="G383" s="177">
        <f t="shared" si="33"/>
        <v>0</v>
      </c>
      <c r="H383" s="178"/>
      <c r="I383" s="177">
        <f t="shared" si="34"/>
        <v>0</v>
      </c>
      <c r="J383" s="178"/>
      <c r="K383" s="179">
        <f t="shared" si="35"/>
        <v>0</v>
      </c>
      <c r="L383" s="154">
        <v>21</v>
      </c>
      <c r="M383" s="154">
        <f t="shared" si="36"/>
        <v>0</v>
      </c>
      <c r="N383" s="153">
        <v>0</v>
      </c>
      <c r="O383" s="153">
        <f t="shared" si="37"/>
        <v>0</v>
      </c>
      <c r="P383" s="153">
        <v>0</v>
      </c>
      <c r="Q383" s="153">
        <f t="shared" si="38"/>
        <v>0</v>
      </c>
      <c r="R383" s="154"/>
      <c r="S383" s="154" t="s">
        <v>279</v>
      </c>
      <c r="T383" s="154" t="s">
        <v>280</v>
      </c>
      <c r="U383" s="154">
        <v>0</v>
      </c>
      <c r="V383" s="154">
        <f t="shared" si="39"/>
        <v>0</v>
      </c>
      <c r="W383" s="154"/>
      <c r="X383" s="154" t="s">
        <v>608</v>
      </c>
      <c r="Y383" s="154" t="s">
        <v>282</v>
      </c>
      <c r="Z383" s="144"/>
      <c r="AA383" s="144"/>
      <c r="AB383" s="144"/>
      <c r="AC383" s="144"/>
      <c r="AD383" s="144"/>
      <c r="AE383" s="144"/>
      <c r="AF383" s="144"/>
      <c r="AG383" s="144" t="s">
        <v>609</v>
      </c>
      <c r="AH383" s="144"/>
      <c r="AI383" s="144"/>
      <c r="AJ383" s="144"/>
      <c r="AK383" s="144"/>
      <c r="AL383" s="144"/>
      <c r="AM383" s="144"/>
      <c r="AN383" s="144"/>
      <c r="AO383" s="144"/>
      <c r="AP383" s="144"/>
      <c r="AQ383" s="144"/>
      <c r="AR383" s="144"/>
      <c r="AS383" s="144"/>
      <c r="AT383" s="144"/>
      <c r="AU383" s="144"/>
      <c r="AV383" s="144"/>
      <c r="AW383" s="144"/>
      <c r="AX383" s="144"/>
      <c r="AY383" s="144"/>
      <c r="AZ383" s="144"/>
      <c r="BA383" s="144"/>
      <c r="BB383" s="144"/>
      <c r="BC383" s="144"/>
      <c r="BD383" s="144"/>
      <c r="BE383" s="144"/>
      <c r="BF383" s="144"/>
      <c r="BG383" s="144"/>
      <c r="BH383" s="144"/>
    </row>
    <row r="384" spans="1:60" ht="20" outlineLevel="1" x14ac:dyDescent="0.25">
      <c r="A384" s="173">
        <v>199</v>
      </c>
      <c r="B384" s="174" t="s">
        <v>847</v>
      </c>
      <c r="C384" s="183" t="s">
        <v>848</v>
      </c>
      <c r="D384" s="175" t="s">
        <v>489</v>
      </c>
      <c r="E384" s="176">
        <v>9</v>
      </c>
      <c r="F384" s="177">
        <f t="shared" si="32"/>
        <v>0</v>
      </c>
      <c r="G384" s="177">
        <f t="shared" si="33"/>
        <v>0</v>
      </c>
      <c r="H384" s="178"/>
      <c r="I384" s="177">
        <f t="shared" si="34"/>
        <v>0</v>
      </c>
      <c r="J384" s="178"/>
      <c r="K384" s="179">
        <f t="shared" si="35"/>
        <v>0</v>
      </c>
      <c r="L384" s="154">
        <v>21</v>
      </c>
      <c r="M384" s="154">
        <f t="shared" si="36"/>
        <v>0</v>
      </c>
      <c r="N384" s="153">
        <v>0</v>
      </c>
      <c r="O384" s="153">
        <f t="shared" si="37"/>
        <v>0</v>
      </c>
      <c r="P384" s="153">
        <v>0</v>
      </c>
      <c r="Q384" s="153">
        <f t="shared" si="38"/>
        <v>0</v>
      </c>
      <c r="R384" s="154"/>
      <c r="S384" s="154" t="s">
        <v>279</v>
      </c>
      <c r="T384" s="154" t="s">
        <v>280</v>
      </c>
      <c r="U384" s="154">
        <v>0</v>
      </c>
      <c r="V384" s="154">
        <f t="shared" si="39"/>
        <v>0</v>
      </c>
      <c r="W384" s="154"/>
      <c r="X384" s="154" t="s">
        <v>608</v>
      </c>
      <c r="Y384" s="154" t="s">
        <v>282</v>
      </c>
      <c r="Z384" s="144"/>
      <c r="AA384" s="144"/>
      <c r="AB384" s="144"/>
      <c r="AC384" s="144"/>
      <c r="AD384" s="144"/>
      <c r="AE384" s="144"/>
      <c r="AF384" s="144"/>
      <c r="AG384" s="144" t="s">
        <v>609</v>
      </c>
      <c r="AH384" s="144"/>
      <c r="AI384" s="144"/>
      <c r="AJ384" s="144"/>
      <c r="AK384" s="144"/>
      <c r="AL384" s="144"/>
      <c r="AM384" s="144"/>
      <c r="AN384" s="144"/>
      <c r="AO384" s="144"/>
      <c r="AP384" s="144"/>
      <c r="AQ384" s="144"/>
      <c r="AR384" s="144"/>
      <c r="AS384" s="144"/>
      <c r="AT384" s="144"/>
      <c r="AU384" s="144"/>
      <c r="AV384" s="144"/>
      <c r="AW384" s="144"/>
      <c r="AX384" s="144"/>
      <c r="AY384" s="144"/>
      <c r="AZ384" s="144"/>
      <c r="BA384" s="144"/>
      <c r="BB384" s="144"/>
      <c r="BC384" s="144"/>
      <c r="BD384" s="144"/>
      <c r="BE384" s="144"/>
      <c r="BF384" s="144"/>
      <c r="BG384" s="144"/>
      <c r="BH384" s="144"/>
    </row>
    <row r="385" spans="1:60" outlineLevel="1" x14ac:dyDescent="0.25">
      <c r="A385" s="173">
        <v>200</v>
      </c>
      <c r="B385" s="174" t="s">
        <v>849</v>
      </c>
      <c r="C385" s="183" t="s">
        <v>850</v>
      </c>
      <c r="D385" s="175" t="s">
        <v>408</v>
      </c>
      <c r="E385" s="176">
        <v>1</v>
      </c>
      <c r="F385" s="177">
        <f t="shared" si="32"/>
        <v>0</v>
      </c>
      <c r="G385" s="177">
        <f t="shared" si="33"/>
        <v>0</v>
      </c>
      <c r="H385" s="178"/>
      <c r="I385" s="177">
        <f t="shared" si="34"/>
        <v>0</v>
      </c>
      <c r="J385" s="178"/>
      <c r="K385" s="179">
        <f t="shared" si="35"/>
        <v>0</v>
      </c>
      <c r="L385" s="154">
        <v>21</v>
      </c>
      <c r="M385" s="154">
        <f t="shared" si="36"/>
        <v>0</v>
      </c>
      <c r="N385" s="153">
        <v>0</v>
      </c>
      <c r="O385" s="153">
        <f t="shared" si="37"/>
        <v>0</v>
      </c>
      <c r="P385" s="153">
        <v>0</v>
      </c>
      <c r="Q385" s="153">
        <f t="shared" si="38"/>
        <v>0</v>
      </c>
      <c r="R385" s="154"/>
      <c r="S385" s="154" t="s">
        <v>279</v>
      </c>
      <c r="T385" s="154" t="s">
        <v>280</v>
      </c>
      <c r="U385" s="154">
        <v>0</v>
      </c>
      <c r="V385" s="154">
        <f t="shared" si="39"/>
        <v>0</v>
      </c>
      <c r="W385" s="154"/>
      <c r="X385" s="154" t="s">
        <v>281</v>
      </c>
      <c r="Y385" s="154" t="s">
        <v>282</v>
      </c>
      <c r="Z385" s="144"/>
      <c r="AA385" s="144"/>
      <c r="AB385" s="144"/>
      <c r="AC385" s="144"/>
      <c r="AD385" s="144"/>
      <c r="AE385" s="144"/>
      <c r="AF385" s="144"/>
      <c r="AG385" s="144" t="s">
        <v>656</v>
      </c>
      <c r="AH385" s="144"/>
      <c r="AI385" s="144"/>
      <c r="AJ385" s="144"/>
      <c r="AK385" s="144"/>
      <c r="AL385" s="144"/>
      <c r="AM385" s="144"/>
      <c r="AN385" s="144"/>
      <c r="AO385" s="144"/>
      <c r="AP385" s="144"/>
      <c r="AQ385" s="144"/>
      <c r="AR385" s="144"/>
      <c r="AS385" s="144"/>
      <c r="AT385" s="144"/>
      <c r="AU385" s="144"/>
      <c r="AV385" s="144"/>
      <c r="AW385" s="144"/>
      <c r="AX385" s="144"/>
      <c r="AY385" s="144"/>
      <c r="AZ385" s="144"/>
      <c r="BA385" s="144"/>
      <c r="BB385" s="144"/>
      <c r="BC385" s="144"/>
      <c r="BD385" s="144"/>
      <c r="BE385" s="144"/>
      <c r="BF385" s="144"/>
      <c r="BG385" s="144"/>
      <c r="BH385" s="144"/>
    </row>
    <row r="386" spans="1:60" outlineLevel="1" x14ac:dyDescent="0.25">
      <c r="A386" s="173">
        <v>201</v>
      </c>
      <c r="B386" s="174" t="s">
        <v>851</v>
      </c>
      <c r="C386" s="183" t="s">
        <v>852</v>
      </c>
      <c r="D386" s="175" t="s">
        <v>489</v>
      </c>
      <c r="E386" s="176">
        <v>13</v>
      </c>
      <c r="F386" s="177">
        <f t="shared" si="32"/>
        <v>0</v>
      </c>
      <c r="G386" s="177">
        <f t="shared" si="33"/>
        <v>0</v>
      </c>
      <c r="H386" s="178"/>
      <c r="I386" s="177">
        <f t="shared" si="34"/>
        <v>0</v>
      </c>
      <c r="J386" s="178"/>
      <c r="K386" s="179">
        <f t="shared" si="35"/>
        <v>0</v>
      </c>
      <c r="L386" s="154">
        <v>21</v>
      </c>
      <c r="M386" s="154">
        <f t="shared" si="36"/>
        <v>0</v>
      </c>
      <c r="N386" s="153">
        <v>0</v>
      </c>
      <c r="O386" s="153">
        <f t="shared" si="37"/>
        <v>0</v>
      </c>
      <c r="P386" s="153">
        <v>0</v>
      </c>
      <c r="Q386" s="153">
        <f t="shared" si="38"/>
        <v>0</v>
      </c>
      <c r="R386" s="154"/>
      <c r="S386" s="154" t="s">
        <v>279</v>
      </c>
      <c r="T386" s="154" t="s">
        <v>280</v>
      </c>
      <c r="U386" s="154">
        <v>0</v>
      </c>
      <c r="V386" s="154">
        <f t="shared" si="39"/>
        <v>0</v>
      </c>
      <c r="W386" s="154"/>
      <c r="X386" s="154" t="s">
        <v>281</v>
      </c>
      <c r="Y386" s="154" t="s">
        <v>282</v>
      </c>
      <c r="Z386" s="144"/>
      <c r="AA386" s="144"/>
      <c r="AB386" s="144"/>
      <c r="AC386" s="144"/>
      <c r="AD386" s="144"/>
      <c r="AE386" s="144"/>
      <c r="AF386" s="144"/>
      <c r="AG386" s="144" t="s">
        <v>656</v>
      </c>
      <c r="AH386" s="144"/>
      <c r="AI386" s="144"/>
      <c r="AJ386" s="144"/>
      <c r="AK386" s="144"/>
      <c r="AL386" s="144"/>
      <c r="AM386" s="144"/>
      <c r="AN386" s="144"/>
      <c r="AO386" s="144"/>
      <c r="AP386" s="144"/>
      <c r="AQ386" s="144"/>
      <c r="AR386" s="144"/>
      <c r="AS386" s="144"/>
      <c r="AT386" s="144"/>
      <c r="AU386" s="144"/>
      <c r="AV386" s="144"/>
      <c r="AW386" s="144"/>
      <c r="AX386" s="144"/>
      <c r="AY386" s="144"/>
      <c r="AZ386" s="144"/>
      <c r="BA386" s="144"/>
      <c r="BB386" s="144"/>
      <c r="BC386" s="144"/>
      <c r="BD386" s="144"/>
      <c r="BE386" s="144"/>
      <c r="BF386" s="144"/>
      <c r="BG386" s="144"/>
      <c r="BH386" s="144"/>
    </row>
    <row r="387" spans="1:60" ht="20" outlineLevel="1" x14ac:dyDescent="0.25">
      <c r="A387" s="173">
        <v>202</v>
      </c>
      <c r="B387" s="174" t="s">
        <v>853</v>
      </c>
      <c r="C387" s="183" t="s">
        <v>854</v>
      </c>
      <c r="D387" s="175" t="s">
        <v>832</v>
      </c>
      <c r="E387" s="176">
        <v>1</v>
      </c>
      <c r="F387" s="177">
        <f t="shared" si="32"/>
        <v>0</v>
      </c>
      <c r="G387" s="177">
        <f t="shared" si="33"/>
        <v>0</v>
      </c>
      <c r="H387" s="178"/>
      <c r="I387" s="177">
        <f t="shared" si="34"/>
        <v>0</v>
      </c>
      <c r="J387" s="178"/>
      <c r="K387" s="179">
        <f t="shared" si="35"/>
        <v>0</v>
      </c>
      <c r="L387" s="154">
        <v>21</v>
      </c>
      <c r="M387" s="154">
        <f t="shared" si="36"/>
        <v>0</v>
      </c>
      <c r="N387" s="153">
        <v>0</v>
      </c>
      <c r="O387" s="153">
        <f t="shared" si="37"/>
        <v>0</v>
      </c>
      <c r="P387" s="153">
        <v>0</v>
      </c>
      <c r="Q387" s="153">
        <f t="shared" si="38"/>
        <v>0</v>
      </c>
      <c r="R387" s="154"/>
      <c r="S387" s="154" t="s">
        <v>279</v>
      </c>
      <c r="T387" s="154" t="s">
        <v>280</v>
      </c>
      <c r="U387" s="154">
        <v>0</v>
      </c>
      <c r="V387" s="154">
        <f t="shared" si="39"/>
        <v>0</v>
      </c>
      <c r="W387" s="154"/>
      <c r="X387" s="154" t="s">
        <v>281</v>
      </c>
      <c r="Y387" s="154" t="s">
        <v>282</v>
      </c>
      <c r="Z387" s="144"/>
      <c r="AA387" s="144"/>
      <c r="AB387" s="144"/>
      <c r="AC387" s="144"/>
      <c r="AD387" s="144"/>
      <c r="AE387" s="144"/>
      <c r="AF387" s="144"/>
      <c r="AG387" s="144" t="s">
        <v>656</v>
      </c>
      <c r="AH387" s="144"/>
      <c r="AI387" s="144"/>
      <c r="AJ387" s="144"/>
      <c r="AK387" s="144"/>
      <c r="AL387" s="144"/>
      <c r="AM387" s="144"/>
      <c r="AN387" s="144"/>
      <c r="AO387" s="144"/>
      <c r="AP387" s="144"/>
      <c r="AQ387" s="144"/>
      <c r="AR387" s="144"/>
      <c r="AS387" s="144"/>
      <c r="AT387" s="144"/>
      <c r="AU387" s="144"/>
      <c r="AV387" s="144"/>
      <c r="AW387" s="144"/>
      <c r="AX387" s="144"/>
      <c r="AY387" s="144"/>
      <c r="AZ387" s="144"/>
      <c r="BA387" s="144"/>
      <c r="BB387" s="144"/>
      <c r="BC387" s="144"/>
      <c r="BD387" s="144"/>
      <c r="BE387" s="144"/>
      <c r="BF387" s="144"/>
      <c r="BG387" s="144"/>
      <c r="BH387" s="144"/>
    </row>
    <row r="388" spans="1:60" outlineLevel="1" x14ac:dyDescent="0.25">
      <c r="A388" s="173">
        <v>203</v>
      </c>
      <c r="B388" s="174" t="s">
        <v>855</v>
      </c>
      <c r="C388" s="183" t="s">
        <v>856</v>
      </c>
      <c r="D388" s="175" t="s">
        <v>857</v>
      </c>
      <c r="E388" s="176">
        <v>1</v>
      </c>
      <c r="F388" s="177">
        <f t="shared" si="32"/>
        <v>0</v>
      </c>
      <c r="G388" s="177">
        <f t="shared" si="33"/>
        <v>0</v>
      </c>
      <c r="H388" s="178"/>
      <c r="I388" s="177">
        <f t="shared" si="34"/>
        <v>0</v>
      </c>
      <c r="J388" s="178"/>
      <c r="K388" s="179">
        <f t="shared" si="35"/>
        <v>0</v>
      </c>
      <c r="L388" s="154">
        <v>21</v>
      </c>
      <c r="M388" s="154">
        <f t="shared" si="36"/>
        <v>0</v>
      </c>
      <c r="N388" s="153">
        <v>0</v>
      </c>
      <c r="O388" s="153">
        <f t="shared" si="37"/>
        <v>0</v>
      </c>
      <c r="P388" s="153">
        <v>0</v>
      </c>
      <c r="Q388" s="153">
        <f t="shared" si="38"/>
        <v>0</v>
      </c>
      <c r="R388" s="154"/>
      <c r="S388" s="154" t="s">
        <v>279</v>
      </c>
      <c r="T388" s="154" t="s">
        <v>280</v>
      </c>
      <c r="U388" s="154">
        <v>0</v>
      </c>
      <c r="V388" s="154">
        <f t="shared" si="39"/>
        <v>0</v>
      </c>
      <c r="W388" s="154"/>
      <c r="X388" s="154" t="s">
        <v>608</v>
      </c>
      <c r="Y388" s="154" t="s">
        <v>282</v>
      </c>
      <c r="Z388" s="144"/>
      <c r="AA388" s="144"/>
      <c r="AB388" s="144"/>
      <c r="AC388" s="144"/>
      <c r="AD388" s="144"/>
      <c r="AE388" s="144"/>
      <c r="AF388" s="144"/>
      <c r="AG388" s="144" t="s">
        <v>609</v>
      </c>
      <c r="AH388" s="144"/>
      <c r="AI388" s="144"/>
      <c r="AJ388" s="144"/>
      <c r="AK388" s="144"/>
      <c r="AL388" s="144"/>
      <c r="AM388" s="144"/>
      <c r="AN388" s="144"/>
      <c r="AO388" s="144"/>
      <c r="AP388" s="144"/>
      <c r="AQ388" s="144"/>
      <c r="AR388" s="144"/>
      <c r="AS388" s="144"/>
      <c r="AT388" s="144"/>
      <c r="AU388" s="144"/>
      <c r="AV388" s="144"/>
      <c r="AW388" s="144"/>
      <c r="AX388" s="144"/>
      <c r="AY388" s="144"/>
      <c r="AZ388" s="144"/>
      <c r="BA388" s="144"/>
      <c r="BB388" s="144"/>
      <c r="BC388" s="144"/>
      <c r="BD388" s="144"/>
      <c r="BE388" s="144"/>
      <c r="BF388" s="144"/>
      <c r="BG388" s="144"/>
      <c r="BH388" s="144"/>
    </row>
    <row r="389" spans="1:60" outlineLevel="1" x14ac:dyDescent="0.25">
      <c r="A389" s="173">
        <v>204</v>
      </c>
      <c r="B389" s="174" t="s">
        <v>858</v>
      </c>
      <c r="C389" s="183" t="s">
        <v>859</v>
      </c>
      <c r="D389" s="175" t="s">
        <v>408</v>
      </c>
      <c r="E389" s="176">
        <v>13</v>
      </c>
      <c r="F389" s="177">
        <f t="shared" si="32"/>
        <v>0</v>
      </c>
      <c r="G389" s="177">
        <f t="shared" si="33"/>
        <v>0</v>
      </c>
      <c r="H389" s="178"/>
      <c r="I389" s="177">
        <f t="shared" si="34"/>
        <v>0</v>
      </c>
      <c r="J389" s="178"/>
      <c r="K389" s="179">
        <f t="shared" si="35"/>
        <v>0</v>
      </c>
      <c r="L389" s="154">
        <v>21</v>
      </c>
      <c r="M389" s="154">
        <f t="shared" si="36"/>
        <v>0</v>
      </c>
      <c r="N389" s="153">
        <v>0</v>
      </c>
      <c r="O389" s="153">
        <f t="shared" si="37"/>
        <v>0</v>
      </c>
      <c r="P389" s="153">
        <v>0</v>
      </c>
      <c r="Q389" s="153">
        <f t="shared" si="38"/>
        <v>0</v>
      </c>
      <c r="R389" s="154"/>
      <c r="S389" s="154" t="s">
        <v>279</v>
      </c>
      <c r="T389" s="154" t="s">
        <v>280</v>
      </c>
      <c r="U389" s="154">
        <v>0</v>
      </c>
      <c r="V389" s="154">
        <f t="shared" si="39"/>
        <v>0</v>
      </c>
      <c r="W389" s="154"/>
      <c r="X389" s="154" t="s">
        <v>608</v>
      </c>
      <c r="Y389" s="154" t="s">
        <v>282</v>
      </c>
      <c r="Z389" s="144"/>
      <c r="AA389" s="144"/>
      <c r="AB389" s="144"/>
      <c r="AC389" s="144"/>
      <c r="AD389" s="144"/>
      <c r="AE389" s="144"/>
      <c r="AF389" s="144"/>
      <c r="AG389" s="144" t="s">
        <v>609</v>
      </c>
      <c r="AH389" s="144"/>
      <c r="AI389" s="144"/>
      <c r="AJ389" s="144"/>
      <c r="AK389" s="144"/>
      <c r="AL389" s="144"/>
      <c r="AM389" s="144"/>
      <c r="AN389" s="144"/>
      <c r="AO389" s="144"/>
      <c r="AP389" s="144"/>
      <c r="AQ389" s="144"/>
      <c r="AR389" s="144"/>
      <c r="AS389" s="144"/>
      <c r="AT389" s="144"/>
      <c r="AU389" s="144"/>
      <c r="AV389" s="144"/>
      <c r="AW389" s="144"/>
      <c r="AX389" s="144"/>
      <c r="AY389" s="144"/>
      <c r="AZ389" s="144"/>
      <c r="BA389" s="144"/>
      <c r="BB389" s="144"/>
      <c r="BC389" s="144"/>
      <c r="BD389" s="144"/>
      <c r="BE389" s="144"/>
      <c r="BF389" s="144"/>
      <c r="BG389" s="144"/>
      <c r="BH389" s="144"/>
    </row>
    <row r="390" spans="1:60" outlineLevel="1" x14ac:dyDescent="0.25">
      <c r="A390" s="173">
        <v>205</v>
      </c>
      <c r="B390" s="174" t="s">
        <v>860</v>
      </c>
      <c r="C390" s="183" t="s">
        <v>861</v>
      </c>
      <c r="D390" s="175" t="s">
        <v>0</v>
      </c>
      <c r="E390" s="176">
        <v>13479.3815</v>
      </c>
      <c r="F390" s="177">
        <f t="shared" si="32"/>
        <v>0</v>
      </c>
      <c r="G390" s="177">
        <f t="shared" si="33"/>
        <v>0</v>
      </c>
      <c r="H390" s="178"/>
      <c r="I390" s="177">
        <f t="shared" si="34"/>
        <v>0</v>
      </c>
      <c r="J390" s="178"/>
      <c r="K390" s="179">
        <f t="shared" si="35"/>
        <v>0</v>
      </c>
      <c r="L390" s="154">
        <v>21</v>
      </c>
      <c r="M390" s="154">
        <f t="shared" si="36"/>
        <v>0</v>
      </c>
      <c r="N390" s="153">
        <v>0</v>
      </c>
      <c r="O390" s="153">
        <f t="shared" si="37"/>
        <v>0</v>
      </c>
      <c r="P390" s="153">
        <v>0</v>
      </c>
      <c r="Q390" s="153">
        <f t="shared" si="38"/>
        <v>0</v>
      </c>
      <c r="R390" s="154"/>
      <c r="S390" s="154" t="s">
        <v>279</v>
      </c>
      <c r="T390" s="154" t="s">
        <v>280</v>
      </c>
      <c r="U390" s="154">
        <v>0</v>
      </c>
      <c r="V390" s="154">
        <f t="shared" si="39"/>
        <v>0</v>
      </c>
      <c r="W390" s="154"/>
      <c r="X390" s="154" t="s">
        <v>281</v>
      </c>
      <c r="Y390" s="154" t="s">
        <v>282</v>
      </c>
      <c r="Z390" s="144"/>
      <c r="AA390" s="144"/>
      <c r="AB390" s="144"/>
      <c r="AC390" s="144"/>
      <c r="AD390" s="144"/>
      <c r="AE390" s="144"/>
      <c r="AF390" s="144"/>
      <c r="AG390" s="144" t="s">
        <v>656</v>
      </c>
      <c r="AH390" s="144"/>
      <c r="AI390" s="144"/>
      <c r="AJ390" s="144"/>
      <c r="AK390" s="144"/>
      <c r="AL390" s="144"/>
      <c r="AM390" s="144"/>
      <c r="AN390" s="144"/>
      <c r="AO390" s="144"/>
      <c r="AP390" s="144"/>
      <c r="AQ390" s="144"/>
      <c r="AR390" s="144"/>
      <c r="AS390" s="144"/>
      <c r="AT390" s="144"/>
      <c r="AU390" s="144"/>
      <c r="AV390" s="144"/>
      <c r="AW390" s="144"/>
      <c r="AX390" s="144"/>
      <c r="AY390" s="144"/>
      <c r="AZ390" s="144"/>
      <c r="BA390" s="144"/>
      <c r="BB390" s="144"/>
      <c r="BC390" s="144"/>
      <c r="BD390" s="144"/>
      <c r="BE390" s="144"/>
      <c r="BF390" s="144"/>
      <c r="BG390" s="144"/>
      <c r="BH390" s="144"/>
    </row>
    <row r="391" spans="1:60" ht="13" x14ac:dyDescent="0.25">
      <c r="A391" s="159" t="s">
        <v>200</v>
      </c>
      <c r="B391" s="160" t="s">
        <v>224</v>
      </c>
      <c r="C391" s="180" t="s">
        <v>225</v>
      </c>
      <c r="D391" s="161"/>
      <c r="E391" s="162"/>
      <c r="F391" s="163"/>
      <c r="G391" s="163">
        <f>SUMIF(AG392:AG414,"&lt;&gt;NOR",G392:G414)</f>
        <v>0</v>
      </c>
      <c r="H391" s="163"/>
      <c r="I391" s="163">
        <f>SUM(I392:I414)</f>
        <v>0</v>
      </c>
      <c r="J391" s="163"/>
      <c r="K391" s="164">
        <f>SUM(K392:K414)</f>
        <v>0</v>
      </c>
      <c r="L391" s="158"/>
      <c r="M391" s="158">
        <f>SUM(M392:M414)</f>
        <v>0</v>
      </c>
      <c r="N391" s="157"/>
      <c r="O391" s="157">
        <f>SUM(O392:O414)</f>
        <v>0</v>
      </c>
      <c r="P391" s="157"/>
      <c r="Q391" s="157">
        <f>SUM(Q392:Q414)</f>
        <v>0</v>
      </c>
      <c r="R391" s="158"/>
      <c r="S391" s="158"/>
      <c r="T391" s="158"/>
      <c r="U391" s="158"/>
      <c r="V391" s="158">
        <f>SUM(V392:V414)</f>
        <v>0</v>
      </c>
      <c r="W391" s="158"/>
      <c r="X391" s="158"/>
      <c r="Y391" s="158"/>
      <c r="AG391" t="s">
        <v>275</v>
      </c>
    </row>
    <row r="392" spans="1:60" ht="20" outlineLevel="1" x14ac:dyDescent="0.25">
      <c r="A392" s="166">
        <v>206</v>
      </c>
      <c r="B392" s="167" t="s">
        <v>862</v>
      </c>
      <c r="C392" s="181" t="s">
        <v>863</v>
      </c>
      <c r="D392" s="168" t="s">
        <v>355</v>
      </c>
      <c r="E392" s="169">
        <v>68.564999999999998</v>
      </c>
      <c r="F392" s="170">
        <f>H392+J392</f>
        <v>0</v>
      </c>
      <c r="G392" s="170">
        <f>ROUND(E392*F392,2)</f>
        <v>0</v>
      </c>
      <c r="H392" s="171"/>
      <c r="I392" s="170">
        <f>ROUND(E392*H392,2)</f>
        <v>0</v>
      </c>
      <c r="J392" s="171"/>
      <c r="K392" s="172">
        <f>ROUND(E392*J392,2)</f>
        <v>0</v>
      </c>
      <c r="L392" s="154">
        <v>21</v>
      </c>
      <c r="M392" s="154">
        <f>G392*(1+L392/100)</f>
        <v>0</v>
      </c>
      <c r="N392" s="153">
        <v>0</v>
      </c>
      <c r="O392" s="153">
        <f>ROUND(E392*N392,2)</f>
        <v>0</v>
      </c>
      <c r="P392" s="153">
        <v>0</v>
      </c>
      <c r="Q392" s="153">
        <f>ROUND(E392*P392,2)</f>
        <v>0</v>
      </c>
      <c r="R392" s="154"/>
      <c r="S392" s="154" t="s">
        <v>279</v>
      </c>
      <c r="T392" s="154" t="s">
        <v>280</v>
      </c>
      <c r="U392" s="154">
        <v>0</v>
      </c>
      <c r="V392" s="154">
        <f>ROUND(E392*U392,2)</f>
        <v>0</v>
      </c>
      <c r="W392" s="154"/>
      <c r="X392" s="154" t="s">
        <v>281</v>
      </c>
      <c r="Y392" s="154" t="s">
        <v>282</v>
      </c>
      <c r="Z392" s="144"/>
      <c r="AA392" s="144"/>
      <c r="AB392" s="144"/>
      <c r="AC392" s="144"/>
      <c r="AD392" s="144"/>
      <c r="AE392" s="144"/>
      <c r="AF392" s="144"/>
      <c r="AG392" s="144" t="s">
        <v>656</v>
      </c>
      <c r="AH392" s="144"/>
      <c r="AI392" s="144"/>
      <c r="AJ392" s="144"/>
      <c r="AK392" s="144"/>
      <c r="AL392" s="144"/>
      <c r="AM392" s="144"/>
      <c r="AN392" s="144"/>
      <c r="AO392" s="144"/>
      <c r="AP392" s="144"/>
      <c r="AQ392" s="144"/>
      <c r="AR392" s="144"/>
      <c r="AS392" s="144"/>
      <c r="AT392" s="144"/>
      <c r="AU392" s="144"/>
      <c r="AV392" s="144"/>
      <c r="AW392" s="144"/>
      <c r="AX392" s="144"/>
      <c r="AY392" s="144"/>
      <c r="AZ392" s="144"/>
      <c r="BA392" s="144"/>
      <c r="BB392" s="144"/>
      <c r="BC392" s="144"/>
      <c r="BD392" s="144"/>
      <c r="BE392" s="144"/>
      <c r="BF392" s="144"/>
      <c r="BG392" s="144"/>
      <c r="BH392" s="144"/>
    </row>
    <row r="393" spans="1:60" outlineLevel="2" x14ac:dyDescent="0.25">
      <c r="A393" s="151"/>
      <c r="B393" s="152"/>
      <c r="C393" s="182" t="s">
        <v>864</v>
      </c>
      <c r="D393" s="155"/>
      <c r="E393" s="156">
        <v>68.56</v>
      </c>
      <c r="F393" s="154"/>
      <c r="G393" s="154"/>
      <c r="H393" s="154"/>
      <c r="I393" s="154"/>
      <c r="J393" s="154"/>
      <c r="K393" s="154"/>
      <c r="L393" s="154"/>
      <c r="M393" s="154"/>
      <c r="N393" s="153"/>
      <c r="O393" s="153"/>
      <c r="P393" s="153"/>
      <c r="Q393" s="153"/>
      <c r="R393" s="154"/>
      <c r="S393" s="154"/>
      <c r="T393" s="154"/>
      <c r="U393" s="154"/>
      <c r="V393" s="154"/>
      <c r="W393" s="154"/>
      <c r="X393" s="154"/>
      <c r="Y393" s="154"/>
      <c r="Z393" s="144"/>
      <c r="AA393" s="144"/>
      <c r="AB393" s="144"/>
      <c r="AC393" s="144"/>
      <c r="AD393" s="144"/>
      <c r="AE393" s="144"/>
      <c r="AF393" s="144"/>
      <c r="AG393" s="144" t="s">
        <v>285</v>
      </c>
      <c r="AH393" s="144">
        <v>0</v>
      </c>
      <c r="AI393" s="144"/>
      <c r="AJ393" s="144"/>
      <c r="AK393" s="144"/>
      <c r="AL393" s="144"/>
      <c r="AM393" s="144"/>
      <c r="AN393" s="144"/>
      <c r="AO393" s="144"/>
      <c r="AP393" s="144"/>
      <c r="AQ393" s="144"/>
      <c r="AR393" s="144"/>
      <c r="AS393" s="144"/>
      <c r="AT393" s="144"/>
      <c r="AU393" s="144"/>
      <c r="AV393" s="144"/>
      <c r="AW393" s="144"/>
      <c r="AX393" s="144"/>
      <c r="AY393" s="144"/>
      <c r="AZ393" s="144"/>
      <c r="BA393" s="144"/>
      <c r="BB393" s="144"/>
      <c r="BC393" s="144"/>
      <c r="BD393" s="144"/>
      <c r="BE393" s="144"/>
      <c r="BF393" s="144"/>
      <c r="BG393" s="144"/>
      <c r="BH393" s="144"/>
    </row>
    <row r="394" spans="1:60" ht="20" outlineLevel="1" x14ac:dyDescent="0.25">
      <c r="A394" s="166">
        <v>207</v>
      </c>
      <c r="B394" s="167" t="s">
        <v>865</v>
      </c>
      <c r="C394" s="181" t="s">
        <v>866</v>
      </c>
      <c r="D394" s="168" t="s">
        <v>355</v>
      </c>
      <c r="E394" s="169">
        <v>71.83</v>
      </c>
      <c r="F394" s="170">
        <f>H394+J394</f>
        <v>0</v>
      </c>
      <c r="G394" s="170">
        <f>ROUND(E394*F394,2)</f>
        <v>0</v>
      </c>
      <c r="H394" s="171"/>
      <c r="I394" s="170">
        <f>ROUND(E394*H394,2)</f>
        <v>0</v>
      </c>
      <c r="J394" s="171"/>
      <c r="K394" s="172">
        <f>ROUND(E394*J394,2)</f>
        <v>0</v>
      </c>
      <c r="L394" s="154">
        <v>21</v>
      </c>
      <c r="M394" s="154">
        <f>G394*(1+L394/100)</f>
        <v>0</v>
      </c>
      <c r="N394" s="153">
        <v>0</v>
      </c>
      <c r="O394" s="153">
        <f>ROUND(E394*N394,2)</f>
        <v>0</v>
      </c>
      <c r="P394" s="153">
        <v>0</v>
      </c>
      <c r="Q394" s="153">
        <f>ROUND(E394*P394,2)</f>
        <v>0</v>
      </c>
      <c r="R394" s="154"/>
      <c r="S394" s="154" t="s">
        <v>279</v>
      </c>
      <c r="T394" s="154" t="s">
        <v>280</v>
      </c>
      <c r="U394" s="154">
        <v>0</v>
      </c>
      <c r="V394" s="154">
        <f>ROUND(E394*U394,2)</f>
        <v>0</v>
      </c>
      <c r="W394" s="154"/>
      <c r="X394" s="154" t="s">
        <v>281</v>
      </c>
      <c r="Y394" s="154" t="s">
        <v>282</v>
      </c>
      <c r="Z394" s="144"/>
      <c r="AA394" s="144"/>
      <c r="AB394" s="144"/>
      <c r="AC394" s="144"/>
      <c r="AD394" s="144"/>
      <c r="AE394" s="144"/>
      <c r="AF394" s="144"/>
      <c r="AG394" s="144" t="s">
        <v>656</v>
      </c>
      <c r="AH394" s="144"/>
      <c r="AI394" s="144"/>
      <c r="AJ394" s="144"/>
      <c r="AK394" s="144"/>
      <c r="AL394" s="144"/>
      <c r="AM394" s="144"/>
      <c r="AN394" s="144"/>
      <c r="AO394" s="144"/>
      <c r="AP394" s="144"/>
      <c r="AQ394" s="144"/>
      <c r="AR394" s="144"/>
      <c r="AS394" s="144"/>
      <c r="AT394" s="144"/>
      <c r="AU394" s="144"/>
      <c r="AV394" s="144"/>
      <c r="AW394" s="144"/>
      <c r="AX394" s="144"/>
      <c r="AY394" s="144"/>
      <c r="AZ394" s="144"/>
      <c r="BA394" s="144"/>
      <c r="BB394" s="144"/>
      <c r="BC394" s="144"/>
      <c r="BD394" s="144"/>
      <c r="BE394" s="144"/>
      <c r="BF394" s="144"/>
      <c r="BG394" s="144"/>
      <c r="BH394" s="144"/>
    </row>
    <row r="395" spans="1:60" outlineLevel="2" x14ac:dyDescent="0.25">
      <c r="A395" s="151"/>
      <c r="B395" s="152"/>
      <c r="C395" s="182" t="s">
        <v>867</v>
      </c>
      <c r="D395" s="155"/>
      <c r="E395" s="156">
        <v>71.83</v>
      </c>
      <c r="F395" s="154"/>
      <c r="G395" s="154"/>
      <c r="H395" s="154"/>
      <c r="I395" s="154"/>
      <c r="J395" s="154"/>
      <c r="K395" s="154"/>
      <c r="L395" s="154"/>
      <c r="M395" s="154"/>
      <c r="N395" s="153"/>
      <c r="O395" s="153"/>
      <c r="P395" s="153"/>
      <c r="Q395" s="153"/>
      <c r="R395" s="154"/>
      <c r="S395" s="154"/>
      <c r="T395" s="154"/>
      <c r="U395" s="154"/>
      <c r="V395" s="154"/>
      <c r="W395" s="154"/>
      <c r="X395" s="154"/>
      <c r="Y395" s="154"/>
      <c r="Z395" s="144"/>
      <c r="AA395" s="144"/>
      <c r="AB395" s="144"/>
      <c r="AC395" s="144"/>
      <c r="AD395" s="144"/>
      <c r="AE395" s="144"/>
      <c r="AF395" s="144"/>
      <c r="AG395" s="144" t="s">
        <v>285</v>
      </c>
      <c r="AH395" s="144">
        <v>0</v>
      </c>
      <c r="AI395" s="144"/>
      <c r="AJ395" s="144"/>
      <c r="AK395" s="144"/>
      <c r="AL395" s="144"/>
      <c r="AM395" s="144"/>
      <c r="AN395" s="144"/>
      <c r="AO395" s="144"/>
      <c r="AP395" s="144"/>
      <c r="AQ395" s="144"/>
      <c r="AR395" s="144"/>
      <c r="AS395" s="144"/>
      <c r="AT395" s="144"/>
      <c r="AU395" s="144"/>
      <c r="AV395" s="144"/>
      <c r="AW395" s="144"/>
      <c r="AX395" s="144"/>
      <c r="AY395" s="144"/>
      <c r="AZ395" s="144"/>
      <c r="BA395" s="144"/>
      <c r="BB395" s="144"/>
      <c r="BC395" s="144"/>
      <c r="BD395" s="144"/>
      <c r="BE395" s="144"/>
      <c r="BF395" s="144"/>
      <c r="BG395" s="144"/>
      <c r="BH395" s="144"/>
    </row>
    <row r="396" spans="1:60" ht="20" outlineLevel="1" x14ac:dyDescent="0.25">
      <c r="A396" s="166">
        <v>208</v>
      </c>
      <c r="B396" s="167" t="s">
        <v>868</v>
      </c>
      <c r="C396" s="181" t="s">
        <v>869</v>
      </c>
      <c r="D396" s="168" t="s">
        <v>355</v>
      </c>
      <c r="E396" s="169">
        <v>92.784999999999997</v>
      </c>
      <c r="F396" s="170">
        <f>H396+J396</f>
        <v>0</v>
      </c>
      <c r="G396" s="170">
        <f>ROUND(E396*F396,2)</f>
        <v>0</v>
      </c>
      <c r="H396" s="171"/>
      <c r="I396" s="170">
        <f>ROUND(E396*H396,2)</f>
        <v>0</v>
      </c>
      <c r="J396" s="171"/>
      <c r="K396" s="172">
        <f>ROUND(E396*J396,2)</f>
        <v>0</v>
      </c>
      <c r="L396" s="154">
        <v>21</v>
      </c>
      <c r="M396" s="154">
        <f>G396*(1+L396/100)</f>
        <v>0</v>
      </c>
      <c r="N396" s="153">
        <v>0</v>
      </c>
      <c r="O396" s="153">
        <f>ROUND(E396*N396,2)</f>
        <v>0</v>
      </c>
      <c r="P396" s="153">
        <v>0</v>
      </c>
      <c r="Q396" s="153">
        <f>ROUND(E396*P396,2)</f>
        <v>0</v>
      </c>
      <c r="R396" s="154"/>
      <c r="S396" s="154" t="s">
        <v>279</v>
      </c>
      <c r="T396" s="154" t="s">
        <v>280</v>
      </c>
      <c r="U396" s="154">
        <v>0</v>
      </c>
      <c r="V396" s="154">
        <f>ROUND(E396*U396,2)</f>
        <v>0</v>
      </c>
      <c r="W396" s="154"/>
      <c r="X396" s="154" t="s">
        <v>281</v>
      </c>
      <c r="Y396" s="154" t="s">
        <v>282</v>
      </c>
      <c r="Z396" s="144"/>
      <c r="AA396" s="144"/>
      <c r="AB396" s="144"/>
      <c r="AC396" s="144"/>
      <c r="AD396" s="144"/>
      <c r="AE396" s="144"/>
      <c r="AF396" s="144"/>
      <c r="AG396" s="144" t="s">
        <v>656</v>
      </c>
      <c r="AH396" s="144"/>
      <c r="AI396" s="144"/>
      <c r="AJ396" s="144"/>
      <c r="AK396" s="144"/>
      <c r="AL396" s="144"/>
      <c r="AM396" s="144"/>
      <c r="AN396" s="144"/>
      <c r="AO396" s="144"/>
      <c r="AP396" s="144"/>
      <c r="AQ396" s="144"/>
      <c r="AR396" s="144"/>
      <c r="AS396" s="144"/>
      <c r="AT396" s="144"/>
      <c r="AU396" s="144"/>
      <c r="AV396" s="144"/>
      <c r="AW396" s="144"/>
      <c r="AX396" s="144"/>
      <c r="AY396" s="144"/>
      <c r="AZ396" s="144"/>
      <c r="BA396" s="144"/>
      <c r="BB396" s="144"/>
      <c r="BC396" s="144"/>
      <c r="BD396" s="144"/>
      <c r="BE396" s="144"/>
      <c r="BF396" s="144"/>
      <c r="BG396" s="144"/>
      <c r="BH396" s="144"/>
    </row>
    <row r="397" spans="1:60" outlineLevel="2" x14ac:dyDescent="0.25">
      <c r="A397" s="151"/>
      <c r="B397" s="152"/>
      <c r="C397" s="182" t="s">
        <v>870</v>
      </c>
      <c r="D397" s="155"/>
      <c r="E397" s="156">
        <v>92.78</v>
      </c>
      <c r="F397" s="154"/>
      <c r="G397" s="154"/>
      <c r="H397" s="154"/>
      <c r="I397" s="154"/>
      <c r="J397" s="154"/>
      <c r="K397" s="154"/>
      <c r="L397" s="154"/>
      <c r="M397" s="154"/>
      <c r="N397" s="153"/>
      <c r="O397" s="153"/>
      <c r="P397" s="153"/>
      <c r="Q397" s="153"/>
      <c r="R397" s="154"/>
      <c r="S397" s="154"/>
      <c r="T397" s="154"/>
      <c r="U397" s="154"/>
      <c r="V397" s="154"/>
      <c r="W397" s="154"/>
      <c r="X397" s="154"/>
      <c r="Y397" s="154"/>
      <c r="Z397" s="144"/>
      <c r="AA397" s="144"/>
      <c r="AB397" s="144"/>
      <c r="AC397" s="144"/>
      <c r="AD397" s="144"/>
      <c r="AE397" s="144"/>
      <c r="AF397" s="144"/>
      <c r="AG397" s="144" t="s">
        <v>285</v>
      </c>
      <c r="AH397" s="144">
        <v>0</v>
      </c>
      <c r="AI397" s="144"/>
      <c r="AJ397" s="144"/>
      <c r="AK397" s="144"/>
      <c r="AL397" s="144"/>
      <c r="AM397" s="144"/>
      <c r="AN397" s="144"/>
      <c r="AO397" s="144"/>
      <c r="AP397" s="144"/>
      <c r="AQ397" s="144"/>
      <c r="AR397" s="144"/>
      <c r="AS397" s="144"/>
      <c r="AT397" s="144"/>
      <c r="AU397" s="144"/>
      <c r="AV397" s="144"/>
      <c r="AW397" s="144"/>
      <c r="AX397" s="144"/>
      <c r="AY397" s="144"/>
      <c r="AZ397" s="144"/>
      <c r="BA397" s="144"/>
      <c r="BB397" s="144"/>
      <c r="BC397" s="144"/>
      <c r="BD397" s="144"/>
      <c r="BE397" s="144"/>
      <c r="BF397" s="144"/>
      <c r="BG397" s="144"/>
      <c r="BH397" s="144"/>
    </row>
    <row r="398" spans="1:60" outlineLevel="1" x14ac:dyDescent="0.25">
      <c r="A398" s="173">
        <v>209</v>
      </c>
      <c r="B398" s="174" t="s">
        <v>871</v>
      </c>
      <c r="C398" s="183" t="s">
        <v>872</v>
      </c>
      <c r="D398" s="175" t="s">
        <v>340</v>
      </c>
      <c r="E398" s="176">
        <v>5.2</v>
      </c>
      <c r="F398" s="177">
        <f>H398+J398</f>
        <v>0</v>
      </c>
      <c r="G398" s="177">
        <f>ROUND(E398*F398,2)</f>
        <v>0</v>
      </c>
      <c r="H398" s="178"/>
      <c r="I398" s="177">
        <f>ROUND(E398*H398,2)</f>
        <v>0</v>
      </c>
      <c r="J398" s="178"/>
      <c r="K398" s="179">
        <f>ROUND(E398*J398,2)</f>
        <v>0</v>
      </c>
      <c r="L398" s="154">
        <v>21</v>
      </c>
      <c r="M398" s="154">
        <f>G398*(1+L398/100)</f>
        <v>0</v>
      </c>
      <c r="N398" s="153">
        <v>0</v>
      </c>
      <c r="O398" s="153">
        <f>ROUND(E398*N398,2)</f>
        <v>0</v>
      </c>
      <c r="P398" s="153">
        <v>0</v>
      </c>
      <c r="Q398" s="153">
        <f>ROUND(E398*P398,2)</f>
        <v>0</v>
      </c>
      <c r="R398" s="154"/>
      <c r="S398" s="154" t="s">
        <v>279</v>
      </c>
      <c r="T398" s="154" t="s">
        <v>280</v>
      </c>
      <c r="U398" s="154">
        <v>0</v>
      </c>
      <c r="V398" s="154">
        <f>ROUND(E398*U398,2)</f>
        <v>0</v>
      </c>
      <c r="W398" s="154"/>
      <c r="X398" s="154" t="s">
        <v>281</v>
      </c>
      <c r="Y398" s="154" t="s">
        <v>282</v>
      </c>
      <c r="Z398" s="144"/>
      <c r="AA398" s="144"/>
      <c r="AB398" s="144"/>
      <c r="AC398" s="144"/>
      <c r="AD398" s="144"/>
      <c r="AE398" s="144"/>
      <c r="AF398" s="144"/>
      <c r="AG398" s="144" t="s">
        <v>656</v>
      </c>
      <c r="AH398" s="144"/>
      <c r="AI398" s="144"/>
      <c r="AJ398" s="144"/>
      <c r="AK398" s="144"/>
      <c r="AL398" s="144"/>
      <c r="AM398" s="144"/>
      <c r="AN398" s="144"/>
      <c r="AO398" s="144"/>
      <c r="AP398" s="144"/>
      <c r="AQ398" s="144"/>
      <c r="AR398" s="144"/>
      <c r="AS398" s="144"/>
      <c r="AT398" s="144"/>
      <c r="AU398" s="144"/>
      <c r="AV398" s="144"/>
      <c r="AW398" s="144"/>
      <c r="AX398" s="144"/>
      <c r="AY398" s="144"/>
      <c r="AZ398" s="144"/>
      <c r="BA398" s="144"/>
      <c r="BB398" s="144"/>
      <c r="BC398" s="144"/>
      <c r="BD398" s="144"/>
      <c r="BE398" s="144"/>
      <c r="BF398" s="144"/>
      <c r="BG398" s="144"/>
      <c r="BH398" s="144"/>
    </row>
    <row r="399" spans="1:60" ht="20" outlineLevel="1" x14ac:dyDescent="0.25">
      <c r="A399" s="173">
        <v>210</v>
      </c>
      <c r="B399" s="174" t="s">
        <v>873</v>
      </c>
      <c r="C399" s="183" t="s">
        <v>874</v>
      </c>
      <c r="D399" s="175" t="s">
        <v>408</v>
      </c>
      <c r="E399" s="176">
        <v>2</v>
      </c>
      <c r="F399" s="177">
        <f>H399+J399</f>
        <v>0</v>
      </c>
      <c r="G399" s="177">
        <f>ROUND(E399*F399,2)</f>
        <v>0</v>
      </c>
      <c r="H399" s="178"/>
      <c r="I399" s="177">
        <f>ROUND(E399*H399,2)</f>
        <v>0</v>
      </c>
      <c r="J399" s="178"/>
      <c r="K399" s="179">
        <f>ROUND(E399*J399,2)</f>
        <v>0</v>
      </c>
      <c r="L399" s="154">
        <v>21</v>
      </c>
      <c r="M399" s="154">
        <f>G399*(1+L399/100)</f>
        <v>0</v>
      </c>
      <c r="N399" s="153">
        <v>0</v>
      </c>
      <c r="O399" s="153">
        <f>ROUND(E399*N399,2)</f>
        <v>0</v>
      </c>
      <c r="P399" s="153">
        <v>0</v>
      </c>
      <c r="Q399" s="153">
        <f>ROUND(E399*P399,2)</f>
        <v>0</v>
      </c>
      <c r="R399" s="154"/>
      <c r="S399" s="154" t="s">
        <v>279</v>
      </c>
      <c r="T399" s="154" t="s">
        <v>280</v>
      </c>
      <c r="U399" s="154">
        <v>0</v>
      </c>
      <c r="V399" s="154">
        <f>ROUND(E399*U399,2)</f>
        <v>0</v>
      </c>
      <c r="W399" s="154"/>
      <c r="X399" s="154" t="s">
        <v>281</v>
      </c>
      <c r="Y399" s="154" t="s">
        <v>282</v>
      </c>
      <c r="Z399" s="144"/>
      <c r="AA399" s="144"/>
      <c r="AB399" s="144"/>
      <c r="AC399" s="144"/>
      <c r="AD399" s="144"/>
      <c r="AE399" s="144"/>
      <c r="AF399" s="144"/>
      <c r="AG399" s="144" t="s">
        <v>656</v>
      </c>
      <c r="AH399" s="144"/>
      <c r="AI399" s="144"/>
      <c r="AJ399" s="144"/>
      <c r="AK399" s="144"/>
      <c r="AL399" s="144"/>
      <c r="AM399" s="144"/>
      <c r="AN399" s="144"/>
      <c r="AO399" s="144"/>
      <c r="AP399" s="144"/>
      <c r="AQ399" s="144"/>
      <c r="AR399" s="144"/>
      <c r="AS399" s="144"/>
      <c r="AT399" s="144"/>
      <c r="AU399" s="144"/>
      <c r="AV399" s="144"/>
      <c r="AW399" s="144"/>
      <c r="AX399" s="144"/>
      <c r="AY399" s="144"/>
      <c r="AZ399" s="144"/>
      <c r="BA399" s="144"/>
      <c r="BB399" s="144"/>
      <c r="BC399" s="144"/>
      <c r="BD399" s="144"/>
      <c r="BE399" s="144"/>
      <c r="BF399" s="144"/>
      <c r="BG399" s="144"/>
      <c r="BH399" s="144"/>
    </row>
    <row r="400" spans="1:60" ht="20" outlineLevel="1" x14ac:dyDescent="0.25">
      <c r="A400" s="173">
        <v>211</v>
      </c>
      <c r="B400" s="174" t="s">
        <v>875</v>
      </c>
      <c r="C400" s="183" t="s">
        <v>876</v>
      </c>
      <c r="D400" s="175" t="s">
        <v>340</v>
      </c>
      <c r="E400" s="176">
        <v>24</v>
      </c>
      <c r="F400" s="177">
        <f>H400+J400</f>
        <v>0</v>
      </c>
      <c r="G400" s="177">
        <f>ROUND(E400*F400,2)</f>
        <v>0</v>
      </c>
      <c r="H400" s="178"/>
      <c r="I400" s="177">
        <f>ROUND(E400*H400,2)</f>
        <v>0</v>
      </c>
      <c r="J400" s="178"/>
      <c r="K400" s="179">
        <f>ROUND(E400*J400,2)</f>
        <v>0</v>
      </c>
      <c r="L400" s="154">
        <v>21</v>
      </c>
      <c r="M400" s="154">
        <f>G400*(1+L400/100)</f>
        <v>0</v>
      </c>
      <c r="N400" s="153">
        <v>0</v>
      </c>
      <c r="O400" s="153">
        <f>ROUND(E400*N400,2)</f>
        <v>0</v>
      </c>
      <c r="P400" s="153">
        <v>0</v>
      </c>
      <c r="Q400" s="153">
        <f>ROUND(E400*P400,2)</f>
        <v>0</v>
      </c>
      <c r="R400" s="154"/>
      <c r="S400" s="154" t="s">
        <v>279</v>
      </c>
      <c r="T400" s="154" t="s">
        <v>280</v>
      </c>
      <c r="U400" s="154">
        <v>0</v>
      </c>
      <c r="V400" s="154">
        <f>ROUND(E400*U400,2)</f>
        <v>0</v>
      </c>
      <c r="W400" s="154"/>
      <c r="X400" s="154" t="s">
        <v>281</v>
      </c>
      <c r="Y400" s="154" t="s">
        <v>282</v>
      </c>
      <c r="Z400" s="144"/>
      <c r="AA400" s="144"/>
      <c r="AB400" s="144"/>
      <c r="AC400" s="144"/>
      <c r="AD400" s="144"/>
      <c r="AE400" s="144"/>
      <c r="AF400" s="144"/>
      <c r="AG400" s="144" t="s">
        <v>656</v>
      </c>
      <c r="AH400" s="144"/>
      <c r="AI400" s="144"/>
      <c r="AJ400" s="144"/>
      <c r="AK400" s="144"/>
      <c r="AL400" s="144"/>
      <c r="AM400" s="144"/>
      <c r="AN400" s="144"/>
      <c r="AO400" s="144"/>
      <c r="AP400" s="144"/>
      <c r="AQ400" s="144"/>
      <c r="AR400" s="144"/>
      <c r="AS400" s="144"/>
      <c r="AT400" s="144"/>
      <c r="AU400" s="144"/>
      <c r="AV400" s="144"/>
      <c r="AW400" s="144"/>
      <c r="AX400" s="144"/>
      <c r="AY400" s="144"/>
      <c r="AZ400" s="144"/>
      <c r="BA400" s="144"/>
      <c r="BB400" s="144"/>
      <c r="BC400" s="144"/>
      <c r="BD400" s="144"/>
      <c r="BE400" s="144"/>
      <c r="BF400" s="144"/>
      <c r="BG400" s="144"/>
      <c r="BH400" s="144"/>
    </row>
    <row r="401" spans="1:60" outlineLevel="1" x14ac:dyDescent="0.25">
      <c r="A401" s="166">
        <v>212</v>
      </c>
      <c r="B401" s="167" t="s">
        <v>877</v>
      </c>
      <c r="C401" s="181" t="s">
        <v>878</v>
      </c>
      <c r="D401" s="168" t="s">
        <v>355</v>
      </c>
      <c r="E401" s="169">
        <v>5</v>
      </c>
      <c r="F401" s="170">
        <f>H401+J401</f>
        <v>0</v>
      </c>
      <c r="G401" s="170">
        <f>ROUND(E401*F401,2)</f>
        <v>0</v>
      </c>
      <c r="H401" s="171"/>
      <c r="I401" s="170">
        <f>ROUND(E401*H401,2)</f>
        <v>0</v>
      </c>
      <c r="J401" s="171"/>
      <c r="K401" s="172">
        <f>ROUND(E401*J401,2)</f>
        <v>0</v>
      </c>
      <c r="L401" s="154">
        <v>21</v>
      </c>
      <c r="M401" s="154">
        <f>G401*(1+L401/100)</f>
        <v>0</v>
      </c>
      <c r="N401" s="153">
        <v>0</v>
      </c>
      <c r="O401" s="153">
        <f>ROUND(E401*N401,2)</f>
        <v>0</v>
      </c>
      <c r="P401" s="153">
        <v>0</v>
      </c>
      <c r="Q401" s="153">
        <f>ROUND(E401*P401,2)</f>
        <v>0</v>
      </c>
      <c r="R401" s="154"/>
      <c r="S401" s="154" t="s">
        <v>279</v>
      </c>
      <c r="T401" s="154" t="s">
        <v>280</v>
      </c>
      <c r="U401" s="154">
        <v>0</v>
      </c>
      <c r="V401" s="154">
        <f>ROUND(E401*U401,2)</f>
        <v>0</v>
      </c>
      <c r="W401" s="154"/>
      <c r="X401" s="154" t="s">
        <v>281</v>
      </c>
      <c r="Y401" s="154" t="s">
        <v>282</v>
      </c>
      <c r="Z401" s="144"/>
      <c r="AA401" s="144"/>
      <c r="AB401" s="144"/>
      <c r="AC401" s="144"/>
      <c r="AD401" s="144"/>
      <c r="AE401" s="144"/>
      <c r="AF401" s="144"/>
      <c r="AG401" s="144" t="s">
        <v>656</v>
      </c>
      <c r="AH401" s="144"/>
      <c r="AI401" s="144"/>
      <c r="AJ401" s="144"/>
      <c r="AK401" s="144"/>
      <c r="AL401" s="144"/>
      <c r="AM401" s="144"/>
      <c r="AN401" s="144"/>
      <c r="AO401" s="144"/>
      <c r="AP401" s="144"/>
      <c r="AQ401" s="144"/>
      <c r="AR401" s="144"/>
      <c r="AS401" s="144"/>
      <c r="AT401" s="144"/>
      <c r="AU401" s="144"/>
      <c r="AV401" s="144"/>
      <c r="AW401" s="144"/>
      <c r="AX401" s="144"/>
      <c r="AY401" s="144"/>
      <c r="AZ401" s="144"/>
      <c r="BA401" s="144"/>
      <c r="BB401" s="144"/>
      <c r="BC401" s="144"/>
      <c r="BD401" s="144"/>
      <c r="BE401" s="144"/>
      <c r="BF401" s="144"/>
      <c r="BG401" s="144"/>
      <c r="BH401" s="144"/>
    </row>
    <row r="402" spans="1:60" outlineLevel="2" x14ac:dyDescent="0.25">
      <c r="A402" s="151"/>
      <c r="B402" s="152"/>
      <c r="C402" s="182" t="s">
        <v>879</v>
      </c>
      <c r="D402" s="155"/>
      <c r="E402" s="156">
        <v>5</v>
      </c>
      <c r="F402" s="154"/>
      <c r="G402" s="154"/>
      <c r="H402" s="154"/>
      <c r="I402" s="154"/>
      <c r="J402" s="154"/>
      <c r="K402" s="154"/>
      <c r="L402" s="154"/>
      <c r="M402" s="154"/>
      <c r="N402" s="153"/>
      <c r="O402" s="153"/>
      <c r="P402" s="153"/>
      <c r="Q402" s="153"/>
      <c r="R402" s="154"/>
      <c r="S402" s="154"/>
      <c r="T402" s="154"/>
      <c r="U402" s="154"/>
      <c r="V402" s="154"/>
      <c r="W402" s="154"/>
      <c r="X402" s="154"/>
      <c r="Y402" s="154"/>
      <c r="Z402" s="144"/>
      <c r="AA402" s="144"/>
      <c r="AB402" s="144"/>
      <c r="AC402" s="144"/>
      <c r="AD402" s="144"/>
      <c r="AE402" s="144"/>
      <c r="AF402" s="144"/>
      <c r="AG402" s="144" t="s">
        <v>285</v>
      </c>
      <c r="AH402" s="144">
        <v>0</v>
      </c>
      <c r="AI402" s="144"/>
      <c r="AJ402" s="144"/>
      <c r="AK402" s="144"/>
      <c r="AL402" s="144"/>
      <c r="AM402" s="144"/>
      <c r="AN402" s="144"/>
      <c r="AO402" s="144"/>
      <c r="AP402" s="144"/>
      <c r="AQ402" s="144"/>
      <c r="AR402" s="144"/>
      <c r="AS402" s="144"/>
      <c r="AT402" s="144"/>
      <c r="AU402" s="144"/>
      <c r="AV402" s="144"/>
      <c r="AW402" s="144"/>
      <c r="AX402" s="144"/>
      <c r="AY402" s="144"/>
      <c r="AZ402" s="144"/>
      <c r="BA402" s="144"/>
      <c r="BB402" s="144"/>
      <c r="BC402" s="144"/>
      <c r="BD402" s="144"/>
      <c r="BE402" s="144"/>
      <c r="BF402" s="144"/>
      <c r="BG402" s="144"/>
      <c r="BH402" s="144"/>
    </row>
    <row r="403" spans="1:60" ht="20" outlineLevel="1" x14ac:dyDescent="0.25">
      <c r="A403" s="173">
        <v>213</v>
      </c>
      <c r="B403" s="174" t="s">
        <v>880</v>
      </c>
      <c r="C403" s="183" t="s">
        <v>881</v>
      </c>
      <c r="D403" s="175" t="s">
        <v>832</v>
      </c>
      <c r="E403" s="176">
        <v>1</v>
      </c>
      <c r="F403" s="177">
        <f t="shared" ref="F403:F414" si="40">H403+J403</f>
        <v>0</v>
      </c>
      <c r="G403" s="177">
        <f t="shared" ref="G403:G414" si="41">ROUND(E403*F403,2)</f>
        <v>0</v>
      </c>
      <c r="H403" s="178"/>
      <c r="I403" s="177">
        <f t="shared" ref="I403:I414" si="42">ROUND(E403*H403,2)</f>
        <v>0</v>
      </c>
      <c r="J403" s="178"/>
      <c r="K403" s="179">
        <f t="shared" ref="K403:K414" si="43">ROUND(E403*J403,2)</f>
        <v>0</v>
      </c>
      <c r="L403" s="154">
        <v>21</v>
      </c>
      <c r="M403" s="154">
        <f t="shared" ref="M403:M414" si="44">G403*(1+L403/100)</f>
        <v>0</v>
      </c>
      <c r="N403" s="153">
        <v>0</v>
      </c>
      <c r="O403" s="153">
        <f t="shared" ref="O403:O414" si="45">ROUND(E403*N403,2)</f>
        <v>0</v>
      </c>
      <c r="P403" s="153">
        <v>0</v>
      </c>
      <c r="Q403" s="153">
        <f t="shared" ref="Q403:Q414" si="46">ROUND(E403*P403,2)</f>
        <v>0</v>
      </c>
      <c r="R403" s="154"/>
      <c r="S403" s="154" t="s">
        <v>279</v>
      </c>
      <c r="T403" s="154" t="s">
        <v>280</v>
      </c>
      <c r="U403" s="154">
        <v>0</v>
      </c>
      <c r="V403" s="154">
        <f t="shared" ref="V403:V414" si="47">ROUND(E403*U403,2)</f>
        <v>0</v>
      </c>
      <c r="W403" s="154"/>
      <c r="X403" s="154" t="s">
        <v>281</v>
      </c>
      <c r="Y403" s="154" t="s">
        <v>282</v>
      </c>
      <c r="Z403" s="144"/>
      <c r="AA403" s="144"/>
      <c r="AB403" s="144"/>
      <c r="AC403" s="144"/>
      <c r="AD403" s="144"/>
      <c r="AE403" s="144"/>
      <c r="AF403" s="144"/>
      <c r="AG403" s="144" t="s">
        <v>656</v>
      </c>
      <c r="AH403" s="144"/>
      <c r="AI403" s="144"/>
      <c r="AJ403" s="144"/>
      <c r="AK403" s="144"/>
      <c r="AL403" s="144"/>
      <c r="AM403" s="144"/>
      <c r="AN403" s="144"/>
      <c r="AO403" s="144"/>
      <c r="AP403" s="144"/>
      <c r="AQ403" s="144"/>
      <c r="AR403" s="144"/>
      <c r="AS403" s="144"/>
      <c r="AT403" s="144"/>
      <c r="AU403" s="144"/>
      <c r="AV403" s="144"/>
      <c r="AW403" s="144"/>
      <c r="AX403" s="144"/>
      <c r="AY403" s="144"/>
      <c r="AZ403" s="144"/>
      <c r="BA403" s="144"/>
      <c r="BB403" s="144"/>
      <c r="BC403" s="144"/>
      <c r="BD403" s="144"/>
      <c r="BE403" s="144"/>
      <c r="BF403" s="144"/>
      <c r="BG403" s="144"/>
      <c r="BH403" s="144"/>
    </row>
    <row r="404" spans="1:60" ht="20" outlineLevel="1" x14ac:dyDescent="0.25">
      <c r="A404" s="173">
        <v>214</v>
      </c>
      <c r="B404" s="174" t="s">
        <v>882</v>
      </c>
      <c r="C404" s="183" t="s">
        <v>883</v>
      </c>
      <c r="D404" s="175" t="s">
        <v>489</v>
      </c>
      <c r="E404" s="176">
        <v>1</v>
      </c>
      <c r="F404" s="177">
        <f t="shared" si="40"/>
        <v>0</v>
      </c>
      <c r="G404" s="177">
        <f t="shared" si="41"/>
        <v>0</v>
      </c>
      <c r="H404" s="178"/>
      <c r="I404" s="177">
        <f t="shared" si="42"/>
        <v>0</v>
      </c>
      <c r="J404" s="178"/>
      <c r="K404" s="179">
        <f t="shared" si="43"/>
        <v>0</v>
      </c>
      <c r="L404" s="154">
        <v>21</v>
      </c>
      <c r="M404" s="154">
        <f t="shared" si="44"/>
        <v>0</v>
      </c>
      <c r="N404" s="153">
        <v>0</v>
      </c>
      <c r="O404" s="153">
        <f t="shared" si="45"/>
        <v>0</v>
      </c>
      <c r="P404" s="153">
        <v>0</v>
      </c>
      <c r="Q404" s="153">
        <f t="shared" si="46"/>
        <v>0</v>
      </c>
      <c r="R404" s="154"/>
      <c r="S404" s="154" t="s">
        <v>279</v>
      </c>
      <c r="T404" s="154" t="s">
        <v>280</v>
      </c>
      <c r="U404" s="154">
        <v>0</v>
      </c>
      <c r="V404" s="154">
        <f t="shared" si="47"/>
        <v>0</v>
      </c>
      <c r="W404" s="154"/>
      <c r="X404" s="154" t="s">
        <v>608</v>
      </c>
      <c r="Y404" s="154" t="s">
        <v>282</v>
      </c>
      <c r="Z404" s="144"/>
      <c r="AA404" s="144"/>
      <c r="AB404" s="144"/>
      <c r="AC404" s="144"/>
      <c r="AD404" s="144"/>
      <c r="AE404" s="144"/>
      <c r="AF404" s="144"/>
      <c r="AG404" s="144" t="s">
        <v>609</v>
      </c>
      <c r="AH404" s="144"/>
      <c r="AI404" s="144"/>
      <c r="AJ404" s="144"/>
      <c r="AK404" s="144"/>
      <c r="AL404" s="144"/>
      <c r="AM404" s="144"/>
      <c r="AN404" s="144"/>
      <c r="AO404" s="144"/>
      <c r="AP404" s="144"/>
      <c r="AQ404" s="144"/>
      <c r="AR404" s="144"/>
      <c r="AS404" s="144"/>
      <c r="AT404" s="144"/>
      <c r="AU404" s="144"/>
      <c r="AV404" s="144"/>
      <c r="AW404" s="144"/>
      <c r="AX404" s="144"/>
      <c r="AY404" s="144"/>
      <c r="AZ404" s="144"/>
      <c r="BA404" s="144"/>
      <c r="BB404" s="144"/>
      <c r="BC404" s="144"/>
      <c r="BD404" s="144"/>
      <c r="BE404" s="144"/>
      <c r="BF404" s="144"/>
      <c r="BG404" s="144"/>
      <c r="BH404" s="144"/>
    </row>
    <row r="405" spans="1:60" ht="20" outlineLevel="1" x14ac:dyDescent="0.25">
      <c r="A405" s="173">
        <v>215</v>
      </c>
      <c r="B405" s="174" t="s">
        <v>884</v>
      </c>
      <c r="C405" s="183" t="s">
        <v>885</v>
      </c>
      <c r="D405" s="175" t="s">
        <v>489</v>
      </c>
      <c r="E405" s="176">
        <v>1</v>
      </c>
      <c r="F405" s="177">
        <f t="shared" si="40"/>
        <v>0</v>
      </c>
      <c r="G405" s="177">
        <f t="shared" si="41"/>
        <v>0</v>
      </c>
      <c r="H405" s="178"/>
      <c r="I405" s="177">
        <f t="shared" si="42"/>
        <v>0</v>
      </c>
      <c r="J405" s="178"/>
      <c r="K405" s="179">
        <f t="shared" si="43"/>
        <v>0</v>
      </c>
      <c r="L405" s="154">
        <v>21</v>
      </c>
      <c r="M405" s="154">
        <f t="shared" si="44"/>
        <v>0</v>
      </c>
      <c r="N405" s="153">
        <v>0</v>
      </c>
      <c r="O405" s="153">
        <f t="shared" si="45"/>
        <v>0</v>
      </c>
      <c r="P405" s="153">
        <v>0</v>
      </c>
      <c r="Q405" s="153">
        <f t="shared" si="46"/>
        <v>0</v>
      </c>
      <c r="R405" s="154"/>
      <c r="S405" s="154" t="s">
        <v>279</v>
      </c>
      <c r="T405" s="154" t="s">
        <v>280</v>
      </c>
      <c r="U405" s="154">
        <v>0</v>
      </c>
      <c r="V405" s="154">
        <f t="shared" si="47"/>
        <v>0</v>
      </c>
      <c r="W405" s="154"/>
      <c r="X405" s="154" t="s">
        <v>281</v>
      </c>
      <c r="Y405" s="154" t="s">
        <v>282</v>
      </c>
      <c r="Z405" s="144"/>
      <c r="AA405" s="144"/>
      <c r="AB405" s="144"/>
      <c r="AC405" s="144"/>
      <c r="AD405" s="144"/>
      <c r="AE405" s="144"/>
      <c r="AF405" s="144"/>
      <c r="AG405" s="144" t="s">
        <v>656</v>
      </c>
      <c r="AH405" s="144"/>
      <c r="AI405" s="144"/>
      <c r="AJ405" s="144"/>
      <c r="AK405" s="144"/>
      <c r="AL405" s="144"/>
      <c r="AM405" s="144"/>
      <c r="AN405" s="144"/>
      <c r="AO405" s="144"/>
      <c r="AP405" s="144"/>
      <c r="AQ405" s="144"/>
      <c r="AR405" s="144"/>
      <c r="AS405" s="144"/>
      <c r="AT405" s="144"/>
      <c r="AU405" s="144"/>
      <c r="AV405" s="144"/>
      <c r="AW405" s="144"/>
      <c r="AX405" s="144"/>
      <c r="AY405" s="144"/>
      <c r="AZ405" s="144"/>
      <c r="BA405" s="144"/>
      <c r="BB405" s="144"/>
      <c r="BC405" s="144"/>
      <c r="BD405" s="144"/>
      <c r="BE405" s="144"/>
      <c r="BF405" s="144"/>
      <c r="BG405" s="144"/>
      <c r="BH405" s="144"/>
    </row>
    <row r="406" spans="1:60" ht="20" outlineLevel="1" x14ac:dyDescent="0.25">
      <c r="A406" s="173">
        <v>216</v>
      </c>
      <c r="B406" s="174" t="s">
        <v>886</v>
      </c>
      <c r="C406" s="183" t="s">
        <v>887</v>
      </c>
      <c r="D406" s="175" t="s">
        <v>489</v>
      </c>
      <c r="E406" s="176">
        <v>1</v>
      </c>
      <c r="F406" s="177">
        <f t="shared" si="40"/>
        <v>0</v>
      </c>
      <c r="G406" s="177">
        <f t="shared" si="41"/>
        <v>0</v>
      </c>
      <c r="H406" s="178"/>
      <c r="I406" s="177">
        <f t="shared" si="42"/>
        <v>0</v>
      </c>
      <c r="J406" s="178"/>
      <c r="K406" s="179">
        <f t="shared" si="43"/>
        <v>0</v>
      </c>
      <c r="L406" s="154">
        <v>21</v>
      </c>
      <c r="M406" s="154">
        <f t="shared" si="44"/>
        <v>0</v>
      </c>
      <c r="N406" s="153">
        <v>0</v>
      </c>
      <c r="O406" s="153">
        <f t="shared" si="45"/>
        <v>0</v>
      </c>
      <c r="P406" s="153">
        <v>0</v>
      </c>
      <c r="Q406" s="153">
        <f t="shared" si="46"/>
        <v>0</v>
      </c>
      <c r="R406" s="154"/>
      <c r="S406" s="154" t="s">
        <v>279</v>
      </c>
      <c r="T406" s="154" t="s">
        <v>280</v>
      </c>
      <c r="U406" s="154">
        <v>0</v>
      </c>
      <c r="V406" s="154">
        <f t="shared" si="47"/>
        <v>0</v>
      </c>
      <c r="W406" s="154"/>
      <c r="X406" s="154" t="s">
        <v>608</v>
      </c>
      <c r="Y406" s="154" t="s">
        <v>282</v>
      </c>
      <c r="Z406" s="144"/>
      <c r="AA406" s="144"/>
      <c r="AB406" s="144"/>
      <c r="AC406" s="144"/>
      <c r="AD406" s="144"/>
      <c r="AE406" s="144"/>
      <c r="AF406" s="144"/>
      <c r="AG406" s="144" t="s">
        <v>609</v>
      </c>
      <c r="AH406" s="144"/>
      <c r="AI406" s="144"/>
      <c r="AJ406" s="144"/>
      <c r="AK406" s="144"/>
      <c r="AL406" s="144"/>
      <c r="AM406" s="144"/>
      <c r="AN406" s="144"/>
      <c r="AO406" s="144"/>
      <c r="AP406" s="144"/>
      <c r="AQ406" s="144"/>
      <c r="AR406" s="144"/>
      <c r="AS406" s="144"/>
      <c r="AT406" s="144"/>
      <c r="AU406" s="144"/>
      <c r="AV406" s="144"/>
      <c r="AW406" s="144"/>
      <c r="AX406" s="144"/>
      <c r="AY406" s="144"/>
      <c r="AZ406" s="144"/>
      <c r="BA406" s="144"/>
      <c r="BB406" s="144"/>
      <c r="BC406" s="144"/>
      <c r="BD406" s="144"/>
      <c r="BE406" s="144"/>
      <c r="BF406" s="144"/>
      <c r="BG406" s="144"/>
      <c r="BH406" s="144"/>
    </row>
    <row r="407" spans="1:60" ht="20" outlineLevel="1" x14ac:dyDescent="0.25">
      <c r="A407" s="173">
        <v>217</v>
      </c>
      <c r="B407" s="174" t="s">
        <v>888</v>
      </c>
      <c r="C407" s="183" t="s">
        <v>889</v>
      </c>
      <c r="D407" s="175" t="s">
        <v>489</v>
      </c>
      <c r="E407" s="176">
        <v>1</v>
      </c>
      <c r="F407" s="177">
        <f t="shared" si="40"/>
        <v>0</v>
      </c>
      <c r="G407" s="177">
        <f t="shared" si="41"/>
        <v>0</v>
      </c>
      <c r="H407" s="178"/>
      <c r="I407" s="177">
        <f t="shared" si="42"/>
        <v>0</v>
      </c>
      <c r="J407" s="178"/>
      <c r="K407" s="179">
        <f t="shared" si="43"/>
        <v>0</v>
      </c>
      <c r="L407" s="154">
        <v>21</v>
      </c>
      <c r="M407" s="154">
        <f t="shared" si="44"/>
        <v>0</v>
      </c>
      <c r="N407" s="153">
        <v>0</v>
      </c>
      <c r="O407" s="153">
        <f t="shared" si="45"/>
        <v>0</v>
      </c>
      <c r="P407" s="153">
        <v>0</v>
      </c>
      <c r="Q407" s="153">
        <f t="shared" si="46"/>
        <v>0</v>
      </c>
      <c r="R407" s="154"/>
      <c r="S407" s="154" t="s">
        <v>279</v>
      </c>
      <c r="T407" s="154" t="s">
        <v>280</v>
      </c>
      <c r="U407" s="154">
        <v>0</v>
      </c>
      <c r="V407" s="154">
        <f t="shared" si="47"/>
        <v>0</v>
      </c>
      <c r="W407" s="154"/>
      <c r="X407" s="154" t="s">
        <v>608</v>
      </c>
      <c r="Y407" s="154" t="s">
        <v>282</v>
      </c>
      <c r="Z407" s="144"/>
      <c r="AA407" s="144"/>
      <c r="AB407" s="144"/>
      <c r="AC407" s="144"/>
      <c r="AD407" s="144"/>
      <c r="AE407" s="144"/>
      <c r="AF407" s="144"/>
      <c r="AG407" s="144" t="s">
        <v>609</v>
      </c>
      <c r="AH407" s="144"/>
      <c r="AI407" s="144"/>
      <c r="AJ407" s="144"/>
      <c r="AK407" s="144"/>
      <c r="AL407" s="144"/>
      <c r="AM407" s="144"/>
      <c r="AN407" s="144"/>
      <c r="AO407" s="144"/>
      <c r="AP407" s="144"/>
      <c r="AQ407" s="144"/>
      <c r="AR407" s="144"/>
      <c r="AS407" s="144"/>
      <c r="AT407" s="144"/>
      <c r="AU407" s="144"/>
      <c r="AV407" s="144"/>
      <c r="AW407" s="144"/>
      <c r="AX407" s="144"/>
      <c r="AY407" s="144"/>
      <c r="AZ407" s="144"/>
      <c r="BA407" s="144"/>
      <c r="BB407" s="144"/>
      <c r="BC407" s="144"/>
      <c r="BD407" s="144"/>
      <c r="BE407" s="144"/>
      <c r="BF407" s="144"/>
      <c r="BG407" s="144"/>
      <c r="BH407" s="144"/>
    </row>
    <row r="408" spans="1:60" ht="20" outlineLevel="1" x14ac:dyDescent="0.25">
      <c r="A408" s="173">
        <v>218</v>
      </c>
      <c r="B408" s="174" t="s">
        <v>890</v>
      </c>
      <c r="C408" s="183" t="s">
        <v>891</v>
      </c>
      <c r="D408" s="175" t="s">
        <v>489</v>
      </c>
      <c r="E408" s="176">
        <v>1</v>
      </c>
      <c r="F408" s="177">
        <f t="shared" si="40"/>
        <v>0</v>
      </c>
      <c r="G408" s="177">
        <f t="shared" si="41"/>
        <v>0</v>
      </c>
      <c r="H408" s="178"/>
      <c r="I408" s="177">
        <f t="shared" si="42"/>
        <v>0</v>
      </c>
      <c r="J408" s="178"/>
      <c r="K408" s="179">
        <f t="shared" si="43"/>
        <v>0</v>
      </c>
      <c r="L408" s="154">
        <v>21</v>
      </c>
      <c r="M408" s="154">
        <f t="shared" si="44"/>
        <v>0</v>
      </c>
      <c r="N408" s="153">
        <v>0</v>
      </c>
      <c r="O408" s="153">
        <f t="shared" si="45"/>
        <v>0</v>
      </c>
      <c r="P408" s="153">
        <v>0</v>
      </c>
      <c r="Q408" s="153">
        <f t="shared" si="46"/>
        <v>0</v>
      </c>
      <c r="R408" s="154"/>
      <c r="S408" s="154" t="s">
        <v>279</v>
      </c>
      <c r="T408" s="154" t="s">
        <v>280</v>
      </c>
      <c r="U408" s="154">
        <v>0</v>
      </c>
      <c r="V408" s="154">
        <f t="shared" si="47"/>
        <v>0</v>
      </c>
      <c r="W408" s="154"/>
      <c r="X408" s="154" t="s">
        <v>608</v>
      </c>
      <c r="Y408" s="154" t="s">
        <v>282</v>
      </c>
      <c r="Z408" s="144"/>
      <c r="AA408" s="144"/>
      <c r="AB408" s="144"/>
      <c r="AC408" s="144"/>
      <c r="AD408" s="144"/>
      <c r="AE408" s="144"/>
      <c r="AF408" s="144"/>
      <c r="AG408" s="144" t="s">
        <v>609</v>
      </c>
      <c r="AH408" s="144"/>
      <c r="AI408" s="144"/>
      <c r="AJ408" s="144"/>
      <c r="AK408" s="144"/>
      <c r="AL408" s="144"/>
      <c r="AM408" s="144"/>
      <c r="AN408" s="144"/>
      <c r="AO408" s="144"/>
      <c r="AP408" s="144"/>
      <c r="AQ408" s="144"/>
      <c r="AR408" s="144"/>
      <c r="AS408" s="144"/>
      <c r="AT408" s="144"/>
      <c r="AU408" s="144"/>
      <c r="AV408" s="144"/>
      <c r="AW408" s="144"/>
      <c r="AX408" s="144"/>
      <c r="AY408" s="144"/>
      <c r="AZ408" s="144"/>
      <c r="BA408" s="144"/>
      <c r="BB408" s="144"/>
      <c r="BC408" s="144"/>
      <c r="BD408" s="144"/>
      <c r="BE408" s="144"/>
      <c r="BF408" s="144"/>
      <c r="BG408" s="144"/>
      <c r="BH408" s="144"/>
    </row>
    <row r="409" spans="1:60" ht="20" outlineLevel="1" x14ac:dyDescent="0.25">
      <c r="A409" s="173">
        <v>219</v>
      </c>
      <c r="B409" s="174" t="s">
        <v>892</v>
      </c>
      <c r="C409" s="183" t="s">
        <v>893</v>
      </c>
      <c r="D409" s="175" t="s">
        <v>489</v>
      </c>
      <c r="E409" s="176">
        <v>6</v>
      </c>
      <c r="F409" s="177">
        <f t="shared" si="40"/>
        <v>0</v>
      </c>
      <c r="G409" s="177">
        <f t="shared" si="41"/>
        <v>0</v>
      </c>
      <c r="H409" s="178"/>
      <c r="I409" s="177">
        <f t="shared" si="42"/>
        <v>0</v>
      </c>
      <c r="J409" s="178"/>
      <c r="K409" s="179">
        <f t="shared" si="43"/>
        <v>0</v>
      </c>
      <c r="L409" s="154">
        <v>21</v>
      </c>
      <c r="M409" s="154">
        <f t="shared" si="44"/>
        <v>0</v>
      </c>
      <c r="N409" s="153">
        <v>0</v>
      </c>
      <c r="O409" s="153">
        <f t="shared" si="45"/>
        <v>0</v>
      </c>
      <c r="P409" s="153">
        <v>0</v>
      </c>
      <c r="Q409" s="153">
        <f t="shared" si="46"/>
        <v>0</v>
      </c>
      <c r="R409" s="154"/>
      <c r="S409" s="154" t="s">
        <v>279</v>
      </c>
      <c r="T409" s="154" t="s">
        <v>280</v>
      </c>
      <c r="U409" s="154">
        <v>0</v>
      </c>
      <c r="V409" s="154">
        <f t="shared" si="47"/>
        <v>0</v>
      </c>
      <c r="W409" s="154"/>
      <c r="X409" s="154" t="s">
        <v>608</v>
      </c>
      <c r="Y409" s="154" t="s">
        <v>282</v>
      </c>
      <c r="Z409" s="144"/>
      <c r="AA409" s="144"/>
      <c r="AB409" s="144"/>
      <c r="AC409" s="144"/>
      <c r="AD409" s="144"/>
      <c r="AE409" s="144"/>
      <c r="AF409" s="144"/>
      <c r="AG409" s="144" t="s">
        <v>609</v>
      </c>
      <c r="AH409" s="144"/>
      <c r="AI409" s="144"/>
      <c r="AJ409" s="144"/>
      <c r="AK409" s="144"/>
      <c r="AL409" s="144"/>
      <c r="AM409" s="144"/>
      <c r="AN409" s="144"/>
      <c r="AO409" s="144"/>
      <c r="AP409" s="144"/>
      <c r="AQ409" s="144"/>
      <c r="AR409" s="144"/>
      <c r="AS409" s="144"/>
      <c r="AT409" s="144"/>
      <c r="AU409" s="144"/>
      <c r="AV409" s="144"/>
      <c r="AW409" s="144"/>
      <c r="AX409" s="144"/>
      <c r="AY409" s="144"/>
      <c r="AZ409" s="144"/>
      <c r="BA409" s="144"/>
      <c r="BB409" s="144"/>
      <c r="BC409" s="144"/>
      <c r="BD409" s="144"/>
      <c r="BE409" s="144"/>
      <c r="BF409" s="144"/>
      <c r="BG409" s="144"/>
      <c r="BH409" s="144"/>
    </row>
    <row r="410" spans="1:60" outlineLevel="1" x14ac:dyDescent="0.25">
      <c r="A410" s="173">
        <v>220</v>
      </c>
      <c r="B410" s="174" t="s">
        <v>894</v>
      </c>
      <c r="C410" s="183" t="s">
        <v>895</v>
      </c>
      <c r="D410" s="175" t="s">
        <v>489</v>
      </c>
      <c r="E410" s="176">
        <v>3</v>
      </c>
      <c r="F410" s="177">
        <f t="shared" si="40"/>
        <v>0</v>
      </c>
      <c r="G410" s="177">
        <f t="shared" si="41"/>
        <v>0</v>
      </c>
      <c r="H410" s="178"/>
      <c r="I410" s="177">
        <f t="shared" si="42"/>
        <v>0</v>
      </c>
      <c r="J410" s="178"/>
      <c r="K410" s="179">
        <f t="shared" si="43"/>
        <v>0</v>
      </c>
      <c r="L410" s="154">
        <v>21</v>
      </c>
      <c r="M410" s="154">
        <f t="shared" si="44"/>
        <v>0</v>
      </c>
      <c r="N410" s="153">
        <v>0</v>
      </c>
      <c r="O410" s="153">
        <f t="shared" si="45"/>
        <v>0</v>
      </c>
      <c r="P410" s="153">
        <v>0</v>
      </c>
      <c r="Q410" s="153">
        <f t="shared" si="46"/>
        <v>0</v>
      </c>
      <c r="R410" s="154"/>
      <c r="S410" s="154" t="s">
        <v>279</v>
      </c>
      <c r="T410" s="154" t="s">
        <v>280</v>
      </c>
      <c r="U410" s="154">
        <v>0</v>
      </c>
      <c r="V410" s="154">
        <f t="shared" si="47"/>
        <v>0</v>
      </c>
      <c r="W410" s="154"/>
      <c r="X410" s="154" t="s">
        <v>281</v>
      </c>
      <c r="Y410" s="154" t="s">
        <v>282</v>
      </c>
      <c r="Z410" s="144"/>
      <c r="AA410" s="144"/>
      <c r="AB410" s="144"/>
      <c r="AC410" s="144"/>
      <c r="AD410" s="144"/>
      <c r="AE410" s="144"/>
      <c r="AF410" s="144"/>
      <c r="AG410" s="144" t="s">
        <v>656</v>
      </c>
      <c r="AH410" s="144"/>
      <c r="AI410" s="144"/>
      <c r="AJ410" s="144"/>
      <c r="AK410" s="144"/>
      <c r="AL410" s="144"/>
      <c r="AM410" s="144"/>
      <c r="AN410" s="144"/>
      <c r="AO410" s="144"/>
      <c r="AP410" s="144"/>
      <c r="AQ410" s="144"/>
      <c r="AR410" s="144"/>
      <c r="AS410" s="144"/>
      <c r="AT410" s="144"/>
      <c r="AU410" s="144"/>
      <c r="AV410" s="144"/>
      <c r="AW410" s="144"/>
      <c r="AX410" s="144"/>
      <c r="AY410" s="144"/>
      <c r="AZ410" s="144"/>
      <c r="BA410" s="144"/>
      <c r="BB410" s="144"/>
      <c r="BC410" s="144"/>
      <c r="BD410" s="144"/>
      <c r="BE410" s="144"/>
      <c r="BF410" s="144"/>
      <c r="BG410" s="144"/>
      <c r="BH410" s="144"/>
    </row>
    <row r="411" spans="1:60" outlineLevel="1" x14ac:dyDescent="0.25">
      <c r="A411" s="173">
        <v>221</v>
      </c>
      <c r="B411" s="174" t="s">
        <v>896</v>
      </c>
      <c r="C411" s="183" t="s">
        <v>897</v>
      </c>
      <c r="D411" s="175" t="s">
        <v>489</v>
      </c>
      <c r="E411" s="176">
        <v>3</v>
      </c>
      <c r="F411" s="177">
        <f t="shared" si="40"/>
        <v>0</v>
      </c>
      <c r="G411" s="177">
        <f t="shared" si="41"/>
        <v>0</v>
      </c>
      <c r="H411" s="178"/>
      <c r="I411" s="177">
        <f t="shared" si="42"/>
        <v>0</v>
      </c>
      <c r="J411" s="178"/>
      <c r="K411" s="179">
        <f t="shared" si="43"/>
        <v>0</v>
      </c>
      <c r="L411" s="154">
        <v>21</v>
      </c>
      <c r="M411" s="154">
        <f t="shared" si="44"/>
        <v>0</v>
      </c>
      <c r="N411" s="153">
        <v>0</v>
      </c>
      <c r="O411" s="153">
        <f t="shared" si="45"/>
        <v>0</v>
      </c>
      <c r="P411" s="153">
        <v>0</v>
      </c>
      <c r="Q411" s="153">
        <f t="shared" si="46"/>
        <v>0</v>
      </c>
      <c r="R411" s="154"/>
      <c r="S411" s="154" t="s">
        <v>279</v>
      </c>
      <c r="T411" s="154" t="s">
        <v>280</v>
      </c>
      <c r="U411" s="154">
        <v>0</v>
      </c>
      <c r="V411" s="154">
        <f t="shared" si="47"/>
        <v>0</v>
      </c>
      <c r="W411" s="154"/>
      <c r="X411" s="154" t="s">
        <v>281</v>
      </c>
      <c r="Y411" s="154" t="s">
        <v>282</v>
      </c>
      <c r="Z411" s="144"/>
      <c r="AA411" s="144"/>
      <c r="AB411" s="144"/>
      <c r="AC411" s="144"/>
      <c r="AD411" s="144"/>
      <c r="AE411" s="144"/>
      <c r="AF411" s="144"/>
      <c r="AG411" s="144" t="s">
        <v>656</v>
      </c>
      <c r="AH411" s="144"/>
      <c r="AI411" s="144"/>
      <c r="AJ411" s="144"/>
      <c r="AK411" s="144"/>
      <c r="AL411" s="144"/>
      <c r="AM411" s="144"/>
      <c r="AN411" s="144"/>
      <c r="AO411" s="144"/>
      <c r="AP411" s="144"/>
      <c r="AQ411" s="144"/>
      <c r="AR411" s="144"/>
      <c r="AS411" s="144"/>
      <c r="AT411" s="144"/>
      <c r="AU411" s="144"/>
      <c r="AV411" s="144"/>
      <c r="AW411" s="144"/>
      <c r="AX411" s="144"/>
      <c r="AY411" s="144"/>
      <c r="AZ411" s="144"/>
      <c r="BA411" s="144"/>
      <c r="BB411" s="144"/>
      <c r="BC411" s="144"/>
      <c r="BD411" s="144"/>
      <c r="BE411" s="144"/>
      <c r="BF411" s="144"/>
      <c r="BG411" s="144"/>
      <c r="BH411" s="144"/>
    </row>
    <row r="412" spans="1:60" ht="20" outlineLevel="1" x14ac:dyDescent="0.25">
      <c r="A412" s="173">
        <v>222</v>
      </c>
      <c r="B412" s="174" t="s">
        <v>898</v>
      </c>
      <c r="C412" s="183" t="s">
        <v>899</v>
      </c>
      <c r="D412" s="175" t="s">
        <v>857</v>
      </c>
      <c r="E412" s="176">
        <v>2</v>
      </c>
      <c r="F412" s="177">
        <f t="shared" si="40"/>
        <v>0</v>
      </c>
      <c r="G412" s="177">
        <f t="shared" si="41"/>
        <v>0</v>
      </c>
      <c r="H412" s="178"/>
      <c r="I412" s="177">
        <f t="shared" si="42"/>
        <v>0</v>
      </c>
      <c r="J412" s="178"/>
      <c r="K412" s="179">
        <f t="shared" si="43"/>
        <v>0</v>
      </c>
      <c r="L412" s="154">
        <v>21</v>
      </c>
      <c r="M412" s="154">
        <f t="shared" si="44"/>
        <v>0</v>
      </c>
      <c r="N412" s="153">
        <v>0</v>
      </c>
      <c r="O412" s="153">
        <f t="shared" si="45"/>
        <v>0</v>
      </c>
      <c r="P412" s="153">
        <v>0</v>
      </c>
      <c r="Q412" s="153">
        <f t="shared" si="46"/>
        <v>0</v>
      </c>
      <c r="R412" s="154"/>
      <c r="S412" s="154" t="s">
        <v>279</v>
      </c>
      <c r="T412" s="154" t="s">
        <v>280</v>
      </c>
      <c r="U412" s="154">
        <v>0</v>
      </c>
      <c r="V412" s="154">
        <f t="shared" si="47"/>
        <v>0</v>
      </c>
      <c r="W412" s="154"/>
      <c r="X412" s="154" t="s">
        <v>608</v>
      </c>
      <c r="Y412" s="154" t="s">
        <v>282</v>
      </c>
      <c r="Z412" s="144"/>
      <c r="AA412" s="144"/>
      <c r="AB412" s="144"/>
      <c r="AC412" s="144"/>
      <c r="AD412" s="144"/>
      <c r="AE412" s="144"/>
      <c r="AF412" s="144"/>
      <c r="AG412" s="144" t="s">
        <v>609</v>
      </c>
      <c r="AH412" s="144"/>
      <c r="AI412" s="144"/>
      <c r="AJ412" s="144"/>
      <c r="AK412" s="144"/>
      <c r="AL412" s="144"/>
      <c r="AM412" s="144"/>
      <c r="AN412" s="144"/>
      <c r="AO412" s="144"/>
      <c r="AP412" s="144"/>
      <c r="AQ412" s="144"/>
      <c r="AR412" s="144"/>
      <c r="AS412" s="144"/>
      <c r="AT412" s="144"/>
      <c r="AU412" s="144"/>
      <c r="AV412" s="144"/>
      <c r="AW412" s="144"/>
      <c r="AX412" s="144"/>
      <c r="AY412" s="144"/>
      <c r="AZ412" s="144"/>
      <c r="BA412" s="144"/>
      <c r="BB412" s="144"/>
      <c r="BC412" s="144"/>
      <c r="BD412" s="144"/>
      <c r="BE412" s="144"/>
      <c r="BF412" s="144"/>
      <c r="BG412" s="144"/>
      <c r="BH412" s="144"/>
    </row>
    <row r="413" spans="1:60" outlineLevel="1" x14ac:dyDescent="0.25">
      <c r="A413" s="173">
        <v>223</v>
      </c>
      <c r="B413" s="174" t="s">
        <v>900</v>
      </c>
      <c r="C413" s="183" t="s">
        <v>901</v>
      </c>
      <c r="D413" s="175" t="s">
        <v>857</v>
      </c>
      <c r="E413" s="176">
        <v>1</v>
      </c>
      <c r="F413" s="177">
        <f t="shared" si="40"/>
        <v>0</v>
      </c>
      <c r="G413" s="177">
        <f t="shared" si="41"/>
        <v>0</v>
      </c>
      <c r="H413" s="178"/>
      <c r="I413" s="177">
        <f t="shared" si="42"/>
        <v>0</v>
      </c>
      <c r="J413" s="178"/>
      <c r="K413" s="179">
        <f t="shared" si="43"/>
        <v>0</v>
      </c>
      <c r="L413" s="154">
        <v>21</v>
      </c>
      <c r="M413" s="154">
        <f t="shared" si="44"/>
        <v>0</v>
      </c>
      <c r="N413" s="153">
        <v>0</v>
      </c>
      <c r="O413" s="153">
        <f t="shared" si="45"/>
        <v>0</v>
      </c>
      <c r="P413" s="153">
        <v>0</v>
      </c>
      <c r="Q413" s="153">
        <f t="shared" si="46"/>
        <v>0</v>
      </c>
      <c r="R413" s="154"/>
      <c r="S413" s="154" t="s">
        <v>279</v>
      </c>
      <c r="T413" s="154" t="s">
        <v>280</v>
      </c>
      <c r="U413" s="154">
        <v>0</v>
      </c>
      <c r="V413" s="154">
        <f t="shared" si="47"/>
        <v>0</v>
      </c>
      <c r="W413" s="154"/>
      <c r="X413" s="154" t="s">
        <v>608</v>
      </c>
      <c r="Y413" s="154" t="s">
        <v>282</v>
      </c>
      <c r="Z413" s="144"/>
      <c r="AA413" s="144"/>
      <c r="AB413" s="144"/>
      <c r="AC413" s="144"/>
      <c r="AD413" s="144"/>
      <c r="AE413" s="144"/>
      <c r="AF413" s="144"/>
      <c r="AG413" s="144" t="s">
        <v>609</v>
      </c>
      <c r="AH413" s="144"/>
      <c r="AI413" s="144"/>
      <c r="AJ413" s="144"/>
      <c r="AK413" s="144"/>
      <c r="AL413" s="144"/>
      <c r="AM413" s="144"/>
      <c r="AN413" s="144"/>
      <c r="AO413" s="144"/>
      <c r="AP413" s="144"/>
      <c r="AQ413" s="144"/>
      <c r="AR413" s="144"/>
      <c r="AS413" s="144"/>
      <c r="AT413" s="144"/>
      <c r="AU413" s="144"/>
      <c r="AV413" s="144"/>
      <c r="AW413" s="144"/>
      <c r="AX413" s="144"/>
      <c r="AY413" s="144"/>
      <c r="AZ413" s="144"/>
      <c r="BA413" s="144"/>
      <c r="BB413" s="144"/>
      <c r="BC413" s="144"/>
      <c r="BD413" s="144"/>
      <c r="BE413" s="144"/>
      <c r="BF413" s="144"/>
      <c r="BG413" s="144"/>
      <c r="BH413" s="144"/>
    </row>
    <row r="414" spans="1:60" outlineLevel="1" x14ac:dyDescent="0.25">
      <c r="A414" s="173">
        <v>224</v>
      </c>
      <c r="B414" s="174" t="s">
        <v>902</v>
      </c>
      <c r="C414" s="183" t="s">
        <v>903</v>
      </c>
      <c r="D414" s="175" t="s">
        <v>0</v>
      </c>
      <c r="E414" s="176">
        <v>4404.6495000000004</v>
      </c>
      <c r="F414" s="177">
        <f t="shared" si="40"/>
        <v>0</v>
      </c>
      <c r="G414" s="177">
        <f t="shared" si="41"/>
        <v>0</v>
      </c>
      <c r="H414" s="178"/>
      <c r="I414" s="177">
        <f t="shared" si="42"/>
        <v>0</v>
      </c>
      <c r="J414" s="178"/>
      <c r="K414" s="179">
        <f t="shared" si="43"/>
        <v>0</v>
      </c>
      <c r="L414" s="154">
        <v>21</v>
      </c>
      <c r="M414" s="154">
        <f t="shared" si="44"/>
        <v>0</v>
      </c>
      <c r="N414" s="153">
        <v>0</v>
      </c>
      <c r="O414" s="153">
        <f t="shared" si="45"/>
        <v>0</v>
      </c>
      <c r="P414" s="153">
        <v>0</v>
      </c>
      <c r="Q414" s="153">
        <f t="shared" si="46"/>
        <v>0</v>
      </c>
      <c r="R414" s="154"/>
      <c r="S414" s="154" t="s">
        <v>279</v>
      </c>
      <c r="T414" s="154" t="s">
        <v>280</v>
      </c>
      <c r="U414" s="154">
        <v>0</v>
      </c>
      <c r="V414" s="154">
        <f t="shared" si="47"/>
        <v>0</v>
      </c>
      <c r="W414" s="154"/>
      <c r="X414" s="154" t="s">
        <v>281</v>
      </c>
      <c r="Y414" s="154" t="s">
        <v>282</v>
      </c>
      <c r="Z414" s="144"/>
      <c r="AA414" s="144"/>
      <c r="AB414" s="144"/>
      <c r="AC414" s="144"/>
      <c r="AD414" s="144"/>
      <c r="AE414" s="144"/>
      <c r="AF414" s="144"/>
      <c r="AG414" s="144" t="s">
        <v>656</v>
      </c>
      <c r="AH414" s="144"/>
      <c r="AI414" s="144"/>
      <c r="AJ414" s="144"/>
      <c r="AK414" s="144"/>
      <c r="AL414" s="144"/>
      <c r="AM414" s="144"/>
      <c r="AN414" s="144"/>
      <c r="AO414" s="144"/>
      <c r="AP414" s="144"/>
      <c r="AQ414" s="144"/>
      <c r="AR414" s="144"/>
      <c r="AS414" s="144"/>
      <c r="AT414" s="144"/>
      <c r="AU414" s="144"/>
      <c r="AV414" s="144"/>
      <c r="AW414" s="144"/>
      <c r="AX414" s="144"/>
      <c r="AY414" s="144"/>
      <c r="AZ414" s="144"/>
      <c r="BA414" s="144"/>
      <c r="BB414" s="144"/>
      <c r="BC414" s="144"/>
      <c r="BD414" s="144"/>
      <c r="BE414" s="144"/>
      <c r="BF414" s="144"/>
      <c r="BG414" s="144"/>
      <c r="BH414" s="144"/>
    </row>
    <row r="415" spans="1:60" ht="13" x14ac:dyDescent="0.25">
      <c r="A415" s="159" t="s">
        <v>200</v>
      </c>
      <c r="B415" s="160" t="s">
        <v>226</v>
      </c>
      <c r="C415" s="180" t="s">
        <v>227</v>
      </c>
      <c r="D415" s="161"/>
      <c r="E415" s="162"/>
      <c r="F415" s="163"/>
      <c r="G415" s="163">
        <f>SUMIF(AG416:AG435,"&lt;&gt;NOR",G416:G435)</f>
        <v>0</v>
      </c>
      <c r="H415" s="163"/>
      <c r="I415" s="163">
        <f>SUM(I416:I435)</f>
        <v>0</v>
      </c>
      <c r="J415" s="163"/>
      <c r="K415" s="164">
        <f>SUM(K416:K435)</f>
        <v>0</v>
      </c>
      <c r="L415" s="158"/>
      <c r="M415" s="158">
        <f>SUM(M416:M435)</f>
        <v>0</v>
      </c>
      <c r="N415" s="157"/>
      <c r="O415" s="157">
        <f>SUM(O416:O435)</f>
        <v>0</v>
      </c>
      <c r="P415" s="157"/>
      <c r="Q415" s="157">
        <f>SUM(Q416:Q435)</f>
        <v>0</v>
      </c>
      <c r="R415" s="158"/>
      <c r="S415" s="158"/>
      <c r="T415" s="158"/>
      <c r="U415" s="158"/>
      <c r="V415" s="158">
        <f>SUM(V416:V435)</f>
        <v>0</v>
      </c>
      <c r="W415" s="158"/>
      <c r="X415" s="158"/>
      <c r="Y415" s="158"/>
      <c r="AG415" t="s">
        <v>275</v>
      </c>
    </row>
    <row r="416" spans="1:60" ht="20" outlineLevel="1" x14ac:dyDescent="0.25">
      <c r="A416" s="166">
        <v>225</v>
      </c>
      <c r="B416" s="167" t="s">
        <v>904</v>
      </c>
      <c r="C416" s="181" t="s">
        <v>905</v>
      </c>
      <c r="D416" s="168" t="s">
        <v>340</v>
      </c>
      <c r="E416" s="169">
        <v>24.75</v>
      </c>
      <c r="F416" s="170">
        <f>H416+J416</f>
        <v>0</v>
      </c>
      <c r="G416" s="170">
        <f>ROUND(E416*F416,2)</f>
        <v>0</v>
      </c>
      <c r="H416" s="171"/>
      <c r="I416" s="170">
        <f>ROUND(E416*H416,2)</f>
        <v>0</v>
      </c>
      <c r="J416" s="171"/>
      <c r="K416" s="172">
        <f>ROUND(E416*J416,2)</f>
        <v>0</v>
      </c>
      <c r="L416" s="154">
        <v>21</v>
      </c>
      <c r="M416" s="154">
        <f>G416*(1+L416/100)</f>
        <v>0</v>
      </c>
      <c r="N416" s="153">
        <v>0</v>
      </c>
      <c r="O416" s="153">
        <f>ROUND(E416*N416,2)</f>
        <v>0</v>
      </c>
      <c r="P416" s="153">
        <v>0</v>
      </c>
      <c r="Q416" s="153">
        <f>ROUND(E416*P416,2)</f>
        <v>0</v>
      </c>
      <c r="R416" s="154"/>
      <c r="S416" s="154" t="s">
        <v>279</v>
      </c>
      <c r="T416" s="154" t="s">
        <v>280</v>
      </c>
      <c r="U416" s="154">
        <v>0</v>
      </c>
      <c r="V416" s="154">
        <f>ROUND(E416*U416,2)</f>
        <v>0</v>
      </c>
      <c r="W416" s="154"/>
      <c r="X416" s="154" t="s">
        <v>281</v>
      </c>
      <c r="Y416" s="154" t="s">
        <v>282</v>
      </c>
      <c r="Z416" s="144"/>
      <c r="AA416" s="144"/>
      <c r="AB416" s="144"/>
      <c r="AC416" s="144"/>
      <c r="AD416" s="144"/>
      <c r="AE416" s="144"/>
      <c r="AF416" s="144"/>
      <c r="AG416" s="144" t="s">
        <v>656</v>
      </c>
      <c r="AH416" s="144"/>
      <c r="AI416" s="144"/>
      <c r="AJ416" s="144"/>
      <c r="AK416" s="144"/>
      <c r="AL416" s="144"/>
      <c r="AM416" s="144"/>
      <c r="AN416" s="144"/>
      <c r="AO416" s="144"/>
      <c r="AP416" s="144"/>
      <c r="AQ416" s="144"/>
      <c r="AR416" s="144"/>
      <c r="AS416" s="144"/>
      <c r="AT416" s="144"/>
      <c r="AU416" s="144"/>
      <c r="AV416" s="144"/>
      <c r="AW416" s="144"/>
      <c r="AX416" s="144"/>
      <c r="AY416" s="144"/>
      <c r="AZ416" s="144"/>
      <c r="BA416" s="144"/>
      <c r="BB416" s="144"/>
      <c r="BC416" s="144"/>
      <c r="BD416" s="144"/>
      <c r="BE416" s="144"/>
      <c r="BF416" s="144"/>
      <c r="BG416" s="144"/>
      <c r="BH416" s="144"/>
    </row>
    <row r="417" spans="1:60" outlineLevel="2" x14ac:dyDescent="0.25">
      <c r="A417" s="151"/>
      <c r="B417" s="152"/>
      <c r="C417" s="182" t="s">
        <v>906</v>
      </c>
      <c r="D417" s="155"/>
      <c r="E417" s="156">
        <v>8.35</v>
      </c>
      <c r="F417" s="154"/>
      <c r="G417" s="154"/>
      <c r="H417" s="154"/>
      <c r="I417" s="154"/>
      <c r="J417" s="154"/>
      <c r="K417" s="154"/>
      <c r="L417" s="154"/>
      <c r="M417" s="154"/>
      <c r="N417" s="153"/>
      <c r="O417" s="153"/>
      <c r="P417" s="153"/>
      <c r="Q417" s="153"/>
      <c r="R417" s="154"/>
      <c r="S417" s="154"/>
      <c r="T417" s="154"/>
      <c r="U417" s="154"/>
      <c r="V417" s="154"/>
      <c r="W417" s="154"/>
      <c r="X417" s="154"/>
      <c r="Y417" s="154"/>
      <c r="Z417" s="144"/>
      <c r="AA417" s="144"/>
      <c r="AB417" s="144"/>
      <c r="AC417" s="144"/>
      <c r="AD417" s="144"/>
      <c r="AE417" s="144"/>
      <c r="AF417" s="144"/>
      <c r="AG417" s="144" t="s">
        <v>285</v>
      </c>
      <c r="AH417" s="144">
        <v>0</v>
      </c>
      <c r="AI417" s="144"/>
      <c r="AJ417" s="144"/>
      <c r="AK417" s="144"/>
      <c r="AL417" s="144"/>
      <c r="AM417" s="144"/>
      <c r="AN417" s="144"/>
      <c r="AO417" s="144"/>
      <c r="AP417" s="144"/>
      <c r="AQ417" s="144"/>
      <c r="AR417" s="144"/>
      <c r="AS417" s="144"/>
      <c r="AT417" s="144"/>
      <c r="AU417" s="144"/>
      <c r="AV417" s="144"/>
      <c r="AW417" s="144"/>
      <c r="AX417" s="144"/>
      <c r="AY417" s="144"/>
      <c r="AZ417" s="144"/>
      <c r="BA417" s="144"/>
      <c r="BB417" s="144"/>
      <c r="BC417" s="144"/>
      <c r="BD417" s="144"/>
      <c r="BE417" s="144"/>
      <c r="BF417" s="144"/>
      <c r="BG417" s="144"/>
      <c r="BH417" s="144"/>
    </row>
    <row r="418" spans="1:60" outlineLevel="3" x14ac:dyDescent="0.25">
      <c r="A418" s="151"/>
      <c r="B418" s="152"/>
      <c r="C418" s="182" t="s">
        <v>907</v>
      </c>
      <c r="D418" s="155"/>
      <c r="E418" s="156">
        <v>16.399999999999999</v>
      </c>
      <c r="F418" s="154"/>
      <c r="G418" s="154"/>
      <c r="H418" s="154"/>
      <c r="I418" s="154"/>
      <c r="J418" s="154"/>
      <c r="K418" s="154"/>
      <c r="L418" s="154"/>
      <c r="M418" s="154"/>
      <c r="N418" s="153"/>
      <c r="O418" s="153"/>
      <c r="P418" s="153"/>
      <c r="Q418" s="153"/>
      <c r="R418" s="154"/>
      <c r="S418" s="154"/>
      <c r="T418" s="154"/>
      <c r="U418" s="154"/>
      <c r="V418" s="154"/>
      <c r="W418" s="154"/>
      <c r="X418" s="154"/>
      <c r="Y418" s="154"/>
      <c r="Z418" s="144"/>
      <c r="AA418" s="144"/>
      <c r="AB418" s="144"/>
      <c r="AC418" s="144"/>
      <c r="AD418" s="144"/>
      <c r="AE418" s="144"/>
      <c r="AF418" s="144"/>
      <c r="AG418" s="144" t="s">
        <v>285</v>
      </c>
      <c r="AH418" s="144">
        <v>0</v>
      </c>
      <c r="AI418" s="144"/>
      <c r="AJ418" s="144"/>
      <c r="AK418" s="144"/>
      <c r="AL418" s="144"/>
      <c r="AM418" s="144"/>
      <c r="AN418" s="144"/>
      <c r="AO418" s="144"/>
      <c r="AP418" s="144"/>
      <c r="AQ418" s="144"/>
      <c r="AR418" s="144"/>
      <c r="AS418" s="144"/>
      <c r="AT418" s="144"/>
      <c r="AU418" s="144"/>
      <c r="AV418" s="144"/>
      <c r="AW418" s="144"/>
      <c r="AX418" s="144"/>
      <c r="AY418" s="144"/>
      <c r="AZ418" s="144"/>
      <c r="BA418" s="144"/>
      <c r="BB418" s="144"/>
      <c r="BC418" s="144"/>
      <c r="BD418" s="144"/>
      <c r="BE418" s="144"/>
      <c r="BF418" s="144"/>
      <c r="BG418" s="144"/>
      <c r="BH418" s="144"/>
    </row>
    <row r="419" spans="1:60" outlineLevel="1" x14ac:dyDescent="0.25">
      <c r="A419" s="173">
        <v>226</v>
      </c>
      <c r="B419" s="174" t="s">
        <v>908</v>
      </c>
      <c r="C419" s="183" t="s">
        <v>909</v>
      </c>
      <c r="D419" s="175" t="s">
        <v>340</v>
      </c>
      <c r="E419" s="176">
        <v>24.75</v>
      </c>
      <c r="F419" s="177">
        <f>H419+J419</f>
        <v>0</v>
      </c>
      <c r="G419" s="177">
        <f>ROUND(E419*F419,2)</f>
        <v>0</v>
      </c>
      <c r="H419" s="178"/>
      <c r="I419" s="177">
        <f>ROUND(E419*H419,2)</f>
        <v>0</v>
      </c>
      <c r="J419" s="178"/>
      <c r="K419" s="179">
        <f>ROUND(E419*J419,2)</f>
        <v>0</v>
      </c>
      <c r="L419" s="154">
        <v>21</v>
      </c>
      <c r="M419" s="154">
        <f>G419*(1+L419/100)</f>
        <v>0</v>
      </c>
      <c r="N419" s="153">
        <v>0</v>
      </c>
      <c r="O419" s="153">
        <f>ROUND(E419*N419,2)</f>
        <v>0</v>
      </c>
      <c r="P419" s="153">
        <v>0</v>
      </c>
      <c r="Q419" s="153">
        <f>ROUND(E419*P419,2)</f>
        <v>0</v>
      </c>
      <c r="R419" s="154"/>
      <c r="S419" s="154" t="s">
        <v>279</v>
      </c>
      <c r="T419" s="154" t="s">
        <v>280</v>
      </c>
      <c r="U419" s="154">
        <v>0</v>
      </c>
      <c r="V419" s="154">
        <f>ROUND(E419*U419,2)</f>
        <v>0</v>
      </c>
      <c r="W419" s="154"/>
      <c r="X419" s="154" t="s">
        <v>281</v>
      </c>
      <c r="Y419" s="154" t="s">
        <v>282</v>
      </c>
      <c r="Z419" s="144"/>
      <c r="AA419" s="144"/>
      <c r="AB419" s="144"/>
      <c r="AC419" s="144"/>
      <c r="AD419" s="144"/>
      <c r="AE419" s="144"/>
      <c r="AF419" s="144"/>
      <c r="AG419" s="144" t="s">
        <v>656</v>
      </c>
      <c r="AH419" s="144"/>
      <c r="AI419" s="144"/>
      <c r="AJ419" s="144"/>
      <c r="AK419" s="144"/>
      <c r="AL419" s="144"/>
      <c r="AM419" s="144"/>
      <c r="AN419" s="144"/>
      <c r="AO419" s="144"/>
      <c r="AP419" s="144"/>
      <c r="AQ419" s="144"/>
      <c r="AR419" s="144"/>
      <c r="AS419" s="144"/>
      <c r="AT419" s="144"/>
      <c r="AU419" s="144"/>
      <c r="AV419" s="144"/>
      <c r="AW419" s="144"/>
      <c r="AX419" s="144"/>
      <c r="AY419" s="144"/>
      <c r="AZ419" s="144"/>
      <c r="BA419" s="144"/>
      <c r="BB419" s="144"/>
      <c r="BC419" s="144"/>
      <c r="BD419" s="144"/>
      <c r="BE419" s="144"/>
      <c r="BF419" s="144"/>
      <c r="BG419" s="144"/>
      <c r="BH419" s="144"/>
    </row>
    <row r="420" spans="1:60" ht="20" outlineLevel="1" x14ac:dyDescent="0.25">
      <c r="A420" s="166">
        <v>227</v>
      </c>
      <c r="B420" s="167" t="s">
        <v>910</v>
      </c>
      <c r="C420" s="181" t="s">
        <v>911</v>
      </c>
      <c r="D420" s="168" t="s">
        <v>355</v>
      </c>
      <c r="E420" s="169">
        <v>55.1</v>
      </c>
      <c r="F420" s="170">
        <f>H420+J420</f>
        <v>0</v>
      </c>
      <c r="G420" s="170">
        <f>ROUND(E420*F420,2)</f>
        <v>0</v>
      </c>
      <c r="H420" s="171"/>
      <c r="I420" s="170">
        <f>ROUND(E420*H420,2)</f>
        <v>0</v>
      </c>
      <c r="J420" s="171"/>
      <c r="K420" s="172">
        <f>ROUND(E420*J420,2)</f>
        <v>0</v>
      </c>
      <c r="L420" s="154">
        <v>21</v>
      </c>
      <c r="M420" s="154">
        <f>G420*(1+L420/100)</f>
        <v>0</v>
      </c>
      <c r="N420" s="153">
        <v>0</v>
      </c>
      <c r="O420" s="153">
        <f>ROUND(E420*N420,2)</f>
        <v>0</v>
      </c>
      <c r="P420" s="153">
        <v>0</v>
      </c>
      <c r="Q420" s="153">
        <f>ROUND(E420*P420,2)</f>
        <v>0</v>
      </c>
      <c r="R420" s="154"/>
      <c r="S420" s="154" t="s">
        <v>279</v>
      </c>
      <c r="T420" s="154" t="s">
        <v>280</v>
      </c>
      <c r="U420" s="154">
        <v>0</v>
      </c>
      <c r="V420" s="154">
        <f>ROUND(E420*U420,2)</f>
        <v>0</v>
      </c>
      <c r="W420" s="154"/>
      <c r="X420" s="154" t="s">
        <v>281</v>
      </c>
      <c r="Y420" s="154" t="s">
        <v>282</v>
      </c>
      <c r="Z420" s="144"/>
      <c r="AA420" s="144"/>
      <c r="AB420" s="144"/>
      <c r="AC420" s="144"/>
      <c r="AD420" s="144"/>
      <c r="AE420" s="144"/>
      <c r="AF420" s="144"/>
      <c r="AG420" s="144" t="s">
        <v>656</v>
      </c>
      <c r="AH420" s="144"/>
      <c r="AI420" s="144"/>
      <c r="AJ420" s="144"/>
      <c r="AK420" s="144"/>
      <c r="AL420" s="144"/>
      <c r="AM420" s="144"/>
      <c r="AN420" s="144"/>
      <c r="AO420" s="144"/>
      <c r="AP420" s="144"/>
      <c r="AQ420" s="144"/>
      <c r="AR420" s="144"/>
      <c r="AS420" s="144"/>
      <c r="AT420" s="144"/>
      <c r="AU420" s="144"/>
      <c r="AV420" s="144"/>
      <c r="AW420" s="144"/>
      <c r="AX420" s="144"/>
      <c r="AY420" s="144"/>
      <c r="AZ420" s="144"/>
      <c r="BA420" s="144"/>
      <c r="BB420" s="144"/>
      <c r="BC420" s="144"/>
      <c r="BD420" s="144"/>
      <c r="BE420" s="144"/>
      <c r="BF420" s="144"/>
      <c r="BG420" s="144"/>
      <c r="BH420" s="144"/>
    </row>
    <row r="421" spans="1:60" outlineLevel="2" x14ac:dyDescent="0.25">
      <c r="A421" s="151"/>
      <c r="B421" s="152"/>
      <c r="C421" s="182" t="s">
        <v>912</v>
      </c>
      <c r="D421" s="155"/>
      <c r="E421" s="156">
        <v>12.9</v>
      </c>
      <c r="F421" s="154"/>
      <c r="G421" s="154"/>
      <c r="H421" s="154"/>
      <c r="I421" s="154"/>
      <c r="J421" s="154"/>
      <c r="K421" s="154"/>
      <c r="L421" s="154"/>
      <c r="M421" s="154"/>
      <c r="N421" s="153"/>
      <c r="O421" s="153"/>
      <c r="P421" s="153"/>
      <c r="Q421" s="153"/>
      <c r="R421" s="154"/>
      <c r="S421" s="154"/>
      <c r="T421" s="154"/>
      <c r="U421" s="154"/>
      <c r="V421" s="154"/>
      <c r="W421" s="154"/>
      <c r="X421" s="154"/>
      <c r="Y421" s="154"/>
      <c r="Z421" s="144"/>
      <c r="AA421" s="144"/>
      <c r="AB421" s="144"/>
      <c r="AC421" s="144"/>
      <c r="AD421" s="144"/>
      <c r="AE421" s="144"/>
      <c r="AF421" s="144"/>
      <c r="AG421" s="144" t="s">
        <v>285</v>
      </c>
      <c r="AH421" s="144">
        <v>0</v>
      </c>
      <c r="AI421" s="144"/>
      <c r="AJ421" s="144"/>
      <c r="AK421" s="144"/>
      <c r="AL421" s="144"/>
      <c r="AM421" s="144"/>
      <c r="AN421" s="144"/>
      <c r="AO421" s="144"/>
      <c r="AP421" s="144"/>
      <c r="AQ421" s="144"/>
      <c r="AR421" s="144"/>
      <c r="AS421" s="144"/>
      <c r="AT421" s="144"/>
      <c r="AU421" s="144"/>
      <c r="AV421" s="144"/>
      <c r="AW421" s="144"/>
      <c r="AX421" s="144"/>
      <c r="AY421" s="144"/>
      <c r="AZ421" s="144"/>
      <c r="BA421" s="144"/>
      <c r="BB421" s="144"/>
      <c r="BC421" s="144"/>
      <c r="BD421" s="144"/>
      <c r="BE421" s="144"/>
      <c r="BF421" s="144"/>
      <c r="BG421" s="144"/>
      <c r="BH421" s="144"/>
    </row>
    <row r="422" spans="1:60" outlineLevel="3" x14ac:dyDescent="0.25">
      <c r="A422" s="151"/>
      <c r="B422" s="152"/>
      <c r="C422" s="182" t="s">
        <v>913</v>
      </c>
      <c r="D422" s="155"/>
      <c r="E422" s="156">
        <v>14.5</v>
      </c>
      <c r="F422" s="154"/>
      <c r="G422" s="154"/>
      <c r="H422" s="154"/>
      <c r="I422" s="154"/>
      <c r="J422" s="154"/>
      <c r="K422" s="154"/>
      <c r="L422" s="154"/>
      <c r="M422" s="154"/>
      <c r="N422" s="153"/>
      <c r="O422" s="153"/>
      <c r="P422" s="153"/>
      <c r="Q422" s="153"/>
      <c r="R422" s="154"/>
      <c r="S422" s="154"/>
      <c r="T422" s="154"/>
      <c r="U422" s="154"/>
      <c r="V422" s="154"/>
      <c r="W422" s="154"/>
      <c r="X422" s="154"/>
      <c r="Y422" s="154"/>
      <c r="Z422" s="144"/>
      <c r="AA422" s="144"/>
      <c r="AB422" s="144"/>
      <c r="AC422" s="144"/>
      <c r="AD422" s="144"/>
      <c r="AE422" s="144"/>
      <c r="AF422" s="144"/>
      <c r="AG422" s="144" t="s">
        <v>285</v>
      </c>
      <c r="AH422" s="144">
        <v>0</v>
      </c>
      <c r="AI422" s="144"/>
      <c r="AJ422" s="144"/>
      <c r="AK422" s="144"/>
      <c r="AL422" s="144"/>
      <c r="AM422" s="144"/>
      <c r="AN422" s="144"/>
      <c r="AO422" s="144"/>
      <c r="AP422" s="144"/>
      <c r="AQ422" s="144"/>
      <c r="AR422" s="144"/>
      <c r="AS422" s="144"/>
      <c r="AT422" s="144"/>
      <c r="AU422" s="144"/>
      <c r="AV422" s="144"/>
      <c r="AW422" s="144"/>
      <c r="AX422" s="144"/>
      <c r="AY422" s="144"/>
      <c r="AZ422" s="144"/>
      <c r="BA422" s="144"/>
      <c r="BB422" s="144"/>
      <c r="BC422" s="144"/>
      <c r="BD422" s="144"/>
      <c r="BE422" s="144"/>
      <c r="BF422" s="144"/>
      <c r="BG422" s="144"/>
      <c r="BH422" s="144"/>
    </row>
    <row r="423" spans="1:60" outlineLevel="3" x14ac:dyDescent="0.25">
      <c r="A423" s="151"/>
      <c r="B423" s="152"/>
      <c r="C423" s="182" t="s">
        <v>914</v>
      </c>
      <c r="D423" s="155"/>
      <c r="E423" s="156">
        <v>4.5</v>
      </c>
      <c r="F423" s="154"/>
      <c r="G423" s="154"/>
      <c r="H423" s="154"/>
      <c r="I423" s="154"/>
      <c r="J423" s="154"/>
      <c r="K423" s="154"/>
      <c r="L423" s="154"/>
      <c r="M423" s="154"/>
      <c r="N423" s="153"/>
      <c r="O423" s="153"/>
      <c r="P423" s="153"/>
      <c r="Q423" s="153"/>
      <c r="R423" s="154"/>
      <c r="S423" s="154"/>
      <c r="T423" s="154"/>
      <c r="U423" s="154"/>
      <c r="V423" s="154"/>
      <c r="W423" s="154"/>
      <c r="X423" s="154"/>
      <c r="Y423" s="154"/>
      <c r="Z423" s="144"/>
      <c r="AA423" s="144"/>
      <c r="AB423" s="144"/>
      <c r="AC423" s="144"/>
      <c r="AD423" s="144"/>
      <c r="AE423" s="144"/>
      <c r="AF423" s="144"/>
      <c r="AG423" s="144" t="s">
        <v>285</v>
      </c>
      <c r="AH423" s="144">
        <v>0</v>
      </c>
      <c r="AI423" s="144"/>
      <c r="AJ423" s="144"/>
      <c r="AK423" s="144"/>
      <c r="AL423" s="144"/>
      <c r="AM423" s="144"/>
      <c r="AN423" s="144"/>
      <c r="AO423" s="144"/>
      <c r="AP423" s="144"/>
      <c r="AQ423" s="144"/>
      <c r="AR423" s="144"/>
      <c r="AS423" s="144"/>
      <c r="AT423" s="144"/>
      <c r="AU423" s="144"/>
      <c r="AV423" s="144"/>
      <c r="AW423" s="144"/>
      <c r="AX423" s="144"/>
      <c r="AY423" s="144"/>
      <c r="AZ423" s="144"/>
      <c r="BA423" s="144"/>
      <c r="BB423" s="144"/>
      <c r="BC423" s="144"/>
      <c r="BD423" s="144"/>
      <c r="BE423" s="144"/>
      <c r="BF423" s="144"/>
      <c r="BG423" s="144"/>
      <c r="BH423" s="144"/>
    </row>
    <row r="424" spans="1:60" outlineLevel="3" x14ac:dyDescent="0.25">
      <c r="A424" s="151"/>
      <c r="B424" s="152"/>
      <c r="C424" s="182" t="s">
        <v>915</v>
      </c>
      <c r="D424" s="155"/>
      <c r="E424" s="156">
        <v>16.7</v>
      </c>
      <c r="F424" s="154"/>
      <c r="G424" s="154"/>
      <c r="H424" s="154"/>
      <c r="I424" s="154"/>
      <c r="J424" s="154"/>
      <c r="K424" s="154"/>
      <c r="L424" s="154"/>
      <c r="M424" s="154"/>
      <c r="N424" s="153"/>
      <c r="O424" s="153"/>
      <c r="P424" s="153"/>
      <c r="Q424" s="153"/>
      <c r="R424" s="154"/>
      <c r="S424" s="154"/>
      <c r="T424" s="154"/>
      <c r="U424" s="154"/>
      <c r="V424" s="154"/>
      <c r="W424" s="154"/>
      <c r="X424" s="154"/>
      <c r="Y424" s="154"/>
      <c r="Z424" s="144"/>
      <c r="AA424" s="144"/>
      <c r="AB424" s="144"/>
      <c r="AC424" s="144"/>
      <c r="AD424" s="144"/>
      <c r="AE424" s="144"/>
      <c r="AF424" s="144"/>
      <c r="AG424" s="144" t="s">
        <v>285</v>
      </c>
      <c r="AH424" s="144">
        <v>0</v>
      </c>
      <c r="AI424" s="144"/>
      <c r="AJ424" s="144"/>
      <c r="AK424" s="144"/>
      <c r="AL424" s="144"/>
      <c r="AM424" s="144"/>
      <c r="AN424" s="144"/>
      <c r="AO424" s="144"/>
      <c r="AP424" s="144"/>
      <c r="AQ424" s="144"/>
      <c r="AR424" s="144"/>
      <c r="AS424" s="144"/>
      <c r="AT424" s="144"/>
      <c r="AU424" s="144"/>
      <c r="AV424" s="144"/>
      <c r="AW424" s="144"/>
      <c r="AX424" s="144"/>
      <c r="AY424" s="144"/>
      <c r="AZ424" s="144"/>
      <c r="BA424" s="144"/>
      <c r="BB424" s="144"/>
      <c r="BC424" s="144"/>
      <c r="BD424" s="144"/>
      <c r="BE424" s="144"/>
      <c r="BF424" s="144"/>
      <c r="BG424" s="144"/>
      <c r="BH424" s="144"/>
    </row>
    <row r="425" spans="1:60" outlineLevel="3" x14ac:dyDescent="0.25">
      <c r="A425" s="151"/>
      <c r="B425" s="152"/>
      <c r="C425" s="182" t="s">
        <v>916</v>
      </c>
      <c r="D425" s="155"/>
      <c r="E425" s="156">
        <v>4.8499999999999996</v>
      </c>
      <c r="F425" s="154"/>
      <c r="G425" s="154"/>
      <c r="H425" s="154"/>
      <c r="I425" s="154"/>
      <c r="J425" s="154"/>
      <c r="K425" s="154"/>
      <c r="L425" s="154"/>
      <c r="M425" s="154"/>
      <c r="N425" s="153"/>
      <c r="O425" s="153"/>
      <c r="P425" s="153"/>
      <c r="Q425" s="153"/>
      <c r="R425" s="154"/>
      <c r="S425" s="154"/>
      <c r="T425" s="154"/>
      <c r="U425" s="154"/>
      <c r="V425" s="154"/>
      <c r="W425" s="154"/>
      <c r="X425" s="154"/>
      <c r="Y425" s="154"/>
      <c r="Z425" s="144"/>
      <c r="AA425" s="144"/>
      <c r="AB425" s="144"/>
      <c r="AC425" s="144"/>
      <c r="AD425" s="144"/>
      <c r="AE425" s="144"/>
      <c r="AF425" s="144"/>
      <c r="AG425" s="144" t="s">
        <v>285</v>
      </c>
      <c r="AH425" s="144">
        <v>0</v>
      </c>
      <c r="AI425" s="144"/>
      <c r="AJ425" s="144"/>
      <c r="AK425" s="144"/>
      <c r="AL425" s="144"/>
      <c r="AM425" s="144"/>
      <c r="AN425" s="144"/>
      <c r="AO425" s="144"/>
      <c r="AP425" s="144"/>
      <c r="AQ425" s="144"/>
      <c r="AR425" s="144"/>
      <c r="AS425" s="144"/>
      <c r="AT425" s="144"/>
      <c r="AU425" s="144"/>
      <c r="AV425" s="144"/>
      <c r="AW425" s="144"/>
      <c r="AX425" s="144"/>
      <c r="AY425" s="144"/>
      <c r="AZ425" s="144"/>
      <c r="BA425" s="144"/>
      <c r="BB425" s="144"/>
      <c r="BC425" s="144"/>
      <c r="BD425" s="144"/>
      <c r="BE425" s="144"/>
      <c r="BF425" s="144"/>
      <c r="BG425" s="144"/>
      <c r="BH425" s="144"/>
    </row>
    <row r="426" spans="1:60" outlineLevel="3" x14ac:dyDescent="0.25">
      <c r="A426" s="151"/>
      <c r="B426" s="152"/>
      <c r="C426" s="182" t="s">
        <v>917</v>
      </c>
      <c r="D426" s="155"/>
      <c r="E426" s="156">
        <v>1.65</v>
      </c>
      <c r="F426" s="154"/>
      <c r="G426" s="154"/>
      <c r="H426" s="154"/>
      <c r="I426" s="154"/>
      <c r="J426" s="154"/>
      <c r="K426" s="154"/>
      <c r="L426" s="154"/>
      <c r="M426" s="154"/>
      <c r="N426" s="153"/>
      <c r="O426" s="153"/>
      <c r="P426" s="153"/>
      <c r="Q426" s="153"/>
      <c r="R426" s="154"/>
      <c r="S426" s="154"/>
      <c r="T426" s="154"/>
      <c r="U426" s="154"/>
      <c r="V426" s="154"/>
      <c r="W426" s="154"/>
      <c r="X426" s="154"/>
      <c r="Y426" s="154"/>
      <c r="Z426" s="144"/>
      <c r="AA426" s="144"/>
      <c r="AB426" s="144"/>
      <c r="AC426" s="144"/>
      <c r="AD426" s="144"/>
      <c r="AE426" s="144"/>
      <c r="AF426" s="144"/>
      <c r="AG426" s="144" t="s">
        <v>285</v>
      </c>
      <c r="AH426" s="144">
        <v>0</v>
      </c>
      <c r="AI426" s="144"/>
      <c r="AJ426" s="144"/>
      <c r="AK426" s="144"/>
      <c r="AL426" s="144"/>
      <c r="AM426" s="144"/>
      <c r="AN426" s="144"/>
      <c r="AO426" s="144"/>
      <c r="AP426" s="144"/>
      <c r="AQ426" s="144"/>
      <c r="AR426" s="144"/>
      <c r="AS426" s="144"/>
      <c r="AT426" s="144"/>
      <c r="AU426" s="144"/>
      <c r="AV426" s="144"/>
      <c r="AW426" s="144"/>
      <c r="AX426" s="144"/>
      <c r="AY426" s="144"/>
      <c r="AZ426" s="144"/>
      <c r="BA426" s="144"/>
      <c r="BB426" s="144"/>
      <c r="BC426" s="144"/>
      <c r="BD426" s="144"/>
      <c r="BE426" s="144"/>
      <c r="BF426" s="144"/>
      <c r="BG426" s="144"/>
      <c r="BH426" s="144"/>
    </row>
    <row r="427" spans="1:60" outlineLevel="1" x14ac:dyDescent="0.25">
      <c r="A427" s="166">
        <v>228</v>
      </c>
      <c r="B427" s="167" t="s">
        <v>918</v>
      </c>
      <c r="C427" s="181" t="s">
        <v>919</v>
      </c>
      <c r="D427" s="168" t="s">
        <v>340</v>
      </c>
      <c r="E427" s="169">
        <v>74.400000000000006</v>
      </c>
      <c r="F427" s="170">
        <f>H427+J427</f>
        <v>0</v>
      </c>
      <c r="G427" s="170">
        <f>ROUND(E427*F427,2)</f>
        <v>0</v>
      </c>
      <c r="H427" s="171"/>
      <c r="I427" s="170">
        <f>ROUND(E427*H427,2)</f>
        <v>0</v>
      </c>
      <c r="J427" s="171"/>
      <c r="K427" s="172">
        <f>ROUND(E427*J427,2)</f>
        <v>0</v>
      </c>
      <c r="L427" s="154">
        <v>21</v>
      </c>
      <c r="M427" s="154">
        <f>G427*(1+L427/100)</f>
        <v>0</v>
      </c>
      <c r="N427" s="153">
        <v>0</v>
      </c>
      <c r="O427" s="153">
        <f>ROUND(E427*N427,2)</f>
        <v>0</v>
      </c>
      <c r="P427" s="153">
        <v>0</v>
      </c>
      <c r="Q427" s="153">
        <f>ROUND(E427*P427,2)</f>
        <v>0</v>
      </c>
      <c r="R427" s="154"/>
      <c r="S427" s="154" t="s">
        <v>279</v>
      </c>
      <c r="T427" s="154" t="s">
        <v>280</v>
      </c>
      <c r="U427" s="154">
        <v>0</v>
      </c>
      <c r="V427" s="154">
        <f>ROUND(E427*U427,2)</f>
        <v>0</v>
      </c>
      <c r="W427" s="154"/>
      <c r="X427" s="154" t="s">
        <v>281</v>
      </c>
      <c r="Y427" s="154" t="s">
        <v>282</v>
      </c>
      <c r="Z427" s="144"/>
      <c r="AA427" s="144"/>
      <c r="AB427" s="144"/>
      <c r="AC427" s="144"/>
      <c r="AD427" s="144"/>
      <c r="AE427" s="144"/>
      <c r="AF427" s="144"/>
      <c r="AG427" s="144" t="s">
        <v>656</v>
      </c>
      <c r="AH427" s="144"/>
      <c r="AI427" s="144"/>
      <c r="AJ427" s="144"/>
      <c r="AK427" s="144"/>
      <c r="AL427" s="144"/>
      <c r="AM427" s="144"/>
      <c r="AN427" s="144"/>
      <c r="AO427" s="144"/>
      <c r="AP427" s="144"/>
      <c r="AQ427" s="144"/>
      <c r="AR427" s="144"/>
      <c r="AS427" s="144"/>
      <c r="AT427" s="144"/>
      <c r="AU427" s="144"/>
      <c r="AV427" s="144"/>
      <c r="AW427" s="144"/>
      <c r="AX427" s="144"/>
      <c r="AY427" s="144"/>
      <c r="AZ427" s="144"/>
      <c r="BA427" s="144"/>
      <c r="BB427" s="144"/>
      <c r="BC427" s="144"/>
      <c r="BD427" s="144"/>
      <c r="BE427" s="144"/>
      <c r="BF427" s="144"/>
      <c r="BG427" s="144"/>
      <c r="BH427" s="144"/>
    </row>
    <row r="428" spans="1:60" ht="20" outlineLevel="2" x14ac:dyDescent="0.25">
      <c r="A428" s="151"/>
      <c r="B428" s="152"/>
      <c r="C428" s="182" t="s">
        <v>920</v>
      </c>
      <c r="D428" s="155"/>
      <c r="E428" s="156">
        <v>54.5</v>
      </c>
      <c r="F428" s="154"/>
      <c r="G428" s="154"/>
      <c r="H428" s="154"/>
      <c r="I428" s="154"/>
      <c r="J428" s="154"/>
      <c r="K428" s="154"/>
      <c r="L428" s="154"/>
      <c r="M428" s="154"/>
      <c r="N428" s="153"/>
      <c r="O428" s="153"/>
      <c r="P428" s="153"/>
      <c r="Q428" s="153"/>
      <c r="R428" s="154"/>
      <c r="S428" s="154"/>
      <c r="T428" s="154"/>
      <c r="U428" s="154"/>
      <c r="V428" s="154"/>
      <c r="W428" s="154"/>
      <c r="X428" s="154"/>
      <c r="Y428" s="154"/>
      <c r="Z428" s="144"/>
      <c r="AA428" s="144"/>
      <c r="AB428" s="144"/>
      <c r="AC428" s="144"/>
      <c r="AD428" s="144"/>
      <c r="AE428" s="144"/>
      <c r="AF428" s="144"/>
      <c r="AG428" s="144" t="s">
        <v>285</v>
      </c>
      <c r="AH428" s="144">
        <v>0</v>
      </c>
      <c r="AI428" s="144"/>
      <c r="AJ428" s="144"/>
      <c r="AK428" s="144"/>
      <c r="AL428" s="144"/>
      <c r="AM428" s="144"/>
      <c r="AN428" s="144"/>
      <c r="AO428" s="144"/>
      <c r="AP428" s="144"/>
      <c r="AQ428" s="144"/>
      <c r="AR428" s="144"/>
      <c r="AS428" s="144"/>
      <c r="AT428" s="144"/>
      <c r="AU428" s="144"/>
      <c r="AV428" s="144"/>
      <c r="AW428" s="144"/>
      <c r="AX428" s="144"/>
      <c r="AY428" s="144"/>
      <c r="AZ428" s="144"/>
      <c r="BA428" s="144"/>
      <c r="BB428" s="144"/>
      <c r="BC428" s="144"/>
      <c r="BD428" s="144"/>
      <c r="BE428" s="144"/>
      <c r="BF428" s="144"/>
      <c r="BG428" s="144"/>
      <c r="BH428" s="144"/>
    </row>
    <row r="429" spans="1:60" outlineLevel="3" x14ac:dyDescent="0.25">
      <c r="A429" s="151"/>
      <c r="B429" s="152"/>
      <c r="C429" s="182" t="s">
        <v>921</v>
      </c>
      <c r="D429" s="155"/>
      <c r="E429" s="156">
        <v>19.899999999999999</v>
      </c>
      <c r="F429" s="154"/>
      <c r="G429" s="154"/>
      <c r="H429" s="154"/>
      <c r="I429" s="154"/>
      <c r="J429" s="154"/>
      <c r="K429" s="154"/>
      <c r="L429" s="154"/>
      <c r="M429" s="154"/>
      <c r="N429" s="153"/>
      <c r="O429" s="153"/>
      <c r="P429" s="153"/>
      <c r="Q429" s="153"/>
      <c r="R429" s="154"/>
      <c r="S429" s="154"/>
      <c r="T429" s="154"/>
      <c r="U429" s="154"/>
      <c r="V429" s="154"/>
      <c r="W429" s="154"/>
      <c r="X429" s="154"/>
      <c r="Y429" s="154"/>
      <c r="Z429" s="144"/>
      <c r="AA429" s="144"/>
      <c r="AB429" s="144"/>
      <c r="AC429" s="144"/>
      <c r="AD429" s="144"/>
      <c r="AE429" s="144"/>
      <c r="AF429" s="144"/>
      <c r="AG429" s="144" t="s">
        <v>285</v>
      </c>
      <c r="AH429" s="144">
        <v>0</v>
      </c>
      <c r="AI429" s="144"/>
      <c r="AJ429" s="144"/>
      <c r="AK429" s="144"/>
      <c r="AL429" s="144"/>
      <c r="AM429" s="144"/>
      <c r="AN429" s="144"/>
      <c r="AO429" s="144"/>
      <c r="AP429" s="144"/>
      <c r="AQ429" s="144"/>
      <c r="AR429" s="144"/>
      <c r="AS429" s="144"/>
      <c r="AT429" s="144"/>
      <c r="AU429" s="144"/>
      <c r="AV429" s="144"/>
      <c r="AW429" s="144"/>
      <c r="AX429" s="144"/>
      <c r="AY429" s="144"/>
      <c r="AZ429" s="144"/>
      <c r="BA429" s="144"/>
      <c r="BB429" s="144"/>
      <c r="BC429" s="144"/>
      <c r="BD429" s="144"/>
      <c r="BE429" s="144"/>
      <c r="BF429" s="144"/>
      <c r="BG429" s="144"/>
      <c r="BH429" s="144"/>
    </row>
    <row r="430" spans="1:60" outlineLevel="1" x14ac:dyDescent="0.25">
      <c r="A430" s="173">
        <v>229</v>
      </c>
      <c r="B430" s="174" t="s">
        <v>922</v>
      </c>
      <c r="C430" s="183" t="s">
        <v>923</v>
      </c>
      <c r="D430" s="175" t="s">
        <v>340</v>
      </c>
      <c r="E430" s="176">
        <v>74.400000000000006</v>
      </c>
      <c r="F430" s="177">
        <f>H430+J430</f>
        <v>0</v>
      </c>
      <c r="G430" s="177">
        <f>ROUND(E430*F430,2)</f>
        <v>0</v>
      </c>
      <c r="H430" s="178"/>
      <c r="I430" s="177">
        <f>ROUND(E430*H430,2)</f>
        <v>0</v>
      </c>
      <c r="J430" s="178"/>
      <c r="K430" s="179">
        <f>ROUND(E430*J430,2)</f>
        <v>0</v>
      </c>
      <c r="L430" s="154">
        <v>21</v>
      </c>
      <c r="M430" s="154">
        <f>G430*(1+L430/100)</f>
        <v>0</v>
      </c>
      <c r="N430" s="153">
        <v>0</v>
      </c>
      <c r="O430" s="153">
        <f>ROUND(E430*N430,2)</f>
        <v>0</v>
      </c>
      <c r="P430" s="153">
        <v>0</v>
      </c>
      <c r="Q430" s="153">
        <f>ROUND(E430*P430,2)</f>
        <v>0</v>
      </c>
      <c r="R430" s="154"/>
      <c r="S430" s="154" t="s">
        <v>279</v>
      </c>
      <c r="T430" s="154" t="s">
        <v>280</v>
      </c>
      <c r="U430" s="154">
        <v>0</v>
      </c>
      <c r="V430" s="154">
        <f>ROUND(E430*U430,2)</f>
        <v>0</v>
      </c>
      <c r="W430" s="154"/>
      <c r="X430" s="154" t="s">
        <v>281</v>
      </c>
      <c r="Y430" s="154" t="s">
        <v>282</v>
      </c>
      <c r="Z430" s="144"/>
      <c r="AA430" s="144"/>
      <c r="AB430" s="144"/>
      <c r="AC430" s="144"/>
      <c r="AD430" s="144"/>
      <c r="AE430" s="144"/>
      <c r="AF430" s="144"/>
      <c r="AG430" s="144" t="s">
        <v>656</v>
      </c>
      <c r="AH430" s="144"/>
      <c r="AI430" s="144"/>
      <c r="AJ430" s="144"/>
      <c r="AK430" s="144"/>
      <c r="AL430" s="144"/>
      <c r="AM430" s="144"/>
      <c r="AN430" s="144"/>
      <c r="AO430" s="144"/>
      <c r="AP430" s="144"/>
      <c r="AQ430" s="144"/>
      <c r="AR430" s="144"/>
      <c r="AS430" s="144"/>
      <c r="AT430" s="144"/>
      <c r="AU430" s="144"/>
      <c r="AV430" s="144"/>
      <c r="AW430" s="144"/>
      <c r="AX430" s="144"/>
      <c r="AY430" s="144"/>
      <c r="AZ430" s="144"/>
      <c r="BA430" s="144"/>
      <c r="BB430" s="144"/>
      <c r="BC430" s="144"/>
      <c r="BD430" s="144"/>
      <c r="BE430" s="144"/>
      <c r="BF430" s="144"/>
      <c r="BG430" s="144"/>
      <c r="BH430" s="144"/>
    </row>
    <row r="431" spans="1:60" outlineLevel="1" x14ac:dyDescent="0.25">
      <c r="A431" s="166">
        <v>230</v>
      </c>
      <c r="B431" s="167" t="s">
        <v>924</v>
      </c>
      <c r="C431" s="181" t="s">
        <v>925</v>
      </c>
      <c r="D431" s="168" t="s">
        <v>355</v>
      </c>
      <c r="E431" s="169">
        <v>11</v>
      </c>
      <c r="F431" s="170">
        <f>H431+J431</f>
        <v>0</v>
      </c>
      <c r="G431" s="170">
        <f>ROUND(E431*F431,2)</f>
        <v>0</v>
      </c>
      <c r="H431" s="171"/>
      <c r="I431" s="170">
        <f>ROUND(E431*H431,2)</f>
        <v>0</v>
      </c>
      <c r="J431" s="171"/>
      <c r="K431" s="172">
        <f>ROUND(E431*J431,2)</f>
        <v>0</v>
      </c>
      <c r="L431" s="154">
        <v>21</v>
      </c>
      <c r="M431" s="154">
        <f>G431*(1+L431/100)</f>
        <v>0</v>
      </c>
      <c r="N431" s="153">
        <v>0</v>
      </c>
      <c r="O431" s="153">
        <f>ROUND(E431*N431,2)</f>
        <v>0</v>
      </c>
      <c r="P431" s="153">
        <v>0</v>
      </c>
      <c r="Q431" s="153">
        <f>ROUND(E431*P431,2)</f>
        <v>0</v>
      </c>
      <c r="R431" s="154"/>
      <c r="S431" s="154" t="s">
        <v>279</v>
      </c>
      <c r="T431" s="154" t="s">
        <v>280</v>
      </c>
      <c r="U431" s="154">
        <v>0</v>
      </c>
      <c r="V431" s="154">
        <f>ROUND(E431*U431,2)</f>
        <v>0</v>
      </c>
      <c r="W431" s="154"/>
      <c r="X431" s="154" t="s">
        <v>281</v>
      </c>
      <c r="Y431" s="154" t="s">
        <v>282</v>
      </c>
      <c r="Z431" s="144"/>
      <c r="AA431" s="144"/>
      <c r="AB431" s="144"/>
      <c r="AC431" s="144"/>
      <c r="AD431" s="144"/>
      <c r="AE431" s="144"/>
      <c r="AF431" s="144"/>
      <c r="AG431" s="144" t="s">
        <v>656</v>
      </c>
      <c r="AH431" s="144"/>
      <c r="AI431" s="144"/>
      <c r="AJ431" s="144"/>
      <c r="AK431" s="144"/>
      <c r="AL431" s="144"/>
      <c r="AM431" s="144"/>
      <c r="AN431" s="144"/>
      <c r="AO431" s="144"/>
      <c r="AP431" s="144"/>
      <c r="AQ431" s="144"/>
      <c r="AR431" s="144"/>
      <c r="AS431" s="144"/>
      <c r="AT431" s="144"/>
      <c r="AU431" s="144"/>
      <c r="AV431" s="144"/>
      <c r="AW431" s="144"/>
      <c r="AX431" s="144"/>
      <c r="AY431" s="144"/>
      <c r="AZ431" s="144"/>
      <c r="BA431" s="144"/>
      <c r="BB431" s="144"/>
      <c r="BC431" s="144"/>
      <c r="BD431" s="144"/>
      <c r="BE431" s="144"/>
      <c r="BF431" s="144"/>
      <c r="BG431" s="144"/>
      <c r="BH431" s="144"/>
    </row>
    <row r="432" spans="1:60" outlineLevel="2" x14ac:dyDescent="0.25">
      <c r="A432" s="151"/>
      <c r="B432" s="152"/>
      <c r="C432" s="182" t="s">
        <v>926</v>
      </c>
      <c r="D432" s="155"/>
      <c r="E432" s="156">
        <v>11</v>
      </c>
      <c r="F432" s="154"/>
      <c r="G432" s="154"/>
      <c r="H432" s="154"/>
      <c r="I432" s="154"/>
      <c r="J432" s="154"/>
      <c r="K432" s="154"/>
      <c r="L432" s="154"/>
      <c r="M432" s="154"/>
      <c r="N432" s="153"/>
      <c r="O432" s="153"/>
      <c r="P432" s="153"/>
      <c r="Q432" s="153"/>
      <c r="R432" s="154"/>
      <c r="S432" s="154"/>
      <c r="T432" s="154"/>
      <c r="U432" s="154"/>
      <c r="V432" s="154"/>
      <c r="W432" s="154"/>
      <c r="X432" s="154"/>
      <c r="Y432" s="154"/>
      <c r="Z432" s="144"/>
      <c r="AA432" s="144"/>
      <c r="AB432" s="144"/>
      <c r="AC432" s="144"/>
      <c r="AD432" s="144"/>
      <c r="AE432" s="144"/>
      <c r="AF432" s="144"/>
      <c r="AG432" s="144" t="s">
        <v>285</v>
      </c>
      <c r="AH432" s="144">
        <v>0</v>
      </c>
      <c r="AI432" s="144"/>
      <c r="AJ432" s="144"/>
      <c r="AK432" s="144"/>
      <c r="AL432" s="144"/>
      <c r="AM432" s="144"/>
      <c r="AN432" s="144"/>
      <c r="AO432" s="144"/>
      <c r="AP432" s="144"/>
      <c r="AQ432" s="144"/>
      <c r="AR432" s="144"/>
      <c r="AS432" s="144"/>
      <c r="AT432" s="144"/>
      <c r="AU432" s="144"/>
      <c r="AV432" s="144"/>
      <c r="AW432" s="144"/>
      <c r="AX432" s="144"/>
      <c r="AY432" s="144"/>
      <c r="AZ432" s="144"/>
      <c r="BA432" s="144"/>
      <c r="BB432" s="144"/>
      <c r="BC432" s="144"/>
      <c r="BD432" s="144"/>
      <c r="BE432" s="144"/>
      <c r="BF432" s="144"/>
      <c r="BG432" s="144"/>
      <c r="BH432" s="144"/>
    </row>
    <row r="433" spans="1:60" outlineLevel="1" x14ac:dyDescent="0.25">
      <c r="A433" s="166">
        <v>231</v>
      </c>
      <c r="B433" s="167" t="s">
        <v>927</v>
      </c>
      <c r="C433" s="181" t="s">
        <v>928</v>
      </c>
      <c r="D433" s="168" t="s">
        <v>355</v>
      </c>
      <c r="E433" s="169">
        <v>63.365000000000002</v>
      </c>
      <c r="F433" s="170">
        <f>H433+J433</f>
        <v>0</v>
      </c>
      <c r="G433" s="170">
        <f>ROUND(E433*F433,2)</f>
        <v>0</v>
      </c>
      <c r="H433" s="171"/>
      <c r="I433" s="170">
        <f>ROUND(E433*H433,2)</f>
        <v>0</v>
      </c>
      <c r="J433" s="171"/>
      <c r="K433" s="172">
        <f>ROUND(E433*J433,2)</f>
        <v>0</v>
      </c>
      <c r="L433" s="154">
        <v>21</v>
      </c>
      <c r="M433" s="154">
        <f>G433*(1+L433/100)</f>
        <v>0</v>
      </c>
      <c r="N433" s="153">
        <v>0</v>
      </c>
      <c r="O433" s="153">
        <f>ROUND(E433*N433,2)</f>
        <v>0</v>
      </c>
      <c r="P433" s="153">
        <v>0</v>
      </c>
      <c r="Q433" s="153">
        <f>ROUND(E433*P433,2)</f>
        <v>0</v>
      </c>
      <c r="R433" s="154"/>
      <c r="S433" s="154" t="s">
        <v>279</v>
      </c>
      <c r="T433" s="154" t="s">
        <v>280</v>
      </c>
      <c r="U433" s="154">
        <v>0</v>
      </c>
      <c r="V433" s="154">
        <f>ROUND(E433*U433,2)</f>
        <v>0</v>
      </c>
      <c r="W433" s="154"/>
      <c r="X433" s="154" t="s">
        <v>608</v>
      </c>
      <c r="Y433" s="154" t="s">
        <v>282</v>
      </c>
      <c r="Z433" s="144"/>
      <c r="AA433" s="144"/>
      <c r="AB433" s="144"/>
      <c r="AC433" s="144"/>
      <c r="AD433" s="144"/>
      <c r="AE433" s="144"/>
      <c r="AF433" s="144"/>
      <c r="AG433" s="144" t="s">
        <v>609</v>
      </c>
      <c r="AH433" s="144"/>
      <c r="AI433" s="144"/>
      <c r="AJ433" s="144"/>
      <c r="AK433" s="144"/>
      <c r="AL433" s="144"/>
      <c r="AM433" s="144"/>
      <c r="AN433" s="144"/>
      <c r="AO433" s="144"/>
      <c r="AP433" s="144"/>
      <c r="AQ433" s="144"/>
      <c r="AR433" s="144"/>
      <c r="AS433" s="144"/>
      <c r="AT433" s="144"/>
      <c r="AU433" s="144"/>
      <c r="AV433" s="144"/>
      <c r="AW433" s="144"/>
      <c r="AX433" s="144"/>
      <c r="AY433" s="144"/>
      <c r="AZ433" s="144"/>
      <c r="BA433" s="144"/>
      <c r="BB433" s="144"/>
      <c r="BC433" s="144"/>
      <c r="BD433" s="144"/>
      <c r="BE433" s="144"/>
      <c r="BF433" s="144"/>
      <c r="BG433" s="144"/>
      <c r="BH433" s="144"/>
    </row>
    <row r="434" spans="1:60" outlineLevel="2" x14ac:dyDescent="0.25">
      <c r="A434" s="151"/>
      <c r="B434" s="152"/>
      <c r="C434" s="182" t="s">
        <v>929</v>
      </c>
      <c r="D434" s="155"/>
      <c r="E434" s="156">
        <v>63.37</v>
      </c>
      <c r="F434" s="154"/>
      <c r="G434" s="154"/>
      <c r="H434" s="154"/>
      <c r="I434" s="154"/>
      <c r="J434" s="154"/>
      <c r="K434" s="154"/>
      <c r="L434" s="154"/>
      <c r="M434" s="154"/>
      <c r="N434" s="153"/>
      <c r="O434" s="153"/>
      <c r="P434" s="153"/>
      <c r="Q434" s="153"/>
      <c r="R434" s="154"/>
      <c r="S434" s="154"/>
      <c r="T434" s="154"/>
      <c r="U434" s="154"/>
      <c r="V434" s="154"/>
      <c r="W434" s="154"/>
      <c r="X434" s="154"/>
      <c r="Y434" s="154"/>
      <c r="Z434" s="144"/>
      <c r="AA434" s="144"/>
      <c r="AB434" s="144"/>
      <c r="AC434" s="144"/>
      <c r="AD434" s="144"/>
      <c r="AE434" s="144"/>
      <c r="AF434" s="144"/>
      <c r="AG434" s="144" t="s">
        <v>285</v>
      </c>
      <c r="AH434" s="144">
        <v>0</v>
      </c>
      <c r="AI434" s="144"/>
      <c r="AJ434" s="144"/>
      <c r="AK434" s="144"/>
      <c r="AL434" s="144"/>
      <c r="AM434" s="144"/>
      <c r="AN434" s="144"/>
      <c r="AO434" s="144"/>
      <c r="AP434" s="144"/>
      <c r="AQ434" s="144"/>
      <c r="AR434" s="144"/>
      <c r="AS434" s="144"/>
      <c r="AT434" s="144"/>
      <c r="AU434" s="144"/>
      <c r="AV434" s="144"/>
      <c r="AW434" s="144"/>
      <c r="AX434" s="144"/>
      <c r="AY434" s="144"/>
      <c r="AZ434" s="144"/>
      <c r="BA434" s="144"/>
      <c r="BB434" s="144"/>
      <c r="BC434" s="144"/>
      <c r="BD434" s="144"/>
      <c r="BE434" s="144"/>
      <c r="BF434" s="144"/>
      <c r="BG434" s="144"/>
      <c r="BH434" s="144"/>
    </row>
    <row r="435" spans="1:60" outlineLevel="1" x14ac:dyDescent="0.25">
      <c r="A435" s="173">
        <v>232</v>
      </c>
      <c r="B435" s="174" t="s">
        <v>930</v>
      </c>
      <c r="C435" s="183" t="s">
        <v>931</v>
      </c>
      <c r="D435" s="175" t="s">
        <v>0</v>
      </c>
      <c r="E435" s="176">
        <v>1089.9190000000001</v>
      </c>
      <c r="F435" s="177">
        <f>H435+J435</f>
        <v>0</v>
      </c>
      <c r="G435" s="177">
        <f>ROUND(E435*F435,2)</f>
        <v>0</v>
      </c>
      <c r="H435" s="178"/>
      <c r="I435" s="177">
        <f>ROUND(E435*H435,2)</f>
        <v>0</v>
      </c>
      <c r="J435" s="178"/>
      <c r="K435" s="179">
        <f>ROUND(E435*J435,2)</f>
        <v>0</v>
      </c>
      <c r="L435" s="154">
        <v>21</v>
      </c>
      <c r="M435" s="154">
        <f>G435*(1+L435/100)</f>
        <v>0</v>
      </c>
      <c r="N435" s="153">
        <v>0</v>
      </c>
      <c r="O435" s="153">
        <f>ROUND(E435*N435,2)</f>
        <v>0</v>
      </c>
      <c r="P435" s="153">
        <v>0</v>
      </c>
      <c r="Q435" s="153">
        <f>ROUND(E435*P435,2)</f>
        <v>0</v>
      </c>
      <c r="R435" s="154"/>
      <c r="S435" s="154" t="s">
        <v>279</v>
      </c>
      <c r="T435" s="154" t="s">
        <v>280</v>
      </c>
      <c r="U435" s="154">
        <v>0</v>
      </c>
      <c r="V435" s="154">
        <f>ROUND(E435*U435,2)</f>
        <v>0</v>
      </c>
      <c r="W435" s="154"/>
      <c r="X435" s="154" t="s">
        <v>281</v>
      </c>
      <c r="Y435" s="154" t="s">
        <v>282</v>
      </c>
      <c r="Z435" s="144"/>
      <c r="AA435" s="144"/>
      <c r="AB435" s="144"/>
      <c r="AC435" s="144"/>
      <c r="AD435" s="144"/>
      <c r="AE435" s="144"/>
      <c r="AF435" s="144"/>
      <c r="AG435" s="144" t="s">
        <v>656</v>
      </c>
      <c r="AH435" s="144"/>
      <c r="AI435" s="144"/>
      <c r="AJ435" s="144"/>
      <c r="AK435" s="144"/>
      <c r="AL435" s="144"/>
      <c r="AM435" s="144"/>
      <c r="AN435" s="144"/>
      <c r="AO435" s="144"/>
      <c r="AP435" s="144"/>
      <c r="AQ435" s="144"/>
      <c r="AR435" s="144"/>
      <c r="AS435" s="144"/>
      <c r="AT435" s="144"/>
      <c r="AU435" s="144"/>
      <c r="AV435" s="144"/>
      <c r="AW435" s="144"/>
      <c r="AX435" s="144"/>
      <c r="AY435" s="144"/>
      <c r="AZ435" s="144"/>
      <c r="BA435" s="144"/>
      <c r="BB435" s="144"/>
      <c r="BC435" s="144"/>
      <c r="BD435" s="144"/>
      <c r="BE435" s="144"/>
      <c r="BF435" s="144"/>
      <c r="BG435" s="144"/>
      <c r="BH435" s="144"/>
    </row>
    <row r="436" spans="1:60" ht="13" x14ac:dyDescent="0.25">
      <c r="A436" s="159" t="s">
        <v>200</v>
      </c>
      <c r="B436" s="160" t="s">
        <v>228</v>
      </c>
      <c r="C436" s="180" t="s">
        <v>229</v>
      </c>
      <c r="D436" s="161"/>
      <c r="E436" s="162"/>
      <c r="F436" s="163"/>
      <c r="G436" s="163">
        <f>SUMIF(AG437:AG461,"&lt;&gt;NOR",G437:G461)</f>
        <v>0</v>
      </c>
      <c r="H436" s="163"/>
      <c r="I436" s="163">
        <f>SUM(I437:I461)</f>
        <v>0</v>
      </c>
      <c r="J436" s="163"/>
      <c r="K436" s="164">
        <f>SUM(K437:K461)</f>
        <v>0</v>
      </c>
      <c r="L436" s="158"/>
      <c r="M436" s="158">
        <f>SUM(M437:M461)</f>
        <v>0</v>
      </c>
      <c r="N436" s="157"/>
      <c r="O436" s="157">
        <f>SUM(O437:O461)</f>
        <v>0</v>
      </c>
      <c r="P436" s="157"/>
      <c r="Q436" s="157">
        <f>SUM(Q437:Q461)</f>
        <v>0</v>
      </c>
      <c r="R436" s="158"/>
      <c r="S436" s="158"/>
      <c r="T436" s="158"/>
      <c r="U436" s="158"/>
      <c r="V436" s="158">
        <f>SUM(V437:V461)</f>
        <v>0</v>
      </c>
      <c r="W436" s="158"/>
      <c r="X436" s="158"/>
      <c r="Y436" s="158"/>
      <c r="AG436" t="s">
        <v>275</v>
      </c>
    </row>
    <row r="437" spans="1:60" ht="20" outlineLevel="1" x14ac:dyDescent="0.25">
      <c r="A437" s="166">
        <v>233</v>
      </c>
      <c r="B437" s="167" t="s">
        <v>932</v>
      </c>
      <c r="C437" s="181" t="s">
        <v>933</v>
      </c>
      <c r="D437" s="168" t="s">
        <v>355</v>
      </c>
      <c r="E437" s="169">
        <v>111.25</v>
      </c>
      <c r="F437" s="170">
        <f>H437+J437</f>
        <v>0</v>
      </c>
      <c r="G437" s="170">
        <f>ROUND(E437*F437,2)</f>
        <v>0</v>
      </c>
      <c r="H437" s="171"/>
      <c r="I437" s="170">
        <f>ROUND(E437*H437,2)</f>
        <v>0</v>
      </c>
      <c r="J437" s="171"/>
      <c r="K437" s="172">
        <f>ROUND(E437*J437,2)</f>
        <v>0</v>
      </c>
      <c r="L437" s="154">
        <v>21</v>
      </c>
      <c r="M437" s="154">
        <f>G437*(1+L437/100)</f>
        <v>0</v>
      </c>
      <c r="N437" s="153">
        <v>0</v>
      </c>
      <c r="O437" s="153">
        <f>ROUND(E437*N437,2)</f>
        <v>0</v>
      </c>
      <c r="P437" s="153">
        <v>0</v>
      </c>
      <c r="Q437" s="153">
        <f>ROUND(E437*P437,2)</f>
        <v>0</v>
      </c>
      <c r="R437" s="154"/>
      <c r="S437" s="154" t="s">
        <v>279</v>
      </c>
      <c r="T437" s="154" t="s">
        <v>280</v>
      </c>
      <c r="U437" s="154">
        <v>0</v>
      </c>
      <c r="V437" s="154">
        <f>ROUND(E437*U437,2)</f>
        <v>0</v>
      </c>
      <c r="W437" s="154"/>
      <c r="X437" s="154" t="s">
        <v>281</v>
      </c>
      <c r="Y437" s="154" t="s">
        <v>282</v>
      </c>
      <c r="Z437" s="144"/>
      <c r="AA437" s="144"/>
      <c r="AB437" s="144"/>
      <c r="AC437" s="144"/>
      <c r="AD437" s="144"/>
      <c r="AE437" s="144"/>
      <c r="AF437" s="144"/>
      <c r="AG437" s="144" t="s">
        <v>656</v>
      </c>
      <c r="AH437" s="144"/>
      <c r="AI437" s="144"/>
      <c r="AJ437" s="144"/>
      <c r="AK437" s="144"/>
      <c r="AL437" s="144"/>
      <c r="AM437" s="144"/>
      <c r="AN437" s="144"/>
      <c r="AO437" s="144"/>
      <c r="AP437" s="144"/>
      <c r="AQ437" s="144"/>
      <c r="AR437" s="144"/>
      <c r="AS437" s="144"/>
      <c r="AT437" s="144"/>
      <c r="AU437" s="144"/>
      <c r="AV437" s="144"/>
      <c r="AW437" s="144"/>
      <c r="AX437" s="144"/>
      <c r="AY437" s="144"/>
      <c r="AZ437" s="144"/>
      <c r="BA437" s="144"/>
      <c r="BB437" s="144"/>
      <c r="BC437" s="144"/>
      <c r="BD437" s="144"/>
      <c r="BE437" s="144"/>
      <c r="BF437" s="144"/>
      <c r="BG437" s="144"/>
      <c r="BH437" s="144"/>
    </row>
    <row r="438" spans="1:60" outlineLevel="2" x14ac:dyDescent="0.25">
      <c r="A438" s="151"/>
      <c r="B438" s="152"/>
      <c r="C438" s="182" t="s">
        <v>934</v>
      </c>
      <c r="D438" s="155"/>
      <c r="E438" s="156">
        <v>65.3</v>
      </c>
      <c r="F438" s="154"/>
      <c r="G438" s="154"/>
      <c r="H438" s="154"/>
      <c r="I438" s="154"/>
      <c r="J438" s="154"/>
      <c r="K438" s="154"/>
      <c r="L438" s="154"/>
      <c r="M438" s="154"/>
      <c r="N438" s="153"/>
      <c r="O438" s="153"/>
      <c r="P438" s="153"/>
      <c r="Q438" s="153"/>
      <c r="R438" s="154"/>
      <c r="S438" s="154"/>
      <c r="T438" s="154"/>
      <c r="U438" s="154"/>
      <c r="V438" s="154"/>
      <c r="W438" s="154"/>
      <c r="X438" s="154"/>
      <c r="Y438" s="154"/>
      <c r="Z438" s="144"/>
      <c r="AA438" s="144"/>
      <c r="AB438" s="144"/>
      <c r="AC438" s="144"/>
      <c r="AD438" s="144"/>
      <c r="AE438" s="144"/>
      <c r="AF438" s="144"/>
      <c r="AG438" s="144" t="s">
        <v>285</v>
      </c>
      <c r="AH438" s="144">
        <v>0</v>
      </c>
      <c r="AI438" s="144"/>
      <c r="AJ438" s="144"/>
      <c r="AK438" s="144"/>
      <c r="AL438" s="144"/>
      <c r="AM438" s="144"/>
      <c r="AN438" s="144"/>
      <c r="AO438" s="144"/>
      <c r="AP438" s="144"/>
      <c r="AQ438" s="144"/>
      <c r="AR438" s="144"/>
      <c r="AS438" s="144"/>
      <c r="AT438" s="144"/>
      <c r="AU438" s="144"/>
      <c r="AV438" s="144"/>
      <c r="AW438" s="144"/>
      <c r="AX438" s="144"/>
      <c r="AY438" s="144"/>
      <c r="AZ438" s="144"/>
      <c r="BA438" s="144"/>
      <c r="BB438" s="144"/>
      <c r="BC438" s="144"/>
      <c r="BD438" s="144"/>
      <c r="BE438" s="144"/>
      <c r="BF438" s="144"/>
      <c r="BG438" s="144"/>
      <c r="BH438" s="144"/>
    </row>
    <row r="439" spans="1:60" outlineLevel="3" x14ac:dyDescent="0.25">
      <c r="A439" s="151"/>
      <c r="B439" s="152"/>
      <c r="C439" s="182" t="s">
        <v>935</v>
      </c>
      <c r="D439" s="155"/>
      <c r="E439" s="156">
        <v>18</v>
      </c>
      <c r="F439" s="154"/>
      <c r="G439" s="154"/>
      <c r="H439" s="154"/>
      <c r="I439" s="154"/>
      <c r="J439" s="154"/>
      <c r="K439" s="154"/>
      <c r="L439" s="154"/>
      <c r="M439" s="154"/>
      <c r="N439" s="153"/>
      <c r="O439" s="153"/>
      <c r="P439" s="153"/>
      <c r="Q439" s="153"/>
      <c r="R439" s="154"/>
      <c r="S439" s="154"/>
      <c r="T439" s="154"/>
      <c r="U439" s="154"/>
      <c r="V439" s="154"/>
      <c r="W439" s="154"/>
      <c r="X439" s="154"/>
      <c r="Y439" s="154"/>
      <c r="Z439" s="144"/>
      <c r="AA439" s="144"/>
      <c r="AB439" s="144"/>
      <c r="AC439" s="144"/>
      <c r="AD439" s="144"/>
      <c r="AE439" s="144"/>
      <c r="AF439" s="144"/>
      <c r="AG439" s="144" t="s">
        <v>285</v>
      </c>
      <c r="AH439" s="144">
        <v>0</v>
      </c>
      <c r="AI439" s="144"/>
      <c r="AJ439" s="144"/>
      <c r="AK439" s="144"/>
      <c r="AL439" s="144"/>
      <c r="AM439" s="144"/>
      <c r="AN439" s="144"/>
      <c r="AO439" s="144"/>
      <c r="AP439" s="144"/>
      <c r="AQ439" s="144"/>
      <c r="AR439" s="144"/>
      <c r="AS439" s="144"/>
      <c r="AT439" s="144"/>
      <c r="AU439" s="144"/>
      <c r="AV439" s="144"/>
      <c r="AW439" s="144"/>
      <c r="AX439" s="144"/>
      <c r="AY439" s="144"/>
      <c r="AZ439" s="144"/>
      <c r="BA439" s="144"/>
      <c r="BB439" s="144"/>
      <c r="BC439" s="144"/>
      <c r="BD439" s="144"/>
      <c r="BE439" s="144"/>
      <c r="BF439" s="144"/>
      <c r="BG439" s="144"/>
      <c r="BH439" s="144"/>
    </row>
    <row r="440" spans="1:60" outlineLevel="3" x14ac:dyDescent="0.25">
      <c r="A440" s="151"/>
      <c r="B440" s="152"/>
      <c r="C440" s="182" t="s">
        <v>936</v>
      </c>
      <c r="D440" s="155"/>
      <c r="E440" s="156">
        <v>9.75</v>
      </c>
      <c r="F440" s="154"/>
      <c r="G440" s="154"/>
      <c r="H440" s="154"/>
      <c r="I440" s="154"/>
      <c r="J440" s="154"/>
      <c r="K440" s="154"/>
      <c r="L440" s="154"/>
      <c r="M440" s="154"/>
      <c r="N440" s="153"/>
      <c r="O440" s="153"/>
      <c r="P440" s="153"/>
      <c r="Q440" s="153"/>
      <c r="R440" s="154"/>
      <c r="S440" s="154"/>
      <c r="T440" s="154"/>
      <c r="U440" s="154"/>
      <c r="V440" s="154"/>
      <c r="W440" s="154"/>
      <c r="X440" s="154"/>
      <c r="Y440" s="154"/>
      <c r="Z440" s="144"/>
      <c r="AA440" s="144"/>
      <c r="AB440" s="144"/>
      <c r="AC440" s="144"/>
      <c r="AD440" s="144"/>
      <c r="AE440" s="144"/>
      <c r="AF440" s="144"/>
      <c r="AG440" s="144" t="s">
        <v>285</v>
      </c>
      <c r="AH440" s="144">
        <v>0</v>
      </c>
      <c r="AI440" s="144"/>
      <c r="AJ440" s="144"/>
      <c r="AK440" s="144"/>
      <c r="AL440" s="144"/>
      <c r="AM440" s="144"/>
      <c r="AN440" s="144"/>
      <c r="AO440" s="144"/>
      <c r="AP440" s="144"/>
      <c r="AQ440" s="144"/>
      <c r="AR440" s="144"/>
      <c r="AS440" s="144"/>
      <c r="AT440" s="144"/>
      <c r="AU440" s="144"/>
      <c r="AV440" s="144"/>
      <c r="AW440" s="144"/>
      <c r="AX440" s="144"/>
      <c r="AY440" s="144"/>
      <c r="AZ440" s="144"/>
      <c r="BA440" s="144"/>
      <c r="BB440" s="144"/>
      <c r="BC440" s="144"/>
      <c r="BD440" s="144"/>
      <c r="BE440" s="144"/>
      <c r="BF440" s="144"/>
      <c r="BG440" s="144"/>
      <c r="BH440" s="144"/>
    </row>
    <row r="441" spans="1:60" outlineLevel="3" x14ac:dyDescent="0.25">
      <c r="A441" s="151"/>
      <c r="B441" s="152"/>
      <c r="C441" s="182" t="s">
        <v>937</v>
      </c>
      <c r="D441" s="155"/>
      <c r="E441" s="156">
        <v>6.6</v>
      </c>
      <c r="F441" s="154"/>
      <c r="G441" s="154"/>
      <c r="H441" s="154"/>
      <c r="I441" s="154"/>
      <c r="J441" s="154"/>
      <c r="K441" s="154"/>
      <c r="L441" s="154"/>
      <c r="M441" s="154"/>
      <c r="N441" s="153"/>
      <c r="O441" s="153"/>
      <c r="P441" s="153"/>
      <c r="Q441" s="153"/>
      <c r="R441" s="154"/>
      <c r="S441" s="154"/>
      <c r="T441" s="154"/>
      <c r="U441" s="154"/>
      <c r="V441" s="154"/>
      <c r="W441" s="154"/>
      <c r="X441" s="154"/>
      <c r="Y441" s="154"/>
      <c r="Z441" s="144"/>
      <c r="AA441" s="144"/>
      <c r="AB441" s="144"/>
      <c r="AC441" s="144"/>
      <c r="AD441" s="144"/>
      <c r="AE441" s="144"/>
      <c r="AF441" s="144"/>
      <c r="AG441" s="144" t="s">
        <v>285</v>
      </c>
      <c r="AH441" s="144">
        <v>0</v>
      </c>
      <c r="AI441" s="144"/>
      <c r="AJ441" s="144"/>
      <c r="AK441" s="144"/>
      <c r="AL441" s="144"/>
      <c r="AM441" s="144"/>
      <c r="AN441" s="144"/>
      <c r="AO441" s="144"/>
      <c r="AP441" s="144"/>
      <c r="AQ441" s="144"/>
      <c r="AR441" s="144"/>
      <c r="AS441" s="144"/>
      <c r="AT441" s="144"/>
      <c r="AU441" s="144"/>
      <c r="AV441" s="144"/>
      <c r="AW441" s="144"/>
      <c r="AX441" s="144"/>
      <c r="AY441" s="144"/>
      <c r="AZ441" s="144"/>
      <c r="BA441" s="144"/>
      <c r="BB441" s="144"/>
      <c r="BC441" s="144"/>
      <c r="BD441" s="144"/>
      <c r="BE441" s="144"/>
      <c r="BF441" s="144"/>
      <c r="BG441" s="144"/>
      <c r="BH441" s="144"/>
    </row>
    <row r="442" spans="1:60" outlineLevel="3" x14ac:dyDescent="0.25">
      <c r="A442" s="151"/>
      <c r="B442" s="152"/>
      <c r="C442" s="182" t="s">
        <v>938</v>
      </c>
      <c r="D442" s="155"/>
      <c r="E442" s="156">
        <v>4.9000000000000004</v>
      </c>
      <c r="F442" s="154"/>
      <c r="G442" s="154"/>
      <c r="H442" s="154"/>
      <c r="I442" s="154"/>
      <c r="J442" s="154"/>
      <c r="K442" s="154"/>
      <c r="L442" s="154"/>
      <c r="M442" s="154"/>
      <c r="N442" s="153"/>
      <c r="O442" s="153"/>
      <c r="P442" s="153"/>
      <c r="Q442" s="153"/>
      <c r="R442" s="154"/>
      <c r="S442" s="154"/>
      <c r="T442" s="154"/>
      <c r="U442" s="154"/>
      <c r="V442" s="154"/>
      <c r="W442" s="154"/>
      <c r="X442" s="154"/>
      <c r="Y442" s="154"/>
      <c r="Z442" s="144"/>
      <c r="AA442" s="144"/>
      <c r="AB442" s="144"/>
      <c r="AC442" s="144"/>
      <c r="AD442" s="144"/>
      <c r="AE442" s="144"/>
      <c r="AF442" s="144"/>
      <c r="AG442" s="144" t="s">
        <v>285</v>
      </c>
      <c r="AH442" s="144">
        <v>0</v>
      </c>
      <c r="AI442" s="144"/>
      <c r="AJ442" s="144"/>
      <c r="AK442" s="144"/>
      <c r="AL442" s="144"/>
      <c r="AM442" s="144"/>
      <c r="AN442" s="144"/>
      <c r="AO442" s="144"/>
      <c r="AP442" s="144"/>
      <c r="AQ442" s="144"/>
      <c r="AR442" s="144"/>
      <c r="AS442" s="144"/>
      <c r="AT442" s="144"/>
      <c r="AU442" s="144"/>
      <c r="AV442" s="144"/>
      <c r="AW442" s="144"/>
      <c r="AX442" s="144"/>
      <c r="AY442" s="144"/>
      <c r="AZ442" s="144"/>
      <c r="BA442" s="144"/>
      <c r="BB442" s="144"/>
      <c r="BC442" s="144"/>
      <c r="BD442" s="144"/>
      <c r="BE442" s="144"/>
      <c r="BF442" s="144"/>
      <c r="BG442" s="144"/>
      <c r="BH442" s="144"/>
    </row>
    <row r="443" spans="1:60" outlineLevel="3" x14ac:dyDescent="0.25">
      <c r="A443" s="151"/>
      <c r="B443" s="152"/>
      <c r="C443" s="182" t="s">
        <v>939</v>
      </c>
      <c r="D443" s="155"/>
      <c r="E443" s="156">
        <v>6.7</v>
      </c>
      <c r="F443" s="154"/>
      <c r="G443" s="154"/>
      <c r="H443" s="154"/>
      <c r="I443" s="154"/>
      <c r="J443" s="154"/>
      <c r="K443" s="154"/>
      <c r="L443" s="154"/>
      <c r="M443" s="154"/>
      <c r="N443" s="153"/>
      <c r="O443" s="153"/>
      <c r="P443" s="153"/>
      <c r="Q443" s="153"/>
      <c r="R443" s="154"/>
      <c r="S443" s="154"/>
      <c r="T443" s="154"/>
      <c r="U443" s="154"/>
      <c r="V443" s="154"/>
      <c r="W443" s="154"/>
      <c r="X443" s="154"/>
      <c r="Y443" s="154"/>
      <c r="Z443" s="144"/>
      <c r="AA443" s="144"/>
      <c r="AB443" s="144"/>
      <c r="AC443" s="144"/>
      <c r="AD443" s="144"/>
      <c r="AE443" s="144"/>
      <c r="AF443" s="144"/>
      <c r="AG443" s="144" t="s">
        <v>285</v>
      </c>
      <c r="AH443" s="144">
        <v>0</v>
      </c>
      <c r="AI443" s="144"/>
      <c r="AJ443" s="144"/>
      <c r="AK443" s="144"/>
      <c r="AL443" s="144"/>
      <c r="AM443" s="144"/>
      <c r="AN443" s="144"/>
      <c r="AO443" s="144"/>
      <c r="AP443" s="144"/>
      <c r="AQ443" s="144"/>
      <c r="AR443" s="144"/>
      <c r="AS443" s="144"/>
      <c r="AT443" s="144"/>
      <c r="AU443" s="144"/>
      <c r="AV443" s="144"/>
      <c r="AW443" s="144"/>
      <c r="AX443" s="144"/>
      <c r="AY443" s="144"/>
      <c r="AZ443" s="144"/>
      <c r="BA443" s="144"/>
      <c r="BB443" s="144"/>
      <c r="BC443" s="144"/>
      <c r="BD443" s="144"/>
      <c r="BE443" s="144"/>
      <c r="BF443" s="144"/>
      <c r="BG443" s="144"/>
      <c r="BH443" s="144"/>
    </row>
    <row r="444" spans="1:60" ht="20" outlineLevel="1" x14ac:dyDescent="0.25">
      <c r="A444" s="166">
        <v>234</v>
      </c>
      <c r="B444" s="167" t="s">
        <v>940</v>
      </c>
      <c r="C444" s="181" t="s">
        <v>941</v>
      </c>
      <c r="D444" s="168" t="s">
        <v>340</v>
      </c>
      <c r="E444" s="169">
        <v>70.8</v>
      </c>
      <c r="F444" s="170">
        <f>H444+J444</f>
        <v>0</v>
      </c>
      <c r="G444" s="170">
        <f>ROUND(E444*F444,2)</f>
        <v>0</v>
      </c>
      <c r="H444" s="171"/>
      <c r="I444" s="170">
        <f>ROUND(E444*H444,2)</f>
        <v>0</v>
      </c>
      <c r="J444" s="171"/>
      <c r="K444" s="172">
        <f>ROUND(E444*J444,2)</f>
        <v>0</v>
      </c>
      <c r="L444" s="154">
        <v>21</v>
      </c>
      <c r="M444" s="154">
        <f>G444*(1+L444/100)</f>
        <v>0</v>
      </c>
      <c r="N444" s="153">
        <v>0</v>
      </c>
      <c r="O444" s="153">
        <f>ROUND(E444*N444,2)</f>
        <v>0</v>
      </c>
      <c r="P444" s="153">
        <v>0</v>
      </c>
      <c r="Q444" s="153">
        <f>ROUND(E444*P444,2)</f>
        <v>0</v>
      </c>
      <c r="R444" s="154"/>
      <c r="S444" s="154" t="s">
        <v>279</v>
      </c>
      <c r="T444" s="154" t="s">
        <v>280</v>
      </c>
      <c r="U444" s="154">
        <v>0</v>
      </c>
      <c r="V444" s="154">
        <f>ROUND(E444*U444,2)</f>
        <v>0</v>
      </c>
      <c r="W444" s="154"/>
      <c r="X444" s="154" t="s">
        <v>281</v>
      </c>
      <c r="Y444" s="154" t="s">
        <v>282</v>
      </c>
      <c r="Z444" s="144"/>
      <c r="AA444" s="144"/>
      <c r="AB444" s="144"/>
      <c r="AC444" s="144"/>
      <c r="AD444" s="144"/>
      <c r="AE444" s="144"/>
      <c r="AF444" s="144"/>
      <c r="AG444" s="144" t="s">
        <v>656</v>
      </c>
      <c r="AH444" s="144"/>
      <c r="AI444" s="144"/>
      <c r="AJ444" s="144"/>
      <c r="AK444" s="144"/>
      <c r="AL444" s="144"/>
      <c r="AM444" s="144"/>
      <c r="AN444" s="144"/>
      <c r="AO444" s="144"/>
      <c r="AP444" s="144"/>
      <c r="AQ444" s="144"/>
      <c r="AR444" s="144"/>
      <c r="AS444" s="144"/>
      <c r="AT444" s="144"/>
      <c r="AU444" s="144"/>
      <c r="AV444" s="144"/>
      <c r="AW444" s="144"/>
      <c r="AX444" s="144"/>
      <c r="AY444" s="144"/>
      <c r="AZ444" s="144"/>
      <c r="BA444" s="144"/>
      <c r="BB444" s="144"/>
      <c r="BC444" s="144"/>
      <c r="BD444" s="144"/>
      <c r="BE444" s="144"/>
      <c r="BF444" s="144"/>
      <c r="BG444" s="144"/>
      <c r="BH444" s="144"/>
    </row>
    <row r="445" spans="1:60" outlineLevel="2" x14ac:dyDescent="0.25">
      <c r="A445" s="151"/>
      <c r="B445" s="152"/>
      <c r="C445" s="182" t="s">
        <v>942</v>
      </c>
      <c r="D445" s="155"/>
      <c r="E445" s="156">
        <v>27.1</v>
      </c>
      <c r="F445" s="154"/>
      <c r="G445" s="154"/>
      <c r="H445" s="154"/>
      <c r="I445" s="154"/>
      <c r="J445" s="154"/>
      <c r="K445" s="154"/>
      <c r="L445" s="154"/>
      <c r="M445" s="154"/>
      <c r="N445" s="153"/>
      <c r="O445" s="153"/>
      <c r="P445" s="153"/>
      <c r="Q445" s="153"/>
      <c r="R445" s="154"/>
      <c r="S445" s="154"/>
      <c r="T445" s="154"/>
      <c r="U445" s="154"/>
      <c r="V445" s="154"/>
      <c r="W445" s="154"/>
      <c r="X445" s="154"/>
      <c r="Y445" s="154"/>
      <c r="Z445" s="144"/>
      <c r="AA445" s="144"/>
      <c r="AB445" s="144"/>
      <c r="AC445" s="144"/>
      <c r="AD445" s="144"/>
      <c r="AE445" s="144"/>
      <c r="AF445" s="144"/>
      <c r="AG445" s="144" t="s">
        <v>285</v>
      </c>
      <c r="AH445" s="144">
        <v>0</v>
      </c>
      <c r="AI445" s="144"/>
      <c r="AJ445" s="144"/>
      <c r="AK445" s="144"/>
      <c r="AL445" s="144"/>
      <c r="AM445" s="144"/>
      <c r="AN445" s="144"/>
      <c r="AO445" s="144"/>
      <c r="AP445" s="144"/>
      <c r="AQ445" s="144"/>
      <c r="AR445" s="144"/>
      <c r="AS445" s="144"/>
      <c r="AT445" s="144"/>
      <c r="AU445" s="144"/>
      <c r="AV445" s="144"/>
      <c r="AW445" s="144"/>
      <c r="AX445" s="144"/>
      <c r="AY445" s="144"/>
      <c r="AZ445" s="144"/>
      <c r="BA445" s="144"/>
      <c r="BB445" s="144"/>
      <c r="BC445" s="144"/>
      <c r="BD445" s="144"/>
      <c r="BE445" s="144"/>
      <c r="BF445" s="144"/>
      <c r="BG445" s="144"/>
      <c r="BH445" s="144"/>
    </row>
    <row r="446" spans="1:60" outlineLevel="3" x14ac:dyDescent="0.25">
      <c r="A446" s="151"/>
      <c r="B446" s="152"/>
      <c r="C446" s="182" t="s">
        <v>943</v>
      </c>
      <c r="D446" s="155"/>
      <c r="E446" s="156">
        <v>17.7</v>
      </c>
      <c r="F446" s="154"/>
      <c r="G446" s="154"/>
      <c r="H446" s="154"/>
      <c r="I446" s="154"/>
      <c r="J446" s="154"/>
      <c r="K446" s="154"/>
      <c r="L446" s="154"/>
      <c r="M446" s="154"/>
      <c r="N446" s="153"/>
      <c r="O446" s="153"/>
      <c r="P446" s="153"/>
      <c r="Q446" s="153"/>
      <c r="R446" s="154"/>
      <c r="S446" s="154"/>
      <c r="T446" s="154"/>
      <c r="U446" s="154"/>
      <c r="V446" s="154"/>
      <c r="W446" s="154"/>
      <c r="X446" s="154"/>
      <c r="Y446" s="154"/>
      <c r="Z446" s="144"/>
      <c r="AA446" s="144"/>
      <c r="AB446" s="144"/>
      <c r="AC446" s="144"/>
      <c r="AD446" s="144"/>
      <c r="AE446" s="144"/>
      <c r="AF446" s="144"/>
      <c r="AG446" s="144" t="s">
        <v>285</v>
      </c>
      <c r="AH446" s="144">
        <v>0</v>
      </c>
      <c r="AI446" s="144"/>
      <c r="AJ446" s="144"/>
      <c r="AK446" s="144"/>
      <c r="AL446" s="144"/>
      <c r="AM446" s="144"/>
      <c r="AN446" s="144"/>
      <c r="AO446" s="144"/>
      <c r="AP446" s="144"/>
      <c r="AQ446" s="144"/>
      <c r="AR446" s="144"/>
      <c r="AS446" s="144"/>
      <c r="AT446" s="144"/>
      <c r="AU446" s="144"/>
      <c r="AV446" s="144"/>
      <c r="AW446" s="144"/>
      <c r="AX446" s="144"/>
      <c r="AY446" s="144"/>
      <c r="AZ446" s="144"/>
      <c r="BA446" s="144"/>
      <c r="BB446" s="144"/>
      <c r="BC446" s="144"/>
      <c r="BD446" s="144"/>
      <c r="BE446" s="144"/>
      <c r="BF446" s="144"/>
      <c r="BG446" s="144"/>
      <c r="BH446" s="144"/>
    </row>
    <row r="447" spans="1:60" outlineLevel="3" x14ac:dyDescent="0.25">
      <c r="A447" s="151"/>
      <c r="B447" s="152"/>
      <c r="C447" s="182" t="s">
        <v>944</v>
      </c>
      <c r="D447" s="155"/>
      <c r="E447" s="156">
        <v>8.3000000000000007</v>
      </c>
      <c r="F447" s="154"/>
      <c r="G447" s="154"/>
      <c r="H447" s="154"/>
      <c r="I447" s="154"/>
      <c r="J447" s="154"/>
      <c r="K447" s="154"/>
      <c r="L447" s="154"/>
      <c r="M447" s="154"/>
      <c r="N447" s="153"/>
      <c r="O447" s="153"/>
      <c r="P447" s="153"/>
      <c r="Q447" s="153"/>
      <c r="R447" s="154"/>
      <c r="S447" s="154"/>
      <c r="T447" s="154"/>
      <c r="U447" s="154"/>
      <c r="V447" s="154"/>
      <c r="W447" s="154"/>
      <c r="X447" s="154"/>
      <c r="Y447" s="154"/>
      <c r="Z447" s="144"/>
      <c r="AA447" s="144"/>
      <c r="AB447" s="144"/>
      <c r="AC447" s="144"/>
      <c r="AD447" s="144"/>
      <c r="AE447" s="144"/>
      <c r="AF447" s="144"/>
      <c r="AG447" s="144" t="s">
        <v>285</v>
      </c>
      <c r="AH447" s="144">
        <v>0</v>
      </c>
      <c r="AI447" s="144"/>
      <c r="AJ447" s="144"/>
      <c r="AK447" s="144"/>
      <c r="AL447" s="144"/>
      <c r="AM447" s="144"/>
      <c r="AN447" s="144"/>
      <c r="AO447" s="144"/>
      <c r="AP447" s="144"/>
      <c r="AQ447" s="144"/>
      <c r="AR447" s="144"/>
      <c r="AS447" s="144"/>
      <c r="AT447" s="144"/>
      <c r="AU447" s="144"/>
      <c r="AV447" s="144"/>
      <c r="AW447" s="144"/>
      <c r="AX447" s="144"/>
      <c r="AY447" s="144"/>
      <c r="AZ447" s="144"/>
      <c r="BA447" s="144"/>
      <c r="BB447" s="144"/>
      <c r="BC447" s="144"/>
      <c r="BD447" s="144"/>
      <c r="BE447" s="144"/>
      <c r="BF447" s="144"/>
      <c r="BG447" s="144"/>
      <c r="BH447" s="144"/>
    </row>
    <row r="448" spans="1:60" outlineLevel="3" x14ac:dyDescent="0.25">
      <c r="A448" s="151"/>
      <c r="B448" s="152"/>
      <c r="C448" s="182" t="s">
        <v>945</v>
      </c>
      <c r="D448" s="155"/>
      <c r="E448" s="156">
        <v>8.1</v>
      </c>
      <c r="F448" s="154"/>
      <c r="G448" s="154"/>
      <c r="H448" s="154"/>
      <c r="I448" s="154"/>
      <c r="J448" s="154"/>
      <c r="K448" s="154"/>
      <c r="L448" s="154"/>
      <c r="M448" s="154"/>
      <c r="N448" s="153"/>
      <c r="O448" s="153"/>
      <c r="P448" s="153"/>
      <c r="Q448" s="153"/>
      <c r="R448" s="154"/>
      <c r="S448" s="154"/>
      <c r="T448" s="154"/>
      <c r="U448" s="154"/>
      <c r="V448" s="154"/>
      <c r="W448" s="154"/>
      <c r="X448" s="154"/>
      <c r="Y448" s="154"/>
      <c r="Z448" s="144"/>
      <c r="AA448" s="144"/>
      <c r="AB448" s="144"/>
      <c r="AC448" s="144"/>
      <c r="AD448" s="144"/>
      <c r="AE448" s="144"/>
      <c r="AF448" s="144"/>
      <c r="AG448" s="144" t="s">
        <v>285</v>
      </c>
      <c r="AH448" s="144">
        <v>0</v>
      </c>
      <c r="AI448" s="144"/>
      <c r="AJ448" s="144"/>
      <c r="AK448" s="144"/>
      <c r="AL448" s="144"/>
      <c r="AM448" s="144"/>
      <c r="AN448" s="144"/>
      <c r="AO448" s="144"/>
      <c r="AP448" s="144"/>
      <c r="AQ448" s="144"/>
      <c r="AR448" s="144"/>
      <c r="AS448" s="144"/>
      <c r="AT448" s="144"/>
      <c r="AU448" s="144"/>
      <c r="AV448" s="144"/>
      <c r="AW448" s="144"/>
      <c r="AX448" s="144"/>
      <c r="AY448" s="144"/>
      <c r="AZ448" s="144"/>
      <c r="BA448" s="144"/>
      <c r="BB448" s="144"/>
      <c r="BC448" s="144"/>
      <c r="BD448" s="144"/>
      <c r="BE448" s="144"/>
      <c r="BF448" s="144"/>
      <c r="BG448" s="144"/>
      <c r="BH448" s="144"/>
    </row>
    <row r="449" spans="1:60" outlineLevel="3" x14ac:dyDescent="0.25">
      <c r="A449" s="151"/>
      <c r="B449" s="152"/>
      <c r="C449" s="182" t="s">
        <v>946</v>
      </c>
      <c r="D449" s="155"/>
      <c r="E449" s="156">
        <v>9.6</v>
      </c>
      <c r="F449" s="154"/>
      <c r="G449" s="154"/>
      <c r="H449" s="154"/>
      <c r="I449" s="154"/>
      <c r="J449" s="154"/>
      <c r="K449" s="154"/>
      <c r="L449" s="154"/>
      <c r="M449" s="154"/>
      <c r="N449" s="153"/>
      <c r="O449" s="153"/>
      <c r="P449" s="153"/>
      <c r="Q449" s="153"/>
      <c r="R449" s="154"/>
      <c r="S449" s="154"/>
      <c r="T449" s="154"/>
      <c r="U449" s="154"/>
      <c r="V449" s="154"/>
      <c r="W449" s="154"/>
      <c r="X449" s="154"/>
      <c r="Y449" s="154"/>
      <c r="Z449" s="144"/>
      <c r="AA449" s="144"/>
      <c r="AB449" s="144"/>
      <c r="AC449" s="144"/>
      <c r="AD449" s="144"/>
      <c r="AE449" s="144"/>
      <c r="AF449" s="144"/>
      <c r="AG449" s="144" t="s">
        <v>285</v>
      </c>
      <c r="AH449" s="144">
        <v>0</v>
      </c>
      <c r="AI449" s="144"/>
      <c r="AJ449" s="144"/>
      <c r="AK449" s="144"/>
      <c r="AL449" s="144"/>
      <c r="AM449" s="144"/>
      <c r="AN449" s="144"/>
      <c r="AO449" s="144"/>
      <c r="AP449" s="144"/>
      <c r="AQ449" s="144"/>
      <c r="AR449" s="144"/>
      <c r="AS449" s="144"/>
      <c r="AT449" s="144"/>
      <c r="AU449" s="144"/>
      <c r="AV449" s="144"/>
      <c r="AW449" s="144"/>
      <c r="AX449" s="144"/>
      <c r="AY449" s="144"/>
      <c r="AZ449" s="144"/>
      <c r="BA449" s="144"/>
      <c r="BB449" s="144"/>
      <c r="BC449" s="144"/>
      <c r="BD449" s="144"/>
      <c r="BE449" s="144"/>
      <c r="BF449" s="144"/>
      <c r="BG449" s="144"/>
      <c r="BH449" s="144"/>
    </row>
    <row r="450" spans="1:60" ht="20" outlineLevel="1" x14ac:dyDescent="0.25">
      <c r="A450" s="166">
        <v>235</v>
      </c>
      <c r="B450" s="167" t="s">
        <v>947</v>
      </c>
      <c r="C450" s="181" t="s">
        <v>948</v>
      </c>
      <c r="D450" s="168" t="s">
        <v>355</v>
      </c>
      <c r="E450" s="169">
        <v>36.200000000000003</v>
      </c>
      <c r="F450" s="170">
        <f>H450+J450</f>
        <v>0</v>
      </c>
      <c r="G450" s="170">
        <f>ROUND(E450*F450,2)</f>
        <v>0</v>
      </c>
      <c r="H450" s="171"/>
      <c r="I450" s="170">
        <f>ROUND(E450*H450,2)</f>
        <v>0</v>
      </c>
      <c r="J450" s="171"/>
      <c r="K450" s="172">
        <f>ROUND(E450*J450,2)</f>
        <v>0</v>
      </c>
      <c r="L450" s="154">
        <v>21</v>
      </c>
      <c r="M450" s="154">
        <f>G450*(1+L450/100)</f>
        <v>0</v>
      </c>
      <c r="N450" s="153">
        <v>0</v>
      </c>
      <c r="O450" s="153">
        <f>ROUND(E450*N450,2)</f>
        <v>0</v>
      </c>
      <c r="P450" s="153">
        <v>0</v>
      </c>
      <c r="Q450" s="153">
        <f>ROUND(E450*P450,2)</f>
        <v>0</v>
      </c>
      <c r="R450" s="154"/>
      <c r="S450" s="154" t="s">
        <v>279</v>
      </c>
      <c r="T450" s="154" t="s">
        <v>280</v>
      </c>
      <c r="U450" s="154">
        <v>0</v>
      </c>
      <c r="V450" s="154">
        <f>ROUND(E450*U450,2)</f>
        <v>0</v>
      </c>
      <c r="W450" s="154"/>
      <c r="X450" s="154" t="s">
        <v>281</v>
      </c>
      <c r="Y450" s="154" t="s">
        <v>282</v>
      </c>
      <c r="Z450" s="144"/>
      <c r="AA450" s="144"/>
      <c r="AB450" s="144"/>
      <c r="AC450" s="144"/>
      <c r="AD450" s="144"/>
      <c r="AE450" s="144"/>
      <c r="AF450" s="144"/>
      <c r="AG450" s="144" t="s">
        <v>656</v>
      </c>
      <c r="AH450" s="144"/>
      <c r="AI450" s="144"/>
      <c r="AJ450" s="144"/>
      <c r="AK450" s="144"/>
      <c r="AL450" s="144"/>
      <c r="AM450" s="144"/>
      <c r="AN450" s="144"/>
      <c r="AO450" s="144"/>
      <c r="AP450" s="144"/>
      <c r="AQ450" s="144"/>
      <c r="AR450" s="144"/>
      <c r="AS450" s="144"/>
      <c r="AT450" s="144"/>
      <c r="AU450" s="144"/>
      <c r="AV450" s="144"/>
      <c r="AW450" s="144"/>
      <c r="AX450" s="144"/>
      <c r="AY450" s="144"/>
      <c r="AZ450" s="144"/>
      <c r="BA450" s="144"/>
      <c r="BB450" s="144"/>
      <c r="BC450" s="144"/>
      <c r="BD450" s="144"/>
      <c r="BE450" s="144"/>
      <c r="BF450" s="144"/>
      <c r="BG450" s="144"/>
      <c r="BH450" s="144"/>
    </row>
    <row r="451" spans="1:60" outlineLevel="2" x14ac:dyDescent="0.25">
      <c r="A451" s="151"/>
      <c r="B451" s="152"/>
      <c r="C451" s="182" t="s">
        <v>949</v>
      </c>
      <c r="D451" s="155"/>
      <c r="E451" s="156">
        <v>18</v>
      </c>
      <c r="F451" s="154"/>
      <c r="G451" s="154"/>
      <c r="H451" s="154"/>
      <c r="I451" s="154"/>
      <c r="J451" s="154"/>
      <c r="K451" s="154"/>
      <c r="L451" s="154"/>
      <c r="M451" s="154"/>
      <c r="N451" s="153"/>
      <c r="O451" s="153"/>
      <c r="P451" s="153"/>
      <c r="Q451" s="153"/>
      <c r="R451" s="154"/>
      <c r="S451" s="154"/>
      <c r="T451" s="154"/>
      <c r="U451" s="154"/>
      <c r="V451" s="154"/>
      <c r="W451" s="154"/>
      <c r="X451" s="154"/>
      <c r="Y451" s="154"/>
      <c r="Z451" s="144"/>
      <c r="AA451" s="144"/>
      <c r="AB451" s="144"/>
      <c r="AC451" s="144"/>
      <c r="AD451" s="144"/>
      <c r="AE451" s="144"/>
      <c r="AF451" s="144"/>
      <c r="AG451" s="144" t="s">
        <v>285</v>
      </c>
      <c r="AH451" s="144">
        <v>0</v>
      </c>
      <c r="AI451" s="144"/>
      <c r="AJ451" s="144"/>
      <c r="AK451" s="144"/>
      <c r="AL451" s="144"/>
      <c r="AM451" s="144"/>
      <c r="AN451" s="144"/>
      <c r="AO451" s="144"/>
      <c r="AP451" s="144"/>
      <c r="AQ451" s="144"/>
      <c r="AR451" s="144"/>
      <c r="AS451" s="144"/>
      <c r="AT451" s="144"/>
      <c r="AU451" s="144"/>
      <c r="AV451" s="144"/>
      <c r="AW451" s="144"/>
      <c r="AX451" s="144"/>
      <c r="AY451" s="144"/>
      <c r="AZ451" s="144"/>
      <c r="BA451" s="144"/>
      <c r="BB451" s="144"/>
      <c r="BC451" s="144"/>
      <c r="BD451" s="144"/>
      <c r="BE451" s="144"/>
      <c r="BF451" s="144"/>
      <c r="BG451" s="144"/>
      <c r="BH451" s="144"/>
    </row>
    <row r="452" spans="1:60" outlineLevel="3" x14ac:dyDescent="0.25">
      <c r="A452" s="151"/>
      <c r="B452" s="152"/>
      <c r="C452" s="182" t="s">
        <v>950</v>
      </c>
      <c r="D452" s="155"/>
      <c r="E452" s="156">
        <v>6.6</v>
      </c>
      <c r="F452" s="154"/>
      <c r="G452" s="154"/>
      <c r="H452" s="154"/>
      <c r="I452" s="154"/>
      <c r="J452" s="154"/>
      <c r="K452" s="154"/>
      <c r="L452" s="154"/>
      <c r="M452" s="154"/>
      <c r="N452" s="153"/>
      <c r="O452" s="153"/>
      <c r="P452" s="153"/>
      <c r="Q452" s="153"/>
      <c r="R452" s="154"/>
      <c r="S452" s="154"/>
      <c r="T452" s="154"/>
      <c r="U452" s="154"/>
      <c r="V452" s="154"/>
      <c r="W452" s="154"/>
      <c r="X452" s="154"/>
      <c r="Y452" s="154"/>
      <c r="Z452" s="144"/>
      <c r="AA452" s="144"/>
      <c r="AB452" s="144"/>
      <c r="AC452" s="144"/>
      <c r="AD452" s="144"/>
      <c r="AE452" s="144"/>
      <c r="AF452" s="144"/>
      <c r="AG452" s="144" t="s">
        <v>285</v>
      </c>
      <c r="AH452" s="144">
        <v>0</v>
      </c>
      <c r="AI452" s="144"/>
      <c r="AJ452" s="144"/>
      <c r="AK452" s="144"/>
      <c r="AL452" s="144"/>
      <c r="AM452" s="144"/>
      <c r="AN452" s="144"/>
      <c r="AO452" s="144"/>
      <c r="AP452" s="144"/>
      <c r="AQ452" s="144"/>
      <c r="AR452" s="144"/>
      <c r="AS452" s="144"/>
      <c r="AT452" s="144"/>
      <c r="AU452" s="144"/>
      <c r="AV452" s="144"/>
      <c r="AW452" s="144"/>
      <c r="AX452" s="144"/>
      <c r="AY452" s="144"/>
      <c r="AZ452" s="144"/>
      <c r="BA452" s="144"/>
      <c r="BB452" s="144"/>
      <c r="BC452" s="144"/>
      <c r="BD452" s="144"/>
      <c r="BE452" s="144"/>
      <c r="BF452" s="144"/>
      <c r="BG452" s="144"/>
      <c r="BH452" s="144"/>
    </row>
    <row r="453" spans="1:60" outlineLevel="3" x14ac:dyDescent="0.25">
      <c r="A453" s="151"/>
      <c r="B453" s="152"/>
      <c r="C453" s="182" t="s">
        <v>938</v>
      </c>
      <c r="D453" s="155"/>
      <c r="E453" s="156">
        <v>4.9000000000000004</v>
      </c>
      <c r="F453" s="154"/>
      <c r="G453" s="154"/>
      <c r="H453" s="154"/>
      <c r="I453" s="154"/>
      <c r="J453" s="154"/>
      <c r="K453" s="154"/>
      <c r="L453" s="154"/>
      <c r="M453" s="154"/>
      <c r="N453" s="153"/>
      <c r="O453" s="153"/>
      <c r="P453" s="153"/>
      <c r="Q453" s="153"/>
      <c r="R453" s="154"/>
      <c r="S453" s="154"/>
      <c r="T453" s="154"/>
      <c r="U453" s="154"/>
      <c r="V453" s="154"/>
      <c r="W453" s="154"/>
      <c r="X453" s="154"/>
      <c r="Y453" s="154"/>
      <c r="Z453" s="144"/>
      <c r="AA453" s="144"/>
      <c r="AB453" s="144"/>
      <c r="AC453" s="144"/>
      <c r="AD453" s="144"/>
      <c r="AE453" s="144"/>
      <c r="AF453" s="144"/>
      <c r="AG453" s="144" t="s">
        <v>285</v>
      </c>
      <c r="AH453" s="144">
        <v>0</v>
      </c>
      <c r="AI453" s="144"/>
      <c r="AJ453" s="144"/>
      <c r="AK453" s="144"/>
      <c r="AL453" s="144"/>
      <c r="AM453" s="144"/>
      <c r="AN453" s="144"/>
      <c r="AO453" s="144"/>
      <c r="AP453" s="144"/>
      <c r="AQ453" s="144"/>
      <c r="AR453" s="144"/>
      <c r="AS453" s="144"/>
      <c r="AT453" s="144"/>
      <c r="AU453" s="144"/>
      <c r="AV453" s="144"/>
      <c r="AW453" s="144"/>
      <c r="AX453" s="144"/>
      <c r="AY453" s="144"/>
      <c r="AZ453" s="144"/>
      <c r="BA453" s="144"/>
      <c r="BB453" s="144"/>
      <c r="BC453" s="144"/>
      <c r="BD453" s="144"/>
      <c r="BE453" s="144"/>
      <c r="BF453" s="144"/>
      <c r="BG453" s="144"/>
      <c r="BH453" s="144"/>
    </row>
    <row r="454" spans="1:60" outlineLevel="3" x14ac:dyDescent="0.25">
      <c r="A454" s="151"/>
      <c r="B454" s="152"/>
      <c r="C454" s="182" t="s">
        <v>939</v>
      </c>
      <c r="D454" s="155"/>
      <c r="E454" s="156">
        <v>6.7</v>
      </c>
      <c r="F454" s="154"/>
      <c r="G454" s="154"/>
      <c r="H454" s="154"/>
      <c r="I454" s="154"/>
      <c r="J454" s="154"/>
      <c r="K454" s="154"/>
      <c r="L454" s="154"/>
      <c r="M454" s="154"/>
      <c r="N454" s="153"/>
      <c r="O454" s="153"/>
      <c r="P454" s="153"/>
      <c r="Q454" s="153"/>
      <c r="R454" s="154"/>
      <c r="S454" s="154"/>
      <c r="T454" s="154"/>
      <c r="U454" s="154"/>
      <c r="V454" s="154"/>
      <c r="W454" s="154"/>
      <c r="X454" s="154"/>
      <c r="Y454" s="154"/>
      <c r="Z454" s="144"/>
      <c r="AA454" s="144"/>
      <c r="AB454" s="144"/>
      <c r="AC454" s="144"/>
      <c r="AD454" s="144"/>
      <c r="AE454" s="144"/>
      <c r="AF454" s="144"/>
      <c r="AG454" s="144" t="s">
        <v>285</v>
      </c>
      <c r="AH454" s="144">
        <v>0</v>
      </c>
      <c r="AI454" s="144"/>
      <c r="AJ454" s="144"/>
      <c r="AK454" s="144"/>
      <c r="AL454" s="144"/>
      <c r="AM454" s="144"/>
      <c r="AN454" s="144"/>
      <c r="AO454" s="144"/>
      <c r="AP454" s="144"/>
      <c r="AQ454" s="144"/>
      <c r="AR454" s="144"/>
      <c r="AS454" s="144"/>
      <c r="AT454" s="144"/>
      <c r="AU454" s="144"/>
      <c r="AV454" s="144"/>
      <c r="AW454" s="144"/>
      <c r="AX454" s="144"/>
      <c r="AY454" s="144"/>
      <c r="AZ454" s="144"/>
      <c r="BA454" s="144"/>
      <c r="BB454" s="144"/>
      <c r="BC454" s="144"/>
      <c r="BD454" s="144"/>
      <c r="BE454" s="144"/>
      <c r="BF454" s="144"/>
      <c r="BG454" s="144"/>
      <c r="BH454" s="144"/>
    </row>
    <row r="455" spans="1:60" ht="20" outlineLevel="1" x14ac:dyDescent="0.25">
      <c r="A455" s="166">
        <v>236</v>
      </c>
      <c r="B455" s="167" t="s">
        <v>951</v>
      </c>
      <c r="C455" s="181" t="s">
        <v>952</v>
      </c>
      <c r="D455" s="168" t="s">
        <v>355</v>
      </c>
      <c r="E455" s="169">
        <v>71.83</v>
      </c>
      <c r="F455" s="170">
        <f>H455+J455</f>
        <v>0</v>
      </c>
      <c r="G455" s="170">
        <f>ROUND(E455*F455,2)</f>
        <v>0</v>
      </c>
      <c r="H455" s="171"/>
      <c r="I455" s="170">
        <f>ROUND(E455*H455,2)</f>
        <v>0</v>
      </c>
      <c r="J455" s="171"/>
      <c r="K455" s="172">
        <f>ROUND(E455*J455,2)</f>
        <v>0</v>
      </c>
      <c r="L455" s="154">
        <v>21</v>
      </c>
      <c r="M455" s="154">
        <f>G455*(1+L455/100)</f>
        <v>0</v>
      </c>
      <c r="N455" s="153">
        <v>0</v>
      </c>
      <c r="O455" s="153">
        <f>ROUND(E455*N455,2)</f>
        <v>0</v>
      </c>
      <c r="P455" s="153">
        <v>0</v>
      </c>
      <c r="Q455" s="153">
        <f>ROUND(E455*P455,2)</f>
        <v>0</v>
      </c>
      <c r="R455" s="154"/>
      <c r="S455" s="154" t="s">
        <v>279</v>
      </c>
      <c r="T455" s="154" t="s">
        <v>280</v>
      </c>
      <c r="U455" s="154">
        <v>0</v>
      </c>
      <c r="V455" s="154">
        <f>ROUND(E455*U455,2)</f>
        <v>0</v>
      </c>
      <c r="W455" s="154"/>
      <c r="X455" s="154" t="s">
        <v>281</v>
      </c>
      <c r="Y455" s="154" t="s">
        <v>282</v>
      </c>
      <c r="Z455" s="144"/>
      <c r="AA455" s="144"/>
      <c r="AB455" s="144"/>
      <c r="AC455" s="144"/>
      <c r="AD455" s="144"/>
      <c r="AE455" s="144"/>
      <c r="AF455" s="144"/>
      <c r="AG455" s="144" t="s">
        <v>656</v>
      </c>
      <c r="AH455" s="144"/>
      <c r="AI455" s="144"/>
      <c r="AJ455" s="144"/>
      <c r="AK455" s="144"/>
      <c r="AL455" s="144"/>
      <c r="AM455" s="144"/>
      <c r="AN455" s="144"/>
      <c r="AO455" s="144"/>
      <c r="AP455" s="144"/>
      <c r="AQ455" s="144"/>
      <c r="AR455" s="144"/>
      <c r="AS455" s="144"/>
      <c r="AT455" s="144"/>
      <c r="AU455" s="144"/>
      <c r="AV455" s="144"/>
      <c r="AW455" s="144"/>
      <c r="AX455" s="144"/>
      <c r="AY455" s="144"/>
      <c r="AZ455" s="144"/>
      <c r="BA455" s="144"/>
      <c r="BB455" s="144"/>
      <c r="BC455" s="144"/>
      <c r="BD455" s="144"/>
      <c r="BE455" s="144"/>
      <c r="BF455" s="144"/>
      <c r="BG455" s="144"/>
      <c r="BH455" s="144"/>
    </row>
    <row r="456" spans="1:60" outlineLevel="2" x14ac:dyDescent="0.25">
      <c r="A456" s="151"/>
      <c r="B456" s="152"/>
      <c r="C456" s="182" t="s">
        <v>953</v>
      </c>
      <c r="D456" s="155"/>
      <c r="E456" s="156">
        <v>71.83</v>
      </c>
      <c r="F456" s="154"/>
      <c r="G456" s="154"/>
      <c r="H456" s="154"/>
      <c r="I456" s="154"/>
      <c r="J456" s="154"/>
      <c r="K456" s="154"/>
      <c r="L456" s="154"/>
      <c r="M456" s="154"/>
      <c r="N456" s="153"/>
      <c r="O456" s="153"/>
      <c r="P456" s="153"/>
      <c r="Q456" s="153"/>
      <c r="R456" s="154"/>
      <c r="S456" s="154"/>
      <c r="T456" s="154"/>
      <c r="U456" s="154"/>
      <c r="V456" s="154"/>
      <c r="W456" s="154"/>
      <c r="X456" s="154"/>
      <c r="Y456" s="154"/>
      <c r="Z456" s="144"/>
      <c r="AA456" s="144"/>
      <c r="AB456" s="144"/>
      <c r="AC456" s="144"/>
      <c r="AD456" s="144"/>
      <c r="AE456" s="144"/>
      <c r="AF456" s="144"/>
      <c r="AG456" s="144" t="s">
        <v>285</v>
      </c>
      <c r="AH456" s="144">
        <v>0</v>
      </c>
      <c r="AI456" s="144"/>
      <c r="AJ456" s="144"/>
      <c r="AK456" s="144"/>
      <c r="AL456" s="144"/>
      <c r="AM456" s="144"/>
      <c r="AN456" s="144"/>
      <c r="AO456" s="144"/>
      <c r="AP456" s="144"/>
      <c r="AQ456" s="144"/>
      <c r="AR456" s="144"/>
      <c r="AS456" s="144"/>
      <c r="AT456" s="144"/>
      <c r="AU456" s="144"/>
      <c r="AV456" s="144"/>
      <c r="AW456" s="144"/>
      <c r="AX456" s="144"/>
      <c r="AY456" s="144"/>
      <c r="AZ456" s="144"/>
      <c r="BA456" s="144"/>
      <c r="BB456" s="144"/>
      <c r="BC456" s="144"/>
      <c r="BD456" s="144"/>
      <c r="BE456" s="144"/>
      <c r="BF456" s="144"/>
      <c r="BG456" s="144"/>
      <c r="BH456" s="144"/>
    </row>
    <row r="457" spans="1:60" ht="20" outlineLevel="1" x14ac:dyDescent="0.25">
      <c r="A457" s="166">
        <v>237</v>
      </c>
      <c r="B457" s="167" t="s">
        <v>954</v>
      </c>
      <c r="C457" s="181" t="s">
        <v>955</v>
      </c>
      <c r="D457" s="168" t="s">
        <v>489</v>
      </c>
      <c r="E457" s="169">
        <v>10.725</v>
      </c>
      <c r="F457" s="170">
        <f>H457+J457</f>
        <v>0</v>
      </c>
      <c r="G457" s="170">
        <f>ROUND(E457*F457,2)</f>
        <v>0</v>
      </c>
      <c r="H457" s="171"/>
      <c r="I457" s="170">
        <f>ROUND(E457*H457,2)</f>
        <v>0</v>
      </c>
      <c r="J457" s="171"/>
      <c r="K457" s="172">
        <f>ROUND(E457*J457,2)</f>
        <v>0</v>
      </c>
      <c r="L457" s="154">
        <v>21</v>
      </c>
      <c r="M457" s="154">
        <f>G457*(1+L457/100)</f>
        <v>0</v>
      </c>
      <c r="N457" s="153">
        <v>0</v>
      </c>
      <c r="O457" s="153">
        <f>ROUND(E457*N457,2)</f>
        <v>0</v>
      </c>
      <c r="P457" s="153">
        <v>0</v>
      </c>
      <c r="Q457" s="153">
        <f>ROUND(E457*P457,2)</f>
        <v>0</v>
      </c>
      <c r="R457" s="154"/>
      <c r="S457" s="154" t="s">
        <v>279</v>
      </c>
      <c r="T457" s="154" t="s">
        <v>280</v>
      </c>
      <c r="U457" s="154">
        <v>0</v>
      </c>
      <c r="V457" s="154">
        <f>ROUND(E457*U457,2)</f>
        <v>0</v>
      </c>
      <c r="W457" s="154"/>
      <c r="X457" s="154" t="s">
        <v>281</v>
      </c>
      <c r="Y457" s="154" t="s">
        <v>282</v>
      </c>
      <c r="Z457" s="144"/>
      <c r="AA457" s="144"/>
      <c r="AB457" s="144"/>
      <c r="AC457" s="144"/>
      <c r="AD457" s="144"/>
      <c r="AE457" s="144"/>
      <c r="AF457" s="144"/>
      <c r="AG457" s="144" t="s">
        <v>656</v>
      </c>
      <c r="AH457" s="144"/>
      <c r="AI457" s="144"/>
      <c r="AJ457" s="144"/>
      <c r="AK457" s="144"/>
      <c r="AL457" s="144"/>
      <c r="AM457" s="144"/>
      <c r="AN457" s="144"/>
      <c r="AO457" s="144"/>
      <c r="AP457" s="144"/>
      <c r="AQ457" s="144"/>
      <c r="AR457" s="144"/>
      <c r="AS457" s="144"/>
      <c r="AT457" s="144"/>
      <c r="AU457" s="144"/>
      <c r="AV457" s="144"/>
      <c r="AW457" s="144"/>
      <c r="AX457" s="144"/>
      <c r="AY457" s="144"/>
      <c r="AZ457" s="144"/>
      <c r="BA457" s="144"/>
      <c r="BB457" s="144"/>
      <c r="BC457" s="144"/>
      <c r="BD457" s="144"/>
      <c r="BE457" s="144"/>
      <c r="BF457" s="144"/>
      <c r="BG457" s="144"/>
      <c r="BH457" s="144"/>
    </row>
    <row r="458" spans="1:60" outlineLevel="2" x14ac:dyDescent="0.25">
      <c r="A458" s="151"/>
      <c r="B458" s="152"/>
      <c r="C458" s="182" t="s">
        <v>956</v>
      </c>
      <c r="D458" s="155"/>
      <c r="E458" s="156">
        <v>10.72</v>
      </c>
      <c r="F458" s="154"/>
      <c r="G458" s="154"/>
      <c r="H458" s="154"/>
      <c r="I458" s="154"/>
      <c r="J458" s="154"/>
      <c r="K458" s="154"/>
      <c r="L458" s="154"/>
      <c r="M458" s="154"/>
      <c r="N458" s="153"/>
      <c r="O458" s="153"/>
      <c r="P458" s="153"/>
      <c r="Q458" s="153"/>
      <c r="R458" s="154"/>
      <c r="S458" s="154"/>
      <c r="T458" s="154"/>
      <c r="U458" s="154"/>
      <c r="V458" s="154"/>
      <c r="W458" s="154"/>
      <c r="X458" s="154"/>
      <c r="Y458" s="154"/>
      <c r="Z458" s="144"/>
      <c r="AA458" s="144"/>
      <c r="AB458" s="144"/>
      <c r="AC458" s="144"/>
      <c r="AD458" s="144"/>
      <c r="AE458" s="144"/>
      <c r="AF458" s="144"/>
      <c r="AG458" s="144" t="s">
        <v>285</v>
      </c>
      <c r="AH458" s="144">
        <v>0</v>
      </c>
      <c r="AI458" s="144"/>
      <c r="AJ458" s="144"/>
      <c r="AK458" s="144"/>
      <c r="AL458" s="144"/>
      <c r="AM458" s="144"/>
      <c r="AN458" s="144"/>
      <c r="AO458" s="144"/>
      <c r="AP458" s="144"/>
      <c r="AQ458" s="144"/>
      <c r="AR458" s="144"/>
      <c r="AS458" s="144"/>
      <c r="AT458" s="144"/>
      <c r="AU458" s="144"/>
      <c r="AV458" s="144"/>
      <c r="AW458" s="144"/>
      <c r="AX458" s="144"/>
      <c r="AY458" s="144"/>
      <c r="AZ458" s="144"/>
      <c r="BA458" s="144"/>
      <c r="BB458" s="144"/>
      <c r="BC458" s="144"/>
      <c r="BD458" s="144"/>
      <c r="BE458" s="144"/>
      <c r="BF458" s="144"/>
      <c r="BG458" s="144"/>
      <c r="BH458" s="144"/>
    </row>
    <row r="459" spans="1:60" outlineLevel="1" x14ac:dyDescent="0.25">
      <c r="A459" s="166">
        <v>238</v>
      </c>
      <c r="B459" s="167" t="s">
        <v>957</v>
      </c>
      <c r="C459" s="181" t="s">
        <v>958</v>
      </c>
      <c r="D459" s="168" t="s">
        <v>340</v>
      </c>
      <c r="E459" s="169">
        <v>108.03</v>
      </c>
      <c r="F459" s="170">
        <f>H459+J459</f>
        <v>0</v>
      </c>
      <c r="G459" s="170">
        <f>ROUND(E459*F459,2)</f>
        <v>0</v>
      </c>
      <c r="H459" s="171"/>
      <c r="I459" s="170">
        <f>ROUND(E459*H459,2)</f>
        <v>0</v>
      </c>
      <c r="J459" s="171"/>
      <c r="K459" s="172">
        <f>ROUND(E459*J459,2)</f>
        <v>0</v>
      </c>
      <c r="L459" s="154">
        <v>21</v>
      </c>
      <c r="M459" s="154">
        <f>G459*(1+L459/100)</f>
        <v>0</v>
      </c>
      <c r="N459" s="153">
        <v>0</v>
      </c>
      <c r="O459" s="153">
        <f>ROUND(E459*N459,2)</f>
        <v>0</v>
      </c>
      <c r="P459" s="153">
        <v>0</v>
      </c>
      <c r="Q459" s="153">
        <f>ROUND(E459*P459,2)</f>
        <v>0</v>
      </c>
      <c r="R459" s="154"/>
      <c r="S459" s="154" t="s">
        <v>279</v>
      </c>
      <c r="T459" s="154" t="s">
        <v>280</v>
      </c>
      <c r="U459" s="154">
        <v>0</v>
      </c>
      <c r="V459" s="154">
        <f>ROUND(E459*U459,2)</f>
        <v>0</v>
      </c>
      <c r="W459" s="154"/>
      <c r="X459" s="154" t="s">
        <v>281</v>
      </c>
      <c r="Y459" s="154" t="s">
        <v>282</v>
      </c>
      <c r="Z459" s="144"/>
      <c r="AA459" s="144"/>
      <c r="AB459" s="144"/>
      <c r="AC459" s="144"/>
      <c r="AD459" s="144"/>
      <c r="AE459" s="144"/>
      <c r="AF459" s="144"/>
      <c r="AG459" s="144" t="s">
        <v>656</v>
      </c>
      <c r="AH459" s="144"/>
      <c r="AI459" s="144"/>
      <c r="AJ459" s="144"/>
      <c r="AK459" s="144"/>
      <c r="AL459" s="144"/>
      <c r="AM459" s="144"/>
      <c r="AN459" s="144"/>
      <c r="AO459" s="144"/>
      <c r="AP459" s="144"/>
      <c r="AQ459" s="144"/>
      <c r="AR459" s="144"/>
      <c r="AS459" s="144"/>
      <c r="AT459" s="144"/>
      <c r="AU459" s="144"/>
      <c r="AV459" s="144"/>
      <c r="AW459" s="144"/>
      <c r="AX459" s="144"/>
      <c r="AY459" s="144"/>
      <c r="AZ459" s="144"/>
      <c r="BA459" s="144"/>
      <c r="BB459" s="144"/>
      <c r="BC459" s="144"/>
      <c r="BD459" s="144"/>
      <c r="BE459" s="144"/>
      <c r="BF459" s="144"/>
      <c r="BG459" s="144"/>
      <c r="BH459" s="144"/>
    </row>
    <row r="460" spans="1:60" outlineLevel="2" x14ac:dyDescent="0.25">
      <c r="A460" s="151"/>
      <c r="B460" s="152"/>
      <c r="C460" s="182" t="s">
        <v>959</v>
      </c>
      <c r="D460" s="155"/>
      <c r="E460" s="156">
        <v>108.03</v>
      </c>
      <c r="F460" s="154"/>
      <c r="G460" s="154"/>
      <c r="H460" s="154"/>
      <c r="I460" s="154"/>
      <c r="J460" s="154"/>
      <c r="K460" s="154"/>
      <c r="L460" s="154"/>
      <c r="M460" s="154"/>
      <c r="N460" s="153"/>
      <c r="O460" s="153"/>
      <c r="P460" s="153"/>
      <c r="Q460" s="153"/>
      <c r="R460" s="154"/>
      <c r="S460" s="154"/>
      <c r="T460" s="154"/>
      <c r="U460" s="154"/>
      <c r="V460" s="154"/>
      <c r="W460" s="154"/>
      <c r="X460" s="154"/>
      <c r="Y460" s="154"/>
      <c r="Z460" s="144"/>
      <c r="AA460" s="144"/>
      <c r="AB460" s="144"/>
      <c r="AC460" s="144"/>
      <c r="AD460" s="144"/>
      <c r="AE460" s="144"/>
      <c r="AF460" s="144"/>
      <c r="AG460" s="144" t="s">
        <v>285</v>
      </c>
      <c r="AH460" s="144">
        <v>0</v>
      </c>
      <c r="AI460" s="144"/>
      <c r="AJ460" s="144"/>
      <c r="AK460" s="144"/>
      <c r="AL460" s="144"/>
      <c r="AM460" s="144"/>
      <c r="AN460" s="144"/>
      <c r="AO460" s="144"/>
      <c r="AP460" s="144"/>
      <c r="AQ460" s="144"/>
      <c r="AR460" s="144"/>
      <c r="AS460" s="144"/>
      <c r="AT460" s="144"/>
      <c r="AU460" s="144"/>
      <c r="AV460" s="144"/>
      <c r="AW460" s="144"/>
      <c r="AX460" s="144"/>
      <c r="AY460" s="144"/>
      <c r="AZ460" s="144"/>
      <c r="BA460" s="144"/>
      <c r="BB460" s="144"/>
      <c r="BC460" s="144"/>
      <c r="BD460" s="144"/>
      <c r="BE460" s="144"/>
      <c r="BF460" s="144"/>
      <c r="BG460" s="144"/>
      <c r="BH460" s="144"/>
    </row>
    <row r="461" spans="1:60" outlineLevel="1" x14ac:dyDescent="0.25">
      <c r="A461" s="173">
        <v>239</v>
      </c>
      <c r="B461" s="174" t="s">
        <v>960</v>
      </c>
      <c r="C461" s="183" t="s">
        <v>961</v>
      </c>
      <c r="D461" s="175" t="s">
        <v>0</v>
      </c>
      <c r="E461" s="176">
        <v>2022.8434</v>
      </c>
      <c r="F461" s="177">
        <f>H461+J461</f>
        <v>0</v>
      </c>
      <c r="G461" s="177">
        <f>ROUND(E461*F461,2)</f>
        <v>0</v>
      </c>
      <c r="H461" s="178"/>
      <c r="I461" s="177">
        <f>ROUND(E461*H461,2)</f>
        <v>0</v>
      </c>
      <c r="J461" s="178"/>
      <c r="K461" s="179">
        <f>ROUND(E461*J461,2)</f>
        <v>0</v>
      </c>
      <c r="L461" s="154">
        <v>21</v>
      </c>
      <c r="M461" s="154">
        <f>G461*(1+L461/100)</f>
        <v>0</v>
      </c>
      <c r="N461" s="153">
        <v>0</v>
      </c>
      <c r="O461" s="153">
        <f>ROUND(E461*N461,2)</f>
        <v>0</v>
      </c>
      <c r="P461" s="153">
        <v>0</v>
      </c>
      <c r="Q461" s="153">
        <f>ROUND(E461*P461,2)</f>
        <v>0</v>
      </c>
      <c r="R461" s="154"/>
      <c r="S461" s="154" t="s">
        <v>279</v>
      </c>
      <c r="T461" s="154" t="s">
        <v>280</v>
      </c>
      <c r="U461" s="154">
        <v>0</v>
      </c>
      <c r="V461" s="154">
        <f>ROUND(E461*U461,2)</f>
        <v>0</v>
      </c>
      <c r="W461" s="154"/>
      <c r="X461" s="154" t="s">
        <v>281</v>
      </c>
      <c r="Y461" s="154" t="s">
        <v>282</v>
      </c>
      <c r="Z461" s="144"/>
      <c r="AA461" s="144"/>
      <c r="AB461" s="144"/>
      <c r="AC461" s="144"/>
      <c r="AD461" s="144"/>
      <c r="AE461" s="144"/>
      <c r="AF461" s="144"/>
      <c r="AG461" s="144" t="s">
        <v>656</v>
      </c>
      <c r="AH461" s="144"/>
      <c r="AI461" s="144"/>
      <c r="AJ461" s="144"/>
      <c r="AK461" s="144"/>
      <c r="AL461" s="144"/>
      <c r="AM461" s="144"/>
      <c r="AN461" s="144"/>
      <c r="AO461" s="144"/>
      <c r="AP461" s="144"/>
      <c r="AQ461" s="144"/>
      <c r="AR461" s="144"/>
      <c r="AS461" s="144"/>
      <c r="AT461" s="144"/>
      <c r="AU461" s="144"/>
      <c r="AV461" s="144"/>
      <c r="AW461" s="144"/>
      <c r="AX461" s="144"/>
      <c r="AY461" s="144"/>
      <c r="AZ461" s="144"/>
      <c r="BA461" s="144"/>
      <c r="BB461" s="144"/>
      <c r="BC461" s="144"/>
      <c r="BD461" s="144"/>
      <c r="BE461" s="144"/>
      <c r="BF461" s="144"/>
      <c r="BG461" s="144"/>
      <c r="BH461" s="144"/>
    </row>
    <row r="462" spans="1:60" ht="13" x14ac:dyDescent="0.25">
      <c r="A462" s="159" t="s">
        <v>200</v>
      </c>
      <c r="B462" s="160" t="s">
        <v>230</v>
      </c>
      <c r="C462" s="180" t="s">
        <v>231</v>
      </c>
      <c r="D462" s="161"/>
      <c r="E462" s="162"/>
      <c r="F462" s="163"/>
      <c r="G462" s="163">
        <f>SUMIF(AG463:AG468,"&lt;&gt;NOR",G463:G468)</f>
        <v>0</v>
      </c>
      <c r="H462" s="163"/>
      <c r="I462" s="163">
        <f>SUM(I463:I468)</f>
        <v>0</v>
      </c>
      <c r="J462" s="163"/>
      <c r="K462" s="164">
        <f>SUM(K463:K468)</f>
        <v>0</v>
      </c>
      <c r="L462" s="158"/>
      <c r="M462" s="158">
        <f>SUM(M463:M468)</f>
        <v>0</v>
      </c>
      <c r="N462" s="157"/>
      <c r="O462" s="157">
        <f>SUM(O463:O468)</f>
        <v>0</v>
      </c>
      <c r="P462" s="157"/>
      <c r="Q462" s="157">
        <f>SUM(Q463:Q468)</f>
        <v>0</v>
      </c>
      <c r="R462" s="158"/>
      <c r="S462" s="158"/>
      <c r="T462" s="158"/>
      <c r="U462" s="158"/>
      <c r="V462" s="158">
        <f>SUM(V463:V468)</f>
        <v>0</v>
      </c>
      <c r="W462" s="158"/>
      <c r="X462" s="158"/>
      <c r="Y462" s="158"/>
      <c r="AG462" t="s">
        <v>275</v>
      </c>
    </row>
    <row r="463" spans="1:60" outlineLevel="1" x14ac:dyDescent="0.25">
      <c r="A463" s="173">
        <v>240</v>
      </c>
      <c r="B463" s="174" t="s">
        <v>962</v>
      </c>
      <c r="C463" s="183" t="s">
        <v>963</v>
      </c>
      <c r="D463" s="175" t="s">
        <v>355</v>
      </c>
      <c r="E463" s="176">
        <v>1</v>
      </c>
      <c r="F463" s="177">
        <f>H463+J463</f>
        <v>0</v>
      </c>
      <c r="G463" s="177">
        <f>ROUND(E463*F463,2)</f>
        <v>0</v>
      </c>
      <c r="H463" s="178"/>
      <c r="I463" s="177">
        <f>ROUND(E463*H463,2)</f>
        <v>0</v>
      </c>
      <c r="J463" s="178"/>
      <c r="K463" s="179">
        <f>ROUND(E463*J463,2)</f>
        <v>0</v>
      </c>
      <c r="L463" s="154">
        <v>21</v>
      </c>
      <c r="M463" s="154">
        <f>G463*(1+L463/100)</f>
        <v>0</v>
      </c>
      <c r="N463" s="153">
        <v>0</v>
      </c>
      <c r="O463" s="153">
        <f>ROUND(E463*N463,2)</f>
        <v>0</v>
      </c>
      <c r="P463" s="153">
        <v>0</v>
      </c>
      <c r="Q463" s="153">
        <f>ROUND(E463*P463,2)</f>
        <v>0</v>
      </c>
      <c r="R463" s="154"/>
      <c r="S463" s="154" t="s">
        <v>279</v>
      </c>
      <c r="T463" s="154" t="s">
        <v>280</v>
      </c>
      <c r="U463" s="154">
        <v>0</v>
      </c>
      <c r="V463" s="154">
        <f>ROUND(E463*U463,2)</f>
        <v>0</v>
      </c>
      <c r="W463" s="154"/>
      <c r="X463" s="154" t="s">
        <v>281</v>
      </c>
      <c r="Y463" s="154" t="s">
        <v>282</v>
      </c>
      <c r="Z463" s="144"/>
      <c r="AA463" s="144"/>
      <c r="AB463" s="144"/>
      <c r="AC463" s="144"/>
      <c r="AD463" s="144"/>
      <c r="AE463" s="144"/>
      <c r="AF463" s="144"/>
      <c r="AG463" s="144" t="s">
        <v>656</v>
      </c>
      <c r="AH463" s="144"/>
      <c r="AI463" s="144"/>
      <c r="AJ463" s="144"/>
      <c r="AK463" s="144"/>
      <c r="AL463" s="144"/>
      <c r="AM463" s="144"/>
      <c r="AN463" s="144"/>
      <c r="AO463" s="144"/>
      <c r="AP463" s="144"/>
      <c r="AQ463" s="144"/>
      <c r="AR463" s="144"/>
      <c r="AS463" s="144"/>
      <c r="AT463" s="144"/>
      <c r="AU463" s="144"/>
      <c r="AV463" s="144"/>
      <c r="AW463" s="144"/>
      <c r="AX463" s="144"/>
      <c r="AY463" s="144"/>
      <c r="AZ463" s="144"/>
      <c r="BA463" s="144"/>
      <c r="BB463" s="144"/>
      <c r="BC463" s="144"/>
      <c r="BD463" s="144"/>
      <c r="BE463" s="144"/>
      <c r="BF463" s="144"/>
      <c r="BG463" s="144"/>
      <c r="BH463" s="144"/>
    </row>
    <row r="464" spans="1:60" outlineLevel="1" x14ac:dyDescent="0.25">
      <c r="A464" s="166">
        <v>241</v>
      </c>
      <c r="B464" s="167" t="s">
        <v>964</v>
      </c>
      <c r="C464" s="181" t="s">
        <v>965</v>
      </c>
      <c r="D464" s="168" t="s">
        <v>355</v>
      </c>
      <c r="E464" s="169">
        <v>118.833</v>
      </c>
      <c r="F464" s="170">
        <f>H464+J464</f>
        <v>0</v>
      </c>
      <c r="G464" s="170">
        <f>ROUND(E464*F464,2)</f>
        <v>0</v>
      </c>
      <c r="H464" s="171"/>
      <c r="I464" s="170">
        <f>ROUND(E464*H464,2)</f>
        <v>0</v>
      </c>
      <c r="J464" s="171"/>
      <c r="K464" s="172">
        <f>ROUND(E464*J464,2)</f>
        <v>0</v>
      </c>
      <c r="L464" s="154">
        <v>21</v>
      </c>
      <c r="M464" s="154">
        <f>G464*(1+L464/100)</f>
        <v>0</v>
      </c>
      <c r="N464" s="153">
        <v>0</v>
      </c>
      <c r="O464" s="153">
        <f>ROUND(E464*N464,2)</f>
        <v>0</v>
      </c>
      <c r="P464" s="153">
        <v>0</v>
      </c>
      <c r="Q464" s="153">
        <f>ROUND(E464*P464,2)</f>
        <v>0</v>
      </c>
      <c r="R464" s="154"/>
      <c r="S464" s="154" t="s">
        <v>279</v>
      </c>
      <c r="T464" s="154" t="s">
        <v>280</v>
      </c>
      <c r="U464" s="154">
        <v>0</v>
      </c>
      <c r="V464" s="154">
        <f>ROUND(E464*U464,2)</f>
        <v>0</v>
      </c>
      <c r="W464" s="154"/>
      <c r="X464" s="154" t="s">
        <v>281</v>
      </c>
      <c r="Y464" s="154" t="s">
        <v>282</v>
      </c>
      <c r="Z464" s="144"/>
      <c r="AA464" s="144"/>
      <c r="AB464" s="144"/>
      <c r="AC464" s="144"/>
      <c r="AD464" s="144"/>
      <c r="AE464" s="144"/>
      <c r="AF464" s="144"/>
      <c r="AG464" s="144" t="s">
        <v>656</v>
      </c>
      <c r="AH464" s="144"/>
      <c r="AI464" s="144"/>
      <c r="AJ464" s="144"/>
      <c r="AK464" s="144"/>
      <c r="AL464" s="144"/>
      <c r="AM464" s="144"/>
      <c r="AN464" s="144"/>
      <c r="AO464" s="144"/>
      <c r="AP464" s="144"/>
      <c r="AQ464" s="144"/>
      <c r="AR464" s="144"/>
      <c r="AS464" s="144"/>
      <c r="AT464" s="144"/>
      <c r="AU464" s="144"/>
      <c r="AV464" s="144"/>
      <c r="AW464" s="144"/>
      <c r="AX464" s="144"/>
      <c r="AY464" s="144"/>
      <c r="AZ464" s="144"/>
      <c r="BA464" s="144"/>
      <c r="BB464" s="144"/>
      <c r="BC464" s="144"/>
      <c r="BD464" s="144"/>
      <c r="BE464" s="144"/>
      <c r="BF464" s="144"/>
      <c r="BG464" s="144"/>
      <c r="BH464" s="144"/>
    </row>
    <row r="465" spans="1:60" outlineLevel="2" x14ac:dyDescent="0.25">
      <c r="A465" s="151"/>
      <c r="B465" s="152"/>
      <c r="C465" s="182" t="s">
        <v>966</v>
      </c>
      <c r="D465" s="155"/>
      <c r="E465" s="156">
        <v>118.83</v>
      </c>
      <c r="F465" s="154"/>
      <c r="G465" s="154"/>
      <c r="H465" s="154"/>
      <c r="I465" s="154"/>
      <c r="J465" s="154"/>
      <c r="K465" s="154"/>
      <c r="L465" s="154"/>
      <c r="M465" s="154"/>
      <c r="N465" s="153"/>
      <c r="O465" s="153"/>
      <c r="P465" s="153"/>
      <c r="Q465" s="153"/>
      <c r="R465" s="154"/>
      <c r="S465" s="154"/>
      <c r="T465" s="154"/>
      <c r="U465" s="154"/>
      <c r="V465" s="154"/>
      <c r="W465" s="154"/>
      <c r="X465" s="154"/>
      <c r="Y465" s="154"/>
      <c r="Z465" s="144"/>
      <c r="AA465" s="144"/>
      <c r="AB465" s="144"/>
      <c r="AC465" s="144"/>
      <c r="AD465" s="144"/>
      <c r="AE465" s="144"/>
      <c r="AF465" s="144"/>
      <c r="AG465" s="144" t="s">
        <v>285</v>
      </c>
      <c r="AH465" s="144">
        <v>0</v>
      </c>
      <c r="AI465" s="144"/>
      <c r="AJ465" s="144"/>
      <c r="AK465" s="144"/>
      <c r="AL465" s="144"/>
      <c r="AM465" s="144"/>
      <c r="AN465" s="144"/>
      <c r="AO465" s="144"/>
      <c r="AP465" s="144"/>
      <c r="AQ465" s="144"/>
      <c r="AR465" s="144"/>
      <c r="AS465" s="144"/>
      <c r="AT465" s="144"/>
      <c r="AU465" s="144"/>
      <c r="AV465" s="144"/>
      <c r="AW465" s="144"/>
      <c r="AX465" s="144"/>
      <c r="AY465" s="144"/>
      <c r="AZ465" s="144"/>
      <c r="BA465" s="144"/>
      <c r="BB465" s="144"/>
      <c r="BC465" s="144"/>
      <c r="BD465" s="144"/>
      <c r="BE465" s="144"/>
      <c r="BF465" s="144"/>
      <c r="BG465" s="144"/>
      <c r="BH465" s="144"/>
    </row>
    <row r="466" spans="1:60" outlineLevel="1" x14ac:dyDescent="0.25">
      <c r="A466" s="166">
        <v>242</v>
      </c>
      <c r="B466" s="167" t="s">
        <v>967</v>
      </c>
      <c r="C466" s="181" t="s">
        <v>968</v>
      </c>
      <c r="D466" s="168" t="s">
        <v>969</v>
      </c>
      <c r="E466" s="169">
        <v>18</v>
      </c>
      <c r="F466" s="170">
        <f>H466+J466</f>
        <v>0</v>
      </c>
      <c r="G466" s="170">
        <f>ROUND(E466*F466,2)</f>
        <v>0</v>
      </c>
      <c r="H466" s="171"/>
      <c r="I466" s="170">
        <f>ROUND(E466*H466,2)</f>
        <v>0</v>
      </c>
      <c r="J466" s="171"/>
      <c r="K466" s="172">
        <f>ROUND(E466*J466,2)</f>
        <v>0</v>
      </c>
      <c r="L466" s="154">
        <v>21</v>
      </c>
      <c r="M466" s="154">
        <f>G466*(1+L466/100)</f>
        <v>0</v>
      </c>
      <c r="N466" s="153">
        <v>0</v>
      </c>
      <c r="O466" s="153">
        <f>ROUND(E466*N466,2)</f>
        <v>0</v>
      </c>
      <c r="P466" s="153">
        <v>0</v>
      </c>
      <c r="Q466" s="153">
        <f>ROUND(E466*P466,2)</f>
        <v>0</v>
      </c>
      <c r="R466" s="154"/>
      <c r="S466" s="154" t="s">
        <v>279</v>
      </c>
      <c r="T466" s="154" t="s">
        <v>280</v>
      </c>
      <c r="U466" s="154">
        <v>0</v>
      </c>
      <c r="V466" s="154">
        <f>ROUND(E466*U466,2)</f>
        <v>0</v>
      </c>
      <c r="W466" s="154"/>
      <c r="X466" s="154" t="s">
        <v>608</v>
      </c>
      <c r="Y466" s="154" t="s">
        <v>282</v>
      </c>
      <c r="Z466" s="144"/>
      <c r="AA466" s="144"/>
      <c r="AB466" s="144"/>
      <c r="AC466" s="144"/>
      <c r="AD466" s="144"/>
      <c r="AE466" s="144"/>
      <c r="AF466" s="144"/>
      <c r="AG466" s="144" t="s">
        <v>609</v>
      </c>
      <c r="AH466" s="144"/>
      <c r="AI466" s="144"/>
      <c r="AJ466" s="144"/>
      <c r="AK466" s="144"/>
      <c r="AL466" s="144"/>
      <c r="AM466" s="144"/>
      <c r="AN466" s="144"/>
      <c r="AO466" s="144"/>
      <c r="AP466" s="144"/>
      <c r="AQ466" s="144"/>
      <c r="AR466" s="144"/>
      <c r="AS466" s="144"/>
      <c r="AT466" s="144"/>
      <c r="AU466" s="144"/>
      <c r="AV466" s="144"/>
      <c r="AW466" s="144"/>
      <c r="AX466" s="144"/>
      <c r="AY466" s="144"/>
      <c r="AZ466" s="144"/>
      <c r="BA466" s="144"/>
      <c r="BB466" s="144"/>
      <c r="BC466" s="144"/>
      <c r="BD466" s="144"/>
      <c r="BE466" s="144"/>
      <c r="BF466" s="144"/>
      <c r="BG466" s="144"/>
      <c r="BH466" s="144"/>
    </row>
    <row r="467" spans="1:60" outlineLevel="2" x14ac:dyDescent="0.25">
      <c r="A467" s="151"/>
      <c r="B467" s="152"/>
      <c r="C467" s="182" t="s">
        <v>970</v>
      </c>
      <c r="D467" s="155"/>
      <c r="E467" s="156">
        <v>18</v>
      </c>
      <c r="F467" s="154"/>
      <c r="G467" s="154"/>
      <c r="H467" s="154"/>
      <c r="I467" s="154"/>
      <c r="J467" s="154"/>
      <c r="K467" s="154"/>
      <c r="L467" s="154"/>
      <c r="M467" s="154"/>
      <c r="N467" s="153"/>
      <c r="O467" s="153"/>
      <c r="P467" s="153"/>
      <c r="Q467" s="153"/>
      <c r="R467" s="154"/>
      <c r="S467" s="154"/>
      <c r="T467" s="154"/>
      <c r="U467" s="154"/>
      <c r="V467" s="154"/>
      <c r="W467" s="154"/>
      <c r="X467" s="154"/>
      <c r="Y467" s="154"/>
      <c r="Z467" s="144"/>
      <c r="AA467" s="144"/>
      <c r="AB467" s="144"/>
      <c r="AC467" s="144"/>
      <c r="AD467" s="144"/>
      <c r="AE467" s="144"/>
      <c r="AF467" s="144"/>
      <c r="AG467" s="144" t="s">
        <v>285</v>
      </c>
      <c r="AH467" s="144">
        <v>0</v>
      </c>
      <c r="AI467" s="144"/>
      <c r="AJ467" s="144"/>
      <c r="AK467" s="144"/>
      <c r="AL467" s="144"/>
      <c r="AM467" s="144"/>
      <c r="AN467" s="144"/>
      <c r="AO467" s="144"/>
      <c r="AP467" s="144"/>
      <c r="AQ467" s="144"/>
      <c r="AR467" s="144"/>
      <c r="AS467" s="144"/>
      <c r="AT467" s="144"/>
      <c r="AU467" s="144"/>
      <c r="AV467" s="144"/>
      <c r="AW467" s="144"/>
      <c r="AX467" s="144"/>
      <c r="AY467" s="144"/>
      <c r="AZ467" s="144"/>
      <c r="BA467" s="144"/>
      <c r="BB467" s="144"/>
      <c r="BC467" s="144"/>
      <c r="BD467" s="144"/>
      <c r="BE467" s="144"/>
      <c r="BF467" s="144"/>
      <c r="BG467" s="144"/>
      <c r="BH467" s="144"/>
    </row>
    <row r="468" spans="1:60" outlineLevel="1" x14ac:dyDescent="0.25">
      <c r="A468" s="173">
        <v>243</v>
      </c>
      <c r="B468" s="174" t="s">
        <v>971</v>
      </c>
      <c r="C468" s="183" t="s">
        <v>972</v>
      </c>
      <c r="D468" s="175" t="s">
        <v>0</v>
      </c>
      <c r="E468" s="176">
        <v>259.39607999999998</v>
      </c>
      <c r="F468" s="177">
        <f>H468+J468</f>
        <v>0</v>
      </c>
      <c r="G468" s="177">
        <f>ROUND(E468*F468,2)</f>
        <v>0</v>
      </c>
      <c r="H468" s="178"/>
      <c r="I468" s="177">
        <f>ROUND(E468*H468,2)</f>
        <v>0</v>
      </c>
      <c r="J468" s="178"/>
      <c r="K468" s="179">
        <f>ROUND(E468*J468,2)</f>
        <v>0</v>
      </c>
      <c r="L468" s="154">
        <v>21</v>
      </c>
      <c r="M468" s="154">
        <f>G468*(1+L468/100)</f>
        <v>0</v>
      </c>
      <c r="N468" s="153">
        <v>0</v>
      </c>
      <c r="O468" s="153">
        <f>ROUND(E468*N468,2)</f>
        <v>0</v>
      </c>
      <c r="P468" s="153">
        <v>0</v>
      </c>
      <c r="Q468" s="153">
        <f>ROUND(E468*P468,2)</f>
        <v>0</v>
      </c>
      <c r="R468" s="154"/>
      <c r="S468" s="154" t="s">
        <v>279</v>
      </c>
      <c r="T468" s="154" t="s">
        <v>280</v>
      </c>
      <c r="U468" s="154">
        <v>0</v>
      </c>
      <c r="V468" s="154">
        <f>ROUND(E468*U468,2)</f>
        <v>0</v>
      </c>
      <c r="W468" s="154"/>
      <c r="X468" s="154" t="s">
        <v>281</v>
      </c>
      <c r="Y468" s="154" t="s">
        <v>282</v>
      </c>
      <c r="Z468" s="144"/>
      <c r="AA468" s="144"/>
      <c r="AB468" s="144"/>
      <c r="AC468" s="144"/>
      <c r="AD468" s="144"/>
      <c r="AE468" s="144"/>
      <c r="AF468" s="144"/>
      <c r="AG468" s="144" t="s">
        <v>656</v>
      </c>
      <c r="AH468" s="144"/>
      <c r="AI468" s="144"/>
      <c r="AJ468" s="144"/>
      <c r="AK468" s="144"/>
      <c r="AL468" s="144"/>
      <c r="AM468" s="144"/>
      <c r="AN468" s="144"/>
      <c r="AO468" s="144"/>
      <c r="AP468" s="144"/>
      <c r="AQ468" s="144"/>
      <c r="AR468" s="144"/>
      <c r="AS468" s="144"/>
      <c r="AT468" s="144"/>
      <c r="AU468" s="144"/>
      <c r="AV468" s="144"/>
      <c r="AW468" s="144"/>
      <c r="AX468" s="144"/>
      <c r="AY468" s="144"/>
      <c r="AZ468" s="144"/>
      <c r="BA468" s="144"/>
      <c r="BB468" s="144"/>
      <c r="BC468" s="144"/>
      <c r="BD468" s="144"/>
      <c r="BE468" s="144"/>
      <c r="BF468" s="144"/>
      <c r="BG468" s="144"/>
      <c r="BH468" s="144"/>
    </row>
    <row r="469" spans="1:60" ht="13" x14ac:dyDescent="0.25">
      <c r="A469" s="159" t="s">
        <v>200</v>
      </c>
      <c r="B469" s="160" t="s">
        <v>232</v>
      </c>
      <c r="C469" s="180" t="s">
        <v>233</v>
      </c>
      <c r="D469" s="161"/>
      <c r="E469" s="162"/>
      <c r="F469" s="163"/>
      <c r="G469" s="163">
        <f>SUMIF(AG470:AG488,"&lt;&gt;NOR",G470:G488)</f>
        <v>0</v>
      </c>
      <c r="H469" s="163"/>
      <c r="I469" s="163">
        <f>SUM(I470:I488)</f>
        <v>0</v>
      </c>
      <c r="J469" s="163"/>
      <c r="K469" s="164">
        <f>SUM(K470:K488)</f>
        <v>0</v>
      </c>
      <c r="L469" s="158"/>
      <c r="M469" s="158">
        <f>SUM(M470:M488)</f>
        <v>0</v>
      </c>
      <c r="N469" s="157"/>
      <c r="O469" s="157">
        <f>SUM(O470:O488)</f>
        <v>0</v>
      </c>
      <c r="P469" s="157"/>
      <c r="Q469" s="157">
        <f>SUM(Q470:Q488)</f>
        <v>0</v>
      </c>
      <c r="R469" s="158"/>
      <c r="S469" s="158"/>
      <c r="T469" s="158"/>
      <c r="U469" s="158"/>
      <c r="V469" s="158">
        <f>SUM(V470:V488)</f>
        <v>0</v>
      </c>
      <c r="W469" s="158"/>
      <c r="X469" s="158"/>
      <c r="Y469" s="158"/>
      <c r="AG469" t="s">
        <v>275</v>
      </c>
    </row>
    <row r="470" spans="1:60" outlineLevel="1" x14ac:dyDescent="0.25">
      <c r="A470" s="166">
        <v>244</v>
      </c>
      <c r="B470" s="167" t="s">
        <v>973</v>
      </c>
      <c r="C470" s="181" t="s">
        <v>974</v>
      </c>
      <c r="D470" s="168" t="s">
        <v>355</v>
      </c>
      <c r="E470" s="169">
        <v>1</v>
      </c>
      <c r="F470" s="170">
        <f>H470+J470</f>
        <v>0</v>
      </c>
      <c r="G470" s="170">
        <f>ROUND(E470*F470,2)</f>
        <v>0</v>
      </c>
      <c r="H470" s="171"/>
      <c r="I470" s="170">
        <f>ROUND(E470*H470,2)</f>
        <v>0</v>
      </c>
      <c r="J470" s="171"/>
      <c r="K470" s="172">
        <f>ROUND(E470*J470,2)</f>
        <v>0</v>
      </c>
      <c r="L470" s="154">
        <v>21</v>
      </c>
      <c r="M470" s="154">
        <f>G470*(1+L470/100)</f>
        <v>0</v>
      </c>
      <c r="N470" s="153">
        <v>0</v>
      </c>
      <c r="O470" s="153">
        <f>ROUND(E470*N470,2)</f>
        <v>0</v>
      </c>
      <c r="P470" s="153">
        <v>0</v>
      </c>
      <c r="Q470" s="153">
        <f>ROUND(E470*P470,2)</f>
        <v>0</v>
      </c>
      <c r="R470" s="154"/>
      <c r="S470" s="154" t="s">
        <v>279</v>
      </c>
      <c r="T470" s="154" t="s">
        <v>280</v>
      </c>
      <c r="U470" s="154">
        <v>0</v>
      </c>
      <c r="V470" s="154">
        <f>ROUND(E470*U470,2)</f>
        <v>0</v>
      </c>
      <c r="W470" s="154"/>
      <c r="X470" s="154" t="s">
        <v>281</v>
      </c>
      <c r="Y470" s="154" t="s">
        <v>282</v>
      </c>
      <c r="Z470" s="144"/>
      <c r="AA470" s="144"/>
      <c r="AB470" s="144"/>
      <c r="AC470" s="144"/>
      <c r="AD470" s="144"/>
      <c r="AE470" s="144"/>
      <c r="AF470" s="144"/>
      <c r="AG470" s="144" t="s">
        <v>656</v>
      </c>
      <c r="AH470" s="144"/>
      <c r="AI470" s="144"/>
      <c r="AJ470" s="144"/>
      <c r="AK470" s="144"/>
      <c r="AL470" s="144"/>
      <c r="AM470" s="144"/>
      <c r="AN470" s="144"/>
      <c r="AO470" s="144"/>
      <c r="AP470" s="144"/>
      <c r="AQ470" s="144"/>
      <c r="AR470" s="144"/>
      <c r="AS470" s="144"/>
      <c r="AT470" s="144"/>
      <c r="AU470" s="144"/>
      <c r="AV470" s="144"/>
      <c r="AW470" s="144"/>
      <c r="AX470" s="144"/>
      <c r="AY470" s="144"/>
      <c r="AZ470" s="144"/>
      <c r="BA470" s="144"/>
      <c r="BB470" s="144"/>
      <c r="BC470" s="144"/>
      <c r="BD470" s="144"/>
      <c r="BE470" s="144"/>
      <c r="BF470" s="144"/>
      <c r="BG470" s="144"/>
      <c r="BH470" s="144"/>
    </row>
    <row r="471" spans="1:60" outlineLevel="2" x14ac:dyDescent="0.25">
      <c r="A471" s="151"/>
      <c r="B471" s="152"/>
      <c r="C471" s="182" t="s">
        <v>166</v>
      </c>
      <c r="D471" s="155"/>
      <c r="E471" s="156">
        <v>1</v>
      </c>
      <c r="F471" s="154"/>
      <c r="G471" s="154"/>
      <c r="H471" s="154"/>
      <c r="I471" s="154"/>
      <c r="J471" s="154"/>
      <c r="K471" s="154"/>
      <c r="L471" s="154"/>
      <c r="M471" s="154"/>
      <c r="N471" s="153"/>
      <c r="O471" s="153"/>
      <c r="P471" s="153"/>
      <c r="Q471" s="153"/>
      <c r="R471" s="154"/>
      <c r="S471" s="154"/>
      <c r="T471" s="154"/>
      <c r="U471" s="154"/>
      <c r="V471" s="154"/>
      <c r="W471" s="154"/>
      <c r="X471" s="154"/>
      <c r="Y471" s="154"/>
      <c r="Z471" s="144"/>
      <c r="AA471" s="144"/>
      <c r="AB471" s="144"/>
      <c r="AC471" s="144"/>
      <c r="AD471" s="144"/>
      <c r="AE471" s="144"/>
      <c r="AF471" s="144"/>
      <c r="AG471" s="144" t="s">
        <v>285</v>
      </c>
      <c r="AH471" s="144">
        <v>0</v>
      </c>
      <c r="AI471" s="144"/>
      <c r="AJ471" s="144"/>
      <c r="AK471" s="144"/>
      <c r="AL471" s="144"/>
      <c r="AM471" s="144"/>
      <c r="AN471" s="144"/>
      <c r="AO471" s="144"/>
      <c r="AP471" s="144"/>
      <c r="AQ471" s="144"/>
      <c r="AR471" s="144"/>
      <c r="AS471" s="144"/>
      <c r="AT471" s="144"/>
      <c r="AU471" s="144"/>
      <c r="AV471" s="144"/>
      <c r="AW471" s="144"/>
      <c r="AX471" s="144"/>
      <c r="AY471" s="144"/>
      <c r="AZ471" s="144"/>
      <c r="BA471" s="144"/>
      <c r="BB471" s="144"/>
      <c r="BC471" s="144"/>
      <c r="BD471" s="144"/>
      <c r="BE471" s="144"/>
      <c r="BF471" s="144"/>
      <c r="BG471" s="144"/>
      <c r="BH471" s="144"/>
    </row>
    <row r="472" spans="1:60" outlineLevel="1" x14ac:dyDescent="0.25">
      <c r="A472" s="166">
        <v>245</v>
      </c>
      <c r="B472" s="167" t="s">
        <v>975</v>
      </c>
      <c r="C472" s="181" t="s">
        <v>976</v>
      </c>
      <c r="D472" s="168" t="s">
        <v>355</v>
      </c>
      <c r="E472" s="169">
        <v>98.745000000000005</v>
      </c>
      <c r="F472" s="170">
        <f>H472+J472</f>
        <v>0</v>
      </c>
      <c r="G472" s="170">
        <f>ROUND(E472*F472,2)</f>
        <v>0</v>
      </c>
      <c r="H472" s="171"/>
      <c r="I472" s="170">
        <f>ROUND(E472*H472,2)</f>
        <v>0</v>
      </c>
      <c r="J472" s="171"/>
      <c r="K472" s="172">
        <f>ROUND(E472*J472,2)</f>
        <v>0</v>
      </c>
      <c r="L472" s="154">
        <v>21</v>
      </c>
      <c r="M472" s="154">
        <f>G472*(1+L472/100)</f>
        <v>0</v>
      </c>
      <c r="N472" s="153">
        <v>0</v>
      </c>
      <c r="O472" s="153">
        <f>ROUND(E472*N472,2)</f>
        <v>0</v>
      </c>
      <c r="P472" s="153">
        <v>0</v>
      </c>
      <c r="Q472" s="153">
        <f>ROUND(E472*P472,2)</f>
        <v>0</v>
      </c>
      <c r="R472" s="154"/>
      <c r="S472" s="154" t="s">
        <v>279</v>
      </c>
      <c r="T472" s="154" t="s">
        <v>280</v>
      </c>
      <c r="U472" s="154">
        <v>0</v>
      </c>
      <c r="V472" s="154">
        <f>ROUND(E472*U472,2)</f>
        <v>0</v>
      </c>
      <c r="W472" s="154"/>
      <c r="X472" s="154" t="s">
        <v>281</v>
      </c>
      <c r="Y472" s="154" t="s">
        <v>282</v>
      </c>
      <c r="Z472" s="144"/>
      <c r="AA472" s="144"/>
      <c r="AB472" s="144"/>
      <c r="AC472" s="144"/>
      <c r="AD472" s="144"/>
      <c r="AE472" s="144"/>
      <c r="AF472" s="144"/>
      <c r="AG472" s="144" t="s">
        <v>656</v>
      </c>
      <c r="AH472" s="144"/>
      <c r="AI472" s="144"/>
      <c r="AJ472" s="144"/>
      <c r="AK472" s="144"/>
      <c r="AL472" s="144"/>
      <c r="AM472" s="144"/>
      <c r="AN472" s="144"/>
      <c r="AO472" s="144"/>
      <c r="AP472" s="144"/>
      <c r="AQ472" s="144"/>
      <c r="AR472" s="144"/>
      <c r="AS472" s="144"/>
      <c r="AT472" s="144"/>
      <c r="AU472" s="144"/>
      <c r="AV472" s="144"/>
      <c r="AW472" s="144"/>
      <c r="AX472" s="144"/>
      <c r="AY472" s="144"/>
      <c r="AZ472" s="144"/>
      <c r="BA472" s="144"/>
      <c r="BB472" s="144"/>
      <c r="BC472" s="144"/>
      <c r="BD472" s="144"/>
      <c r="BE472" s="144"/>
      <c r="BF472" s="144"/>
      <c r="BG472" s="144"/>
      <c r="BH472" s="144"/>
    </row>
    <row r="473" spans="1:60" outlineLevel="2" x14ac:dyDescent="0.25">
      <c r="A473" s="151"/>
      <c r="B473" s="152"/>
      <c r="C473" s="182" t="s">
        <v>977</v>
      </c>
      <c r="D473" s="155"/>
      <c r="E473" s="156">
        <v>42.23</v>
      </c>
      <c r="F473" s="154"/>
      <c r="G473" s="154"/>
      <c r="H473" s="154"/>
      <c r="I473" s="154"/>
      <c r="J473" s="154"/>
      <c r="K473" s="154"/>
      <c r="L473" s="154"/>
      <c r="M473" s="154"/>
      <c r="N473" s="153"/>
      <c r="O473" s="153"/>
      <c r="P473" s="153"/>
      <c r="Q473" s="153"/>
      <c r="R473" s="154"/>
      <c r="S473" s="154"/>
      <c r="T473" s="154"/>
      <c r="U473" s="154"/>
      <c r="V473" s="154"/>
      <c r="W473" s="154"/>
      <c r="X473" s="154"/>
      <c r="Y473" s="154"/>
      <c r="Z473" s="144"/>
      <c r="AA473" s="144"/>
      <c r="AB473" s="144"/>
      <c r="AC473" s="144"/>
      <c r="AD473" s="144"/>
      <c r="AE473" s="144"/>
      <c r="AF473" s="144"/>
      <c r="AG473" s="144" t="s">
        <v>285</v>
      </c>
      <c r="AH473" s="144">
        <v>0</v>
      </c>
      <c r="AI473" s="144"/>
      <c r="AJ473" s="144"/>
      <c r="AK473" s="144"/>
      <c r="AL473" s="144"/>
      <c r="AM473" s="144"/>
      <c r="AN473" s="144"/>
      <c r="AO473" s="144"/>
      <c r="AP473" s="144"/>
      <c r="AQ473" s="144"/>
      <c r="AR473" s="144"/>
      <c r="AS473" s="144"/>
      <c r="AT473" s="144"/>
      <c r="AU473" s="144"/>
      <c r="AV473" s="144"/>
      <c r="AW473" s="144"/>
      <c r="AX473" s="144"/>
      <c r="AY473" s="144"/>
      <c r="AZ473" s="144"/>
      <c r="BA473" s="144"/>
      <c r="BB473" s="144"/>
      <c r="BC473" s="144"/>
      <c r="BD473" s="144"/>
      <c r="BE473" s="144"/>
      <c r="BF473" s="144"/>
      <c r="BG473" s="144"/>
      <c r="BH473" s="144"/>
    </row>
    <row r="474" spans="1:60" ht="20" outlineLevel="3" x14ac:dyDescent="0.25">
      <c r="A474" s="151"/>
      <c r="B474" s="152"/>
      <c r="C474" s="182" t="s">
        <v>978</v>
      </c>
      <c r="D474" s="155"/>
      <c r="E474" s="156">
        <v>23.92</v>
      </c>
      <c r="F474" s="154"/>
      <c r="G474" s="154"/>
      <c r="H474" s="154"/>
      <c r="I474" s="154"/>
      <c r="J474" s="154"/>
      <c r="K474" s="154"/>
      <c r="L474" s="154"/>
      <c r="M474" s="154"/>
      <c r="N474" s="153"/>
      <c r="O474" s="153"/>
      <c r="P474" s="153"/>
      <c r="Q474" s="153"/>
      <c r="R474" s="154"/>
      <c r="S474" s="154"/>
      <c r="T474" s="154"/>
      <c r="U474" s="154"/>
      <c r="V474" s="154"/>
      <c r="W474" s="154"/>
      <c r="X474" s="154"/>
      <c r="Y474" s="154"/>
      <c r="Z474" s="144"/>
      <c r="AA474" s="144"/>
      <c r="AB474" s="144"/>
      <c r="AC474" s="144"/>
      <c r="AD474" s="144"/>
      <c r="AE474" s="144"/>
      <c r="AF474" s="144"/>
      <c r="AG474" s="144" t="s">
        <v>285</v>
      </c>
      <c r="AH474" s="144">
        <v>0</v>
      </c>
      <c r="AI474" s="144"/>
      <c r="AJ474" s="144"/>
      <c r="AK474" s="144"/>
      <c r="AL474" s="144"/>
      <c r="AM474" s="144"/>
      <c r="AN474" s="144"/>
      <c r="AO474" s="144"/>
      <c r="AP474" s="144"/>
      <c r="AQ474" s="144"/>
      <c r="AR474" s="144"/>
      <c r="AS474" s="144"/>
      <c r="AT474" s="144"/>
      <c r="AU474" s="144"/>
      <c r="AV474" s="144"/>
      <c r="AW474" s="144"/>
      <c r="AX474" s="144"/>
      <c r="AY474" s="144"/>
      <c r="AZ474" s="144"/>
      <c r="BA474" s="144"/>
      <c r="BB474" s="144"/>
      <c r="BC474" s="144"/>
      <c r="BD474" s="144"/>
      <c r="BE474" s="144"/>
      <c r="BF474" s="144"/>
      <c r="BG474" s="144"/>
      <c r="BH474" s="144"/>
    </row>
    <row r="475" spans="1:60" outlineLevel="3" x14ac:dyDescent="0.25">
      <c r="A475" s="151"/>
      <c r="B475" s="152"/>
      <c r="C475" s="182" t="s">
        <v>979</v>
      </c>
      <c r="D475" s="155"/>
      <c r="E475" s="156">
        <v>11.7</v>
      </c>
      <c r="F475" s="154"/>
      <c r="G475" s="154"/>
      <c r="H475" s="154"/>
      <c r="I475" s="154"/>
      <c r="J475" s="154"/>
      <c r="K475" s="154"/>
      <c r="L475" s="154"/>
      <c r="M475" s="154"/>
      <c r="N475" s="153"/>
      <c r="O475" s="153"/>
      <c r="P475" s="153"/>
      <c r="Q475" s="153"/>
      <c r="R475" s="154"/>
      <c r="S475" s="154"/>
      <c r="T475" s="154"/>
      <c r="U475" s="154"/>
      <c r="V475" s="154"/>
      <c r="W475" s="154"/>
      <c r="X475" s="154"/>
      <c r="Y475" s="154"/>
      <c r="Z475" s="144"/>
      <c r="AA475" s="144"/>
      <c r="AB475" s="144"/>
      <c r="AC475" s="144"/>
      <c r="AD475" s="144"/>
      <c r="AE475" s="144"/>
      <c r="AF475" s="144"/>
      <c r="AG475" s="144" t="s">
        <v>285</v>
      </c>
      <c r="AH475" s="144">
        <v>0</v>
      </c>
      <c r="AI475" s="144"/>
      <c r="AJ475" s="144"/>
      <c r="AK475" s="144"/>
      <c r="AL475" s="144"/>
      <c r="AM475" s="144"/>
      <c r="AN475" s="144"/>
      <c r="AO475" s="144"/>
      <c r="AP475" s="144"/>
      <c r="AQ475" s="144"/>
      <c r="AR475" s="144"/>
      <c r="AS475" s="144"/>
      <c r="AT475" s="144"/>
      <c r="AU475" s="144"/>
      <c r="AV475" s="144"/>
      <c r="AW475" s="144"/>
      <c r="AX475" s="144"/>
      <c r="AY475" s="144"/>
      <c r="AZ475" s="144"/>
      <c r="BA475" s="144"/>
      <c r="BB475" s="144"/>
      <c r="BC475" s="144"/>
      <c r="BD475" s="144"/>
      <c r="BE475" s="144"/>
      <c r="BF475" s="144"/>
      <c r="BG475" s="144"/>
      <c r="BH475" s="144"/>
    </row>
    <row r="476" spans="1:60" ht="20" outlineLevel="3" x14ac:dyDescent="0.25">
      <c r="A476" s="151"/>
      <c r="B476" s="152"/>
      <c r="C476" s="182" t="s">
        <v>980</v>
      </c>
      <c r="D476" s="155"/>
      <c r="E476" s="156">
        <v>27.2</v>
      </c>
      <c r="F476" s="154"/>
      <c r="G476" s="154"/>
      <c r="H476" s="154"/>
      <c r="I476" s="154"/>
      <c r="J476" s="154"/>
      <c r="K476" s="154"/>
      <c r="L476" s="154"/>
      <c r="M476" s="154"/>
      <c r="N476" s="153"/>
      <c r="O476" s="153"/>
      <c r="P476" s="153"/>
      <c r="Q476" s="153"/>
      <c r="R476" s="154"/>
      <c r="S476" s="154"/>
      <c r="T476" s="154"/>
      <c r="U476" s="154"/>
      <c r="V476" s="154"/>
      <c r="W476" s="154"/>
      <c r="X476" s="154"/>
      <c r="Y476" s="154"/>
      <c r="Z476" s="144"/>
      <c r="AA476" s="144"/>
      <c r="AB476" s="144"/>
      <c r="AC476" s="144"/>
      <c r="AD476" s="144"/>
      <c r="AE476" s="144"/>
      <c r="AF476" s="144"/>
      <c r="AG476" s="144" t="s">
        <v>285</v>
      </c>
      <c r="AH476" s="144">
        <v>0</v>
      </c>
      <c r="AI476" s="144"/>
      <c r="AJ476" s="144"/>
      <c r="AK476" s="144"/>
      <c r="AL476" s="144"/>
      <c r="AM476" s="144"/>
      <c r="AN476" s="144"/>
      <c r="AO476" s="144"/>
      <c r="AP476" s="144"/>
      <c r="AQ476" s="144"/>
      <c r="AR476" s="144"/>
      <c r="AS476" s="144"/>
      <c r="AT476" s="144"/>
      <c r="AU476" s="144"/>
      <c r="AV476" s="144"/>
      <c r="AW476" s="144"/>
      <c r="AX476" s="144"/>
      <c r="AY476" s="144"/>
      <c r="AZ476" s="144"/>
      <c r="BA476" s="144"/>
      <c r="BB476" s="144"/>
      <c r="BC476" s="144"/>
      <c r="BD476" s="144"/>
      <c r="BE476" s="144"/>
      <c r="BF476" s="144"/>
      <c r="BG476" s="144"/>
      <c r="BH476" s="144"/>
    </row>
    <row r="477" spans="1:60" outlineLevel="3" x14ac:dyDescent="0.25">
      <c r="A477" s="151"/>
      <c r="B477" s="152"/>
      <c r="C477" s="182" t="s">
        <v>981</v>
      </c>
      <c r="D477" s="155"/>
      <c r="E477" s="156">
        <v>-6.3</v>
      </c>
      <c r="F477" s="154"/>
      <c r="G477" s="154"/>
      <c r="H477" s="154"/>
      <c r="I477" s="154"/>
      <c r="J477" s="154"/>
      <c r="K477" s="154"/>
      <c r="L477" s="154"/>
      <c r="M477" s="154"/>
      <c r="N477" s="153"/>
      <c r="O477" s="153"/>
      <c r="P477" s="153"/>
      <c r="Q477" s="153"/>
      <c r="R477" s="154"/>
      <c r="S477" s="154"/>
      <c r="T477" s="154"/>
      <c r="U477" s="154"/>
      <c r="V477" s="154"/>
      <c r="W477" s="154"/>
      <c r="X477" s="154"/>
      <c r="Y477" s="154"/>
      <c r="Z477" s="144"/>
      <c r="AA477" s="144"/>
      <c r="AB477" s="144"/>
      <c r="AC477" s="144"/>
      <c r="AD477" s="144"/>
      <c r="AE477" s="144"/>
      <c r="AF477" s="144"/>
      <c r="AG477" s="144" t="s">
        <v>285</v>
      </c>
      <c r="AH477" s="144">
        <v>0</v>
      </c>
      <c r="AI477" s="144"/>
      <c r="AJ477" s="144"/>
      <c r="AK477" s="144"/>
      <c r="AL477" s="144"/>
      <c r="AM477" s="144"/>
      <c r="AN477" s="144"/>
      <c r="AO477" s="144"/>
      <c r="AP477" s="144"/>
      <c r="AQ477" s="144"/>
      <c r="AR477" s="144"/>
      <c r="AS477" s="144"/>
      <c r="AT477" s="144"/>
      <c r="AU477" s="144"/>
      <c r="AV477" s="144"/>
      <c r="AW477" s="144"/>
      <c r="AX477" s="144"/>
      <c r="AY477" s="144"/>
      <c r="AZ477" s="144"/>
      <c r="BA477" s="144"/>
      <c r="BB477" s="144"/>
      <c r="BC477" s="144"/>
      <c r="BD477" s="144"/>
      <c r="BE477" s="144"/>
      <c r="BF477" s="144"/>
      <c r="BG477" s="144"/>
      <c r="BH477" s="144"/>
    </row>
    <row r="478" spans="1:60" outlineLevel="1" x14ac:dyDescent="0.25">
      <c r="A478" s="173">
        <v>246</v>
      </c>
      <c r="B478" s="174" t="s">
        <v>982</v>
      </c>
      <c r="C478" s="183" t="s">
        <v>983</v>
      </c>
      <c r="D478" s="175" t="s">
        <v>355</v>
      </c>
      <c r="E478" s="176">
        <v>98.75</v>
      </c>
      <c r="F478" s="177">
        <f>H478+J478</f>
        <v>0</v>
      </c>
      <c r="G478" s="177">
        <f>ROUND(E478*F478,2)</f>
        <v>0</v>
      </c>
      <c r="H478" s="178"/>
      <c r="I478" s="177">
        <f>ROUND(E478*H478,2)</f>
        <v>0</v>
      </c>
      <c r="J478" s="178"/>
      <c r="K478" s="179">
        <f>ROUND(E478*J478,2)</f>
        <v>0</v>
      </c>
      <c r="L478" s="154">
        <v>21</v>
      </c>
      <c r="M478" s="154">
        <f>G478*(1+L478/100)</f>
        <v>0</v>
      </c>
      <c r="N478" s="153">
        <v>0</v>
      </c>
      <c r="O478" s="153">
        <f>ROUND(E478*N478,2)</f>
        <v>0</v>
      </c>
      <c r="P478" s="153">
        <v>0</v>
      </c>
      <c r="Q478" s="153">
        <f>ROUND(E478*P478,2)</f>
        <v>0</v>
      </c>
      <c r="R478" s="154"/>
      <c r="S478" s="154" t="s">
        <v>279</v>
      </c>
      <c r="T478" s="154" t="s">
        <v>280</v>
      </c>
      <c r="U478" s="154">
        <v>0</v>
      </c>
      <c r="V478" s="154">
        <f>ROUND(E478*U478,2)</f>
        <v>0</v>
      </c>
      <c r="W478" s="154"/>
      <c r="X478" s="154" t="s">
        <v>281</v>
      </c>
      <c r="Y478" s="154" t="s">
        <v>282</v>
      </c>
      <c r="Z478" s="144"/>
      <c r="AA478" s="144"/>
      <c r="AB478" s="144"/>
      <c r="AC478" s="144"/>
      <c r="AD478" s="144"/>
      <c r="AE478" s="144"/>
      <c r="AF478" s="144"/>
      <c r="AG478" s="144" t="s">
        <v>656</v>
      </c>
      <c r="AH478" s="144"/>
      <c r="AI478" s="144"/>
      <c r="AJ478" s="144"/>
      <c r="AK478" s="144"/>
      <c r="AL478" s="144"/>
      <c r="AM478" s="144"/>
      <c r="AN478" s="144"/>
      <c r="AO478" s="144"/>
      <c r="AP478" s="144"/>
      <c r="AQ478" s="144"/>
      <c r="AR478" s="144"/>
      <c r="AS478" s="144"/>
      <c r="AT478" s="144"/>
      <c r="AU478" s="144"/>
      <c r="AV478" s="144"/>
      <c r="AW478" s="144"/>
      <c r="AX478" s="144"/>
      <c r="AY478" s="144"/>
      <c r="AZ478" s="144"/>
      <c r="BA478" s="144"/>
      <c r="BB478" s="144"/>
      <c r="BC478" s="144"/>
      <c r="BD478" s="144"/>
      <c r="BE478" s="144"/>
      <c r="BF478" s="144"/>
      <c r="BG478" s="144"/>
      <c r="BH478" s="144"/>
    </row>
    <row r="479" spans="1:60" outlineLevel="1" x14ac:dyDescent="0.25">
      <c r="A479" s="173">
        <v>247</v>
      </c>
      <c r="B479" s="174" t="s">
        <v>984</v>
      </c>
      <c r="C479" s="183" t="s">
        <v>985</v>
      </c>
      <c r="D479" s="175" t="s">
        <v>355</v>
      </c>
      <c r="E479" s="176">
        <v>98.75</v>
      </c>
      <c r="F479" s="177">
        <f>H479+J479</f>
        <v>0</v>
      </c>
      <c r="G479" s="177">
        <f>ROUND(E479*F479,2)</f>
        <v>0</v>
      </c>
      <c r="H479" s="178"/>
      <c r="I479" s="177">
        <f>ROUND(E479*H479,2)</f>
        <v>0</v>
      </c>
      <c r="J479" s="178"/>
      <c r="K479" s="179">
        <f>ROUND(E479*J479,2)</f>
        <v>0</v>
      </c>
      <c r="L479" s="154">
        <v>21</v>
      </c>
      <c r="M479" s="154">
        <f>G479*(1+L479/100)</f>
        <v>0</v>
      </c>
      <c r="N479" s="153">
        <v>0</v>
      </c>
      <c r="O479" s="153">
        <f>ROUND(E479*N479,2)</f>
        <v>0</v>
      </c>
      <c r="P479" s="153">
        <v>0</v>
      </c>
      <c r="Q479" s="153">
        <f>ROUND(E479*P479,2)</f>
        <v>0</v>
      </c>
      <c r="R479" s="154"/>
      <c r="S479" s="154" t="s">
        <v>279</v>
      </c>
      <c r="T479" s="154" t="s">
        <v>280</v>
      </c>
      <c r="U479" s="154">
        <v>0</v>
      </c>
      <c r="V479" s="154">
        <f>ROUND(E479*U479,2)</f>
        <v>0</v>
      </c>
      <c r="W479" s="154"/>
      <c r="X479" s="154" t="s">
        <v>281</v>
      </c>
      <c r="Y479" s="154" t="s">
        <v>282</v>
      </c>
      <c r="Z479" s="144"/>
      <c r="AA479" s="144"/>
      <c r="AB479" s="144"/>
      <c r="AC479" s="144"/>
      <c r="AD479" s="144"/>
      <c r="AE479" s="144"/>
      <c r="AF479" s="144"/>
      <c r="AG479" s="144" t="s">
        <v>656</v>
      </c>
      <c r="AH479" s="144"/>
      <c r="AI479" s="144"/>
      <c r="AJ479" s="144"/>
      <c r="AK479" s="144"/>
      <c r="AL479" s="144"/>
      <c r="AM479" s="144"/>
      <c r="AN479" s="144"/>
      <c r="AO479" s="144"/>
      <c r="AP479" s="144"/>
      <c r="AQ479" s="144"/>
      <c r="AR479" s="144"/>
      <c r="AS479" s="144"/>
      <c r="AT479" s="144"/>
      <c r="AU479" s="144"/>
      <c r="AV479" s="144"/>
      <c r="AW479" s="144"/>
      <c r="AX479" s="144"/>
      <c r="AY479" s="144"/>
      <c r="AZ479" s="144"/>
      <c r="BA479" s="144"/>
      <c r="BB479" s="144"/>
      <c r="BC479" s="144"/>
      <c r="BD479" s="144"/>
      <c r="BE479" s="144"/>
      <c r="BF479" s="144"/>
      <c r="BG479" s="144"/>
      <c r="BH479" s="144"/>
    </row>
    <row r="480" spans="1:60" outlineLevel="1" x14ac:dyDescent="0.25">
      <c r="A480" s="166">
        <v>248</v>
      </c>
      <c r="B480" s="167" t="s">
        <v>986</v>
      </c>
      <c r="C480" s="181" t="s">
        <v>987</v>
      </c>
      <c r="D480" s="168" t="s">
        <v>340</v>
      </c>
      <c r="E480" s="169">
        <v>32.65</v>
      </c>
      <c r="F480" s="170">
        <f>H480+J480</f>
        <v>0</v>
      </c>
      <c r="G480" s="170">
        <f>ROUND(E480*F480,2)</f>
        <v>0</v>
      </c>
      <c r="H480" s="171"/>
      <c r="I480" s="170">
        <f>ROUND(E480*H480,2)</f>
        <v>0</v>
      </c>
      <c r="J480" s="171"/>
      <c r="K480" s="172">
        <f>ROUND(E480*J480,2)</f>
        <v>0</v>
      </c>
      <c r="L480" s="154">
        <v>21</v>
      </c>
      <c r="M480" s="154">
        <f>G480*(1+L480/100)</f>
        <v>0</v>
      </c>
      <c r="N480" s="153">
        <v>0</v>
      </c>
      <c r="O480" s="153">
        <f>ROUND(E480*N480,2)</f>
        <v>0</v>
      </c>
      <c r="P480" s="153">
        <v>0</v>
      </c>
      <c r="Q480" s="153">
        <f>ROUND(E480*P480,2)</f>
        <v>0</v>
      </c>
      <c r="R480" s="154"/>
      <c r="S480" s="154" t="s">
        <v>279</v>
      </c>
      <c r="T480" s="154" t="s">
        <v>280</v>
      </c>
      <c r="U480" s="154">
        <v>0</v>
      </c>
      <c r="V480" s="154">
        <f>ROUND(E480*U480,2)</f>
        <v>0</v>
      </c>
      <c r="W480" s="154"/>
      <c r="X480" s="154" t="s">
        <v>281</v>
      </c>
      <c r="Y480" s="154" t="s">
        <v>282</v>
      </c>
      <c r="Z480" s="144"/>
      <c r="AA480" s="144"/>
      <c r="AB480" s="144"/>
      <c r="AC480" s="144"/>
      <c r="AD480" s="144"/>
      <c r="AE480" s="144"/>
      <c r="AF480" s="144"/>
      <c r="AG480" s="144" t="s">
        <v>656</v>
      </c>
      <c r="AH480" s="144"/>
      <c r="AI480" s="144"/>
      <c r="AJ480" s="144"/>
      <c r="AK480" s="144"/>
      <c r="AL480" s="144"/>
      <c r="AM480" s="144"/>
      <c r="AN480" s="144"/>
      <c r="AO480" s="144"/>
      <c r="AP480" s="144"/>
      <c r="AQ480" s="144"/>
      <c r="AR480" s="144"/>
      <c r="AS480" s="144"/>
      <c r="AT480" s="144"/>
      <c r="AU480" s="144"/>
      <c r="AV480" s="144"/>
      <c r="AW480" s="144"/>
      <c r="AX480" s="144"/>
      <c r="AY480" s="144"/>
      <c r="AZ480" s="144"/>
      <c r="BA480" s="144"/>
      <c r="BB480" s="144"/>
      <c r="BC480" s="144"/>
      <c r="BD480" s="144"/>
      <c r="BE480" s="144"/>
      <c r="BF480" s="144"/>
      <c r="BG480" s="144"/>
      <c r="BH480" s="144"/>
    </row>
    <row r="481" spans="1:60" outlineLevel="2" x14ac:dyDescent="0.25">
      <c r="A481" s="151"/>
      <c r="B481" s="152"/>
      <c r="C481" s="182" t="s">
        <v>988</v>
      </c>
      <c r="D481" s="155"/>
      <c r="E481" s="156">
        <v>32.65</v>
      </c>
      <c r="F481" s="154"/>
      <c r="G481" s="154"/>
      <c r="H481" s="154"/>
      <c r="I481" s="154"/>
      <c r="J481" s="154"/>
      <c r="K481" s="154"/>
      <c r="L481" s="154"/>
      <c r="M481" s="154"/>
      <c r="N481" s="153"/>
      <c r="O481" s="153"/>
      <c r="P481" s="153"/>
      <c r="Q481" s="153"/>
      <c r="R481" s="154"/>
      <c r="S481" s="154"/>
      <c r="T481" s="154"/>
      <c r="U481" s="154"/>
      <c r="V481" s="154"/>
      <c r="W481" s="154"/>
      <c r="X481" s="154"/>
      <c r="Y481" s="154"/>
      <c r="Z481" s="144"/>
      <c r="AA481" s="144"/>
      <c r="AB481" s="144"/>
      <c r="AC481" s="144"/>
      <c r="AD481" s="144"/>
      <c r="AE481" s="144"/>
      <c r="AF481" s="144"/>
      <c r="AG481" s="144" t="s">
        <v>285</v>
      </c>
      <c r="AH481" s="144">
        <v>0</v>
      </c>
      <c r="AI481" s="144"/>
      <c r="AJ481" s="144"/>
      <c r="AK481" s="144"/>
      <c r="AL481" s="144"/>
      <c r="AM481" s="144"/>
      <c r="AN481" s="144"/>
      <c r="AO481" s="144"/>
      <c r="AP481" s="144"/>
      <c r="AQ481" s="144"/>
      <c r="AR481" s="144"/>
      <c r="AS481" s="144"/>
      <c r="AT481" s="144"/>
      <c r="AU481" s="144"/>
      <c r="AV481" s="144"/>
      <c r="AW481" s="144"/>
      <c r="AX481" s="144"/>
      <c r="AY481" s="144"/>
      <c r="AZ481" s="144"/>
      <c r="BA481" s="144"/>
      <c r="BB481" s="144"/>
      <c r="BC481" s="144"/>
      <c r="BD481" s="144"/>
      <c r="BE481" s="144"/>
      <c r="BF481" s="144"/>
      <c r="BG481" s="144"/>
      <c r="BH481" s="144"/>
    </row>
    <row r="482" spans="1:60" outlineLevel="1" x14ac:dyDescent="0.25">
      <c r="A482" s="166">
        <v>249</v>
      </c>
      <c r="B482" s="167" t="s">
        <v>989</v>
      </c>
      <c r="C482" s="181" t="s">
        <v>990</v>
      </c>
      <c r="D482" s="168" t="s">
        <v>340</v>
      </c>
      <c r="E482" s="169">
        <v>48.65</v>
      </c>
      <c r="F482" s="170">
        <f>H482+J482</f>
        <v>0</v>
      </c>
      <c r="G482" s="170">
        <f>ROUND(E482*F482,2)</f>
        <v>0</v>
      </c>
      <c r="H482" s="171"/>
      <c r="I482" s="170">
        <f>ROUND(E482*H482,2)</f>
        <v>0</v>
      </c>
      <c r="J482" s="171"/>
      <c r="K482" s="172">
        <f>ROUND(E482*J482,2)</f>
        <v>0</v>
      </c>
      <c r="L482" s="154">
        <v>21</v>
      </c>
      <c r="M482" s="154">
        <f>G482*(1+L482/100)</f>
        <v>0</v>
      </c>
      <c r="N482" s="153">
        <v>0</v>
      </c>
      <c r="O482" s="153">
        <f>ROUND(E482*N482,2)</f>
        <v>0</v>
      </c>
      <c r="P482" s="153">
        <v>0</v>
      </c>
      <c r="Q482" s="153">
        <f>ROUND(E482*P482,2)</f>
        <v>0</v>
      </c>
      <c r="R482" s="154"/>
      <c r="S482" s="154" t="s">
        <v>279</v>
      </c>
      <c r="T482" s="154" t="s">
        <v>280</v>
      </c>
      <c r="U482" s="154">
        <v>0</v>
      </c>
      <c r="V482" s="154">
        <f>ROUND(E482*U482,2)</f>
        <v>0</v>
      </c>
      <c r="W482" s="154"/>
      <c r="X482" s="154" t="s">
        <v>281</v>
      </c>
      <c r="Y482" s="154" t="s">
        <v>282</v>
      </c>
      <c r="Z482" s="144"/>
      <c r="AA482" s="144"/>
      <c r="AB482" s="144"/>
      <c r="AC482" s="144"/>
      <c r="AD482" s="144"/>
      <c r="AE482" s="144"/>
      <c r="AF482" s="144"/>
      <c r="AG482" s="144" t="s">
        <v>656</v>
      </c>
      <c r="AH482" s="144"/>
      <c r="AI482" s="144"/>
      <c r="AJ482" s="144"/>
      <c r="AK482" s="144"/>
      <c r="AL482" s="144"/>
      <c r="AM482" s="144"/>
      <c r="AN482" s="144"/>
      <c r="AO482" s="144"/>
      <c r="AP482" s="144"/>
      <c r="AQ482" s="144"/>
      <c r="AR482" s="144"/>
      <c r="AS482" s="144"/>
      <c r="AT482" s="144"/>
      <c r="AU482" s="144"/>
      <c r="AV482" s="144"/>
      <c r="AW482" s="144"/>
      <c r="AX482" s="144"/>
      <c r="AY482" s="144"/>
      <c r="AZ482" s="144"/>
      <c r="BA482" s="144"/>
      <c r="BB482" s="144"/>
      <c r="BC482" s="144"/>
      <c r="BD482" s="144"/>
      <c r="BE482" s="144"/>
      <c r="BF482" s="144"/>
      <c r="BG482" s="144"/>
      <c r="BH482" s="144"/>
    </row>
    <row r="483" spans="1:60" outlineLevel="2" x14ac:dyDescent="0.25">
      <c r="A483" s="151"/>
      <c r="B483" s="152"/>
      <c r="C483" s="182" t="s">
        <v>991</v>
      </c>
      <c r="D483" s="155"/>
      <c r="E483" s="156">
        <v>48.65</v>
      </c>
      <c r="F483" s="154"/>
      <c r="G483" s="154"/>
      <c r="H483" s="154"/>
      <c r="I483" s="154"/>
      <c r="J483" s="154"/>
      <c r="K483" s="154"/>
      <c r="L483" s="154"/>
      <c r="M483" s="154"/>
      <c r="N483" s="153"/>
      <c r="O483" s="153"/>
      <c r="P483" s="153"/>
      <c r="Q483" s="153"/>
      <c r="R483" s="154"/>
      <c r="S483" s="154"/>
      <c r="T483" s="154"/>
      <c r="U483" s="154"/>
      <c r="V483" s="154"/>
      <c r="W483" s="154"/>
      <c r="X483" s="154"/>
      <c r="Y483" s="154"/>
      <c r="Z483" s="144"/>
      <c r="AA483" s="144"/>
      <c r="AB483" s="144"/>
      <c r="AC483" s="144"/>
      <c r="AD483" s="144"/>
      <c r="AE483" s="144"/>
      <c r="AF483" s="144"/>
      <c r="AG483" s="144" t="s">
        <v>285</v>
      </c>
      <c r="AH483" s="144">
        <v>0</v>
      </c>
      <c r="AI483" s="144"/>
      <c r="AJ483" s="144"/>
      <c r="AK483" s="144"/>
      <c r="AL483" s="144"/>
      <c r="AM483" s="144"/>
      <c r="AN483" s="144"/>
      <c r="AO483" s="144"/>
      <c r="AP483" s="144"/>
      <c r="AQ483" s="144"/>
      <c r="AR483" s="144"/>
      <c r="AS483" s="144"/>
      <c r="AT483" s="144"/>
      <c r="AU483" s="144"/>
      <c r="AV483" s="144"/>
      <c r="AW483" s="144"/>
      <c r="AX483" s="144"/>
      <c r="AY483" s="144"/>
      <c r="AZ483" s="144"/>
      <c r="BA483" s="144"/>
      <c r="BB483" s="144"/>
      <c r="BC483" s="144"/>
      <c r="BD483" s="144"/>
      <c r="BE483" s="144"/>
      <c r="BF483" s="144"/>
      <c r="BG483" s="144"/>
      <c r="BH483" s="144"/>
    </row>
    <row r="484" spans="1:60" outlineLevel="1" x14ac:dyDescent="0.25">
      <c r="A484" s="166">
        <v>250</v>
      </c>
      <c r="B484" s="167" t="s">
        <v>992</v>
      </c>
      <c r="C484" s="181" t="s">
        <v>993</v>
      </c>
      <c r="D484" s="168" t="s">
        <v>340</v>
      </c>
      <c r="E484" s="169">
        <v>35.914999999999999</v>
      </c>
      <c r="F484" s="170">
        <f>H484+J484</f>
        <v>0</v>
      </c>
      <c r="G484" s="170">
        <f>ROUND(E484*F484,2)</f>
        <v>0</v>
      </c>
      <c r="H484" s="171"/>
      <c r="I484" s="170">
        <f>ROUND(E484*H484,2)</f>
        <v>0</v>
      </c>
      <c r="J484" s="171"/>
      <c r="K484" s="172">
        <f>ROUND(E484*J484,2)</f>
        <v>0</v>
      </c>
      <c r="L484" s="154">
        <v>21</v>
      </c>
      <c r="M484" s="154">
        <f>G484*(1+L484/100)</f>
        <v>0</v>
      </c>
      <c r="N484" s="153">
        <v>0</v>
      </c>
      <c r="O484" s="153">
        <f>ROUND(E484*N484,2)</f>
        <v>0</v>
      </c>
      <c r="P484" s="153">
        <v>0</v>
      </c>
      <c r="Q484" s="153">
        <f>ROUND(E484*P484,2)</f>
        <v>0</v>
      </c>
      <c r="R484" s="154"/>
      <c r="S484" s="154" t="s">
        <v>279</v>
      </c>
      <c r="T484" s="154" t="s">
        <v>280</v>
      </c>
      <c r="U484" s="154">
        <v>0</v>
      </c>
      <c r="V484" s="154">
        <f>ROUND(E484*U484,2)</f>
        <v>0</v>
      </c>
      <c r="W484" s="154"/>
      <c r="X484" s="154" t="s">
        <v>608</v>
      </c>
      <c r="Y484" s="154" t="s">
        <v>282</v>
      </c>
      <c r="Z484" s="144"/>
      <c r="AA484" s="144"/>
      <c r="AB484" s="144"/>
      <c r="AC484" s="144"/>
      <c r="AD484" s="144"/>
      <c r="AE484" s="144"/>
      <c r="AF484" s="144"/>
      <c r="AG484" s="144" t="s">
        <v>609</v>
      </c>
      <c r="AH484" s="144"/>
      <c r="AI484" s="144"/>
      <c r="AJ484" s="144"/>
      <c r="AK484" s="144"/>
      <c r="AL484" s="144"/>
      <c r="AM484" s="144"/>
      <c r="AN484" s="144"/>
      <c r="AO484" s="144"/>
      <c r="AP484" s="144"/>
      <c r="AQ484" s="144"/>
      <c r="AR484" s="144"/>
      <c r="AS484" s="144"/>
      <c r="AT484" s="144"/>
      <c r="AU484" s="144"/>
      <c r="AV484" s="144"/>
      <c r="AW484" s="144"/>
      <c r="AX484" s="144"/>
      <c r="AY484" s="144"/>
      <c r="AZ484" s="144"/>
      <c r="BA484" s="144"/>
      <c r="BB484" s="144"/>
      <c r="BC484" s="144"/>
      <c r="BD484" s="144"/>
      <c r="BE484" s="144"/>
      <c r="BF484" s="144"/>
      <c r="BG484" s="144"/>
      <c r="BH484" s="144"/>
    </row>
    <row r="485" spans="1:60" outlineLevel="2" x14ac:dyDescent="0.25">
      <c r="A485" s="151"/>
      <c r="B485" s="152"/>
      <c r="C485" s="182" t="s">
        <v>994</v>
      </c>
      <c r="D485" s="155"/>
      <c r="E485" s="156">
        <v>35.909999999999997</v>
      </c>
      <c r="F485" s="154"/>
      <c r="G485" s="154"/>
      <c r="H485" s="154"/>
      <c r="I485" s="154"/>
      <c r="J485" s="154"/>
      <c r="K485" s="154"/>
      <c r="L485" s="154"/>
      <c r="M485" s="154"/>
      <c r="N485" s="153"/>
      <c r="O485" s="153"/>
      <c r="P485" s="153"/>
      <c r="Q485" s="153"/>
      <c r="R485" s="154"/>
      <c r="S485" s="154"/>
      <c r="T485" s="154"/>
      <c r="U485" s="154"/>
      <c r="V485" s="154"/>
      <c r="W485" s="154"/>
      <c r="X485" s="154"/>
      <c r="Y485" s="154"/>
      <c r="Z485" s="144"/>
      <c r="AA485" s="144"/>
      <c r="AB485" s="144"/>
      <c r="AC485" s="144"/>
      <c r="AD485" s="144"/>
      <c r="AE485" s="144"/>
      <c r="AF485" s="144"/>
      <c r="AG485" s="144" t="s">
        <v>285</v>
      </c>
      <c r="AH485" s="144">
        <v>0</v>
      </c>
      <c r="AI485" s="144"/>
      <c r="AJ485" s="144"/>
      <c r="AK485" s="144"/>
      <c r="AL485" s="144"/>
      <c r="AM485" s="144"/>
      <c r="AN485" s="144"/>
      <c r="AO485" s="144"/>
      <c r="AP485" s="144"/>
      <c r="AQ485" s="144"/>
      <c r="AR485" s="144"/>
      <c r="AS485" s="144"/>
      <c r="AT485" s="144"/>
      <c r="AU485" s="144"/>
      <c r="AV485" s="144"/>
      <c r="AW485" s="144"/>
      <c r="AX485" s="144"/>
      <c r="AY485" s="144"/>
      <c r="AZ485" s="144"/>
      <c r="BA485" s="144"/>
      <c r="BB485" s="144"/>
      <c r="BC485" s="144"/>
      <c r="BD485" s="144"/>
      <c r="BE485" s="144"/>
      <c r="BF485" s="144"/>
      <c r="BG485" s="144"/>
      <c r="BH485" s="144"/>
    </row>
    <row r="486" spans="1:60" outlineLevel="1" x14ac:dyDescent="0.25">
      <c r="A486" s="166">
        <v>251</v>
      </c>
      <c r="B486" s="167" t="s">
        <v>995</v>
      </c>
      <c r="C486" s="181" t="s">
        <v>996</v>
      </c>
      <c r="D486" s="168" t="s">
        <v>355</v>
      </c>
      <c r="E486" s="169">
        <v>113.5625</v>
      </c>
      <c r="F486" s="170">
        <f>H486+J486</f>
        <v>0</v>
      </c>
      <c r="G486" s="170">
        <f>ROUND(E486*F486,2)</f>
        <v>0</v>
      </c>
      <c r="H486" s="171"/>
      <c r="I486" s="170">
        <f>ROUND(E486*H486,2)</f>
        <v>0</v>
      </c>
      <c r="J486" s="171"/>
      <c r="K486" s="172">
        <f>ROUND(E486*J486,2)</f>
        <v>0</v>
      </c>
      <c r="L486" s="154">
        <v>21</v>
      </c>
      <c r="M486" s="154">
        <f>G486*(1+L486/100)</f>
        <v>0</v>
      </c>
      <c r="N486" s="153">
        <v>0</v>
      </c>
      <c r="O486" s="153">
        <f>ROUND(E486*N486,2)</f>
        <v>0</v>
      </c>
      <c r="P486" s="153">
        <v>0</v>
      </c>
      <c r="Q486" s="153">
        <f>ROUND(E486*P486,2)</f>
        <v>0</v>
      </c>
      <c r="R486" s="154"/>
      <c r="S486" s="154" t="s">
        <v>279</v>
      </c>
      <c r="T486" s="154" t="s">
        <v>280</v>
      </c>
      <c r="U486" s="154">
        <v>0</v>
      </c>
      <c r="V486" s="154">
        <f>ROUND(E486*U486,2)</f>
        <v>0</v>
      </c>
      <c r="W486" s="154"/>
      <c r="X486" s="154" t="s">
        <v>281</v>
      </c>
      <c r="Y486" s="154" t="s">
        <v>282</v>
      </c>
      <c r="Z486" s="144"/>
      <c r="AA486" s="144"/>
      <c r="AB486" s="144"/>
      <c r="AC486" s="144"/>
      <c r="AD486" s="144"/>
      <c r="AE486" s="144"/>
      <c r="AF486" s="144"/>
      <c r="AG486" s="144" t="s">
        <v>656</v>
      </c>
      <c r="AH486" s="144"/>
      <c r="AI486" s="144"/>
      <c r="AJ486" s="144"/>
      <c r="AK486" s="144"/>
      <c r="AL486" s="144"/>
      <c r="AM486" s="144"/>
      <c r="AN486" s="144"/>
      <c r="AO486" s="144"/>
      <c r="AP486" s="144"/>
      <c r="AQ486" s="144"/>
      <c r="AR486" s="144"/>
      <c r="AS486" s="144"/>
      <c r="AT486" s="144"/>
      <c r="AU486" s="144"/>
      <c r="AV486" s="144"/>
      <c r="AW486" s="144"/>
      <c r="AX486" s="144"/>
      <c r="AY486" s="144"/>
      <c r="AZ486" s="144"/>
      <c r="BA486" s="144"/>
      <c r="BB486" s="144"/>
      <c r="BC486" s="144"/>
      <c r="BD486" s="144"/>
      <c r="BE486" s="144"/>
      <c r="BF486" s="144"/>
      <c r="BG486" s="144"/>
      <c r="BH486" s="144"/>
    </row>
    <row r="487" spans="1:60" outlineLevel="2" x14ac:dyDescent="0.25">
      <c r="A487" s="151"/>
      <c r="B487" s="152"/>
      <c r="C487" s="182" t="s">
        <v>997</v>
      </c>
      <c r="D487" s="155"/>
      <c r="E487" s="156">
        <v>113.56</v>
      </c>
      <c r="F487" s="154"/>
      <c r="G487" s="154"/>
      <c r="H487" s="154"/>
      <c r="I487" s="154"/>
      <c r="J487" s="154"/>
      <c r="K487" s="154"/>
      <c r="L487" s="154"/>
      <c r="M487" s="154"/>
      <c r="N487" s="153"/>
      <c r="O487" s="153"/>
      <c r="P487" s="153"/>
      <c r="Q487" s="153"/>
      <c r="R487" s="154"/>
      <c r="S487" s="154"/>
      <c r="T487" s="154"/>
      <c r="U487" s="154"/>
      <c r="V487" s="154"/>
      <c r="W487" s="154"/>
      <c r="X487" s="154"/>
      <c r="Y487" s="154"/>
      <c r="Z487" s="144"/>
      <c r="AA487" s="144"/>
      <c r="AB487" s="144"/>
      <c r="AC487" s="144"/>
      <c r="AD487" s="144"/>
      <c r="AE487" s="144"/>
      <c r="AF487" s="144"/>
      <c r="AG487" s="144" t="s">
        <v>285</v>
      </c>
      <c r="AH487" s="144">
        <v>0</v>
      </c>
      <c r="AI487" s="144"/>
      <c r="AJ487" s="144"/>
      <c r="AK487" s="144"/>
      <c r="AL487" s="144"/>
      <c r="AM487" s="144"/>
      <c r="AN487" s="144"/>
      <c r="AO487" s="144"/>
      <c r="AP487" s="144"/>
      <c r="AQ487" s="144"/>
      <c r="AR487" s="144"/>
      <c r="AS487" s="144"/>
      <c r="AT487" s="144"/>
      <c r="AU487" s="144"/>
      <c r="AV487" s="144"/>
      <c r="AW487" s="144"/>
      <c r="AX487" s="144"/>
      <c r="AY487" s="144"/>
      <c r="AZ487" s="144"/>
      <c r="BA487" s="144"/>
      <c r="BB487" s="144"/>
      <c r="BC487" s="144"/>
      <c r="BD487" s="144"/>
      <c r="BE487" s="144"/>
      <c r="BF487" s="144"/>
      <c r="BG487" s="144"/>
      <c r="BH487" s="144"/>
    </row>
    <row r="488" spans="1:60" outlineLevel="1" x14ac:dyDescent="0.25">
      <c r="A488" s="173">
        <v>252</v>
      </c>
      <c r="B488" s="174" t="s">
        <v>998</v>
      </c>
      <c r="C488" s="183" t="s">
        <v>999</v>
      </c>
      <c r="D488" s="175" t="s">
        <v>0</v>
      </c>
      <c r="E488" s="176">
        <v>1554.5370499999999</v>
      </c>
      <c r="F488" s="177">
        <f>H488+J488</f>
        <v>0</v>
      </c>
      <c r="G488" s="177">
        <f>ROUND(E488*F488,2)</f>
        <v>0</v>
      </c>
      <c r="H488" s="178"/>
      <c r="I488" s="177">
        <f>ROUND(E488*H488,2)</f>
        <v>0</v>
      </c>
      <c r="J488" s="178"/>
      <c r="K488" s="179">
        <f>ROUND(E488*J488,2)</f>
        <v>0</v>
      </c>
      <c r="L488" s="154">
        <v>21</v>
      </c>
      <c r="M488" s="154">
        <f>G488*(1+L488/100)</f>
        <v>0</v>
      </c>
      <c r="N488" s="153">
        <v>0</v>
      </c>
      <c r="O488" s="153">
        <f>ROUND(E488*N488,2)</f>
        <v>0</v>
      </c>
      <c r="P488" s="153">
        <v>0</v>
      </c>
      <c r="Q488" s="153">
        <f>ROUND(E488*P488,2)</f>
        <v>0</v>
      </c>
      <c r="R488" s="154"/>
      <c r="S488" s="154" t="s">
        <v>279</v>
      </c>
      <c r="T488" s="154" t="s">
        <v>280</v>
      </c>
      <c r="U488" s="154">
        <v>0</v>
      </c>
      <c r="V488" s="154">
        <f>ROUND(E488*U488,2)</f>
        <v>0</v>
      </c>
      <c r="W488" s="154"/>
      <c r="X488" s="154" t="s">
        <v>281</v>
      </c>
      <c r="Y488" s="154" t="s">
        <v>282</v>
      </c>
      <c r="Z488" s="144"/>
      <c r="AA488" s="144"/>
      <c r="AB488" s="144"/>
      <c r="AC488" s="144"/>
      <c r="AD488" s="144"/>
      <c r="AE488" s="144"/>
      <c r="AF488" s="144"/>
      <c r="AG488" s="144" t="s">
        <v>656</v>
      </c>
      <c r="AH488" s="144"/>
      <c r="AI488" s="144"/>
      <c r="AJ488" s="144"/>
      <c r="AK488" s="144"/>
      <c r="AL488" s="144"/>
      <c r="AM488" s="144"/>
      <c r="AN488" s="144"/>
      <c r="AO488" s="144"/>
      <c r="AP488" s="144"/>
      <c r="AQ488" s="144"/>
      <c r="AR488" s="144"/>
      <c r="AS488" s="144"/>
      <c r="AT488" s="144"/>
      <c r="AU488" s="144"/>
      <c r="AV488" s="144"/>
      <c r="AW488" s="144"/>
      <c r="AX488" s="144"/>
      <c r="AY488" s="144"/>
      <c r="AZ488" s="144"/>
      <c r="BA488" s="144"/>
      <c r="BB488" s="144"/>
      <c r="BC488" s="144"/>
      <c r="BD488" s="144"/>
      <c r="BE488" s="144"/>
      <c r="BF488" s="144"/>
      <c r="BG488" s="144"/>
      <c r="BH488" s="144"/>
    </row>
    <row r="489" spans="1:60" ht="13" x14ac:dyDescent="0.25">
      <c r="A489" s="159" t="s">
        <v>200</v>
      </c>
      <c r="B489" s="160" t="s">
        <v>234</v>
      </c>
      <c r="C489" s="180" t="s">
        <v>235</v>
      </c>
      <c r="D489" s="161"/>
      <c r="E489" s="162"/>
      <c r="F489" s="163"/>
      <c r="G489" s="163">
        <f>SUMIF(AG490:AG492,"&lt;&gt;NOR",G490:G492)</f>
        <v>0</v>
      </c>
      <c r="H489" s="163"/>
      <c r="I489" s="163">
        <f>SUM(I490:I492)</f>
        <v>0</v>
      </c>
      <c r="J489" s="163"/>
      <c r="K489" s="164">
        <f>SUM(K490:K492)</f>
        <v>0</v>
      </c>
      <c r="L489" s="158"/>
      <c r="M489" s="158">
        <f>SUM(M490:M492)</f>
        <v>0</v>
      </c>
      <c r="N489" s="157"/>
      <c r="O489" s="157">
        <f>SUM(O490:O492)</f>
        <v>0</v>
      </c>
      <c r="P489" s="157"/>
      <c r="Q489" s="157">
        <f>SUM(Q490:Q492)</f>
        <v>0</v>
      </c>
      <c r="R489" s="158"/>
      <c r="S489" s="158"/>
      <c r="T489" s="158"/>
      <c r="U489" s="158"/>
      <c r="V489" s="158">
        <f>SUM(V490:V492)</f>
        <v>0</v>
      </c>
      <c r="W489" s="158"/>
      <c r="X489" s="158"/>
      <c r="Y489" s="158"/>
      <c r="AG489" t="s">
        <v>275</v>
      </c>
    </row>
    <row r="490" spans="1:60" outlineLevel="1" x14ac:dyDescent="0.25">
      <c r="A490" s="173">
        <v>253</v>
      </c>
      <c r="B490" s="174" t="s">
        <v>1000</v>
      </c>
      <c r="C490" s="183" t="s">
        <v>1001</v>
      </c>
      <c r="D490" s="175" t="s">
        <v>355</v>
      </c>
      <c r="E490" s="176">
        <v>13.5</v>
      </c>
      <c r="F490" s="177">
        <f>H490+J490</f>
        <v>0</v>
      </c>
      <c r="G490" s="177">
        <f>ROUND(E490*F490,2)</f>
        <v>0</v>
      </c>
      <c r="H490" s="178"/>
      <c r="I490" s="177">
        <f>ROUND(E490*H490,2)</f>
        <v>0</v>
      </c>
      <c r="J490" s="178"/>
      <c r="K490" s="179">
        <f>ROUND(E490*J490,2)</f>
        <v>0</v>
      </c>
      <c r="L490" s="154">
        <v>21</v>
      </c>
      <c r="M490" s="154">
        <f>G490*(1+L490/100)</f>
        <v>0</v>
      </c>
      <c r="N490" s="153">
        <v>0</v>
      </c>
      <c r="O490" s="153">
        <f>ROUND(E490*N490,2)</f>
        <v>0</v>
      </c>
      <c r="P490" s="153">
        <v>0</v>
      </c>
      <c r="Q490" s="153">
        <f>ROUND(E490*P490,2)</f>
        <v>0</v>
      </c>
      <c r="R490" s="154"/>
      <c r="S490" s="154" t="s">
        <v>279</v>
      </c>
      <c r="T490" s="154" t="s">
        <v>280</v>
      </c>
      <c r="U490" s="154">
        <v>0</v>
      </c>
      <c r="V490" s="154">
        <f>ROUND(E490*U490,2)</f>
        <v>0</v>
      </c>
      <c r="W490" s="154"/>
      <c r="X490" s="154" t="s">
        <v>281</v>
      </c>
      <c r="Y490" s="154" t="s">
        <v>282</v>
      </c>
      <c r="Z490" s="144"/>
      <c r="AA490" s="144"/>
      <c r="AB490" s="144"/>
      <c r="AC490" s="144"/>
      <c r="AD490" s="144"/>
      <c r="AE490" s="144"/>
      <c r="AF490" s="144"/>
      <c r="AG490" s="144" t="s">
        <v>656</v>
      </c>
      <c r="AH490" s="144"/>
      <c r="AI490" s="144"/>
      <c r="AJ490" s="144"/>
      <c r="AK490" s="144"/>
      <c r="AL490" s="144"/>
      <c r="AM490" s="144"/>
      <c r="AN490" s="144"/>
      <c r="AO490" s="144"/>
      <c r="AP490" s="144"/>
      <c r="AQ490" s="144"/>
      <c r="AR490" s="144"/>
      <c r="AS490" s="144"/>
      <c r="AT490" s="144"/>
      <c r="AU490" s="144"/>
      <c r="AV490" s="144"/>
      <c r="AW490" s="144"/>
      <c r="AX490" s="144"/>
      <c r="AY490" s="144"/>
      <c r="AZ490" s="144"/>
      <c r="BA490" s="144"/>
      <c r="BB490" s="144"/>
      <c r="BC490" s="144"/>
      <c r="BD490" s="144"/>
      <c r="BE490" s="144"/>
      <c r="BF490" s="144"/>
      <c r="BG490" s="144"/>
      <c r="BH490" s="144"/>
    </row>
    <row r="491" spans="1:60" ht="20" outlineLevel="1" x14ac:dyDescent="0.25">
      <c r="A491" s="166">
        <v>254</v>
      </c>
      <c r="B491" s="167" t="s">
        <v>1002</v>
      </c>
      <c r="C491" s="181" t="s">
        <v>1003</v>
      </c>
      <c r="D491" s="168" t="s">
        <v>355</v>
      </c>
      <c r="E491" s="169">
        <v>29.1</v>
      </c>
      <c r="F491" s="170">
        <f>H491+J491</f>
        <v>0</v>
      </c>
      <c r="G491" s="170">
        <f>ROUND(E491*F491,2)</f>
        <v>0</v>
      </c>
      <c r="H491" s="171"/>
      <c r="I491" s="170">
        <f>ROUND(E491*H491,2)</f>
        <v>0</v>
      </c>
      <c r="J491" s="171"/>
      <c r="K491" s="172">
        <f>ROUND(E491*J491,2)</f>
        <v>0</v>
      </c>
      <c r="L491" s="154">
        <v>21</v>
      </c>
      <c r="M491" s="154">
        <f>G491*(1+L491/100)</f>
        <v>0</v>
      </c>
      <c r="N491" s="153">
        <v>0</v>
      </c>
      <c r="O491" s="153">
        <f>ROUND(E491*N491,2)</f>
        <v>0</v>
      </c>
      <c r="P491" s="153">
        <v>0</v>
      </c>
      <c r="Q491" s="153">
        <f>ROUND(E491*P491,2)</f>
        <v>0</v>
      </c>
      <c r="R491" s="154"/>
      <c r="S491" s="154" t="s">
        <v>279</v>
      </c>
      <c r="T491" s="154" t="s">
        <v>280</v>
      </c>
      <c r="U491" s="154">
        <v>0</v>
      </c>
      <c r="V491" s="154">
        <f>ROUND(E491*U491,2)</f>
        <v>0</v>
      </c>
      <c r="W491" s="154"/>
      <c r="X491" s="154" t="s">
        <v>281</v>
      </c>
      <c r="Y491" s="154" t="s">
        <v>282</v>
      </c>
      <c r="Z491" s="144"/>
      <c r="AA491" s="144"/>
      <c r="AB491" s="144"/>
      <c r="AC491" s="144"/>
      <c r="AD491" s="144"/>
      <c r="AE491" s="144"/>
      <c r="AF491" s="144"/>
      <c r="AG491" s="144" t="s">
        <v>656</v>
      </c>
      <c r="AH491" s="144"/>
      <c r="AI491" s="144"/>
      <c r="AJ491" s="144"/>
      <c r="AK491" s="144"/>
      <c r="AL491" s="144"/>
      <c r="AM491" s="144"/>
      <c r="AN491" s="144"/>
      <c r="AO491" s="144"/>
      <c r="AP491" s="144"/>
      <c r="AQ491" s="144"/>
      <c r="AR491" s="144"/>
      <c r="AS491" s="144"/>
      <c r="AT491" s="144"/>
      <c r="AU491" s="144"/>
      <c r="AV491" s="144"/>
      <c r="AW491" s="144"/>
      <c r="AX491" s="144"/>
      <c r="AY491" s="144"/>
      <c r="AZ491" s="144"/>
      <c r="BA491" s="144"/>
      <c r="BB491" s="144"/>
      <c r="BC491" s="144"/>
      <c r="BD491" s="144"/>
      <c r="BE491" s="144"/>
      <c r="BF491" s="144"/>
      <c r="BG491" s="144"/>
      <c r="BH491" s="144"/>
    </row>
    <row r="492" spans="1:60" outlineLevel="2" x14ac:dyDescent="0.25">
      <c r="A492" s="151"/>
      <c r="B492" s="152"/>
      <c r="C492" s="182" t="s">
        <v>1004</v>
      </c>
      <c r="D492" s="155"/>
      <c r="E492" s="156">
        <v>29.1</v>
      </c>
      <c r="F492" s="154"/>
      <c r="G492" s="154"/>
      <c r="H492" s="154"/>
      <c r="I492" s="154"/>
      <c r="J492" s="154"/>
      <c r="K492" s="154"/>
      <c r="L492" s="154"/>
      <c r="M492" s="154"/>
      <c r="N492" s="153"/>
      <c r="O492" s="153"/>
      <c r="P492" s="153"/>
      <c r="Q492" s="153"/>
      <c r="R492" s="154"/>
      <c r="S492" s="154"/>
      <c r="T492" s="154"/>
      <c r="U492" s="154"/>
      <c r="V492" s="154"/>
      <c r="W492" s="154"/>
      <c r="X492" s="154"/>
      <c r="Y492" s="154"/>
      <c r="Z492" s="144"/>
      <c r="AA492" s="144"/>
      <c r="AB492" s="144"/>
      <c r="AC492" s="144"/>
      <c r="AD492" s="144"/>
      <c r="AE492" s="144"/>
      <c r="AF492" s="144"/>
      <c r="AG492" s="144" t="s">
        <v>285</v>
      </c>
      <c r="AH492" s="144">
        <v>0</v>
      </c>
      <c r="AI492" s="144"/>
      <c r="AJ492" s="144"/>
      <c r="AK492" s="144"/>
      <c r="AL492" s="144"/>
      <c r="AM492" s="144"/>
      <c r="AN492" s="144"/>
      <c r="AO492" s="144"/>
      <c r="AP492" s="144"/>
      <c r="AQ492" s="144"/>
      <c r="AR492" s="144"/>
      <c r="AS492" s="144"/>
      <c r="AT492" s="144"/>
      <c r="AU492" s="144"/>
      <c r="AV492" s="144"/>
      <c r="AW492" s="144"/>
      <c r="AX492" s="144"/>
      <c r="AY492" s="144"/>
      <c r="AZ492" s="144"/>
      <c r="BA492" s="144"/>
      <c r="BB492" s="144"/>
      <c r="BC492" s="144"/>
      <c r="BD492" s="144"/>
      <c r="BE492" s="144"/>
      <c r="BF492" s="144"/>
      <c r="BG492" s="144"/>
      <c r="BH492" s="144"/>
    </row>
    <row r="493" spans="1:60" ht="13" x14ac:dyDescent="0.25">
      <c r="A493" s="159" t="s">
        <v>200</v>
      </c>
      <c r="B493" s="160" t="s">
        <v>236</v>
      </c>
      <c r="C493" s="180" t="s">
        <v>237</v>
      </c>
      <c r="D493" s="161"/>
      <c r="E493" s="162"/>
      <c r="F493" s="163"/>
      <c r="G493" s="163">
        <f>SUMIF(AG494:AG502,"&lt;&gt;NOR",G494:G502)</f>
        <v>0</v>
      </c>
      <c r="H493" s="163"/>
      <c r="I493" s="163">
        <f>SUM(I494:I502)</f>
        <v>0</v>
      </c>
      <c r="J493" s="163"/>
      <c r="K493" s="164">
        <f>SUM(K494:K502)</f>
        <v>0</v>
      </c>
      <c r="L493" s="158"/>
      <c r="M493" s="158">
        <f>SUM(M494:M502)</f>
        <v>0</v>
      </c>
      <c r="N493" s="157"/>
      <c r="O493" s="157">
        <f>SUM(O494:O502)</f>
        <v>0</v>
      </c>
      <c r="P493" s="157"/>
      <c r="Q493" s="157">
        <f>SUM(Q494:Q502)</f>
        <v>0</v>
      </c>
      <c r="R493" s="158"/>
      <c r="S493" s="158"/>
      <c r="T493" s="158"/>
      <c r="U493" s="158"/>
      <c r="V493" s="158">
        <f>SUM(V494:V502)</f>
        <v>0</v>
      </c>
      <c r="W493" s="158"/>
      <c r="X493" s="158"/>
      <c r="Y493" s="158"/>
      <c r="AG493" t="s">
        <v>275</v>
      </c>
    </row>
    <row r="494" spans="1:60" outlineLevel="1" x14ac:dyDescent="0.25">
      <c r="A494" s="173">
        <v>255</v>
      </c>
      <c r="B494" s="174" t="s">
        <v>1005</v>
      </c>
      <c r="C494" s="183" t="s">
        <v>1006</v>
      </c>
      <c r="D494" s="175" t="s">
        <v>355</v>
      </c>
      <c r="E494" s="176">
        <v>183.5</v>
      </c>
      <c r="F494" s="177">
        <f>H494+J494</f>
        <v>0</v>
      </c>
      <c r="G494" s="177">
        <f>ROUND(E494*F494,2)</f>
        <v>0</v>
      </c>
      <c r="H494" s="178"/>
      <c r="I494" s="177">
        <f>ROUND(E494*H494,2)</f>
        <v>0</v>
      </c>
      <c r="J494" s="178"/>
      <c r="K494" s="179">
        <f>ROUND(E494*J494,2)</f>
        <v>0</v>
      </c>
      <c r="L494" s="154">
        <v>21</v>
      </c>
      <c r="M494" s="154">
        <f>G494*(1+L494/100)</f>
        <v>0</v>
      </c>
      <c r="N494" s="153">
        <v>0</v>
      </c>
      <c r="O494" s="153">
        <f>ROUND(E494*N494,2)</f>
        <v>0</v>
      </c>
      <c r="P494" s="153">
        <v>0</v>
      </c>
      <c r="Q494" s="153">
        <f>ROUND(E494*P494,2)</f>
        <v>0</v>
      </c>
      <c r="R494" s="154"/>
      <c r="S494" s="154" t="s">
        <v>279</v>
      </c>
      <c r="T494" s="154" t="s">
        <v>280</v>
      </c>
      <c r="U494" s="154">
        <v>0</v>
      </c>
      <c r="V494" s="154">
        <f>ROUND(E494*U494,2)</f>
        <v>0</v>
      </c>
      <c r="W494" s="154"/>
      <c r="X494" s="154" t="s">
        <v>281</v>
      </c>
      <c r="Y494" s="154" t="s">
        <v>282</v>
      </c>
      <c r="Z494" s="144"/>
      <c r="AA494" s="144"/>
      <c r="AB494" s="144"/>
      <c r="AC494" s="144"/>
      <c r="AD494" s="144"/>
      <c r="AE494" s="144"/>
      <c r="AF494" s="144"/>
      <c r="AG494" s="144" t="s">
        <v>656</v>
      </c>
      <c r="AH494" s="144"/>
      <c r="AI494" s="144"/>
      <c r="AJ494" s="144"/>
      <c r="AK494" s="144"/>
      <c r="AL494" s="144"/>
      <c r="AM494" s="144"/>
      <c r="AN494" s="144"/>
      <c r="AO494" s="144"/>
      <c r="AP494" s="144"/>
      <c r="AQ494" s="144"/>
      <c r="AR494" s="144"/>
      <c r="AS494" s="144"/>
      <c r="AT494" s="144"/>
      <c r="AU494" s="144"/>
      <c r="AV494" s="144"/>
      <c r="AW494" s="144"/>
      <c r="AX494" s="144"/>
      <c r="AY494" s="144"/>
      <c r="AZ494" s="144"/>
      <c r="BA494" s="144"/>
      <c r="BB494" s="144"/>
      <c r="BC494" s="144"/>
      <c r="BD494" s="144"/>
      <c r="BE494" s="144"/>
      <c r="BF494" s="144"/>
      <c r="BG494" s="144"/>
      <c r="BH494" s="144"/>
    </row>
    <row r="495" spans="1:60" outlineLevel="1" x14ac:dyDescent="0.25">
      <c r="A495" s="166">
        <v>256</v>
      </c>
      <c r="B495" s="167" t="s">
        <v>1007</v>
      </c>
      <c r="C495" s="181" t="s">
        <v>1008</v>
      </c>
      <c r="D495" s="168" t="s">
        <v>355</v>
      </c>
      <c r="E495" s="169">
        <v>183.5</v>
      </c>
      <c r="F495" s="170">
        <f>H495+J495</f>
        <v>0</v>
      </c>
      <c r="G495" s="170">
        <f>ROUND(E495*F495,2)</f>
        <v>0</v>
      </c>
      <c r="H495" s="171"/>
      <c r="I495" s="170">
        <f>ROUND(E495*H495,2)</f>
        <v>0</v>
      </c>
      <c r="J495" s="171"/>
      <c r="K495" s="172">
        <f>ROUND(E495*J495,2)</f>
        <v>0</v>
      </c>
      <c r="L495" s="154">
        <v>21</v>
      </c>
      <c r="M495" s="154">
        <f>G495*(1+L495/100)</f>
        <v>0</v>
      </c>
      <c r="N495" s="153">
        <v>0</v>
      </c>
      <c r="O495" s="153">
        <f>ROUND(E495*N495,2)</f>
        <v>0</v>
      </c>
      <c r="P495" s="153">
        <v>0</v>
      </c>
      <c r="Q495" s="153">
        <f>ROUND(E495*P495,2)</f>
        <v>0</v>
      </c>
      <c r="R495" s="154"/>
      <c r="S495" s="154" t="s">
        <v>279</v>
      </c>
      <c r="T495" s="154" t="s">
        <v>280</v>
      </c>
      <c r="U495" s="154">
        <v>0</v>
      </c>
      <c r="V495" s="154">
        <f>ROUND(E495*U495,2)</f>
        <v>0</v>
      </c>
      <c r="W495" s="154"/>
      <c r="X495" s="154" t="s">
        <v>281</v>
      </c>
      <c r="Y495" s="154" t="s">
        <v>282</v>
      </c>
      <c r="Z495" s="144"/>
      <c r="AA495" s="144"/>
      <c r="AB495" s="144"/>
      <c r="AC495" s="144"/>
      <c r="AD495" s="144"/>
      <c r="AE495" s="144"/>
      <c r="AF495" s="144"/>
      <c r="AG495" s="144" t="s">
        <v>656</v>
      </c>
      <c r="AH495" s="144"/>
      <c r="AI495" s="144"/>
      <c r="AJ495" s="144"/>
      <c r="AK495" s="144"/>
      <c r="AL495" s="144"/>
      <c r="AM495" s="144"/>
      <c r="AN495" s="144"/>
      <c r="AO495" s="144"/>
      <c r="AP495" s="144"/>
      <c r="AQ495" s="144"/>
      <c r="AR495" s="144"/>
      <c r="AS495" s="144"/>
      <c r="AT495" s="144"/>
      <c r="AU495" s="144"/>
      <c r="AV495" s="144"/>
      <c r="AW495" s="144"/>
      <c r="AX495" s="144"/>
      <c r="AY495" s="144"/>
      <c r="AZ495" s="144"/>
      <c r="BA495" s="144"/>
      <c r="BB495" s="144"/>
      <c r="BC495" s="144"/>
      <c r="BD495" s="144"/>
      <c r="BE495" s="144"/>
      <c r="BF495" s="144"/>
      <c r="BG495" s="144"/>
      <c r="BH495" s="144"/>
    </row>
    <row r="496" spans="1:60" ht="20" outlineLevel="2" x14ac:dyDescent="0.25">
      <c r="A496" s="151"/>
      <c r="B496" s="152"/>
      <c r="C496" s="182" t="s">
        <v>1009</v>
      </c>
      <c r="D496" s="155"/>
      <c r="E496" s="156">
        <v>109.2</v>
      </c>
      <c r="F496" s="154"/>
      <c r="G496" s="154"/>
      <c r="H496" s="154"/>
      <c r="I496" s="154"/>
      <c r="J496" s="154"/>
      <c r="K496" s="154"/>
      <c r="L496" s="154"/>
      <c r="M496" s="154"/>
      <c r="N496" s="153"/>
      <c r="O496" s="153"/>
      <c r="P496" s="153"/>
      <c r="Q496" s="153"/>
      <c r="R496" s="154"/>
      <c r="S496" s="154"/>
      <c r="T496" s="154"/>
      <c r="U496" s="154"/>
      <c r="V496" s="154"/>
      <c r="W496" s="154"/>
      <c r="X496" s="154"/>
      <c r="Y496" s="154"/>
      <c r="Z496" s="144"/>
      <c r="AA496" s="144"/>
      <c r="AB496" s="144"/>
      <c r="AC496" s="144"/>
      <c r="AD496" s="144"/>
      <c r="AE496" s="144"/>
      <c r="AF496" s="144"/>
      <c r="AG496" s="144" t="s">
        <v>285</v>
      </c>
      <c r="AH496" s="144">
        <v>0</v>
      </c>
      <c r="AI496" s="144"/>
      <c r="AJ496" s="144"/>
      <c r="AK496" s="144"/>
      <c r="AL496" s="144"/>
      <c r="AM496" s="144"/>
      <c r="AN496" s="144"/>
      <c r="AO496" s="144"/>
      <c r="AP496" s="144"/>
      <c r="AQ496" s="144"/>
      <c r="AR496" s="144"/>
      <c r="AS496" s="144"/>
      <c r="AT496" s="144"/>
      <c r="AU496" s="144"/>
      <c r="AV496" s="144"/>
      <c r="AW496" s="144"/>
      <c r="AX496" s="144"/>
      <c r="AY496" s="144"/>
      <c r="AZ496" s="144"/>
      <c r="BA496" s="144"/>
      <c r="BB496" s="144"/>
      <c r="BC496" s="144"/>
      <c r="BD496" s="144"/>
      <c r="BE496" s="144"/>
      <c r="BF496" s="144"/>
      <c r="BG496" s="144"/>
      <c r="BH496" s="144"/>
    </row>
    <row r="497" spans="1:60" ht="20" outlineLevel="3" x14ac:dyDescent="0.25">
      <c r="A497" s="151"/>
      <c r="B497" s="152"/>
      <c r="C497" s="182" t="s">
        <v>1010</v>
      </c>
      <c r="D497" s="155"/>
      <c r="E497" s="156">
        <v>48.85</v>
      </c>
      <c r="F497" s="154"/>
      <c r="G497" s="154"/>
      <c r="H497" s="154"/>
      <c r="I497" s="154"/>
      <c r="J497" s="154"/>
      <c r="K497" s="154"/>
      <c r="L497" s="154"/>
      <c r="M497" s="154"/>
      <c r="N497" s="153"/>
      <c r="O497" s="153"/>
      <c r="P497" s="153"/>
      <c r="Q497" s="153"/>
      <c r="R497" s="154"/>
      <c r="S497" s="154"/>
      <c r="T497" s="154"/>
      <c r="U497" s="154"/>
      <c r="V497" s="154"/>
      <c r="W497" s="154"/>
      <c r="X497" s="154"/>
      <c r="Y497" s="154"/>
      <c r="Z497" s="144"/>
      <c r="AA497" s="144"/>
      <c r="AB497" s="144"/>
      <c r="AC497" s="144"/>
      <c r="AD497" s="144"/>
      <c r="AE497" s="144"/>
      <c r="AF497" s="144"/>
      <c r="AG497" s="144" t="s">
        <v>285</v>
      </c>
      <c r="AH497" s="144">
        <v>0</v>
      </c>
      <c r="AI497" s="144"/>
      <c r="AJ497" s="144"/>
      <c r="AK497" s="144"/>
      <c r="AL497" s="144"/>
      <c r="AM497" s="144"/>
      <c r="AN497" s="144"/>
      <c r="AO497" s="144"/>
      <c r="AP497" s="144"/>
      <c r="AQ497" s="144"/>
      <c r="AR497" s="144"/>
      <c r="AS497" s="144"/>
      <c r="AT497" s="144"/>
      <c r="AU497" s="144"/>
      <c r="AV497" s="144"/>
      <c r="AW497" s="144"/>
      <c r="AX497" s="144"/>
      <c r="AY497" s="144"/>
      <c r="AZ497" s="144"/>
      <c r="BA497" s="144"/>
      <c r="BB497" s="144"/>
      <c r="BC497" s="144"/>
      <c r="BD497" s="144"/>
      <c r="BE497" s="144"/>
      <c r="BF497" s="144"/>
      <c r="BG497" s="144"/>
      <c r="BH497" s="144"/>
    </row>
    <row r="498" spans="1:60" outlineLevel="3" x14ac:dyDescent="0.25">
      <c r="A498" s="151"/>
      <c r="B498" s="152"/>
      <c r="C498" s="182" t="s">
        <v>1011</v>
      </c>
      <c r="D498" s="155"/>
      <c r="E498" s="156">
        <v>25.45</v>
      </c>
      <c r="F498" s="154"/>
      <c r="G498" s="154"/>
      <c r="H498" s="154"/>
      <c r="I498" s="154"/>
      <c r="J498" s="154"/>
      <c r="K498" s="154"/>
      <c r="L498" s="154"/>
      <c r="M498" s="154"/>
      <c r="N498" s="153"/>
      <c r="O498" s="153"/>
      <c r="P498" s="153"/>
      <c r="Q498" s="153"/>
      <c r="R498" s="154"/>
      <c r="S498" s="154"/>
      <c r="T498" s="154"/>
      <c r="U498" s="154"/>
      <c r="V498" s="154"/>
      <c r="W498" s="154"/>
      <c r="X498" s="154"/>
      <c r="Y498" s="154"/>
      <c r="Z498" s="144"/>
      <c r="AA498" s="144"/>
      <c r="AB498" s="144"/>
      <c r="AC498" s="144"/>
      <c r="AD498" s="144"/>
      <c r="AE498" s="144"/>
      <c r="AF498" s="144"/>
      <c r="AG498" s="144" t="s">
        <v>285</v>
      </c>
      <c r="AH498" s="144">
        <v>0</v>
      </c>
      <c r="AI498" s="144"/>
      <c r="AJ498" s="144"/>
      <c r="AK498" s="144"/>
      <c r="AL498" s="144"/>
      <c r="AM498" s="144"/>
      <c r="AN498" s="144"/>
      <c r="AO498" s="144"/>
      <c r="AP498" s="144"/>
      <c r="AQ498" s="144"/>
      <c r="AR498" s="144"/>
      <c r="AS498" s="144"/>
      <c r="AT498" s="144"/>
      <c r="AU498" s="144"/>
      <c r="AV498" s="144"/>
      <c r="AW498" s="144"/>
      <c r="AX498" s="144"/>
      <c r="AY498" s="144"/>
      <c r="AZ498" s="144"/>
      <c r="BA498" s="144"/>
      <c r="BB498" s="144"/>
      <c r="BC498" s="144"/>
      <c r="BD498" s="144"/>
      <c r="BE498" s="144"/>
      <c r="BF498" s="144"/>
      <c r="BG498" s="144"/>
      <c r="BH498" s="144"/>
    </row>
    <row r="499" spans="1:60" ht="20" outlineLevel="1" x14ac:dyDescent="0.25">
      <c r="A499" s="166">
        <v>257</v>
      </c>
      <c r="B499" s="167" t="s">
        <v>1012</v>
      </c>
      <c r="C499" s="181" t="s">
        <v>1013</v>
      </c>
      <c r="D499" s="168" t="s">
        <v>355</v>
      </c>
      <c r="E499" s="169">
        <v>294.7</v>
      </c>
      <c r="F499" s="170">
        <f>H499+J499</f>
        <v>0</v>
      </c>
      <c r="G499" s="170">
        <f>ROUND(E499*F499,2)</f>
        <v>0</v>
      </c>
      <c r="H499" s="171"/>
      <c r="I499" s="170">
        <f>ROUND(E499*H499,2)</f>
        <v>0</v>
      </c>
      <c r="J499" s="171"/>
      <c r="K499" s="172">
        <f>ROUND(E499*J499,2)</f>
        <v>0</v>
      </c>
      <c r="L499" s="154">
        <v>21</v>
      </c>
      <c r="M499" s="154">
        <f>G499*(1+L499/100)</f>
        <v>0</v>
      </c>
      <c r="N499" s="153">
        <v>0</v>
      </c>
      <c r="O499" s="153">
        <f>ROUND(E499*N499,2)</f>
        <v>0</v>
      </c>
      <c r="P499" s="153">
        <v>0</v>
      </c>
      <c r="Q499" s="153">
        <f>ROUND(E499*P499,2)</f>
        <v>0</v>
      </c>
      <c r="R499" s="154"/>
      <c r="S499" s="154" t="s">
        <v>279</v>
      </c>
      <c r="T499" s="154" t="s">
        <v>280</v>
      </c>
      <c r="U499" s="154">
        <v>0</v>
      </c>
      <c r="V499" s="154">
        <f>ROUND(E499*U499,2)</f>
        <v>0</v>
      </c>
      <c r="W499" s="154"/>
      <c r="X499" s="154" t="s">
        <v>281</v>
      </c>
      <c r="Y499" s="154" t="s">
        <v>282</v>
      </c>
      <c r="Z499" s="144"/>
      <c r="AA499" s="144"/>
      <c r="AB499" s="144"/>
      <c r="AC499" s="144"/>
      <c r="AD499" s="144"/>
      <c r="AE499" s="144"/>
      <c r="AF499" s="144"/>
      <c r="AG499" s="144" t="s">
        <v>656</v>
      </c>
      <c r="AH499" s="144"/>
      <c r="AI499" s="144"/>
      <c r="AJ499" s="144"/>
      <c r="AK499" s="144"/>
      <c r="AL499" s="144"/>
      <c r="AM499" s="144"/>
      <c r="AN499" s="144"/>
      <c r="AO499" s="144"/>
      <c r="AP499" s="144"/>
      <c r="AQ499" s="144"/>
      <c r="AR499" s="144"/>
      <c r="AS499" s="144"/>
      <c r="AT499" s="144"/>
      <c r="AU499" s="144"/>
      <c r="AV499" s="144"/>
      <c r="AW499" s="144"/>
      <c r="AX499" s="144"/>
      <c r="AY499" s="144"/>
      <c r="AZ499" s="144"/>
      <c r="BA499" s="144"/>
      <c r="BB499" s="144"/>
      <c r="BC499" s="144"/>
      <c r="BD499" s="144"/>
      <c r="BE499" s="144"/>
      <c r="BF499" s="144"/>
      <c r="BG499" s="144"/>
      <c r="BH499" s="144"/>
    </row>
    <row r="500" spans="1:60" outlineLevel="2" x14ac:dyDescent="0.25">
      <c r="A500" s="151"/>
      <c r="B500" s="152"/>
      <c r="C500" s="182" t="s">
        <v>1014</v>
      </c>
      <c r="D500" s="155"/>
      <c r="E500" s="156">
        <v>294.7</v>
      </c>
      <c r="F500" s="154"/>
      <c r="G500" s="154"/>
      <c r="H500" s="154"/>
      <c r="I500" s="154"/>
      <c r="J500" s="154"/>
      <c r="K500" s="154"/>
      <c r="L500" s="154"/>
      <c r="M500" s="154"/>
      <c r="N500" s="153"/>
      <c r="O500" s="153"/>
      <c r="P500" s="153"/>
      <c r="Q500" s="153"/>
      <c r="R500" s="154"/>
      <c r="S500" s="154"/>
      <c r="T500" s="154"/>
      <c r="U500" s="154"/>
      <c r="V500" s="154"/>
      <c r="W500" s="154"/>
      <c r="X500" s="154"/>
      <c r="Y500" s="154"/>
      <c r="Z500" s="144"/>
      <c r="AA500" s="144"/>
      <c r="AB500" s="144"/>
      <c r="AC500" s="144"/>
      <c r="AD500" s="144"/>
      <c r="AE500" s="144"/>
      <c r="AF500" s="144"/>
      <c r="AG500" s="144" t="s">
        <v>285</v>
      </c>
      <c r="AH500" s="144">
        <v>0</v>
      </c>
      <c r="AI500" s="144"/>
      <c r="AJ500" s="144"/>
      <c r="AK500" s="144"/>
      <c r="AL500" s="144"/>
      <c r="AM500" s="144"/>
      <c r="AN500" s="144"/>
      <c r="AO500" s="144"/>
      <c r="AP500" s="144"/>
      <c r="AQ500" s="144"/>
      <c r="AR500" s="144"/>
      <c r="AS500" s="144"/>
      <c r="AT500" s="144"/>
      <c r="AU500" s="144"/>
      <c r="AV500" s="144"/>
      <c r="AW500" s="144"/>
      <c r="AX500" s="144"/>
      <c r="AY500" s="144"/>
      <c r="AZ500" s="144"/>
      <c r="BA500" s="144"/>
      <c r="BB500" s="144"/>
      <c r="BC500" s="144"/>
      <c r="BD500" s="144"/>
      <c r="BE500" s="144"/>
      <c r="BF500" s="144"/>
      <c r="BG500" s="144"/>
      <c r="BH500" s="144"/>
    </row>
    <row r="501" spans="1:60" outlineLevel="1" x14ac:dyDescent="0.25">
      <c r="A501" s="166">
        <v>258</v>
      </c>
      <c r="B501" s="167" t="s">
        <v>1015</v>
      </c>
      <c r="C501" s="181" t="s">
        <v>1016</v>
      </c>
      <c r="D501" s="168" t="s">
        <v>355</v>
      </c>
      <c r="E501" s="169">
        <v>40.9</v>
      </c>
      <c r="F501" s="170">
        <f>H501+J501</f>
        <v>0</v>
      </c>
      <c r="G501" s="170">
        <f>ROUND(E501*F501,2)</f>
        <v>0</v>
      </c>
      <c r="H501" s="171"/>
      <c r="I501" s="170">
        <f>ROUND(E501*H501,2)</f>
        <v>0</v>
      </c>
      <c r="J501" s="171"/>
      <c r="K501" s="172">
        <f>ROUND(E501*J501,2)</f>
        <v>0</v>
      </c>
      <c r="L501" s="154">
        <v>21</v>
      </c>
      <c r="M501" s="154">
        <f>G501*(1+L501/100)</f>
        <v>0</v>
      </c>
      <c r="N501" s="153">
        <v>0</v>
      </c>
      <c r="O501" s="153">
        <f>ROUND(E501*N501,2)</f>
        <v>0</v>
      </c>
      <c r="P501" s="153">
        <v>0</v>
      </c>
      <c r="Q501" s="153">
        <f>ROUND(E501*P501,2)</f>
        <v>0</v>
      </c>
      <c r="R501" s="154"/>
      <c r="S501" s="154" t="s">
        <v>279</v>
      </c>
      <c r="T501" s="154" t="s">
        <v>280</v>
      </c>
      <c r="U501" s="154">
        <v>0</v>
      </c>
      <c r="V501" s="154">
        <f>ROUND(E501*U501,2)</f>
        <v>0</v>
      </c>
      <c r="W501" s="154"/>
      <c r="X501" s="154" t="s">
        <v>281</v>
      </c>
      <c r="Y501" s="154" t="s">
        <v>282</v>
      </c>
      <c r="Z501" s="144"/>
      <c r="AA501" s="144"/>
      <c r="AB501" s="144"/>
      <c r="AC501" s="144"/>
      <c r="AD501" s="144"/>
      <c r="AE501" s="144"/>
      <c r="AF501" s="144"/>
      <c r="AG501" s="144" t="s">
        <v>656</v>
      </c>
      <c r="AH501" s="144"/>
      <c r="AI501" s="144"/>
      <c r="AJ501" s="144"/>
      <c r="AK501" s="144"/>
      <c r="AL501" s="144"/>
      <c r="AM501" s="144"/>
      <c r="AN501" s="144"/>
      <c r="AO501" s="144"/>
      <c r="AP501" s="144"/>
      <c r="AQ501" s="144"/>
      <c r="AR501" s="144"/>
      <c r="AS501" s="144"/>
      <c r="AT501" s="144"/>
      <c r="AU501" s="144"/>
      <c r="AV501" s="144"/>
      <c r="AW501" s="144"/>
      <c r="AX501" s="144"/>
      <c r="AY501" s="144"/>
      <c r="AZ501" s="144"/>
      <c r="BA501" s="144"/>
      <c r="BB501" s="144"/>
      <c r="BC501" s="144"/>
      <c r="BD501" s="144"/>
      <c r="BE501" s="144"/>
      <c r="BF501" s="144"/>
      <c r="BG501" s="144"/>
      <c r="BH501" s="144"/>
    </row>
    <row r="502" spans="1:60" outlineLevel="2" x14ac:dyDescent="0.25">
      <c r="A502" s="151"/>
      <c r="B502" s="152"/>
      <c r="C502" s="182" t="s">
        <v>1017</v>
      </c>
      <c r="D502" s="155"/>
      <c r="E502" s="156">
        <v>40.9</v>
      </c>
      <c r="F502" s="154"/>
      <c r="G502" s="154"/>
      <c r="H502" s="154"/>
      <c r="I502" s="154"/>
      <c r="J502" s="154"/>
      <c r="K502" s="154"/>
      <c r="L502" s="154"/>
      <c r="M502" s="154"/>
      <c r="N502" s="153"/>
      <c r="O502" s="153"/>
      <c r="P502" s="153"/>
      <c r="Q502" s="153"/>
      <c r="R502" s="154"/>
      <c r="S502" s="154"/>
      <c r="T502" s="154"/>
      <c r="U502" s="154"/>
      <c r="V502" s="154"/>
      <c r="W502" s="154"/>
      <c r="X502" s="154"/>
      <c r="Y502" s="154"/>
      <c r="Z502" s="144"/>
      <c r="AA502" s="144"/>
      <c r="AB502" s="144"/>
      <c r="AC502" s="144"/>
      <c r="AD502" s="144"/>
      <c r="AE502" s="144"/>
      <c r="AF502" s="144"/>
      <c r="AG502" s="144" t="s">
        <v>285</v>
      </c>
      <c r="AH502" s="144">
        <v>0</v>
      </c>
      <c r="AI502" s="144"/>
      <c r="AJ502" s="144"/>
      <c r="AK502" s="144"/>
      <c r="AL502" s="144"/>
      <c r="AM502" s="144"/>
      <c r="AN502" s="144"/>
      <c r="AO502" s="144"/>
      <c r="AP502" s="144"/>
      <c r="AQ502" s="144"/>
      <c r="AR502" s="144"/>
      <c r="AS502" s="144"/>
      <c r="AT502" s="144"/>
      <c r="AU502" s="144"/>
      <c r="AV502" s="144"/>
      <c r="AW502" s="144"/>
      <c r="AX502" s="144"/>
      <c r="AY502" s="144"/>
      <c r="AZ502" s="144"/>
      <c r="BA502" s="144"/>
      <c r="BB502" s="144"/>
      <c r="BC502" s="144"/>
      <c r="BD502" s="144"/>
      <c r="BE502" s="144"/>
      <c r="BF502" s="144"/>
      <c r="BG502" s="144"/>
      <c r="BH502" s="144"/>
    </row>
    <row r="503" spans="1:60" ht="13" x14ac:dyDescent="0.25">
      <c r="A503" s="159" t="s">
        <v>200</v>
      </c>
      <c r="B503" s="160" t="s">
        <v>241</v>
      </c>
      <c r="C503" s="180" t="s">
        <v>242</v>
      </c>
      <c r="D503" s="161"/>
      <c r="E503" s="162"/>
      <c r="F503" s="163"/>
      <c r="G503" s="163">
        <f>SUMIF(AG504:AG506,"&lt;&gt;NOR",G504:G506)</f>
        <v>0</v>
      </c>
      <c r="H503" s="163"/>
      <c r="I503" s="163">
        <f>SUM(I504:I506)</f>
        <v>0</v>
      </c>
      <c r="J503" s="163"/>
      <c r="K503" s="164">
        <f>SUM(K504:K506)</f>
        <v>0</v>
      </c>
      <c r="L503" s="158"/>
      <c r="M503" s="158">
        <f>SUM(M504:M506)</f>
        <v>0</v>
      </c>
      <c r="N503" s="157"/>
      <c r="O503" s="157">
        <f>SUM(O504:O506)</f>
        <v>0</v>
      </c>
      <c r="P503" s="157"/>
      <c r="Q503" s="157">
        <f>SUM(Q504:Q506)</f>
        <v>0</v>
      </c>
      <c r="R503" s="158"/>
      <c r="S503" s="158"/>
      <c r="T503" s="158"/>
      <c r="U503" s="158"/>
      <c r="V503" s="158">
        <f>SUM(V504:V506)</f>
        <v>0</v>
      </c>
      <c r="W503" s="158"/>
      <c r="X503" s="158"/>
      <c r="Y503" s="158"/>
      <c r="AG503" t="s">
        <v>275</v>
      </c>
    </row>
    <row r="504" spans="1:60" outlineLevel="1" x14ac:dyDescent="0.25">
      <c r="A504" s="173">
        <v>259</v>
      </c>
      <c r="B504" s="174" t="s">
        <v>1018</v>
      </c>
      <c r="C504" s="183" t="s">
        <v>1019</v>
      </c>
      <c r="D504" s="175" t="s">
        <v>355</v>
      </c>
      <c r="E504" s="176">
        <v>294.7</v>
      </c>
      <c r="F504" s="177">
        <f>H504+J504</f>
        <v>0</v>
      </c>
      <c r="G504" s="177">
        <f>ROUND(E504*F504,2)</f>
        <v>0</v>
      </c>
      <c r="H504" s="178"/>
      <c r="I504" s="177">
        <f>ROUND(E504*H504,2)</f>
        <v>0</v>
      </c>
      <c r="J504" s="178"/>
      <c r="K504" s="179">
        <f>ROUND(E504*J504,2)</f>
        <v>0</v>
      </c>
      <c r="L504" s="154">
        <v>21</v>
      </c>
      <c r="M504" s="154">
        <f>G504*(1+L504/100)</f>
        <v>0</v>
      </c>
      <c r="N504" s="153">
        <v>0</v>
      </c>
      <c r="O504" s="153">
        <f>ROUND(E504*N504,2)</f>
        <v>0</v>
      </c>
      <c r="P504" s="153">
        <v>0</v>
      </c>
      <c r="Q504" s="153">
        <f>ROUND(E504*P504,2)</f>
        <v>0</v>
      </c>
      <c r="R504" s="154"/>
      <c r="S504" s="154" t="s">
        <v>279</v>
      </c>
      <c r="T504" s="154" t="s">
        <v>280</v>
      </c>
      <c r="U504" s="154">
        <v>0</v>
      </c>
      <c r="V504" s="154">
        <f>ROUND(E504*U504,2)</f>
        <v>0</v>
      </c>
      <c r="W504" s="154"/>
      <c r="X504" s="154" t="s">
        <v>281</v>
      </c>
      <c r="Y504" s="154" t="s">
        <v>282</v>
      </c>
      <c r="Z504" s="144"/>
      <c r="AA504" s="144"/>
      <c r="AB504" s="144"/>
      <c r="AC504" s="144"/>
      <c r="AD504" s="144"/>
      <c r="AE504" s="144"/>
      <c r="AF504" s="144"/>
      <c r="AG504" s="144" t="s">
        <v>656</v>
      </c>
      <c r="AH504" s="144"/>
      <c r="AI504" s="144"/>
      <c r="AJ504" s="144"/>
      <c r="AK504" s="144"/>
      <c r="AL504" s="144"/>
      <c r="AM504" s="144"/>
      <c r="AN504" s="144"/>
      <c r="AO504" s="144"/>
      <c r="AP504" s="144"/>
      <c r="AQ504" s="144"/>
      <c r="AR504" s="144"/>
      <c r="AS504" s="144"/>
      <c r="AT504" s="144"/>
      <c r="AU504" s="144"/>
      <c r="AV504" s="144"/>
      <c r="AW504" s="144"/>
      <c r="AX504" s="144"/>
      <c r="AY504" s="144"/>
      <c r="AZ504" s="144"/>
      <c r="BA504" s="144"/>
      <c r="BB504" s="144"/>
      <c r="BC504" s="144"/>
      <c r="BD504" s="144"/>
      <c r="BE504" s="144"/>
      <c r="BF504" s="144"/>
      <c r="BG504" s="144"/>
      <c r="BH504" s="144"/>
    </row>
    <row r="505" spans="1:60" ht="20" outlineLevel="1" x14ac:dyDescent="0.25">
      <c r="A505" s="173">
        <v>260</v>
      </c>
      <c r="B505" s="174" t="s">
        <v>1020</v>
      </c>
      <c r="C505" s="183" t="s">
        <v>1021</v>
      </c>
      <c r="D505" s="175" t="s">
        <v>489</v>
      </c>
      <c r="E505" s="176">
        <v>6</v>
      </c>
      <c r="F505" s="177">
        <f>H505+J505</f>
        <v>0</v>
      </c>
      <c r="G505" s="177">
        <f>ROUND(E505*F505,2)</f>
        <v>0</v>
      </c>
      <c r="H505" s="178"/>
      <c r="I505" s="177">
        <f>ROUND(E505*H505,2)</f>
        <v>0</v>
      </c>
      <c r="J505" s="178"/>
      <c r="K505" s="179">
        <f>ROUND(E505*J505,2)</f>
        <v>0</v>
      </c>
      <c r="L505" s="154">
        <v>21</v>
      </c>
      <c r="M505" s="154">
        <f>G505*(1+L505/100)</f>
        <v>0</v>
      </c>
      <c r="N505" s="153">
        <v>0</v>
      </c>
      <c r="O505" s="153">
        <f>ROUND(E505*N505,2)</f>
        <v>0</v>
      </c>
      <c r="P505" s="153">
        <v>0</v>
      </c>
      <c r="Q505" s="153">
        <f>ROUND(E505*P505,2)</f>
        <v>0</v>
      </c>
      <c r="R505" s="154"/>
      <c r="S505" s="154" t="s">
        <v>279</v>
      </c>
      <c r="T505" s="154" t="s">
        <v>280</v>
      </c>
      <c r="U505" s="154">
        <v>0</v>
      </c>
      <c r="V505" s="154">
        <f>ROUND(E505*U505,2)</f>
        <v>0</v>
      </c>
      <c r="W505" s="154"/>
      <c r="X505" s="154" t="s">
        <v>281</v>
      </c>
      <c r="Y505" s="154" t="s">
        <v>282</v>
      </c>
      <c r="Z505" s="144"/>
      <c r="AA505" s="144"/>
      <c r="AB505" s="144"/>
      <c r="AC505" s="144"/>
      <c r="AD505" s="144"/>
      <c r="AE505" s="144"/>
      <c r="AF505" s="144"/>
      <c r="AG505" s="144" t="s">
        <v>656</v>
      </c>
      <c r="AH505" s="144"/>
      <c r="AI505" s="144"/>
      <c r="AJ505" s="144"/>
      <c r="AK505" s="144"/>
      <c r="AL505" s="144"/>
      <c r="AM505" s="144"/>
      <c r="AN505" s="144"/>
      <c r="AO505" s="144"/>
      <c r="AP505" s="144"/>
      <c r="AQ505" s="144"/>
      <c r="AR505" s="144"/>
      <c r="AS505" s="144"/>
      <c r="AT505" s="144"/>
      <c r="AU505" s="144"/>
      <c r="AV505" s="144"/>
      <c r="AW505" s="144"/>
      <c r="AX505" s="144"/>
      <c r="AY505" s="144"/>
      <c r="AZ505" s="144"/>
      <c r="BA505" s="144"/>
      <c r="BB505" s="144"/>
      <c r="BC505" s="144"/>
      <c r="BD505" s="144"/>
      <c r="BE505" s="144"/>
      <c r="BF505" s="144"/>
      <c r="BG505" s="144"/>
      <c r="BH505" s="144"/>
    </row>
    <row r="506" spans="1:60" ht="20" outlineLevel="1" x14ac:dyDescent="0.25">
      <c r="A506" s="166">
        <v>261</v>
      </c>
      <c r="B506" s="167" t="s">
        <v>1022</v>
      </c>
      <c r="C506" s="181" t="s">
        <v>1023</v>
      </c>
      <c r="D506" s="168" t="s">
        <v>832</v>
      </c>
      <c r="E506" s="169">
        <v>1</v>
      </c>
      <c r="F506" s="170">
        <f>H506+J506</f>
        <v>0</v>
      </c>
      <c r="G506" s="170">
        <f>ROUND(E506*F506,2)</f>
        <v>0</v>
      </c>
      <c r="H506" s="171"/>
      <c r="I506" s="170">
        <f>ROUND(E506*H506,2)</f>
        <v>0</v>
      </c>
      <c r="J506" s="171"/>
      <c r="K506" s="172">
        <f>ROUND(E506*J506,2)</f>
        <v>0</v>
      </c>
      <c r="L506" s="154">
        <v>21</v>
      </c>
      <c r="M506" s="154">
        <f>G506*(1+L506/100)</f>
        <v>0</v>
      </c>
      <c r="N506" s="153">
        <v>0</v>
      </c>
      <c r="O506" s="153">
        <f>ROUND(E506*N506,2)</f>
        <v>0</v>
      </c>
      <c r="P506" s="153">
        <v>0</v>
      </c>
      <c r="Q506" s="153">
        <f>ROUND(E506*P506,2)</f>
        <v>0</v>
      </c>
      <c r="R506" s="154"/>
      <c r="S506" s="154" t="s">
        <v>279</v>
      </c>
      <c r="T506" s="154" t="s">
        <v>280</v>
      </c>
      <c r="U506" s="154">
        <v>0</v>
      </c>
      <c r="V506" s="154">
        <f>ROUND(E506*U506,2)</f>
        <v>0</v>
      </c>
      <c r="W506" s="154"/>
      <c r="X506" s="154" t="s">
        <v>281</v>
      </c>
      <c r="Y506" s="154" t="s">
        <v>282</v>
      </c>
      <c r="Z506" s="144"/>
      <c r="AA506" s="144"/>
      <c r="AB506" s="144"/>
      <c r="AC506" s="144"/>
      <c r="AD506" s="144"/>
      <c r="AE506" s="144"/>
      <c r="AF506" s="144"/>
      <c r="AG506" s="144" t="s">
        <v>656</v>
      </c>
      <c r="AH506" s="144"/>
      <c r="AI506" s="144"/>
      <c r="AJ506" s="144"/>
      <c r="AK506" s="144"/>
      <c r="AL506" s="144"/>
      <c r="AM506" s="144"/>
      <c r="AN506" s="144"/>
      <c r="AO506" s="144"/>
      <c r="AP506" s="144"/>
      <c r="AQ506" s="144"/>
      <c r="AR506" s="144"/>
      <c r="AS506" s="144"/>
      <c r="AT506" s="144"/>
      <c r="AU506" s="144"/>
      <c r="AV506" s="144"/>
      <c r="AW506" s="144"/>
      <c r="AX506" s="144"/>
      <c r="AY506" s="144"/>
      <c r="AZ506" s="144"/>
      <c r="BA506" s="144"/>
      <c r="BB506" s="144"/>
      <c r="BC506" s="144"/>
      <c r="BD506" s="144"/>
      <c r="BE506" s="144"/>
      <c r="BF506" s="144"/>
      <c r="BG506" s="144"/>
      <c r="BH506" s="144"/>
    </row>
    <row r="507" spans="1:60" x14ac:dyDescent="0.25">
      <c r="A507" s="3"/>
      <c r="B507" s="4"/>
      <c r="C507" s="184"/>
      <c r="D507" s="6"/>
      <c r="E507" s="3"/>
      <c r="F507" s="3"/>
      <c r="G507" s="3"/>
      <c r="H507" s="3"/>
      <c r="I507" s="3"/>
      <c r="J507" s="3"/>
      <c r="K507" s="3"/>
      <c r="L507" s="3"/>
      <c r="M507" s="3"/>
      <c r="N507" s="3"/>
      <c r="O507" s="3"/>
      <c r="P507" s="3"/>
      <c r="Q507" s="3"/>
      <c r="R507" s="3"/>
      <c r="S507" s="3"/>
      <c r="T507" s="3"/>
      <c r="U507" s="3"/>
      <c r="V507" s="3"/>
      <c r="W507" s="3"/>
      <c r="X507" s="3"/>
      <c r="Y507" s="3"/>
      <c r="AE507">
        <v>12</v>
      </c>
      <c r="AF507">
        <v>21</v>
      </c>
      <c r="AG507" t="s">
        <v>261</v>
      </c>
    </row>
    <row r="508" spans="1:60" ht="13" x14ac:dyDescent="0.25">
      <c r="A508" s="147"/>
      <c r="B508" s="148" t="s">
        <v>30</v>
      </c>
      <c r="C508" s="185"/>
      <c r="D508" s="149"/>
      <c r="E508" s="150"/>
      <c r="F508" s="150"/>
      <c r="G508" s="165">
        <f>G8+G41+G72+G121+G147+G234+G245+G254+G259+G261+G281+G299+G335+G345+G391+G415+G436+G462+G469+G489+G493+G503</f>
        <v>0</v>
      </c>
      <c r="H508" s="3"/>
      <c r="I508" s="3"/>
      <c r="J508" s="3"/>
      <c r="K508" s="3"/>
      <c r="L508" s="3"/>
      <c r="M508" s="3"/>
      <c r="N508" s="3"/>
      <c r="O508" s="3"/>
      <c r="P508" s="3"/>
      <c r="Q508" s="3"/>
      <c r="R508" s="3"/>
      <c r="S508" s="3"/>
      <c r="T508" s="3"/>
      <c r="U508" s="3"/>
      <c r="V508" s="3"/>
      <c r="W508" s="3"/>
      <c r="X508" s="3"/>
      <c r="Y508" s="3"/>
      <c r="AE508">
        <f>SUMIF(L7:L506,AE507,G7:G506)</f>
        <v>0</v>
      </c>
      <c r="AF508">
        <f>SUMIF(L7:L506,AF507,G7:G506)</f>
        <v>0</v>
      </c>
      <c r="AG508" t="s">
        <v>1024</v>
      </c>
    </row>
    <row r="509" spans="1:60" x14ac:dyDescent="0.25">
      <c r="A509" s="3"/>
      <c r="B509" s="4"/>
      <c r="C509" s="184"/>
      <c r="D509" s="6"/>
      <c r="E509" s="3"/>
      <c r="F509" s="3"/>
      <c r="G509" s="3"/>
      <c r="H509" s="3"/>
      <c r="I509" s="3"/>
      <c r="J509" s="3"/>
      <c r="K509" s="3"/>
      <c r="L509" s="3"/>
      <c r="M509" s="3"/>
      <c r="N509" s="3"/>
      <c r="O509" s="3"/>
      <c r="P509" s="3"/>
      <c r="Q509" s="3"/>
      <c r="R509" s="3"/>
      <c r="S509" s="3"/>
      <c r="T509" s="3"/>
      <c r="U509" s="3"/>
      <c r="V509" s="3"/>
      <c r="W509" s="3"/>
      <c r="X509" s="3"/>
      <c r="Y509" s="3"/>
    </row>
    <row r="510" spans="1:60" x14ac:dyDescent="0.25">
      <c r="A510" s="3"/>
      <c r="B510" s="4"/>
      <c r="C510" s="184"/>
      <c r="D510" s="6"/>
      <c r="E510" s="3"/>
      <c r="F510" s="3"/>
      <c r="G510" s="3"/>
      <c r="H510" s="3"/>
      <c r="I510" s="3"/>
      <c r="J510" s="3"/>
      <c r="K510" s="3"/>
      <c r="L510" s="3"/>
      <c r="M510" s="3"/>
      <c r="N510" s="3"/>
      <c r="O510" s="3"/>
      <c r="P510" s="3"/>
      <c r="Q510" s="3"/>
      <c r="R510" s="3"/>
      <c r="S510" s="3"/>
      <c r="T510" s="3"/>
      <c r="U510" s="3"/>
      <c r="V510" s="3"/>
      <c r="W510" s="3"/>
      <c r="X510" s="3"/>
      <c r="Y510" s="3"/>
    </row>
    <row r="511" spans="1:60" x14ac:dyDescent="0.25">
      <c r="A511" s="262" t="s">
        <v>1025</v>
      </c>
      <c r="B511" s="262"/>
      <c r="C511" s="263"/>
      <c r="D511" s="6"/>
      <c r="E511" s="3"/>
      <c r="F511" s="3"/>
      <c r="G511" s="3"/>
      <c r="H511" s="3"/>
      <c r="I511" s="3"/>
      <c r="J511" s="3"/>
      <c r="K511" s="3"/>
      <c r="L511" s="3"/>
      <c r="M511" s="3"/>
      <c r="N511" s="3"/>
      <c r="O511" s="3"/>
      <c r="P511" s="3"/>
      <c r="Q511" s="3"/>
      <c r="R511" s="3"/>
      <c r="S511" s="3"/>
      <c r="T511" s="3"/>
      <c r="U511" s="3"/>
      <c r="V511" s="3"/>
      <c r="W511" s="3"/>
      <c r="X511" s="3"/>
      <c r="Y511" s="3"/>
    </row>
    <row r="512" spans="1:60" x14ac:dyDescent="0.25">
      <c r="A512" s="243"/>
      <c r="B512" s="244"/>
      <c r="C512" s="245"/>
      <c r="D512" s="244"/>
      <c r="E512" s="244"/>
      <c r="F512" s="244"/>
      <c r="G512" s="246"/>
      <c r="H512" s="3"/>
      <c r="I512" s="3"/>
      <c r="J512" s="3"/>
      <c r="K512" s="3"/>
      <c r="L512" s="3"/>
      <c r="M512" s="3"/>
      <c r="N512" s="3"/>
      <c r="O512" s="3"/>
      <c r="P512" s="3"/>
      <c r="Q512" s="3"/>
      <c r="R512" s="3"/>
      <c r="S512" s="3"/>
      <c r="T512" s="3"/>
      <c r="U512" s="3"/>
      <c r="V512" s="3"/>
      <c r="W512" s="3"/>
      <c r="X512" s="3"/>
      <c r="Y512" s="3"/>
      <c r="AG512" t="s">
        <v>1026</v>
      </c>
    </row>
    <row r="513" spans="1:33" x14ac:dyDescent="0.25">
      <c r="A513" s="247"/>
      <c r="B513" s="248"/>
      <c r="C513" s="249"/>
      <c r="D513" s="248"/>
      <c r="E513" s="248"/>
      <c r="F513" s="248"/>
      <c r="G513" s="250"/>
      <c r="H513" s="3"/>
      <c r="I513" s="3"/>
      <c r="J513" s="3"/>
      <c r="K513" s="3"/>
      <c r="L513" s="3"/>
      <c r="M513" s="3"/>
      <c r="N513" s="3"/>
      <c r="O513" s="3"/>
      <c r="P513" s="3"/>
      <c r="Q513" s="3"/>
      <c r="R513" s="3"/>
      <c r="S513" s="3"/>
      <c r="T513" s="3"/>
      <c r="U513" s="3"/>
      <c r="V513" s="3"/>
      <c r="W513" s="3"/>
      <c r="X513" s="3"/>
      <c r="Y513" s="3"/>
    </row>
    <row r="514" spans="1:33" x14ac:dyDescent="0.25">
      <c r="A514" s="247"/>
      <c r="B514" s="248"/>
      <c r="C514" s="249"/>
      <c r="D514" s="248"/>
      <c r="E514" s="248"/>
      <c r="F514" s="248"/>
      <c r="G514" s="250"/>
      <c r="H514" s="3"/>
      <c r="I514" s="3"/>
      <c r="J514" s="3"/>
      <c r="K514" s="3"/>
      <c r="L514" s="3"/>
      <c r="M514" s="3"/>
      <c r="N514" s="3"/>
      <c r="O514" s="3"/>
      <c r="P514" s="3"/>
      <c r="Q514" s="3"/>
      <c r="R514" s="3"/>
      <c r="S514" s="3"/>
      <c r="T514" s="3"/>
      <c r="U514" s="3"/>
      <c r="V514" s="3"/>
      <c r="W514" s="3"/>
      <c r="X514" s="3"/>
      <c r="Y514" s="3"/>
    </row>
    <row r="515" spans="1:33" x14ac:dyDescent="0.25">
      <c r="A515" s="247"/>
      <c r="B515" s="248"/>
      <c r="C515" s="249"/>
      <c r="D515" s="248"/>
      <c r="E515" s="248"/>
      <c r="F515" s="248"/>
      <c r="G515" s="250"/>
      <c r="H515" s="3"/>
      <c r="I515" s="3"/>
      <c r="J515" s="3"/>
      <c r="K515" s="3"/>
      <c r="L515" s="3"/>
      <c r="M515" s="3"/>
      <c r="N515" s="3"/>
      <c r="O515" s="3"/>
      <c r="P515" s="3"/>
      <c r="Q515" s="3"/>
      <c r="R515" s="3"/>
      <c r="S515" s="3"/>
      <c r="T515" s="3"/>
      <c r="U515" s="3"/>
      <c r="V515" s="3"/>
      <c r="W515" s="3"/>
      <c r="X515" s="3"/>
      <c r="Y515" s="3"/>
    </row>
    <row r="516" spans="1:33" x14ac:dyDescent="0.25">
      <c r="A516" s="251"/>
      <c r="B516" s="252"/>
      <c r="C516" s="253"/>
      <c r="D516" s="252"/>
      <c r="E516" s="252"/>
      <c r="F516" s="252"/>
      <c r="G516" s="254"/>
      <c r="H516" s="3"/>
      <c r="I516" s="3"/>
      <c r="J516" s="3"/>
      <c r="K516" s="3"/>
      <c r="L516" s="3"/>
      <c r="M516" s="3"/>
      <c r="N516" s="3"/>
      <c r="O516" s="3"/>
      <c r="P516" s="3"/>
      <c r="Q516" s="3"/>
      <c r="R516" s="3"/>
      <c r="S516" s="3"/>
      <c r="T516" s="3"/>
      <c r="U516" s="3"/>
      <c r="V516" s="3"/>
      <c r="W516" s="3"/>
      <c r="X516" s="3"/>
      <c r="Y516" s="3"/>
    </row>
    <row r="517" spans="1:33" x14ac:dyDescent="0.25">
      <c r="A517" s="3"/>
      <c r="B517" s="4"/>
      <c r="C517" s="184"/>
      <c r="D517" s="6"/>
      <c r="E517" s="3"/>
      <c r="F517" s="3"/>
      <c r="G517" s="3"/>
      <c r="H517" s="3"/>
      <c r="I517" s="3"/>
      <c r="J517" s="3"/>
      <c r="K517" s="3"/>
      <c r="L517" s="3"/>
      <c r="M517" s="3"/>
      <c r="N517" s="3"/>
      <c r="O517" s="3"/>
      <c r="P517" s="3"/>
      <c r="Q517" s="3"/>
      <c r="R517" s="3"/>
      <c r="S517" s="3"/>
      <c r="T517" s="3"/>
      <c r="U517" s="3"/>
      <c r="V517" s="3"/>
      <c r="W517" s="3"/>
      <c r="X517" s="3"/>
      <c r="Y517" s="3"/>
    </row>
    <row r="518" spans="1:33" x14ac:dyDescent="0.25">
      <c r="C518" s="186"/>
      <c r="D518" s="10"/>
      <c r="AG518" t="s">
        <v>1027</v>
      </c>
    </row>
    <row r="519" spans="1:33" x14ac:dyDescent="0.25">
      <c r="D519" s="10"/>
    </row>
    <row r="520" spans="1:33" x14ac:dyDescent="0.25">
      <c r="D520" s="10"/>
    </row>
    <row r="521" spans="1:33" x14ac:dyDescent="0.25">
      <c r="D521" s="10"/>
    </row>
    <row r="522" spans="1:33" x14ac:dyDescent="0.25">
      <c r="D522" s="10"/>
    </row>
    <row r="523" spans="1:33" x14ac:dyDescent="0.25">
      <c r="D523" s="10"/>
    </row>
    <row r="524" spans="1:33" x14ac:dyDescent="0.25">
      <c r="D524" s="10"/>
    </row>
    <row r="525" spans="1:33" x14ac:dyDescent="0.25">
      <c r="D525" s="10"/>
    </row>
    <row r="526" spans="1:33" x14ac:dyDescent="0.25">
      <c r="D526" s="10"/>
    </row>
    <row r="527" spans="1:33" x14ac:dyDescent="0.25">
      <c r="D527" s="10"/>
    </row>
    <row r="528" spans="1:33"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mergeCells count="6">
    <mergeCell ref="A512:G516"/>
    <mergeCell ref="A1:G1"/>
    <mergeCell ref="C2:G2"/>
    <mergeCell ref="C3:G3"/>
    <mergeCell ref="C4:G4"/>
    <mergeCell ref="A511:C511"/>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040D8-3FC3-4C85-9D85-FF4D48333651}">
  <sheetPr>
    <outlinePr summaryBelow="0"/>
  </sheetPr>
  <dimension ref="A1:BH5000"/>
  <sheetViews>
    <sheetView workbookViewId="0">
      <pane ySplit="7" topLeftCell="A8" activePane="bottomLeft" state="frozen"/>
      <selection pane="bottomLeft" activeCell="C4" sqref="C4:G4"/>
    </sheetView>
  </sheetViews>
  <sheetFormatPr defaultRowHeight="12.5" outlineLevelRow="1" x14ac:dyDescent="0.25"/>
  <cols>
    <col min="1" max="1" width="3.36328125" customWidth="1"/>
    <col min="2" max="2" width="12.453125" style="117" customWidth="1"/>
    <col min="3" max="3" width="38.1796875" style="117" customWidth="1"/>
    <col min="4" max="4" width="4.81640625" customWidth="1"/>
    <col min="5" max="5" width="10.453125" customWidth="1"/>
    <col min="6" max="6" width="9.81640625" customWidth="1"/>
    <col min="7" max="7" width="12.6328125" customWidth="1"/>
    <col min="12" max="25" width="0" hidden="1" customWidth="1"/>
    <col min="29" max="29" width="0" hidden="1" customWidth="1"/>
    <col min="31" max="41" width="0" hidden="1" customWidth="1"/>
  </cols>
  <sheetData>
    <row r="1" spans="1:60" ht="15.75" customHeight="1" x14ac:dyDescent="0.35">
      <c r="A1" s="255" t="s">
        <v>6</v>
      </c>
      <c r="B1" s="255"/>
      <c r="C1" s="255"/>
      <c r="D1" s="255"/>
      <c r="E1" s="255"/>
      <c r="F1" s="255"/>
      <c r="G1" s="255"/>
      <c r="AG1" t="s">
        <v>249</v>
      </c>
    </row>
    <row r="2" spans="1:60" ht="25" customHeight="1" x14ac:dyDescent="0.25">
      <c r="A2" s="136" t="s">
        <v>7</v>
      </c>
      <c r="B2" s="47" t="s">
        <v>43</v>
      </c>
      <c r="C2" s="256" t="s">
        <v>44</v>
      </c>
      <c r="D2" s="257"/>
      <c r="E2" s="257"/>
      <c r="F2" s="257"/>
      <c r="G2" s="258"/>
      <c r="AG2" t="s">
        <v>250</v>
      </c>
    </row>
    <row r="3" spans="1:60" ht="25" customHeight="1" x14ac:dyDescent="0.25">
      <c r="A3" s="136" t="s">
        <v>8</v>
      </c>
      <c r="B3" s="47" t="s">
        <v>54</v>
      </c>
      <c r="C3" s="256" t="s">
        <v>55</v>
      </c>
      <c r="D3" s="257"/>
      <c r="E3" s="257"/>
      <c r="F3" s="257"/>
      <c r="G3" s="258"/>
      <c r="AC3" s="117" t="s">
        <v>250</v>
      </c>
      <c r="AG3" t="s">
        <v>251</v>
      </c>
    </row>
    <row r="4" spans="1:60" ht="25" customHeight="1" x14ac:dyDescent="0.25">
      <c r="A4" s="137" t="s">
        <v>9</v>
      </c>
      <c r="B4" s="138" t="s">
        <v>58</v>
      </c>
      <c r="C4" s="259" t="s">
        <v>59</v>
      </c>
      <c r="D4" s="260"/>
      <c r="E4" s="260"/>
      <c r="F4" s="260"/>
      <c r="G4" s="261"/>
      <c r="AG4" t="s">
        <v>252</v>
      </c>
    </row>
    <row r="5" spans="1:60" x14ac:dyDescent="0.25">
      <c r="D5" s="10"/>
    </row>
    <row r="6" spans="1:60" ht="37.5" x14ac:dyDescent="0.25">
      <c r="A6" s="140" t="s">
        <v>253</v>
      </c>
      <c r="B6" s="142" t="s">
        <v>254</v>
      </c>
      <c r="C6" s="142" t="s">
        <v>255</v>
      </c>
      <c r="D6" s="141" t="s">
        <v>256</v>
      </c>
      <c r="E6" s="140" t="s">
        <v>257</v>
      </c>
      <c r="F6" s="139" t="s">
        <v>258</v>
      </c>
      <c r="G6" s="140" t="s">
        <v>30</v>
      </c>
      <c r="H6" s="143" t="s">
        <v>31</v>
      </c>
      <c r="I6" s="143" t="s">
        <v>259</v>
      </c>
      <c r="J6" s="143" t="s">
        <v>32</v>
      </c>
      <c r="K6" s="143" t="s">
        <v>260</v>
      </c>
      <c r="L6" s="143" t="s">
        <v>261</v>
      </c>
      <c r="M6" s="143" t="s">
        <v>262</v>
      </c>
      <c r="N6" s="143" t="s">
        <v>263</v>
      </c>
      <c r="O6" s="143" t="s">
        <v>264</v>
      </c>
      <c r="P6" s="143" t="s">
        <v>265</v>
      </c>
      <c r="Q6" s="143" t="s">
        <v>266</v>
      </c>
      <c r="R6" s="143" t="s">
        <v>267</v>
      </c>
      <c r="S6" s="143" t="s">
        <v>268</v>
      </c>
      <c r="T6" s="143" t="s">
        <v>269</v>
      </c>
      <c r="U6" s="143" t="s">
        <v>270</v>
      </c>
      <c r="V6" s="143" t="s">
        <v>271</v>
      </c>
      <c r="W6" s="143" t="s">
        <v>272</v>
      </c>
      <c r="X6" s="143" t="s">
        <v>273</v>
      </c>
      <c r="Y6" s="143" t="s">
        <v>274</v>
      </c>
    </row>
    <row r="7" spans="1:60" hidden="1" x14ac:dyDescent="0.25">
      <c r="A7" s="3"/>
      <c r="B7" s="4"/>
      <c r="C7" s="4"/>
      <c r="D7" s="6"/>
      <c r="E7" s="145"/>
      <c r="F7" s="146"/>
      <c r="G7" s="146"/>
      <c r="H7" s="146"/>
      <c r="I7" s="146"/>
      <c r="J7" s="146"/>
      <c r="K7" s="146"/>
      <c r="L7" s="146"/>
      <c r="M7" s="146"/>
      <c r="N7" s="145"/>
      <c r="O7" s="145"/>
      <c r="P7" s="145"/>
      <c r="Q7" s="145"/>
      <c r="R7" s="146"/>
      <c r="S7" s="146"/>
      <c r="T7" s="146"/>
      <c r="U7" s="146"/>
      <c r="V7" s="146"/>
      <c r="W7" s="146"/>
      <c r="X7" s="146"/>
      <c r="Y7" s="146"/>
    </row>
    <row r="8" spans="1:60" ht="13" x14ac:dyDescent="0.25">
      <c r="A8" s="159" t="s">
        <v>200</v>
      </c>
      <c r="B8" s="160" t="s">
        <v>238</v>
      </c>
      <c r="C8" s="180" t="s">
        <v>61</v>
      </c>
      <c r="D8" s="161"/>
      <c r="E8" s="162"/>
      <c r="F8" s="163"/>
      <c r="G8" s="163">
        <f>SUMIF(AG9:AG15,"&lt;&gt;NOR",G9:G15)</f>
        <v>0</v>
      </c>
      <c r="H8" s="163"/>
      <c r="I8" s="163">
        <f>SUM(I9:I15)</f>
        <v>0</v>
      </c>
      <c r="J8" s="163"/>
      <c r="K8" s="164">
        <f>SUM(K9:K15)</f>
        <v>0</v>
      </c>
      <c r="L8" s="158"/>
      <c r="M8" s="158">
        <f>SUM(M9:M15)</f>
        <v>0</v>
      </c>
      <c r="N8" s="157"/>
      <c r="O8" s="157">
        <f>SUM(O9:O15)</f>
        <v>0</v>
      </c>
      <c r="P8" s="157"/>
      <c r="Q8" s="157">
        <f>SUM(Q9:Q15)</f>
        <v>0</v>
      </c>
      <c r="R8" s="158"/>
      <c r="S8" s="158"/>
      <c r="T8" s="158"/>
      <c r="U8" s="158"/>
      <c r="V8" s="158">
        <f>SUM(V9:V15)</f>
        <v>0</v>
      </c>
      <c r="W8" s="158"/>
      <c r="X8" s="158"/>
      <c r="Y8" s="158"/>
      <c r="AG8" t="s">
        <v>275</v>
      </c>
    </row>
    <row r="9" spans="1:60" outlineLevel="1" x14ac:dyDescent="0.25">
      <c r="A9" s="173">
        <v>1</v>
      </c>
      <c r="B9" s="174" t="s">
        <v>1028</v>
      </c>
      <c r="C9" s="183" t="s">
        <v>1029</v>
      </c>
      <c r="D9" s="175" t="s">
        <v>408</v>
      </c>
      <c r="E9" s="176">
        <v>4</v>
      </c>
      <c r="F9" s="177">
        <f t="shared" ref="F9:F15" si="0">H9+J9</f>
        <v>0</v>
      </c>
      <c r="G9" s="177">
        <f t="shared" ref="G9:G15" si="1">ROUND(E9*F9,2)</f>
        <v>0</v>
      </c>
      <c r="H9" s="178"/>
      <c r="I9" s="177">
        <f t="shared" ref="I9:I15" si="2">ROUND(E9*H9,2)</f>
        <v>0</v>
      </c>
      <c r="J9" s="178"/>
      <c r="K9" s="179">
        <f t="shared" ref="K9:K15" si="3">ROUND(E9*J9,2)</f>
        <v>0</v>
      </c>
      <c r="L9" s="154">
        <v>21</v>
      </c>
      <c r="M9" s="154">
        <f t="shared" ref="M9:M15" si="4">G9*(1+L9/100)</f>
        <v>0</v>
      </c>
      <c r="N9" s="153">
        <v>0</v>
      </c>
      <c r="O9" s="153">
        <f t="shared" ref="O9:O15" si="5">ROUND(E9*N9,2)</f>
        <v>0</v>
      </c>
      <c r="P9" s="153">
        <v>0</v>
      </c>
      <c r="Q9" s="153">
        <f t="shared" ref="Q9:Q15" si="6">ROUND(E9*P9,2)</f>
        <v>0</v>
      </c>
      <c r="R9" s="154"/>
      <c r="S9" s="154" t="s">
        <v>279</v>
      </c>
      <c r="T9" s="154" t="s">
        <v>280</v>
      </c>
      <c r="U9" s="154">
        <v>0</v>
      </c>
      <c r="V9" s="154">
        <f t="shared" ref="V9:V15" si="7">ROUND(E9*U9,2)</f>
        <v>0</v>
      </c>
      <c r="W9" s="154"/>
      <c r="X9" s="154" t="s">
        <v>281</v>
      </c>
      <c r="Y9" s="154" t="s">
        <v>282</v>
      </c>
      <c r="Z9" s="144"/>
      <c r="AA9" s="144"/>
      <c r="AB9" s="144"/>
      <c r="AC9" s="144"/>
      <c r="AD9" s="144"/>
      <c r="AE9" s="144"/>
      <c r="AF9" s="144"/>
      <c r="AG9" s="144" t="s">
        <v>656</v>
      </c>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row>
    <row r="10" spans="1:60" outlineLevel="1" x14ac:dyDescent="0.25">
      <c r="A10" s="173">
        <v>2</v>
      </c>
      <c r="B10" s="174" t="s">
        <v>1030</v>
      </c>
      <c r="C10" s="183" t="s">
        <v>1031</v>
      </c>
      <c r="D10" s="175" t="s">
        <v>489</v>
      </c>
      <c r="E10" s="176">
        <v>1</v>
      </c>
      <c r="F10" s="177">
        <f t="shared" si="0"/>
        <v>0</v>
      </c>
      <c r="G10" s="177">
        <f t="shared" si="1"/>
        <v>0</v>
      </c>
      <c r="H10" s="178"/>
      <c r="I10" s="177">
        <f t="shared" si="2"/>
        <v>0</v>
      </c>
      <c r="J10" s="178"/>
      <c r="K10" s="179">
        <f t="shared" si="3"/>
        <v>0</v>
      </c>
      <c r="L10" s="154">
        <v>21</v>
      </c>
      <c r="M10" s="154">
        <f t="shared" si="4"/>
        <v>0</v>
      </c>
      <c r="N10" s="153">
        <v>0</v>
      </c>
      <c r="O10" s="153">
        <f t="shared" si="5"/>
        <v>0</v>
      </c>
      <c r="P10" s="153">
        <v>0</v>
      </c>
      <c r="Q10" s="153">
        <f t="shared" si="6"/>
        <v>0</v>
      </c>
      <c r="R10" s="154"/>
      <c r="S10" s="154" t="s">
        <v>279</v>
      </c>
      <c r="T10" s="154" t="s">
        <v>280</v>
      </c>
      <c r="U10" s="154">
        <v>0</v>
      </c>
      <c r="V10" s="154">
        <f t="shared" si="7"/>
        <v>0</v>
      </c>
      <c r="W10" s="154"/>
      <c r="X10" s="154" t="s">
        <v>281</v>
      </c>
      <c r="Y10" s="154" t="s">
        <v>282</v>
      </c>
      <c r="Z10" s="144"/>
      <c r="AA10" s="144"/>
      <c r="AB10" s="144"/>
      <c r="AC10" s="144"/>
      <c r="AD10" s="144"/>
      <c r="AE10" s="144"/>
      <c r="AF10" s="144"/>
      <c r="AG10" s="144" t="s">
        <v>656</v>
      </c>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row>
    <row r="11" spans="1:60" outlineLevel="1" x14ac:dyDescent="0.25">
      <c r="A11" s="173">
        <v>3</v>
      </c>
      <c r="B11" s="174" t="s">
        <v>1032</v>
      </c>
      <c r="C11" s="183" t="s">
        <v>1033</v>
      </c>
      <c r="D11" s="175" t="s">
        <v>408</v>
      </c>
      <c r="E11" s="176">
        <v>16</v>
      </c>
      <c r="F11" s="177">
        <f t="shared" si="0"/>
        <v>0</v>
      </c>
      <c r="G11" s="177">
        <f t="shared" si="1"/>
        <v>0</v>
      </c>
      <c r="H11" s="178"/>
      <c r="I11" s="177">
        <f t="shared" si="2"/>
        <v>0</v>
      </c>
      <c r="J11" s="178"/>
      <c r="K11" s="179">
        <f t="shared" si="3"/>
        <v>0</v>
      </c>
      <c r="L11" s="154">
        <v>21</v>
      </c>
      <c r="M11" s="154">
        <f t="shared" si="4"/>
        <v>0</v>
      </c>
      <c r="N11" s="153">
        <v>0</v>
      </c>
      <c r="O11" s="153">
        <f t="shared" si="5"/>
        <v>0</v>
      </c>
      <c r="P11" s="153">
        <v>0</v>
      </c>
      <c r="Q11" s="153">
        <f t="shared" si="6"/>
        <v>0</v>
      </c>
      <c r="R11" s="154"/>
      <c r="S11" s="154" t="s">
        <v>279</v>
      </c>
      <c r="T11" s="154" t="s">
        <v>280</v>
      </c>
      <c r="U11" s="154">
        <v>0</v>
      </c>
      <c r="V11" s="154">
        <f t="shared" si="7"/>
        <v>0</v>
      </c>
      <c r="W11" s="154"/>
      <c r="X11" s="154" t="s">
        <v>281</v>
      </c>
      <c r="Y11" s="154" t="s">
        <v>282</v>
      </c>
      <c r="Z11" s="144"/>
      <c r="AA11" s="144"/>
      <c r="AB11" s="144"/>
      <c r="AC11" s="144"/>
      <c r="AD11" s="144"/>
      <c r="AE11" s="144"/>
      <c r="AF11" s="144"/>
      <c r="AG11" s="144" t="s">
        <v>656</v>
      </c>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row>
    <row r="12" spans="1:60" outlineLevel="1" x14ac:dyDescent="0.25">
      <c r="A12" s="173">
        <v>4</v>
      </c>
      <c r="B12" s="174" t="s">
        <v>1034</v>
      </c>
      <c r="C12" s="183" t="s">
        <v>1035</v>
      </c>
      <c r="D12" s="175" t="s">
        <v>489</v>
      </c>
      <c r="E12" s="176">
        <v>1</v>
      </c>
      <c r="F12" s="177">
        <f t="shared" si="0"/>
        <v>0</v>
      </c>
      <c r="G12" s="177">
        <f t="shared" si="1"/>
        <v>0</v>
      </c>
      <c r="H12" s="178"/>
      <c r="I12" s="177">
        <f t="shared" si="2"/>
        <v>0</v>
      </c>
      <c r="J12" s="178"/>
      <c r="K12" s="179">
        <f t="shared" si="3"/>
        <v>0</v>
      </c>
      <c r="L12" s="154">
        <v>21</v>
      </c>
      <c r="M12" s="154">
        <f t="shared" si="4"/>
        <v>0</v>
      </c>
      <c r="N12" s="153">
        <v>0</v>
      </c>
      <c r="O12" s="153">
        <f t="shared" si="5"/>
        <v>0</v>
      </c>
      <c r="P12" s="153">
        <v>0</v>
      </c>
      <c r="Q12" s="153">
        <f t="shared" si="6"/>
        <v>0</v>
      </c>
      <c r="R12" s="154"/>
      <c r="S12" s="154" t="s">
        <v>279</v>
      </c>
      <c r="T12" s="154" t="s">
        <v>280</v>
      </c>
      <c r="U12" s="154">
        <v>0</v>
      </c>
      <c r="V12" s="154">
        <f t="shared" si="7"/>
        <v>0</v>
      </c>
      <c r="W12" s="154"/>
      <c r="X12" s="154" t="s">
        <v>281</v>
      </c>
      <c r="Y12" s="154" t="s">
        <v>282</v>
      </c>
      <c r="Z12" s="144"/>
      <c r="AA12" s="144"/>
      <c r="AB12" s="144"/>
      <c r="AC12" s="144"/>
      <c r="AD12" s="144"/>
      <c r="AE12" s="144"/>
      <c r="AF12" s="144"/>
      <c r="AG12" s="144" t="s">
        <v>656</v>
      </c>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row>
    <row r="13" spans="1:60" ht="20" outlineLevel="1" x14ac:dyDescent="0.25">
      <c r="A13" s="173">
        <v>5</v>
      </c>
      <c r="B13" s="174" t="s">
        <v>1036</v>
      </c>
      <c r="C13" s="183" t="s">
        <v>1037</v>
      </c>
      <c r="D13" s="175" t="s">
        <v>1038</v>
      </c>
      <c r="E13" s="176">
        <v>1</v>
      </c>
      <c r="F13" s="177">
        <f t="shared" si="0"/>
        <v>0</v>
      </c>
      <c r="G13" s="177">
        <f t="shared" si="1"/>
        <v>0</v>
      </c>
      <c r="H13" s="178"/>
      <c r="I13" s="177">
        <f t="shared" si="2"/>
        <v>0</v>
      </c>
      <c r="J13" s="178"/>
      <c r="K13" s="179">
        <f t="shared" si="3"/>
        <v>0</v>
      </c>
      <c r="L13" s="154">
        <v>21</v>
      </c>
      <c r="M13" s="154">
        <f t="shared" si="4"/>
        <v>0</v>
      </c>
      <c r="N13" s="153">
        <v>0</v>
      </c>
      <c r="O13" s="153">
        <f t="shared" si="5"/>
        <v>0</v>
      </c>
      <c r="P13" s="153">
        <v>0</v>
      </c>
      <c r="Q13" s="153">
        <f t="shared" si="6"/>
        <v>0</v>
      </c>
      <c r="R13" s="154"/>
      <c r="S13" s="154" t="s">
        <v>279</v>
      </c>
      <c r="T13" s="154" t="s">
        <v>280</v>
      </c>
      <c r="U13" s="154">
        <v>0</v>
      </c>
      <c r="V13" s="154">
        <f t="shared" si="7"/>
        <v>0</v>
      </c>
      <c r="W13" s="154"/>
      <c r="X13" s="154" t="s">
        <v>281</v>
      </c>
      <c r="Y13" s="154" t="s">
        <v>282</v>
      </c>
      <c r="Z13" s="144"/>
      <c r="AA13" s="144"/>
      <c r="AB13" s="144"/>
      <c r="AC13" s="144"/>
      <c r="AD13" s="144"/>
      <c r="AE13" s="144"/>
      <c r="AF13" s="144"/>
      <c r="AG13" s="144" t="s">
        <v>656</v>
      </c>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row>
    <row r="14" spans="1:60" outlineLevel="1" x14ac:dyDescent="0.25">
      <c r="A14" s="173">
        <v>6</v>
      </c>
      <c r="B14" s="174" t="s">
        <v>1039</v>
      </c>
      <c r="C14" s="183" t="s">
        <v>1040</v>
      </c>
      <c r="D14" s="175" t="s">
        <v>489</v>
      </c>
      <c r="E14" s="176">
        <v>16</v>
      </c>
      <c r="F14" s="177">
        <f t="shared" si="0"/>
        <v>0</v>
      </c>
      <c r="G14" s="177">
        <f t="shared" si="1"/>
        <v>0</v>
      </c>
      <c r="H14" s="178"/>
      <c r="I14" s="177">
        <f t="shared" si="2"/>
        <v>0</v>
      </c>
      <c r="J14" s="178"/>
      <c r="K14" s="179">
        <f t="shared" si="3"/>
        <v>0</v>
      </c>
      <c r="L14" s="154">
        <v>21</v>
      </c>
      <c r="M14" s="154">
        <f t="shared" si="4"/>
        <v>0</v>
      </c>
      <c r="N14" s="153">
        <v>0</v>
      </c>
      <c r="O14" s="153">
        <f t="shared" si="5"/>
        <v>0</v>
      </c>
      <c r="P14" s="153">
        <v>0</v>
      </c>
      <c r="Q14" s="153">
        <f t="shared" si="6"/>
        <v>0</v>
      </c>
      <c r="R14" s="154"/>
      <c r="S14" s="154" t="s">
        <v>279</v>
      </c>
      <c r="T14" s="154" t="s">
        <v>280</v>
      </c>
      <c r="U14" s="154">
        <v>0</v>
      </c>
      <c r="V14" s="154">
        <f t="shared" si="7"/>
        <v>0</v>
      </c>
      <c r="W14" s="154"/>
      <c r="X14" s="154" t="s">
        <v>281</v>
      </c>
      <c r="Y14" s="154" t="s">
        <v>282</v>
      </c>
      <c r="Z14" s="144"/>
      <c r="AA14" s="144"/>
      <c r="AB14" s="144"/>
      <c r="AC14" s="144"/>
      <c r="AD14" s="144"/>
      <c r="AE14" s="144"/>
      <c r="AF14" s="144"/>
      <c r="AG14" s="144" t="s">
        <v>656</v>
      </c>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row>
    <row r="15" spans="1:60" outlineLevel="1" x14ac:dyDescent="0.25">
      <c r="A15" s="173">
        <v>7</v>
      </c>
      <c r="B15" s="174" t="s">
        <v>1041</v>
      </c>
      <c r="C15" s="183" t="s">
        <v>1042</v>
      </c>
      <c r="D15" s="175" t="s">
        <v>489</v>
      </c>
      <c r="E15" s="176">
        <v>4</v>
      </c>
      <c r="F15" s="177">
        <f t="shared" si="0"/>
        <v>0</v>
      </c>
      <c r="G15" s="177">
        <f t="shared" si="1"/>
        <v>0</v>
      </c>
      <c r="H15" s="178"/>
      <c r="I15" s="177">
        <f t="shared" si="2"/>
        <v>0</v>
      </c>
      <c r="J15" s="178"/>
      <c r="K15" s="179">
        <f t="shared" si="3"/>
        <v>0</v>
      </c>
      <c r="L15" s="154">
        <v>21</v>
      </c>
      <c r="M15" s="154">
        <f t="shared" si="4"/>
        <v>0</v>
      </c>
      <c r="N15" s="153">
        <v>0</v>
      </c>
      <c r="O15" s="153">
        <f t="shared" si="5"/>
        <v>0</v>
      </c>
      <c r="P15" s="153">
        <v>0</v>
      </c>
      <c r="Q15" s="153">
        <f t="shared" si="6"/>
        <v>0</v>
      </c>
      <c r="R15" s="154"/>
      <c r="S15" s="154" t="s">
        <v>279</v>
      </c>
      <c r="T15" s="154" t="s">
        <v>280</v>
      </c>
      <c r="U15" s="154">
        <v>0</v>
      </c>
      <c r="V15" s="154">
        <f t="shared" si="7"/>
        <v>0</v>
      </c>
      <c r="W15" s="154"/>
      <c r="X15" s="154" t="s">
        <v>608</v>
      </c>
      <c r="Y15" s="154" t="s">
        <v>282</v>
      </c>
      <c r="Z15" s="144"/>
      <c r="AA15" s="144"/>
      <c r="AB15" s="144"/>
      <c r="AC15" s="144"/>
      <c r="AD15" s="144"/>
      <c r="AE15" s="144"/>
      <c r="AF15" s="144"/>
      <c r="AG15" s="144" t="s">
        <v>609</v>
      </c>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row>
    <row r="16" spans="1:60" ht="13" x14ac:dyDescent="0.25">
      <c r="A16" s="159" t="s">
        <v>200</v>
      </c>
      <c r="B16" s="160" t="s">
        <v>239</v>
      </c>
      <c r="C16" s="180" t="s">
        <v>240</v>
      </c>
      <c r="D16" s="161"/>
      <c r="E16" s="162"/>
      <c r="F16" s="163"/>
      <c r="G16" s="163">
        <f>SUMIF(AG17:AG18,"&lt;&gt;NOR",G17:G18)</f>
        <v>0</v>
      </c>
      <c r="H16" s="163"/>
      <c r="I16" s="163">
        <f>SUM(I17:I18)</f>
        <v>0</v>
      </c>
      <c r="J16" s="163"/>
      <c r="K16" s="164">
        <f>SUM(K17:K18)</f>
        <v>0</v>
      </c>
      <c r="L16" s="158"/>
      <c r="M16" s="158">
        <f>SUM(M17:M18)</f>
        <v>0</v>
      </c>
      <c r="N16" s="157"/>
      <c r="O16" s="157">
        <f>SUM(O17:O18)</f>
        <v>0</v>
      </c>
      <c r="P16" s="157"/>
      <c r="Q16" s="157">
        <f>SUM(Q17:Q18)</f>
        <v>0</v>
      </c>
      <c r="R16" s="158"/>
      <c r="S16" s="158"/>
      <c r="T16" s="158"/>
      <c r="U16" s="158"/>
      <c r="V16" s="158">
        <f>SUM(V17:V18)</f>
        <v>0</v>
      </c>
      <c r="W16" s="158"/>
      <c r="X16" s="158"/>
      <c r="Y16" s="158"/>
      <c r="AG16" t="s">
        <v>275</v>
      </c>
    </row>
    <row r="17" spans="1:60" ht="20" outlineLevel="1" x14ac:dyDescent="0.25">
      <c r="A17" s="173">
        <v>8</v>
      </c>
      <c r="B17" s="174" t="s">
        <v>1043</v>
      </c>
      <c r="C17" s="183" t="s">
        <v>1044</v>
      </c>
      <c r="D17" s="175" t="s">
        <v>489</v>
      </c>
      <c r="E17" s="176">
        <v>1</v>
      </c>
      <c r="F17" s="177">
        <f>H17+J17</f>
        <v>0</v>
      </c>
      <c r="G17" s="177">
        <f>ROUND(E17*F17,2)</f>
        <v>0</v>
      </c>
      <c r="H17" s="178"/>
      <c r="I17" s="177">
        <f>ROUND(E17*H17,2)</f>
        <v>0</v>
      </c>
      <c r="J17" s="178"/>
      <c r="K17" s="179">
        <f>ROUND(E17*J17,2)</f>
        <v>0</v>
      </c>
      <c r="L17" s="154">
        <v>21</v>
      </c>
      <c r="M17" s="154">
        <f>G17*(1+L17/100)</f>
        <v>0</v>
      </c>
      <c r="N17" s="153">
        <v>0</v>
      </c>
      <c r="O17" s="153">
        <f>ROUND(E17*N17,2)</f>
        <v>0</v>
      </c>
      <c r="P17" s="153">
        <v>0</v>
      </c>
      <c r="Q17" s="153">
        <f>ROUND(E17*P17,2)</f>
        <v>0</v>
      </c>
      <c r="R17" s="154"/>
      <c r="S17" s="154" t="s">
        <v>279</v>
      </c>
      <c r="T17" s="154" t="s">
        <v>280</v>
      </c>
      <c r="U17" s="154">
        <v>0</v>
      </c>
      <c r="V17" s="154">
        <f>ROUND(E17*U17,2)</f>
        <v>0</v>
      </c>
      <c r="W17" s="154"/>
      <c r="X17" s="154" t="s">
        <v>281</v>
      </c>
      <c r="Y17" s="154" t="s">
        <v>282</v>
      </c>
      <c r="Z17" s="144"/>
      <c r="AA17" s="144"/>
      <c r="AB17" s="144"/>
      <c r="AC17" s="144"/>
      <c r="AD17" s="144"/>
      <c r="AE17" s="144"/>
      <c r="AF17" s="144"/>
      <c r="AG17" s="144" t="s">
        <v>656</v>
      </c>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row>
    <row r="18" spans="1:60" outlineLevel="1" x14ac:dyDescent="0.25">
      <c r="A18" s="166">
        <v>9</v>
      </c>
      <c r="B18" s="167" t="s">
        <v>1045</v>
      </c>
      <c r="C18" s="181" t="s">
        <v>1046</v>
      </c>
      <c r="D18" s="168" t="s">
        <v>489</v>
      </c>
      <c r="E18" s="169">
        <v>1</v>
      </c>
      <c r="F18" s="170">
        <f>H18+J18</f>
        <v>0</v>
      </c>
      <c r="G18" s="170">
        <f>ROUND(E18*F18,2)</f>
        <v>0</v>
      </c>
      <c r="H18" s="171"/>
      <c r="I18" s="170">
        <f>ROUND(E18*H18,2)</f>
        <v>0</v>
      </c>
      <c r="J18" s="171"/>
      <c r="K18" s="172">
        <f>ROUND(E18*J18,2)</f>
        <v>0</v>
      </c>
      <c r="L18" s="154">
        <v>21</v>
      </c>
      <c r="M18" s="154">
        <f>G18*(1+L18/100)</f>
        <v>0</v>
      </c>
      <c r="N18" s="153">
        <v>0</v>
      </c>
      <c r="O18" s="153">
        <f>ROUND(E18*N18,2)</f>
        <v>0</v>
      </c>
      <c r="P18" s="153">
        <v>0</v>
      </c>
      <c r="Q18" s="153">
        <f>ROUND(E18*P18,2)</f>
        <v>0</v>
      </c>
      <c r="R18" s="154"/>
      <c r="S18" s="154" t="s">
        <v>279</v>
      </c>
      <c r="T18" s="154" t="s">
        <v>280</v>
      </c>
      <c r="U18" s="154">
        <v>0</v>
      </c>
      <c r="V18" s="154">
        <f>ROUND(E18*U18,2)</f>
        <v>0</v>
      </c>
      <c r="W18" s="154"/>
      <c r="X18" s="154" t="s">
        <v>608</v>
      </c>
      <c r="Y18" s="154" t="s">
        <v>282</v>
      </c>
      <c r="Z18" s="144"/>
      <c r="AA18" s="144"/>
      <c r="AB18" s="144"/>
      <c r="AC18" s="144"/>
      <c r="AD18" s="144"/>
      <c r="AE18" s="144"/>
      <c r="AF18" s="144"/>
      <c r="AG18" s="144" t="s">
        <v>609</v>
      </c>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row>
    <row r="19" spans="1:60" x14ac:dyDescent="0.25">
      <c r="A19" s="3"/>
      <c r="B19" s="4"/>
      <c r="C19" s="184"/>
      <c r="D19" s="6"/>
      <c r="E19" s="3"/>
      <c r="F19" s="3"/>
      <c r="G19" s="3"/>
      <c r="H19" s="3"/>
      <c r="I19" s="3"/>
      <c r="J19" s="3"/>
      <c r="K19" s="3"/>
      <c r="L19" s="3"/>
      <c r="M19" s="3"/>
      <c r="N19" s="3"/>
      <c r="O19" s="3"/>
      <c r="P19" s="3"/>
      <c r="Q19" s="3"/>
      <c r="R19" s="3"/>
      <c r="S19" s="3"/>
      <c r="T19" s="3"/>
      <c r="U19" s="3"/>
      <c r="V19" s="3"/>
      <c r="W19" s="3"/>
      <c r="X19" s="3"/>
      <c r="Y19" s="3"/>
      <c r="AE19">
        <v>12</v>
      </c>
      <c r="AF19">
        <v>21</v>
      </c>
      <c r="AG19" t="s">
        <v>261</v>
      </c>
    </row>
    <row r="20" spans="1:60" ht="13" x14ac:dyDescent="0.25">
      <c r="A20" s="147"/>
      <c r="B20" s="148" t="s">
        <v>30</v>
      </c>
      <c r="C20" s="185"/>
      <c r="D20" s="149"/>
      <c r="E20" s="150"/>
      <c r="F20" s="150"/>
      <c r="G20" s="165">
        <f>G8+G16</f>
        <v>0</v>
      </c>
      <c r="H20" s="3"/>
      <c r="I20" s="3"/>
      <c r="J20" s="3"/>
      <c r="K20" s="3"/>
      <c r="L20" s="3"/>
      <c r="M20" s="3"/>
      <c r="N20" s="3"/>
      <c r="O20" s="3"/>
      <c r="P20" s="3"/>
      <c r="Q20" s="3"/>
      <c r="R20" s="3"/>
      <c r="S20" s="3"/>
      <c r="T20" s="3"/>
      <c r="U20" s="3"/>
      <c r="V20" s="3"/>
      <c r="W20" s="3"/>
      <c r="X20" s="3"/>
      <c r="Y20" s="3"/>
      <c r="AE20">
        <f>SUMIF(L7:L18,AE19,G7:G18)</f>
        <v>0</v>
      </c>
      <c r="AF20">
        <f>SUMIF(L7:L18,AF19,G7:G18)</f>
        <v>0</v>
      </c>
      <c r="AG20" t="s">
        <v>1024</v>
      </c>
    </row>
    <row r="21" spans="1:60" x14ac:dyDescent="0.25">
      <c r="A21" s="3"/>
      <c r="B21" s="4"/>
      <c r="C21" s="184"/>
      <c r="D21" s="6"/>
      <c r="E21" s="3"/>
      <c r="F21" s="3"/>
      <c r="G21" s="3"/>
      <c r="H21" s="3"/>
      <c r="I21" s="3"/>
      <c r="J21" s="3"/>
      <c r="K21" s="3"/>
      <c r="L21" s="3"/>
      <c r="M21" s="3"/>
      <c r="N21" s="3"/>
      <c r="O21" s="3"/>
      <c r="P21" s="3"/>
      <c r="Q21" s="3"/>
      <c r="R21" s="3"/>
      <c r="S21" s="3"/>
      <c r="T21" s="3"/>
      <c r="U21" s="3"/>
      <c r="V21" s="3"/>
      <c r="W21" s="3"/>
      <c r="X21" s="3"/>
      <c r="Y21" s="3"/>
    </row>
    <row r="22" spans="1:60" x14ac:dyDescent="0.25">
      <c r="A22" s="3"/>
      <c r="B22" s="4"/>
      <c r="C22" s="184"/>
      <c r="D22" s="6"/>
      <c r="E22" s="3"/>
      <c r="F22" s="3"/>
      <c r="G22" s="3"/>
      <c r="H22" s="3"/>
      <c r="I22" s="3"/>
      <c r="J22" s="3"/>
      <c r="K22" s="3"/>
      <c r="L22" s="3"/>
      <c r="M22" s="3"/>
      <c r="N22" s="3"/>
      <c r="O22" s="3"/>
      <c r="P22" s="3"/>
      <c r="Q22" s="3"/>
      <c r="R22" s="3"/>
      <c r="S22" s="3"/>
      <c r="T22" s="3"/>
      <c r="U22" s="3"/>
      <c r="V22" s="3"/>
      <c r="W22" s="3"/>
      <c r="X22" s="3"/>
      <c r="Y22" s="3"/>
    </row>
    <row r="23" spans="1:60" x14ac:dyDescent="0.25">
      <c r="A23" s="262" t="s">
        <v>1025</v>
      </c>
      <c r="B23" s="262"/>
      <c r="C23" s="263"/>
      <c r="D23" s="6"/>
      <c r="E23" s="3"/>
      <c r="F23" s="3"/>
      <c r="G23" s="3"/>
      <c r="H23" s="3"/>
      <c r="I23" s="3"/>
      <c r="J23" s="3"/>
      <c r="K23" s="3"/>
      <c r="L23" s="3"/>
      <c r="M23" s="3"/>
      <c r="N23" s="3"/>
      <c r="O23" s="3"/>
      <c r="P23" s="3"/>
      <c r="Q23" s="3"/>
      <c r="R23" s="3"/>
      <c r="S23" s="3"/>
      <c r="T23" s="3"/>
      <c r="U23" s="3"/>
      <c r="V23" s="3"/>
      <c r="W23" s="3"/>
      <c r="X23" s="3"/>
      <c r="Y23" s="3"/>
    </row>
    <row r="24" spans="1:60" x14ac:dyDescent="0.25">
      <c r="A24" s="243"/>
      <c r="B24" s="244"/>
      <c r="C24" s="245"/>
      <c r="D24" s="244"/>
      <c r="E24" s="244"/>
      <c r="F24" s="244"/>
      <c r="G24" s="246"/>
      <c r="H24" s="3"/>
      <c r="I24" s="3"/>
      <c r="J24" s="3"/>
      <c r="K24" s="3"/>
      <c r="L24" s="3"/>
      <c r="M24" s="3"/>
      <c r="N24" s="3"/>
      <c r="O24" s="3"/>
      <c r="P24" s="3"/>
      <c r="Q24" s="3"/>
      <c r="R24" s="3"/>
      <c r="S24" s="3"/>
      <c r="T24" s="3"/>
      <c r="U24" s="3"/>
      <c r="V24" s="3"/>
      <c r="W24" s="3"/>
      <c r="X24" s="3"/>
      <c r="Y24" s="3"/>
      <c r="AG24" t="s">
        <v>1026</v>
      </c>
    </row>
    <row r="25" spans="1:60" x14ac:dyDescent="0.25">
      <c r="A25" s="247"/>
      <c r="B25" s="248"/>
      <c r="C25" s="249"/>
      <c r="D25" s="248"/>
      <c r="E25" s="248"/>
      <c r="F25" s="248"/>
      <c r="G25" s="250"/>
      <c r="H25" s="3"/>
      <c r="I25" s="3"/>
      <c r="J25" s="3"/>
      <c r="K25" s="3"/>
      <c r="L25" s="3"/>
      <c r="M25" s="3"/>
      <c r="N25" s="3"/>
      <c r="O25" s="3"/>
      <c r="P25" s="3"/>
      <c r="Q25" s="3"/>
      <c r="R25" s="3"/>
      <c r="S25" s="3"/>
      <c r="T25" s="3"/>
      <c r="U25" s="3"/>
      <c r="V25" s="3"/>
      <c r="W25" s="3"/>
      <c r="X25" s="3"/>
      <c r="Y25" s="3"/>
    </row>
    <row r="26" spans="1:60" x14ac:dyDescent="0.25">
      <c r="A26" s="247"/>
      <c r="B26" s="248"/>
      <c r="C26" s="249"/>
      <c r="D26" s="248"/>
      <c r="E26" s="248"/>
      <c r="F26" s="248"/>
      <c r="G26" s="250"/>
      <c r="H26" s="3"/>
      <c r="I26" s="3"/>
      <c r="J26" s="3"/>
      <c r="K26" s="3"/>
      <c r="L26" s="3"/>
      <c r="M26" s="3"/>
      <c r="N26" s="3"/>
      <c r="O26" s="3"/>
      <c r="P26" s="3"/>
      <c r="Q26" s="3"/>
      <c r="R26" s="3"/>
      <c r="S26" s="3"/>
      <c r="T26" s="3"/>
      <c r="U26" s="3"/>
      <c r="V26" s="3"/>
      <c r="W26" s="3"/>
      <c r="X26" s="3"/>
      <c r="Y26" s="3"/>
    </row>
    <row r="27" spans="1:60" x14ac:dyDescent="0.25">
      <c r="A27" s="247"/>
      <c r="B27" s="248"/>
      <c r="C27" s="249"/>
      <c r="D27" s="248"/>
      <c r="E27" s="248"/>
      <c r="F27" s="248"/>
      <c r="G27" s="250"/>
      <c r="H27" s="3"/>
      <c r="I27" s="3"/>
      <c r="J27" s="3"/>
      <c r="K27" s="3"/>
      <c r="L27" s="3"/>
      <c r="M27" s="3"/>
      <c r="N27" s="3"/>
      <c r="O27" s="3"/>
      <c r="P27" s="3"/>
      <c r="Q27" s="3"/>
      <c r="R27" s="3"/>
      <c r="S27" s="3"/>
      <c r="T27" s="3"/>
      <c r="U27" s="3"/>
      <c r="V27" s="3"/>
      <c r="W27" s="3"/>
      <c r="X27" s="3"/>
      <c r="Y27" s="3"/>
    </row>
    <row r="28" spans="1:60" x14ac:dyDescent="0.25">
      <c r="A28" s="251"/>
      <c r="B28" s="252"/>
      <c r="C28" s="253"/>
      <c r="D28" s="252"/>
      <c r="E28" s="252"/>
      <c r="F28" s="252"/>
      <c r="G28" s="254"/>
      <c r="H28" s="3"/>
      <c r="I28" s="3"/>
      <c r="J28" s="3"/>
      <c r="K28" s="3"/>
      <c r="L28" s="3"/>
      <c r="M28" s="3"/>
      <c r="N28" s="3"/>
      <c r="O28" s="3"/>
      <c r="P28" s="3"/>
      <c r="Q28" s="3"/>
      <c r="R28" s="3"/>
      <c r="S28" s="3"/>
      <c r="T28" s="3"/>
      <c r="U28" s="3"/>
      <c r="V28" s="3"/>
      <c r="W28" s="3"/>
      <c r="X28" s="3"/>
      <c r="Y28" s="3"/>
    </row>
    <row r="29" spans="1:60" x14ac:dyDescent="0.25">
      <c r="A29" s="3"/>
      <c r="B29" s="4"/>
      <c r="C29" s="184"/>
      <c r="D29" s="6"/>
      <c r="E29" s="3"/>
      <c r="F29" s="3"/>
      <c r="G29" s="3"/>
      <c r="H29" s="3"/>
      <c r="I29" s="3"/>
      <c r="J29" s="3"/>
      <c r="K29" s="3"/>
      <c r="L29" s="3"/>
      <c r="M29" s="3"/>
      <c r="N29" s="3"/>
      <c r="O29" s="3"/>
      <c r="P29" s="3"/>
      <c r="Q29" s="3"/>
      <c r="R29" s="3"/>
      <c r="S29" s="3"/>
      <c r="T29" s="3"/>
      <c r="U29" s="3"/>
      <c r="V29" s="3"/>
      <c r="W29" s="3"/>
      <c r="X29" s="3"/>
      <c r="Y29" s="3"/>
    </row>
    <row r="30" spans="1:60" x14ac:dyDescent="0.25">
      <c r="C30" s="186"/>
      <c r="D30" s="10"/>
      <c r="AG30" t="s">
        <v>1027</v>
      </c>
    </row>
    <row r="31" spans="1:60" x14ac:dyDescent="0.25">
      <c r="D31" s="10"/>
    </row>
    <row r="32" spans="1:60" x14ac:dyDescent="0.25">
      <c r="D32" s="10"/>
    </row>
    <row r="33" spans="4:4" x14ac:dyDescent="0.25">
      <c r="D33" s="10"/>
    </row>
    <row r="34" spans="4:4" x14ac:dyDescent="0.25">
      <c r="D34" s="10"/>
    </row>
    <row r="35" spans="4:4" x14ac:dyDescent="0.25">
      <c r="D35" s="10"/>
    </row>
    <row r="36" spans="4:4" x14ac:dyDescent="0.25">
      <c r="D36" s="10"/>
    </row>
    <row r="37" spans="4:4" x14ac:dyDescent="0.25">
      <c r="D37" s="10"/>
    </row>
    <row r="38" spans="4:4" x14ac:dyDescent="0.25">
      <c r="D38" s="10"/>
    </row>
    <row r="39" spans="4:4" x14ac:dyDescent="0.25">
      <c r="D39" s="10"/>
    </row>
    <row r="40" spans="4:4" x14ac:dyDescent="0.25">
      <c r="D40" s="10"/>
    </row>
    <row r="41" spans="4:4" x14ac:dyDescent="0.25">
      <c r="D41" s="10"/>
    </row>
    <row r="42" spans="4:4" x14ac:dyDescent="0.25">
      <c r="D42" s="10"/>
    </row>
    <row r="43" spans="4:4" x14ac:dyDescent="0.25">
      <c r="D43" s="10"/>
    </row>
    <row r="44" spans="4:4" x14ac:dyDescent="0.25">
      <c r="D44" s="10"/>
    </row>
    <row r="45" spans="4:4" x14ac:dyDescent="0.25">
      <c r="D45" s="10"/>
    </row>
    <row r="46" spans="4:4" x14ac:dyDescent="0.25">
      <c r="D46" s="10"/>
    </row>
    <row r="47" spans="4:4" x14ac:dyDescent="0.25">
      <c r="D47" s="10"/>
    </row>
    <row r="48" spans="4:4" x14ac:dyDescent="0.25">
      <c r="D48" s="10"/>
    </row>
    <row r="49" spans="4:4" x14ac:dyDescent="0.25">
      <c r="D49" s="10"/>
    </row>
    <row r="50" spans="4:4" x14ac:dyDescent="0.25">
      <c r="D50" s="10"/>
    </row>
    <row r="51" spans="4:4" x14ac:dyDescent="0.25">
      <c r="D51" s="10"/>
    </row>
    <row r="52" spans="4:4" x14ac:dyDescent="0.25">
      <c r="D52" s="10"/>
    </row>
    <row r="53" spans="4:4" x14ac:dyDescent="0.25">
      <c r="D53" s="10"/>
    </row>
    <row r="54" spans="4:4" x14ac:dyDescent="0.25">
      <c r="D54" s="10"/>
    </row>
    <row r="55" spans="4:4" x14ac:dyDescent="0.25">
      <c r="D55" s="10"/>
    </row>
    <row r="56" spans="4:4" x14ac:dyDescent="0.25">
      <c r="D56" s="10"/>
    </row>
    <row r="57" spans="4:4" x14ac:dyDescent="0.25">
      <c r="D57" s="10"/>
    </row>
    <row r="58" spans="4:4" x14ac:dyDescent="0.25">
      <c r="D58" s="10"/>
    </row>
    <row r="59" spans="4:4" x14ac:dyDescent="0.25">
      <c r="D59" s="10"/>
    </row>
    <row r="60" spans="4:4" x14ac:dyDescent="0.25">
      <c r="D60" s="10"/>
    </row>
    <row r="61" spans="4:4" x14ac:dyDescent="0.25">
      <c r="D61" s="10"/>
    </row>
    <row r="62" spans="4:4" x14ac:dyDescent="0.25">
      <c r="D62" s="10"/>
    </row>
    <row r="63" spans="4:4" x14ac:dyDescent="0.25">
      <c r="D63" s="10"/>
    </row>
    <row r="64" spans="4:4"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mergeCells count="6">
    <mergeCell ref="A24:G28"/>
    <mergeCell ref="A1:G1"/>
    <mergeCell ref="C2:G2"/>
    <mergeCell ref="C3:G3"/>
    <mergeCell ref="C4:G4"/>
    <mergeCell ref="A23:C2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60F6B-D90D-4BA5-AE7B-FE18653185AD}">
  <sheetPr>
    <outlinePr summaryBelow="0"/>
  </sheetPr>
  <dimension ref="A1:BH5000"/>
  <sheetViews>
    <sheetView workbookViewId="0">
      <pane ySplit="7" topLeftCell="A8" activePane="bottomLeft" state="frozen"/>
      <selection pane="bottomLeft" sqref="A1:G1"/>
    </sheetView>
  </sheetViews>
  <sheetFormatPr defaultRowHeight="12.5" outlineLevelRow="1" x14ac:dyDescent="0.25"/>
  <cols>
    <col min="1" max="1" width="3.36328125" customWidth="1"/>
    <col min="2" max="2" width="12.453125" style="117" customWidth="1"/>
    <col min="3" max="3" width="38.1796875" style="117" customWidth="1"/>
    <col min="4" max="4" width="4.81640625" customWidth="1"/>
    <col min="5" max="5" width="10.453125" customWidth="1"/>
    <col min="6" max="6" width="9.81640625" customWidth="1"/>
    <col min="7" max="7" width="12.6328125" customWidth="1"/>
    <col min="12" max="25" width="0" hidden="1" customWidth="1"/>
    <col min="29" max="29" width="0" hidden="1" customWidth="1"/>
    <col min="31" max="41" width="0" hidden="1" customWidth="1"/>
  </cols>
  <sheetData>
    <row r="1" spans="1:60" ht="15.75" customHeight="1" x14ac:dyDescent="0.35">
      <c r="A1" s="255" t="s">
        <v>6</v>
      </c>
      <c r="B1" s="255"/>
      <c r="C1" s="255"/>
      <c r="D1" s="255"/>
      <c r="E1" s="255"/>
      <c r="F1" s="255"/>
      <c r="G1" s="255"/>
      <c r="AG1" t="s">
        <v>249</v>
      </c>
    </row>
    <row r="2" spans="1:60" ht="25" customHeight="1" x14ac:dyDescent="0.25">
      <c r="A2" s="136" t="s">
        <v>7</v>
      </c>
      <c r="B2" s="47" t="s">
        <v>43</v>
      </c>
      <c r="C2" s="256" t="s">
        <v>44</v>
      </c>
      <c r="D2" s="257"/>
      <c r="E2" s="257"/>
      <c r="F2" s="257"/>
      <c r="G2" s="258"/>
      <c r="AG2" t="s">
        <v>250</v>
      </c>
    </row>
    <row r="3" spans="1:60" ht="25" customHeight="1" x14ac:dyDescent="0.25">
      <c r="A3" s="136" t="s">
        <v>8</v>
      </c>
      <c r="B3" s="47" t="s">
        <v>54</v>
      </c>
      <c r="C3" s="256" t="s">
        <v>55</v>
      </c>
      <c r="D3" s="257"/>
      <c r="E3" s="257"/>
      <c r="F3" s="257"/>
      <c r="G3" s="258"/>
      <c r="AC3" s="117" t="s">
        <v>250</v>
      </c>
      <c r="AG3" t="s">
        <v>251</v>
      </c>
    </row>
    <row r="4" spans="1:60" ht="25" customHeight="1" x14ac:dyDescent="0.25">
      <c r="A4" s="137" t="s">
        <v>9</v>
      </c>
      <c r="B4" s="138" t="s">
        <v>60</v>
      </c>
      <c r="C4" s="259" t="s">
        <v>61</v>
      </c>
      <c r="D4" s="260"/>
      <c r="E4" s="260"/>
      <c r="F4" s="260"/>
      <c r="G4" s="261"/>
      <c r="AG4" t="s">
        <v>252</v>
      </c>
    </row>
    <row r="5" spans="1:60" x14ac:dyDescent="0.25">
      <c r="D5" s="10"/>
    </row>
    <row r="6" spans="1:60" ht="37.5" x14ac:dyDescent="0.25">
      <c r="A6" s="140" t="s">
        <v>253</v>
      </c>
      <c r="B6" s="142" t="s">
        <v>254</v>
      </c>
      <c r="C6" s="142" t="s">
        <v>255</v>
      </c>
      <c r="D6" s="141" t="s">
        <v>256</v>
      </c>
      <c r="E6" s="140" t="s">
        <v>257</v>
      </c>
      <c r="F6" s="139" t="s">
        <v>258</v>
      </c>
      <c r="G6" s="140" t="s">
        <v>30</v>
      </c>
      <c r="H6" s="143" t="s">
        <v>31</v>
      </c>
      <c r="I6" s="143" t="s">
        <v>259</v>
      </c>
      <c r="J6" s="143" t="s">
        <v>32</v>
      </c>
      <c r="K6" s="143" t="s">
        <v>260</v>
      </c>
      <c r="L6" s="143" t="s">
        <v>261</v>
      </c>
      <c r="M6" s="143" t="s">
        <v>262</v>
      </c>
      <c r="N6" s="143" t="s">
        <v>263</v>
      </c>
      <c r="O6" s="143" t="s">
        <v>264</v>
      </c>
      <c r="P6" s="143" t="s">
        <v>265</v>
      </c>
      <c r="Q6" s="143" t="s">
        <v>266</v>
      </c>
      <c r="R6" s="143" t="s">
        <v>267</v>
      </c>
      <c r="S6" s="143" t="s">
        <v>268</v>
      </c>
      <c r="T6" s="143" t="s">
        <v>269</v>
      </c>
      <c r="U6" s="143" t="s">
        <v>270</v>
      </c>
      <c r="V6" s="143" t="s">
        <v>271</v>
      </c>
      <c r="W6" s="143" t="s">
        <v>272</v>
      </c>
      <c r="X6" s="143" t="s">
        <v>273</v>
      </c>
      <c r="Y6" s="143" t="s">
        <v>274</v>
      </c>
    </row>
    <row r="7" spans="1:60" hidden="1" x14ac:dyDescent="0.25">
      <c r="A7" s="3"/>
      <c r="B7" s="4"/>
      <c r="C7" s="4"/>
      <c r="D7" s="6"/>
      <c r="E7" s="145"/>
      <c r="F7" s="146"/>
      <c r="G7" s="146"/>
      <c r="H7" s="146"/>
      <c r="I7" s="146"/>
      <c r="J7" s="146"/>
      <c r="K7" s="146"/>
      <c r="L7" s="146"/>
      <c r="M7" s="146"/>
      <c r="N7" s="145"/>
      <c r="O7" s="145"/>
      <c r="P7" s="145"/>
      <c r="Q7" s="145"/>
      <c r="R7" s="146"/>
      <c r="S7" s="146"/>
      <c r="T7" s="146"/>
      <c r="U7" s="146"/>
      <c r="V7" s="146"/>
      <c r="W7" s="146"/>
      <c r="X7" s="146"/>
      <c r="Y7" s="146"/>
    </row>
    <row r="8" spans="1:60" ht="13" x14ac:dyDescent="0.25">
      <c r="A8" s="159" t="s">
        <v>200</v>
      </c>
      <c r="B8" s="160" t="s">
        <v>238</v>
      </c>
      <c r="C8" s="180" t="s">
        <v>61</v>
      </c>
      <c r="D8" s="161"/>
      <c r="E8" s="162"/>
      <c r="F8" s="163"/>
      <c r="G8" s="163">
        <f>SUMIF(AG9:AG12,"&lt;&gt;NOR",G9:G12)</f>
        <v>0</v>
      </c>
      <c r="H8" s="163"/>
      <c r="I8" s="163">
        <f>SUM(I9:I12)</f>
        <v>0</v>
      </c>
      <c r="J8" s="163"/>
      <c r="K8" s="164">
        <f>SUM(K9:K12)</f>
        <v>0</v>
      </c>
      <c r="L8" s="158"/>
      <c r="M8" s="158">
        <f>SUM(M9:M12)</f>
        <v>0</v>
      </c>
      <c r="N8" s="157"/>
      <c r="O8" s="157">
        <f>SUM(O9:O12)</f>
        <v>0</v>
      </c>
      <c r="P8" s="157"/>
      <c r="Q8" s="157">
        <f>SUM(Q9:Q12)</f>
        <v>0</v>
      </c>
      <c r="R8" s="158"/>
      <c r="S8" s="158"/>
      <c r="T8" s="158"/>
      <c r="U8" s="158"/>
      <c r="V8" s="158">
        <f>SUM(V9:V12)</f>
        <v>0</v>
      </c>
      <c r="W8" s="158"/>
      <c r="X8" s="158"/>
      <c r="Y8" s="158"/>
      <c r="AG8" t="s">
        <v>275</v>
      </c>
    </row>
    <row r="9" spans="1:60" outlineLevel="1" x14ac:dyDescent="0.25">
      <c r="A9" s="173">
        <v>1</v>
      </c>
      <c r="B9" s="174" t="s">
        <v>1047</v>
      </c>
      <c r="C9" s="183" t="s">
        <v>1048</v>
      </c>
      <c r="D9" s="175" t="s">
        <v>408</v>
      </c>
      <c r="E9" s="176">
        <v>1</v>
      </c>
      <c r="F9" s="177">
        <f>H9+J9</f>
        <v>0</v>
      </c>
      <c r="G9" s="177">
        <f>ROUND(E9*F9,2)</f>
        <v>0</v>
      </c>
      <c r="H9" s="178"/>
      <c r="I9" s="177">
        <f>ROUND(E9*H9,2)</f>
        <v>0</v>
      </c>
      <c r="J9" s="178"/>
      <c r="K9" s="179">
        <f>ROUND(E9*J9,2)</f>
        <v>0</v>
      </c>
      <c r="L9" s="154">
        <v>21</v>
      </c>
      <c r="M9" s="154">
        <f>G9*(1+L9/100)</f>
        <v>0</v>
      </c>
      <c r="N9" s="153">
        <v>0</v>
      </c>
      <c r="O9" s="153">
        <f>ROUND(E9*N9,2)</f>
        <v>0</v>
      </c>
      <c r="P9" s="153">
        <v>0</v>
      </c>
      <c r="Q9" s="153">
        <f>ROUND(E9*P9,2)</f>
        <v>0</v>
      </c>
      <c r="R9" s="154"/>
      <c r="S9" s="154" t="s">
        <v>279</v>
      </c>
      <c r="T9" s="154" t="s">
        <v>280</v>
      </c>
      <c r="U9" s="154">
        <v>0</v>
      </c>
      <c r="V9" s="154">
        <f>ROUND(E9*U9,2)</f>
        <v>0</v>
      </c>
      <c r="W9" s="154"/>
      <c r="X9" s="154" t="s">
        <v>281</v>
      </c>
      <c r="Y9" s="154" t="s">
        <v>282</v>
      </c>
      <c r="Z9" s="144"/>
      <c r="AA9" s="144"/>
      <c r="AB9" s="144"/>
      <c r="AC9" s="144"/>
      <c r="AD9" s="144"/>
      <c r="AE9" s="144"/>
      <c r="AF9" s="144"/>
      <c r="AG9" s="144" t="s">
        <v>656</v>
      </c>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row>
    <row r="10" spans="1:60" outlineLevel="1" x14ac:dyDescent="0.25">
      <c r="A10" s="173">
        <v>2</v>
      </c>
      <c r="B10" s="174" t="s">
        <v>1049</v>
      </c>
      <c r="C10" s="183" t="s">
        <v>1050</v>
      </c>
      <c r="D10" s="175" t="s">
        <v>408</v>
      </c>
      <c r="E10" s="176">
        <v>2</v>
      </c>
      <c r="F10" s="177">
        <f>H10+J10</f>
        <v>0</v>
      </c>
      <c r="G10" s="177">
        <f>ROUND(E10*F10,2)</f>
        <v>0</v>
      </c>
      <c r="H10" s="178"/>
      <c r="I10" s="177">
        <f>ROUND(E10*H10,2)</f>
        <v>0</v>
      </c>
      <c r="J10" s="178"/>
      <c r="K10" s="179">
        <f>ROUND(E10*J10,2)</f>
        <v>0</v>
      </c>
      <c r="L10" s="154">
        <v>21</v>
      </c>
      <c r="M10" s="154">
        <f>G10*(1+L10/100)</f>
        <v>0</v>
      </c>
      <c r="N10" s="153">
        <v>0</v>
      </c>
      <c r="O10" s="153">
        <f>ROUND(E10*N10,2)</f>
        <v>0</v>
      </c>
      <c r="P10" s="153">
        <v>0</v>
      </c>
      <c r="Q10" s="153">
        <f>ROUND(E10*P10,2)</f>
        <v>0</v>
      </c>
      <c r="R10" s="154"/>
      <c r="S10" s="154" t="s">
        <v>279</v>
      </c>
      <c r="T10" s="154" t="s">
        <v>280</v>
      </c>
      <c r="U10" s="154">
        <v>0</v>
      </c>
      <c r="V10" s="154">
        <f>ROUND(E10*U10,2)</f>
        <v>0</v>
      </c>
      <c r="W10" s="154"/>
      <c r="X10" s="154" t="s">
        <v>281</v>
      </c>
      <c r="Y10" s="154" t="s">
        <v>282</v>
      </c>
      <c r="Z10" s="144"/>
      <c r="AA10" s="144"/>
      <c r="AB10" s="144"/>
      <c r="AC10" s="144"/>
      <c r="AD10" s="144"/>
      <c r="AE10" s="144"/>
      <c r="AF10" s="144"/>
      <c r="AG10" s="144" t="s">
        <v>656</v>
      </c>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row>
    <row r="11" spans="1:60" outlineLevel="1" x14ac:dyDescent="0.25">
      <c r="A11" s="173">
        <v>3</v>
      </c>
      <c r="B11" s="174" t="s">
        <v>1051</v>
      </c>
      <c r="C11" s="183" t="s">
        <v>1052</v>
      </c>
      <c r="D11" s="175" t="s">
        <v>489</v>
      </c>
      <c r="E11" s="176">
        <v>1</v>
      </c>
      <c r="F11" s="177">
        <f>H11+J11</f>
        <v>0</v>
      </c>
      <c r="G11" s="177">
        <f>ROUND(E11*F11,2)</f>
        <v>0</v>
      </c>
      <c r="H11" s="178"/>
      <c r="I11" s="177">
        <f>ROUND(E11*H11,2)</f>
        <v>0</v>
      </c>
      <c r="J11" s="178"/>
      <c r="K11" s="179">
        <f>ROUND(E11*J11,2)</f>
        <v>0</v>
      </c>
      <c r="L11" s="154">
        <v>21</v>
      </c>
      <c r="M11" s="154">
        <f>G11*(1+L11/100)</f>
        <v>0</v>
      </c>
      <c r="N11" s="153">
        <v>0</v>
      </c>
      <c r="O11" s="153">
        <f>ROUND(E11*N11,2)</f>
        <v>0</v>
      </c>
      <c r="P11" s="153">
        <v>0</v>
      </c>
      <c r="Q11" s="153">
        <f>ROUND(E11*P11,2)</f>
        <v>0</v>
      </c>
      <c r="R11" s="154"/>
      <c r="S11" s="154" t="s">
        <v>279</v>
      </c>
      <c r="T11" s="154" t="s">
        <v>280</v>
      </c>
      <c r="U11" s="154">
        <v>0</v>
      </c>
      <c r="V11" s="154">
        <f>ROUND(E11*U11,2)</f>
        <v>0</v>
      </c>
      <c r="W11" s="154"/>
      <c r="X11" s="154" t="s">
        <v>281</v>
      </c>
      <c r="Y11" s="154" t="s">
        <v>282</v>
      </c>
      <c r="Z11" s="144"/>
      <c r="AA11" s="144"/>
      <c r="AB11" s="144"/>
      <c r="AC11" s="144"/>
      <c r="AD11" s="144"/>
      <c r="AE11" s="144"/>
      <c r="AF11" s="144"/>
      <c r="AG11" s="144" t="s">
        <v>656</v>
      </c>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row>
    <row r="12" spans="1:60" outlineLevel="1" x14ac:dyDescent="0.25">
      <c r="A12" s="166">
        <v>4</v>
      </c>
      <c r="B12" s="167" t="s">
        <v>1053</v>
      </c>
      <c r="C12" s="181" t="s">
        <v>1054</v>
      </c>
      <c r="D12" s="168" t="s">
        <v>489</v>
      </c>
      <c r="E12" s="169">
        <v>4</v>
      </c>
      <c r="F12" s="170">
        <f>H12+J12</f>
        <v>0</v>
      </c>
      <c r="G12" s="170">
        <f>ROUND(E12*F12,2)</f>
        <v>0</v>
      </c>
      <c r="H12" s="171"/>
      <c r="I12" s="170">
        <f>ROUND(E12*H12,2)</f>
        <v>0</v>
      </c>
      <c r="J12" s="171"/>
      <c r="K12" s="172">
        <f>ROUND(E12*J12,2)</f>
        <v>0</v>
      </c>
      <c r="L12" s="154">
        <v>21</v>
      </c>
      <c r="M12" s="154">
        <f>G12*(1+L12/100)</f>
        <v>0</v>
      </c>
      <c r="N12" s="153">
        <v>0</v>
      </c>
      <c r="O12" s="153">
        <f>ROUND(E12*N12,2)</f>
        <v>0</v>
      </c>
      <c r="P12" s="153">
        <v>0</v>
      </c>
      <c r="Q12" s="153">
        <f>ROUND(E12*P12,2)</f>
        <v>0</v>
      </c>
      <c r="R12" s="154"/>
      <c r="S12" s="154" t="s">
        <v>279</v>
      </c>
      <c r="T12" s="154" t="s">
        <v>280</v>
      </c>
      <c r="U12" s="154">
        <v>0</v>
      </c>
      <c r="V12" s="154">
        <f>ROUND(E12*U12,2)</f>
        <v>0</v>
      </c>
      <c r="W12" s="154"/>
      <c r="X12" s="154" t="s">
        <v>281</v>
      </c>
      <c r="Y12" s="154" t="s">
        <v>282</v>
      </c>
      <c r="Z12" s="144"/>
      <c r="AA12" s="144"/>
      <c r="AB12" s="144"/>
      <c r="AC12" s="144"/>
      <c r="AD12" s="144"/>
      <c r="AE12" s="144"/>
      <c r="AF12" s="144"/>
      <c r="AG12" s="144" t="s">
        <v>656</v>
      </c>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row>
    <row r="13" spans="1:60" x14ac:dyDescent="0.25">
      <c r="A13" s="3"/>
      <c r="B13" s="4"/>
      <c r="C13" s="184"/>
      <c r="D13" s="6"/>
      <c r="E13" s="3"/>
      <c r="F13" s="3"/>
      <c r="G13" s="3"/>
      <c r="H13" s="3"/>
      <c r="I13" s="3"/>
      <c r="J13" s="3"/>
      <c r="K13" s="3"/>
      <c r="L13" s="3"/>
      <c r="M13" s="3"/>
      <c r="N13" s="3"/>
      <c r="O13" s="3"/>
      <c r="P13" s="3"/>
      <c r="Q13" s="3"/>
      <c r="R13" s="3"/>
      <c r="S13" s="3"/>
      <c r="T13" s="3"/>
      <c r="U13" s="3"/>
      <c r="V13" s="3"/>
      <c r="W13" s="3"/>
      <c r="X13" s="3"/>
      <c r="Y13" s="3"/>
      <c r="AE13">
        <v>12</v>
      </c>
      <c r="AF13">
        <v>21</v>
      </c>
      <c r="AG13" t="s">
        <v>261</v>
      </c>
    </row>
    <row r="14" spans="1:60" ht="13" x14ac:dyDescent="0.25">
      <c r="A14" s="147"/>
      <c r="B14" s="148" t="s">
        <v>30</v>
      </c>
      <c r="C14" s="185"/>
      <c r="D14" s="149"/>
      <c r="E14" s="150"/>
      <c r="F14" s="150"/>
      <c r="G14" s="165">
        <f>G8</f>
        <v>0</v>
      </c>
      <c r="H14" s="3"/>
      <c r="I14" s="3"/>
      <c r="J14" s="3"/>
      <c r="K14" s="3"/>
      <c r="L14" s="3"/>
      <c r="M14" s="3"/>
      <c r="N14" s="3"/>
      <c r="O14" s="3"/>
      <c r="P14" s="3"/>
      <c r="Q14" s="3"/>
      <c r="R14" s="3"/>
      <c r="S14" s="3"/>
      <c r="T14" s="3"/>
      <c r="U14" s="3"/>
      <c r="V14" s="3"/>
      <c r="W14" s="3"/>
      <c r="X14" s="3"/>
      <c r="Y14" s="3"/>
      <c r="AE14">
        <f>SUMIF(L7:L12,AE13,G7:G12)</f>
        <v>0</v>
      </c>
      <c r="AF14">
        <f>SUMIF(L7:L12,AF13,G7:G12)</f>
        <v>0</v>
      </c>
      <c r="AG14" t="s">
        <v>1024</v>
      </c>
    </row>
    <row r="15" spans="1:60" x14ac:dyDescent="0.25">
      <c r="A15" s="3"/>
      <c r="B15" s="4"/>
      <c r="C15" s="184"/>
      <c r="D15" s="6"/>
      <c r="E15" s="3"/>
      <c r="F15" s="3"/>
      <c r="G15" s="3"/>
      <c r="H15" s="3"/>
      <c r="I15" s="3"/>
      <c r="J15" s="3"/>
      <c r="K15" s="3"/>
      <c r="L15" s="3"/>
      <c r="M15" s="3"/>
      <c r="N15" s="3"/>
      <c r="O15" s="3"/>
      <c r="P15" s="3"/>
      <c r="Q15" s="3"/>
      <c r="R15" s="3"/>
      <c r="S15" s="3"/>
      <c r="T15" s="3"/>
      <c r="U15" s="3"/>
      <c r="V15" s="3"/>
      <c r="W15" s="3"/>
      <c r="X15" s="3"/>
      <c r="Y15" s="3"/>
    </row>
    <row r="16" spans="1:60" x14ac:dyDescent="0.25">
      <c r="A16" s="3"/>
      <c r="B16" s="4"/>
      <c r="C16" s="184"/>
      <c r="D16" s="6"/>
      <c r="E16" s="3"/>
      <c r="F16" s="3"/>
      <c r="G16" s="3"/>
      <c r="H16" s="3"/>
      <c r="I16" s="3"/>
      <c r="J16" s="3"/>
      <c r="K16" s="3"/>
      <c r="L16" s="3"/>
      <c r="M16" s="3"/>
      <c r="N16" s="3"/>
      <c r="O16" s="3"/>
      <c r="P16" s="3"/>
      <c r="Q16" s="3"/>
      <c r="R16" s="3"/>
      <c r="S16" s="3"/>
      <c r="T16" s="3"/>
      <c r="U16" s="3"/>
      <c r="V16" s="3"/>
      <c r="W16" s="3"/>
      <c r="X16" s="3"/>
      <c r="Y16" s="3"/>
    </row>
    <row r="17" spans="1:33" x14ac:dyDescent="0.25">
      <c r="A17" s="262" t="s">
        <v>1025</v>
      </c>
      <c r="B17" s="262"/>
      <c r="C17" s="263"/>
      <c r="D17" s="6"/>
      <c r="E17" s="3"/>
      <c r="F17" s="3"/>
      <c r="G17" s="3"/>
      <c r="H17" s="3"/>
      <c r="I17" s="3"/>
      <c r="J17" s="3"/>
      <c r="K17" s="3"/>
      <c r="L17" s="3"/>
      <c r="M17" s="3"/>
      <c r="N17" s="3"/>
      <c r="O17" s="3"/>
      <c r="P17" s="3"/>
      <c r="Q17" s="3"/>
      <c r="R17" s="3"/>
      <c r="S17" s="3"/>
      <c r="T17" s="3"/>
      <c r="U17" s="3"/>
      <c r="V17" s="3"/>
      <c r="W17" s="3"/>
      <c r="X17" s="3"/>
      <c r="Y17" s="3"/>
    </row>
    <row r="18" spans="1:33" x14ac:dyDescent="0.25">
      <c r="A18" s="243"/>
      <c r="B18" s="244"/>
      <c r="C18" s="245"/>
      <c r="D18" s="244"/>
      <c r="E18" s="244"/>
      <c r="F18" s="244"/>
      <c r="G18" s="246"/>
      <c r="H18" s="3"/>
      <c r="I18" s="3"/>
      <c r="J18" s="3"/>
      <c r="K18" s="3"/>
      <c r="L18" s="3"/>
      <c r="M18" s="3"/>
      <c r="N18" s="3"/>
      <c r="O18" s="3"/>
      <c r="P18" s="3"/>
      <c r="Q18" s="3"/>
      <c r="R18" s="3"/>
      <c r="S18" s="3"/>
      <c r="T18" s="3"/>
      <c r="U18" s="3"/>
      <c r="V18" s="3"/>
      <c r="W18" s="3"/>
      <c r="X18" s="3"/>
      <c r="Y18" s="3"/>
      <c r="AG18" t="s">
        <v>1026</v>
      </c>
    </row>
    <row r="19" spans="1:33" x14ac:dyDescent="0.25">
      <c r="A19" s="247"/>
      <c r="B19" s="248"/>
      <c r="C19" s="249"/>
      <c r="D19" s="248"/>
      <c r="E19" s="248"/>
      <c r="F19" s="248"/>
      <c r="G19" s="250"/>
      <c r="H19" s="3"/>
      <c r="I19" s="3"/>
      <c r="J19" s="3"/>
      <c r="K19" s="3"/>
      <c r="L19" s="3"/>
      <c r="M19" s="3"/>
      <c r="N19" s="3"/>
      <c r="O19" s="3"/>
      <c r="P19" s="3"/>
      <c r="Q19" s="3"/>
      <c r="R19" s="3"/>
      <c r="S19" s="3"/>
      <c r="T19" s="3"/>
      <c r="U19" s="3"/>
      <c r="V19" s="3"/>
      <c r="W19" s="3"/>
      <c r="X19" s="3"/>
      <c r="Y19" s="3"/>
    </row>
    <row r="20" spans="1:33" x14ac:dyDescent="0.25">
      <c r="A20" s="247"/>
      <c r="B20" s="248"/>
      <c r="C20" s="249"/>
      <c r="D20" s="248"/>
      <c r="E20" s="248"/>
      <c r="F20" s="248"/>
      <c r="G20" s="250"/>
      <c r="H20" s="3"/>
      <c r="I20" s="3"/>
      <c r="J20" s="3"/>
      <c r="K20" s="3"/>
      <c r="L20" s="3"/>
      <c r="M20" s="3"/>
      <c r="N20" s="3"/>
      <c r="O20" s="3"/>
      <c r="P20" s="3"/>
      <c r="Q20" s="3"/>
      <c r="R20" s="3"/>
      <c r="S20" s="3"/>
      <c r="T20" s="3"/>
      <c r="U20" s="3"/>
      <c r="V20" s="3"/>
      <c r="W20" s="3"/>
      <c r="X20" s="3"/>
      <c r="Y20" s="3"/>
    </row>
    <row r="21" spans="1:33" x14ac:dyDescent="0.25">
      <c r="A21" s="247"/>
      <c r="B21" s="248"/>
      <c r="C21" s="249"/>
      <c r="D21" s="248"/>
      <c r="E21" s="248"/>
      <c r="F21" s="248"/>
      <c r="G21" s="250"/>
      <c r="H21" s="3"/>
      <c r="I21" s="3"/>
      <c r="J21" s="3"/>
      <c r="K21" s="3"/>
      <c r="L21" s="3"/>
      <c r="M21" s="3"/>
      <c r="N21" s="3"/>
      <c r="O21" s="3"/>
      <c r="P21" s="3"/>
      <c r="Q21" s="3"/>
      <c r="R21" s="3"/>
      <c r="S21" s="3"/>
      <c r="T21" s="3"/>
      <c r="U21" s="3"/>
      <c r="V21" s="3"/>
      <c r="W21" s="3"/>
      <c r="X21" s="3"/>
      <c r="Y21" s="3"/>
    </row>
    <row r="22" spans="1:33" x14ac:dyDescent="0.25">
      <c r="A22" s="251"/>
      <c r="B22" s="252"/>
      <c r="C22" s="253"/>
      <c r="D22" s="252"/>
      <c r="E22" s="252"/>
      <c r="F22" s="252"/>
      <c r="G22" s="254"/>
      <c r="H22" s="3"/>
      <c r="I22" s="3"/>
      <c r="J22" s="3"/>
      <c r="K22" s="3"/>
      <c r="L22" s="3"/>
      <c r="M22" s="3"/>
      <c r="N22" s="3"/>
      <c r="O22" s="3"/>
      <c r="P22" s="3"/>
      <c r="Q22" s="3"/>
      <c r="R22" s="3"/>
      <c r="S22" s="3"/>
      <c r="T22" s="3"/>
      <c r="U22" s="3"/>
      <c r="V22" s="3"/>
      <c r="W22" s="3"/>
      <c r="X22" s="3"/>
      <c r="Y22" s="3"/>
    </row>
    <row r="23" spans="1:33" x14ac:dyDescent="0.25">
      <c r="A23" s="3"/>
      <c r="B23" s="4"/>
      <c r="C23" s="184"/>
      <c r="D23" s="6"/>
      <c r="E23" s="3"/>
      <c r="F23" s="3"/>
      <c r="G23" s="3"/>
      <c r="H23" s="3"/>
      <c r="I23" s="3"/>
      <c r="J23" s="3"/>
      <c r="K23" s="3"/>
      <c r="L23" s="3"/>
      <c r="M23" s="3"/>
      <c r="N23" s="3"/>
      <c r="O23" s="3"/>
      <c r="P23" s="3"/>
      <c r="Q23" s="3"/>
      <c r="R23" s="3"/>
      <c r="S23" s="3"/>
      <c r="T23" s="3"/>
      <c r="U23" s="3"/>
      <c r="V23" s="3"/>
      <c r="W23" s="3"/>
      <c r="X23" s="3"/>
      <c r="Y23" s="3"/>
    </row>
    <row r="24" spans="1:33" x14ac:dyDescent="0.25">
      <c r="C24" s="186"/>
      <c r="D24" s="10"/>
      <c r="AG24" t="s">
        <v>1027</v>
      </c>
    </row>
    <row r="25" spans="1:33" x14ac:dyDescent="0.25">
      <c r="D25" s="10"/>
    </row>
    <row r="26" spans="1:33" x14ac:dyDescent="0.25">
      <c r="D26" s="10"/>
    </row>
    <row r="27" spans="1:33" x14ac:dyDescent="0.25">
      <c r="D27" s="10"/>
    </row>
    <row r="28" spans="1:33" x14ac:dyDescent="0.25">
      <c r="D28" s="10"/>
    </row>
    <row r="29" spans="1:33" x14ac:dyDescent="0.25">
      <c r="D29" s="10"/>
    </row>
    <row r="30" spans="1:33" x14ac:dyDescent="0.25">
      <c r="D30" s="10"/>
    </row>
    <row r="31" spans="1:33" x14ac:dyDescent="0.25">
      <c r="D31" s="10"/>
    </row>
    <row r="32" spans="1:33" x14ac:dyDescent="0.25">
      <c r="D32" s="10"/>
    </row>
    <row r="33" spans="4:4" x14ac:dyDescent="0.25">
      <c r="D33" s="10"/>
    </row>
    <row r="34" spans="4:4" x14ac:dyDescent="0.25">
      <c r="D34" s="10"/>
    </row>
    <row r="35" spans="4:4" x14ac:dyDescent="0.25">
      <c r="D35" s="10"/>
    </row>
    <row r="36" spans="4:4" x14ac:dyDescent="0.25">
      <c r="D36" s="10"/>
    </row>
    <row r="37" spans="4:4" x14ac:dyDescent="0.25">
      <c r="D37" s="10"/>
    </row>
    <row r="38" spans="4:4" x14ac:dyDescent="0.25">
      <c r="D38" s="10"/>
    </row>
    <row r="39" spans="4:4" x14ac:dyDescent="0.25">
      <c r="D39" s="10"/>
    </row>
    <row r="40" spans="4:4" x14ac:dyDescent="0.25">
      <c r="D40" s="10"/>
    </row>
    <row r="41" spans="4:4" x14ac:dyDescent="0.25">
      <c r="D41" s="10"/>
    </row>
    <row r="42" spans="4:4" x14ac:dyDescent="0.25">
      <c r="D42" s="10"/>
    </row>
    <row r="43" spans="4:4" x14ac:dyDescent="0.25">
      <c r="D43" s="10"/>
    </row>
    <row r="44" spans="4:4" x14ac:dyDescent="0.25">
      <c r="D44" s="10"/>
    </row>
    <row r="45" spans="4:4" x14ac:dyDescent="0.25">
      <c r="D45" s="10"/>
    </row>
    <row r="46" spans="4:4" x14ac:dyDescent="0.25">
      <c r="D46" s="10"/>
    </row>
    <row r="47" spans="4:4" x14ac:dyDescent="0.25">
      <c r="D47" s="10"/>
    </row>
    <row r="48" spans="4:4" x14ac:dyDescent="0.25">
      <c r="D48" s="10"/>
    </row>
    <row r="49" spans="4:4" x14ac:dyDescent="0.25">
      <c r="D49" s="10"/>
    </row>
    <row r="50" spans="4:4" x14ac:dyDescent="0.25">
      <c r="D50" s="10"/>
    </row>
    <row r="51" spans="4:4" x14ac:dyDescent="0.25">
      <c r="D51" s="10"/>
    </row>
    <row r="52" spans="4:4" x14ac:dyDescent="0.25">
      <c r="D52" s="10"/>
    </row>
    <row r="53" spans="4:4" x14ac:dyDescent="0.25">
      <c r="D53" s="10"/>
    </row>
    <row r="54" spans="4:4" x14ac:dyDescent="0.25">
      <c r="D54" s="10"/>
    </row>
    <row r="55" spans="4:4" x14ac:dyDescent="0.25">
      <c r="D55" s="10"/>
    </row>
    <row r="56" spans="4:4" x14ac:dyDescent="0.25">
      <c r="D56" s="10"/>
    </row>
    <row r="57" spans="4:4" x14ac:dyDescent="0.25">
      <c r="D57" s="10"/>
    </row>
    <row r="58" spans="4:4" x14ac:dyDescent="0.25">
      <c r="D58" s="10"/>
    </row>
    <row r="59" spans="4:4" x14ac:dyDescent="0.25">
      <c r="D59" s="10"/>
    </row>
    <row r="60" spans="4:4" x14ac:dyDescent="0.25">
      <c r="D60" s="10"/>
    </row>
    <row r="61" spans="4:4" x14ac:dyDescent="0.25">
      <c r="D61" s="10"/>
    </row>
    <row r="62" spans="4:4" x14ac:dyDescent="0.25">
      <c r="D62" s="10"/>
    </row>
    <row r="63" spans="4:4" x14ac:dyDescent="0.25">
      <c r="D63" s="10"/>
    </row>
    <row r="64" spans="4:4"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mergeCells count="6">
    <mergeCell ref="A18:G22"/>
    <mergeCell ref="A1:G1"/>
    <mergeCell ref="C2:G2"/>
    <mergeCell ref="C3:G3"/>
    <mergeCell ref="C4:G4"/>
    <mergeCell ref="A17:C17"/>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6A506-FEE7-496A-B15D-D92FACD4C527}">
  <sheetPr>
    <outlinePr summaryBelow="0"/>
  </sheetPr>
  <dimension ref="A1:BH5000"/>
  <sheetViews>
    <sheetView workbookViewId="0">
      <pane ySplit="7" topLeftCell="A8" activePane="bottomLeft" state="frozen"/>
      <selection pane="bottomLeft" sqref="A1:G1"/>
    </sheetView>
  </sheetViews>
  <sheetFormatPr defaultRowHeight="12.5" outlineLevelRow="1" x14ac:dyDescent="0.25"/>
  <cols>
    <col min="1" max="1" width="3.36328125" customWidth="1"/>
    <col min="2" max="2" width="12.453125" style="117" customWidth="1"/>
    <col min="3" max="3" width="38.1796875" style="117" customWidth="1"/>
    <col min="4" max="4" width="4.81640625" customWidth="1"/>
    <col min="5" max="5" width="10.453125" customWidth="1"/>
    <col min="6" max="6" width="9.81640625" customWidth="1"/>
    <col min="7" max="7" width="12.6328125" customWidth="1"/>
    <col min="12" max="25" width="0" hidden="1" customWidth="1"/>
    <col min="29" max="29" width="0" hidden="1" customWidth="1"/>
    <col min="31" max="41" width="0" hidden="1" customWidth="1"/>
  </cols>
  <sheetData>
    <row r="1" spans="1:60" ht="15.75" customHeight="1" x14ac:dyDescent="0.35">
      <c r="A1" s="255" t="s">
        <v>6</v>
      </c>
      <c r="B1" s="255"/>
      <c r="C1" s="255"/>
      <c r="D1" s="255"/>
      <c r="E1" s="255"/>
      <c r="F1" s="255"/>
      <c r="G1" s="255"/>
      <c r="AG1" t="s">
        <v>249</v>
      </c>
    </row>
    <row r="2" spans="1:60" ht="25" customHeight="1" x14ac:dyDescent="0.25">
      <c r="A2" s="136" t="s">
        <v>7</v>
      </c>
      <c r="B2" s="47" t="s">
        <v>43</v>
      </c>
      <c r="C2" s="256" t="s">
        <v>44</v>
      </c>
      <c r="D2" s="257"/>
      <c r="E2" s="257"/>
      <c r="F2" s="257"/>
      <c r="G2" s="258"/>
      <c r="AG2" t="s">
        <v>250</v>
      </c>
    </row>
    <row r="3" spans="1:60" ht="25" customHeight="1" x14ac:dyDescent="0.25">
      <c r="A3" s="136" t="s">
        <v>8</v>
      </c>
      <c r="B3" s="47" t="s">
        <v>54</v>
      </c>
      <c r="C3" s="256" t="s">
        <v>55</v>
      </c>
      <c r="D3" s="257"/>
      <c r="E3" s="257"/>
      <c r="F3" s="257"/>
      <c r="G3" s="258"/>
      <c r="AC3" s="117" t="s">
        <v>250</v>
      </c>
      <c r="AG3" t="s">
        <v>251</v>
      </c>
    </row>
    <row r="4" spans="1:60" ht="25" customHeight="1" x14ac:dyDescent="0.25">
      <c r="A4" s="137" t="s">
        <v>9</v>
      </c>
      <c r="B4" s="138" t="s">
        <v>62</v>
      </c>
      <c r="C4" s="259" t="s">
        <v>63</v>
      </c>
      <c r="D4" s="260"/>
      <c r="E4" s="260"/>
      <c r="F4" s="260"/>
      <c r="G4" s="261"/>
      <c r="AG4" t="s">
        <v>252</v>
      </c>
    </row>
    <row r="5" spans="1:60" x14ac:dyDescent="0.25">
      <c r="D5" s="10"/>
    </row>
    <row r="6" spans="1:60" ht="37.5" x14ac:dyDescent="0.25">
      <c r="A6" s="140" t="s">
        <v>253</v>
      </c>
      <c r="B6" s="142" t="s">
        <v>254</v>
      </c>
      <c r="C6" s="142" t="s">
        <v>255</v>
      </c>
      <c r="D6" s="141" t="s">
        <v>256</v>
      </c>
      <c r="E6" s="140" t="s">
        <v>257</v>
      </c>
      <c r="F6" s="139" t="s">
        <v>258</v>
      </c>
      <c r="G6" s="140" t="s">
        <v>30</v>
      </c>
      <c r="H6" s="143" t="s">
        <v>31</v>
      </c>
      <c r="I6" s="143" t="s">
        <v>259</v>
      </c>
      <c r="J6" s="143" t="s">
        <v>32</v>
      </c>
      <c r="K6" s="143" t="s">
        <v>260</v>
      </c>
      <c r="L6" s="143" t="s">
        <v>261</v>
      </c>
      <c r="M6" s="143" t="s">
        <v>262</v>
      </c>
      <c r="N6" s="143" t="s">
        <v>263</v>
      </c>
      <c r="O6" s="143" t="s">
        <v>264</v>
      </c>
      <c r="P6" s="143" t="s">
        <v>265</v>
      </c>
      <c r="Q6" s="143" t="s">
        <v>266</v>
      </c>
      <c r="R6" s="143" t="s">
        <v>267</v>
      </c>
      <c r="S6" s="143" t="s">
        <v>268</v>
      </c>
      <c r="T6" s="143" t="s">
        <v>269</v>
      </c>
      <c r="U6" s="143" t="s">
        <v>270</v>
      </c>
      <c r="V6" s="143" t="s">
        <v>271</v>
      </c>
      <c r="W6" s="143" t="s">
        <v>272</v>
      </c>
      <c r="X6" s="143" t="s">
        <v>273</v>
      </c>
      <c r="Y6" s="143" t="s">
        <v>274</v>
      </c>
    </row>
    <row r="7" spans="1:60" hidden="1" x14ac:dyDescent="0.25">
      <c r="A7" s="3"/>
      <c r="B7" s="4"/>
      <c r="C7" s="4"/>
      <c r="D7" s="6"/>
      <c r="E7" s="145"/>
      <c r="F7" s="146"/>
      <c r="G7" s="146"/>
      <c r="H7" s="146"/>
      <c r="I7" s="146"/>
      <c r="J7" s="146"/>
      <c r="K7" s="146"/>
      <c r="L7" s="146"/>
      <c r="M7" s="146"/>
      <c r="N7" s="145"/>
      <c r="O7" s="145"/>
      <c r="P7" s="145"/>
      <c r="Q7" s="145"/>
      <c r="R7" s="146"/>
      <c r="S7" s="146"/>
      <c r="T7" s="146"/>
      <c r="U7" s="146"/>
      <c r="V7" s="146"/>
      <c r="W7" s="146"/>
      <c r="X7" s="146"/>
      <c r="Y7" s="146"/>
    </row>
    <row r="8" spans="1:60" ht="13" x14ac:dyDescent="0.25">
      <c r="A8" s="159" t="s">
        <v>200</v>
      </c>
      <c r="B8" s="160" t="s">
        <v>208</v>
      </c>
      <c r="C8" s="180" t="s">
        <v>209</v>
      </c>
      <c r="D8" s="161"/>
      <c r="E8" s="162"/>
      <c r="F8" s="163"/>
      <c r="G8" s="163">
        <f>SUMIF(AG9:AG25,"&lt;&gt;NOR",G9:G25)</f>
        <v>0</v>
      </c>
      <c r="H8" s="163"/>
      <c r="I8" s="163">
        <f>SUM(I9:I25)</f>
        <v>0</v>
      </c>
      <c r="J8" s="163"/>
      <c r="K8" s="164">
        <f>SUM(K9:K25)</f>
        <v>0</v>
      </c>
      <c r="L8" s="158"/>
      <c r="M8" s="158">
        <f>SUM(M9:M25)</f>
        <v>0</v>
      </c>
      <c r="N8" s="157"/>
      <c r="O8" s="157">
        <f>SUM(O9:O25)</f>
        <v>0</v>
      </c>
      <c r="P8" s="157"/>
      <c r="Q8" s="157">
        <f>SUM(Q9:Q25)</f>
        <v>0</v>
      </c>
      <c r="R8" s="158"/>
      <c r="S8" s="158"/>
      <c r="T8" s="158"/>
      <c r="U8" s="158"/>
      <c r="V8" s="158">
        <f>SUM(V9:V25)</f>
        <v>0</v>
      </c>
      <c r="W8" s="158"/>
      <c r="X8" s="158"/>
      <c r="Y8" s="158"/>
      <c r="AG8" t="s">
        <v>275</v>
      </c>
    </row>
    <row r="9" spans="1:60" ht="30" outlineLevel="1" x14ac:dyDescent="0.25">
      <c r="A9" s="173">
        <v>1</v>
      </c>
      <c r="B9" s="174" t="s">
        <v>1055</v>
      </c>
      <c r="C9" s="183" t="s">
        <v>1056</v>
      </c>
      <c r="D9" s="175" t="s">
        <v>340</v>
      </c>
      <c r="E9" s="176">
        <v>20</v>
      </c>
      <c r="F9" s="177">
        <f t="shared" ref="F9:F25" si="0">H9+J9</f>
        <v>0</v>
      </c>
      <c r="G9" s="177">
        <f t="shared" ref="G9:G25" si="1">ROUND(E9*F9,2)</f>
        <v>0</v>
      </c>
      <c r="H9" s="178"/>
      <c r="I9" s="177">
        <f t="shared" ref="I9:I25" si="2">ROUND(E9*H9,2)</f>
        <v>0</v>
      </c>
      <c r="J9" s="178"/>
      <c r="K9" s="179">
        <f t="shared" ref="K9:K25" si="3">ROUND(E9*J9,2)</f>
        <v>0</v>
      </c>
      <c r="L9" s="154">
        <v>21</v>
      </c>
      <c r="M9" s="154">
        <f t="shared" ref="M9:M25" si="4">G9*(1+L9/100)</f>
        <v>0</v>
      </c>
      <c r="N9" s="153">
        <v>0</v>
      </c>
      <c r="O9" s="153">
        <f t="shared" ref="O9:O25" si="5">ROUND(E9*N9,2)</f>
        <v>0</v>
      </c>
      <c r="P9" s="153">
        <v>0</v>
      </c>
      <c r="Q9" s="153">
        <f t="shared" ref="Q9:Q25" si="6">ROUND(E9*P9,2)</f>
        <v>0</v>
      </c>
      <c r="R9" s="154"/>
      <c r="S9" s="154" t="s">
        <v>279</v>
      </c>
      <c r="T9" s="154" t="s">
        <v>280</v>
      </c>
      <c r="U9" s="154">
        <v>0</v>
      </c>
      <c r="V9" s="154">
        <f t="shared" ref="V9:V25" si="7">ROUND(E9*U9,2)</f>
        <v>0</v>
      </c>
      <c r="W9" s="154"/>
      <c r="X9" s="154" t="s">
        <v>281</v>
      </c>
      <c r="Y9" s="154" t="s">
        <v>282</v>
      </c>
      <c r="Z9" s="144"/>
      <c r="AA9" s="144"/>
      <c r="AB9" s="144"/>
      <c r="AC9" s="144"/>
      <c r="AD9" s="144"/>
      <c r="AE9" s="144"/>
      <c r="AF9" s="144"/>
      <c r="AG9" s="144" t="s">
        <v>656</v>
      </c>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row>
    <row r="10" spans="1:60" ht="30" outlineLevel="1" x14ac:dyDescent="0.25">
      <c r="A10" s="173">
        <v>2</v>
      </c>
      <c r="B10" s="174" t="s">
        <v>1057</v>
      </c>
      <c r="C10" s="183" t="s">
        <v>1058</v>
      </c>
      <c r="D10" s="175" t="s">
        <v>340</v>
      </c>
      <c r="E10" s="176">
        <v>35</v>
      </c>
      <c r="F10" s="177">
        <f t="shared" si="0"/>
        <v>0</v>
      </c>
      <c r="G10" s="177">
        <f t="shared" si="1"/>
        <v>0</v>
      </c>
      <c r="H10" s="178"/>
      <c r="I10" s="177">
        <f t="shared" si="2"/>
        <v>0</v>
      </c>
      <c r="J10" s="178"/>
      <c r="K10" s="179">
        <f t="shared" si="3"/>
        <v>0</v>
      </c>
      <c r="L10" s="154">
        <v>21</v>
      </c>
      <c r="M10" s="154">
        <f t="shared" si="4"/>
        <v>0</v>
      </c>
      <c r="N10" s="153">
        <v>0</v>
      </c>
      <c r="O10" s="153">
        <f t="shared" si="5"/>
        <v>0</v>
      </c>
      <c r="P10" s="153">
        <v>0</v>
      </c>
      <c r="Q10" s="153">
        <f t="shared" si="6"/>
        <v>0</v>
      </c>
      <c r="R10" s="154"/>
      <c r="S10" s="154" t="s">
        <v>279</v>
      </c>
      <c r="T10" s="154" t="s">
        <v>280</v>
      </c>
      <c r="U10" s="154">
        <v>0</v>
      </c>
      <c r="V10" s="154">
        <f t="shared" si="7"/>
        <v>0</v>
      </c>
      <c r="W10" s="154"/>
      <c r="X10" s="154" t="s">
        <v>281</v>
      </c>
      <c r="Y10" s="154" t="s">
        <v>282</v>
      </c>
      <c r="Z10" s="144"/>
      <c r="AA10" s="144"/>
      <c r="AB10" s="144"/>
      <c r="AC10" s="144"/>
      <c r="AD10" s="144"/>
      <c r="AE10" s="144"/>
      <c r="AF10" s="144"/>
      <c r="AG10" s="144" t="s">
        <v>656</v>
      </c>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row>
    <row r="11" spans="1:60" ht="40" outlineLevel="1" x14ac:dyDescent="0.25">
      <c r="A11" s="173">
        <v>3</v>
      </c>
      <c r="B11" s="174" t="s">
        <v>1059</v>
      </c>
      <c r="C11" s="183" t="s">
        <v>1060</v>
      </c>
      <c r="D11" s="175" t="s">
        <v>340</v>
      </c>
      <c r="E11" s="176">
        <v>30</v>
      </c>
      <c r="F11" s="177">
        <f t="shared" si="0"/>
        <v>0</v>
      </c>
      <c r="G11" s="177">
        <f t="shared" si="1"/>
        <v>0</v>
      </c>
      <c r="H11" s="178"/>
      <c r="I11" s="177">
        <f t="shared" si="2"/>
        <v>0</v>
      </c>
      <c r="J11" s="178"/>
      <c r="K11" s="179">
        <f t="shared" si="3"/>
        <v>0</v>
      </c>
      <c r="L11" s="154">
        <v>21</v>
      </c>
      <c r="M11" s="154">
        <f t="shared" si="4"/>
        <v>0</v>
      </c>
      <c r="N11" s="153">
        <v>0</v>
      </c>
      <c r="O11" s="153">
        <f t="shared" si="5"/>
        <v>0</v>
      </c>
      <c r="P11" s="153">
        <v>0</v>
      </c>
      <c r="Q11" s="153">
        <f t="shared" si="6"/>
        <v>0</v>
      </c>
      <c r="R11" s="154"/>
      <c r="S11" s="154" t="s">
        <v>279</v>
      </c>
      <c r="T11" s="154" t="s">
        <v>280</v>
      </c>
      <c r="U11" s="154">
        <v>0</v>
      </c>
      <c r="V11" s="154">
        <f t="shared" si="7"/>
        <v>0</v>
      </c>
      <c r="W11" s="154"/>
      <c r="X11" s="154" t="s">
        <v>281</v>
      </c>
      <c r="Y11" s="154" t="s">
        <v>282</v>
      </c>
      <c r="Z11" s="144"/>
      <c r="AA11" s="144"/>
      <c r="AB11" s="144"/>
      <c r="AC11" s="144"/>
      <c r="AD11" s="144"/>
      <c r="AE11" s="144"/>
      <c r="AF11" s="144"/>
      <c r="AG11" s="144" t="s">
        <v>656</v>
      </c>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row>
    <row r="12" spans="1:60" outlineLevel="1" x14ac:dyDescent="0.25">
      <c r="A12" s="173">
        <v>4</v>
      </c>
      <c r="B12" s="174" t="s">
        <v>1061</v>
      </c>
      <c r="C12" s="183" t="s">
        <v>1062</v>
      </c>
      <c r="D12" s="175" t="s">
        <v>408</v>
      </c>
      <c r="E12" s="176">
        <v>7</v>
      </c>
      <c r="F12" s="177">
        <f t="shared" si="0"/>
        <v>0</v>
      </c>
      <c r="G12" s="177">
        <f t="shared" si="1"/>
        <v>0</v>
      </c>
      <c r="H12" s="178"/>
      <c r="I12" s="177">
        <f t="shared" si="2"/>
        <v>0</v>
      </c>
      <c r="J12" s="178"/>
      <c r="K12" s="179">
        <f t="shared" si="3"/>
        <v>0</v>
      </c>
      <c r="L12" s="154">
        <v>21</v>
      </c>
      <c r="M12" s="154">
        <f t="shared" si="4"/>
        <v>0</v>
      </c>
      <c r="N12" s="153">
        <v>0</v>
      </c>
      <c r="O12" s="153">
        <f t="shared" si="5"/>
        <v>0</v>
      </c>
      <c r="P12" s="153">
        <v>0</v>
      </c>
      <c r="Q12" s="153">
        <f t="shared" si="6"/>
        <v>0</v>
      </c>
      <c r="R12" s="154"/>
      <c r="S12" s="154" t="s">
        <v>279</v>
      </c>
      <c r="T12" s="154" t="s">
        <v>280</v>
      </c>
      <c r="U12" s="154">
        <v>0</v>
      </c>
      <c r="V12" s="154">
        <f t="shared" si="7"/>
        <v>0</v>
      </c>
      <c r="W12" s="154"/>
      <c r="X12" s="154" t="s">
        <v>281</v>
      </c>
      <c r="Y12" s="154" t="s">
        <v>282</v>
      </c>
      <c r="Z12" s="144"/>
      <c r="AA12" s="144"/>
      <c r="AB12" s="144"/>
      <c r="AC12" s="144"/>
      <c r="AD12" s="144"/>
      <c r="AE12" s="144"/>
      <c r="AF12" s="144"/>
      <c r="AG12" s="144" t="s">
        <v>656</v>
      </c>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row>
    <row r="13" spans="1:60" outlineLevel="1" x14ac:dyDescent="0.25">
      <c r="A13" s="173">
        <v>5</v>
      </c>
      <c r="B13" s="174" t="s">
        <v>1063</v>
      </c>
      <c r="C13" s="183" t="s">
        <v>1064</v>
      </c>
      <c r="D13" s="175" t="s">
        <v>408</v>
      </c>
      <c r="E13" s="176">
        <v>5</v>
      </c>
      <c r="F13" s="177">
        <f t="shared" si="0"/>
        <v>0</v>
      </c>
      <c r="G13" s="177">
        <f t="shared" si="1"/>
        <v>0</v>
      </c>
      <c r="H13" s="178"/>
      <c r="I13" s="177">
        <f t="shared" si="2"/>
        <v>0</v>
      </c>
      <c r="J13" s="178"/>
      <c r="K13" s="179">
        <f t="shared" si="3"/>
        <v>0</v>
      </c>
      <c r="L13" s="154">
        <v>21</v>
      </c>
      <c r="M13" s="154">
        <f t="shared" si="4"/>
        <v>0</v>
      </c>
      <c r="N13" s="153">
        <v>0</v>
      </c>
      <c r="O13" s="153">
        <f t="shared" si="5"/>
        <v>0</v>
      </c>
      <c r="P13" s="153">
        <v>0</v>
      </c>
      <c r="Q13" s="153">
        <f t="shared" si="6"/>
        <v>0</v>
      </c>
      <c r="R13" s="154"/>
      <c r="S13" s="154" t="s">
        <v>279</v>
      </c>
      <c r="T13" s="154" t="s">
        <v>280</v>
      </c>
      <c r="U13" s="154">
        <v>0</v>
      </c>
      <c r="V13" s="154">
        <f t="shared" si="7"/>
        <v>0</v>
      </c>
      <c r="W13" s="154"/>
      <c r="X13" s="154" t="s">
        <v>281</v>
      </c>
      <c r="Y13" s="154" t="s">
        <v>282</v>
      </c>
      <c r="Z13" s="144"/>
      <c r="AA13" s="144"/>
      <c r="AB13" s="144"/>
      <c r="AC13" s="144"/>
      <c r="AD13" s="144"/>
      <c r="AE13" s="144"/>
      <c r="AF13" s="144"/>
      <c r="AG13" s="144" t="s">
        <v>656</v>
      </c>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row>
    <row r="14" spans="1:60" outlineLevel="1" x14ac:dyDescent="0.25">
      <c r="A14" s="173">
        <v>6</v>
      </c>
      <c r="B14" s="174" t="s">
        <v>1065</v>
      </c>
      <c r="C14" s="183" t="s">
        <v>1066</v>
      </c>
      <c r="D14" s="175" t="s">
        <v>408</v>
      </c>
      <c r="E14" s="176">
        <v>5</v>
      </c>
      <c r="F14" s="177">
        <f t="shared" si="0"/>
        <v>0</v>
      </c>
      <c r="G14" s="177">
        <f t="shared" si="1"/>
        <v>0</v>
      </c>
      <c r="H14" s="178"/>
      <c r="I14" s="177">
        <f t="shared" si="2"/>
        <v>0</v>
      </c>
      <c r="J14" s="178"/>
      <c r="K14" s="179">
        <f t="shared" si="3"/>
        <v>0</v>
      </c>
      <c r="L14" s="154">
        <v>21</v>
      </c>
      <c r="M14" s="154">
        <f t="shared" si="4"/>
        <v>0</v>
      </c>
      <c r="N14" s="153">
        <v>0</v>
      </c>
      <c r="O14" s="153">
        <f t="shared" si="5"/>
        <v>0</v>
      </c>
      <c r="P14" s="153">
        <v>0</v>
      </c>
      <c r="Q14" s="153">
        <f t="shared" si="6"/>
        <v>0</v>
      </c>
      <c r="R14" s="154"/>
      <c r="S14" s="154" t="s">
        <v>279</v>
      </c>
      <c r="T14" s="154" t="s">
        <v>280</v>
      </c>
      <c r="U14" s="154">
        <v>0</v>
      </c>
      <c r="V14" s="154">
        <f t="shared" si="7"/>
        <v>0</v>
      </c>
      <c r="W14" s="154"/>
      <c r="X14" s="154" t="s">
        <v>281</v>
      </c>
      <c r="Y14" s="154" t="s">
        <v>282</v>
      </c>
      <c r="Z14" s="144"/>
      <c r="AA14" s="144"/>
      <c r="AB14" s="144"/>
      <c r="AC14" s="144"/>
      <c r="AD14" s="144"/>
      <c r="AE14" s="144"/>
      <c r="AF14" s="144"/>
      <c r="AG14" s="144" t="s">
        <v>656</v>
      </c>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row>
    <row r="15" spans="1:60" outlineLevel="1" x14ac:dyDescent="0.25">
      <c r="A15" s="173">
        <v>7</v>
      </c>
      <c r="B15" s="174" t="s">
        <v>1067</v>
      </c>
      <c r="C15" s="183" t="s">
        <v>1068</v>
      </c>
      <c r="D15" s="175" t="s">
        <v>340</v>
      </c>
      <c r="E15" s="176">
        <v>156</v>
      </c>
      <c r="F15" s="177">
        <f t="shared" si="0"/>
        <v>0</v>
      </c>
      <c r="G15" s="177">
        <f t="shared" si="1"/>
        <v>0</v>
      </c>
      <c r="H15" s="178"/>
      <c r="I15" s="177">
        <f t="shared" si="2"/>
        <v>0</v>
      </c>
      <c r="J15" s="178"/>
      <c r="K15" s="179">
        <f t="shared" si="3"/>
        <v>0</v>
      </c>
      <c r="L15" s="154">
        <v>21</v>
      </c>
      <c r="M15" s="154">
        <f t="shared" si="4"/>
        <v>0</v>
      </c>
      <c r="N15" s="153">
        <v>0</v>
      </c>
      <c r="O15" s="153">
        <f t="shared" si="5"/>
        <v>0</v>
      </c>
      <c r="P15" s="153">
        <v>0</v>
      </c>
      <c r="Q15" s="153">
        <f t="shared" si="6"/>
        <v>0</v>
      </c>
      <c r="R15" s="154"/>
      <c r="S15" s="154" t="s">
        <v>279</v>
      </c>
      <c r="T15" s="154" t="s">
        <v>280</v>
      </c>
      <c r="U15" s="154">
        <v>0</v>
      </c>
      <c r="V15" s="154">
        <f t="shared" si="7"/>
        <v>0</v>
      </c>
      <c r="W15" s="154"/>
      <c r="X15" s="154" t="s">
        <v>281</v>
      </c>
      <c r="Y15" s="154" t="s">
        <v>282</v>
      </c>
      <c r="Z15" s="144"/>
      <c r="AA15" s="144"/>
      <c r="AB15" s="144"/>
      <c r="AC15" s="144"/>
      <c r="AD15" s="144"/>
      <c r="AE15" s="144"/>
      <c r="AF15" s="144"/>
      <c r="AG15" s="144" t="s">
        <v>656</v>
      </c>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row>
    <row r="16" spans="1:60" outlineLevel="1" x14ac:dyDescent="0.25">
      <c r="A16" s="173">
        <v>8</v>
      </c>
      <c r="B16" s="174" t="s">
        <v>1069</v>
      </c>
      <c r="C16" s="183" t="s">
        <v>1070</v>
      </c>
      <c r="D16" s="175" t="s">
        <v>340</v>
      </c>
      <c r="E16" s="176">
        <v>156</v>
      </c>
      <c r="F16" s="177">
        <f t="shared" si="0"/>
        <v>0</v>
      </c>
      <c r="G16" s="177">
        <f t="shared" si="1"/>
        <v>0</v>
      </c>
      <c r="H16" s="178"/>
      <c r="I16" s="177">
        <f t="shared" si="2"/>
        <v>0</v>
      </c>
      <c r="J16" s="178"/>
      <c r="K16" s="179">
        <f t="shared" si="3"/>
        <v>0</v>
      </c>
      <c r="L16" s="154">
        <v>21</v>
      </c>
      <c r="M16" s="154">
        <f t="shared" si="4"/>
        <v>0</v>
      </c>
      <c r="N16" s="153">
        <v>0</v>
      </c>
      <c r="O16" s="153">
        <f t="shared" si="5"/>
        <v>0</v>
      </c>
      <c r="P16" s="153">
        <v>0</v>
      </c>
      <c r="Q16" s="153">
        <f t="shared" si="6"/>
        <v>0</v>
      </c>
      <c r="R16" s="154"/>
      <c r="S16" s="154" t="s">
        <v>279</v>
      </c>
      <c r="T16" s="154" t="s">
        <v>280</v>
      </c>
      <c r="U16" s="154">
        <v>0</v>
      </c>
      <c r="V16" s="154">
        <f t="shared" si="7"/>
        <v>0</v>
      </c>
      <c r="W16" s="154"/>
      <c r="X16" s="154" t="s">
        <v>281</v>
      </c>
      <c r="Y16" s="154" t="s">
        <v>282</v>
      </c>
      <c r="Z16" s="144"/>
      <c r="AA16" s="144"/>
      <c r="AB16" s="144"/>
      <c r="AC16" s="144"/>
      <c r="AD16" s="144"/>
      <c r="AE16" s="144"/>
      <c r="AF16" s="144"/>
      <c r="AG16" s="144" t="s">
        <v>656</v>
      </c>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row>
    <row r="17" spans="1:60" ht="30" outlineLevel="1" x14ac:dyDescent="0.25">
      <c r="A17" s="173">
        <v>9</v>
      </c>
      <c r="B17" s="174" t="s">
        <v>1071</v>
      </c>
      <c r="C17" s="183" t="s">
        <v>1072</v>
      </c>
      <c r="D17" s="175" t="s">
        <v>489</v>
      </c>
      <c r="E17" s="176">
        <v>3</v>
      </c>
      <c r="F17" s="177">
        <f t="shared" si="0"/>
        <v>0</v>
      </c>
      <c r="G17" s="177">
        <f t="shared" si="1"/>
        <v>0</v>
      </c>
      <c r="H17" s="178"/>
      <c r="I17" s="177">
        <f t="shared" si="2"/>
        <v>0</v>
      </c>
      <c r="J17" s="178"/>
      <c r="K17" s="179">
        <f t="shared" si="3"/>
        <v>0</v>
      </c>
      <c r="L17" s="154">
        <v>21</v>
      </c>
      <c r="M17" s="154">
        <f t="shared" si="4"/>
        <v>0</v>
      </c>
      <c r="N17" s="153">
        <v>0</v>
      </c>
      <c r="O17" s="153">
        <f t="shared" si="5"/>
        <v>0</v>
      </c>
      <c r="P17" s="153">
        <v>0</v>
      </c>
      <c r="Q17" s="153">
        <f t="shared" si="6"/>
        <v>0</v>
      </c>
      <c r="R17" s="154"/>
      <c r="S17" s="154" t="s">
        <v>279</v>
      </c>
      <c r="T17" s="154" t="s">
        <v>280</v>
      </c>
      <c r="U17" s="154">
        <v>0</v>
      </c>
      <c r="V17" s="154">
        <f t="shared" si="7"/>
        <v>0</v>
      </c>
      <c r="W17" s="154"/>
      <c r="X17" s="154" t="s">
        <v>608</v>
      </c>
      <c r="Y17" s="154" t="s">
        <v>282</v>
      </c>
      <c r="Z17" s="144"/>
      <c r="AA17" s="144"/>
      <c r="AB17" s="144"/>
      <c r="AC17" s="144"/>
      <c r="AD17" s="144"/>
      <c r="AE17" s="144"/>
      <c r="AF17" s="144"/>
      <c r="AG17" s="144" t="s">
        <v>609</v>
      </c>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row>
    <row r="18" spans="1:60" ht="20" outlineLevel="1" x14ac:dyDescent="0.25">
      <c r="A18" s="173">
        <v>10</v>
      </c>
      <c r="B18" s="174" t="s">
        <v>1073</v>
      </c>
      <c r="C18" s="183" t="s">
        <v>1074</v>
      </c>
      <c r="D18" s="175" t="s">
        <v>489</v>
      </c>
      <c r="E18" s="176">
        <v>3</v>
      </c>
      <c r="F18" s="177">
        <f t="shared" si="0"/>
        <v>0</v>
      </c>
      <c r="G18" s="177">
        <f t="shared" si="1"/>
        <v>0</v>
      </c>
      <c r="H18" s="178"/>
      <c r="I18" s="177">
        <f t="shared" si="2"/>
        <v>0</v>
      </c>
      <c r="J18" s="178"/>
      <c r="K18" s="179">
        <f t="shared" si="3"/>
        <v>0</v>
      </c>
      <c r="L18" s="154">
        <v>21</v>
      </c>
      <c r="M18" s="154">
        <f t="shared" si="4"/>
        <v>0</v>
      </c>
      <c r="N18" s="153">
        <v>0</v>
      </c>
      <c r="O18" s="153">
        <f t="shared" si="5"/>
        <v>0</v>
      </c>
      <c r="P18" s="153">
        <v>0</v>
      </c>
      <c r="Q18" s="153">
        <f t="shared" si="6"/>
        <v>0</v>
      </c>
      <c r="R18" s="154"/>
      <c r="S18" s="154" t="s">
        <v>279</v>
      </c>
      <c r="T18" s="154" t="s">
        <v>280</v>
      </c>
      <c r="U18" s="154">
        <v>0</v>
      </c>
      <c r="V18" s="154">
        <f t="shared" si="7"/>
        <v>0</v>
      </c>
      <c r="W18" s="154"/>
      <c r="X18" s="154" t="s">
        <v>608</v>
      </c>
      <c r="Y18" s="154" t="s">
        <v>282</v>
      </c>
      <c r="Z18" s="144"/>
      <c r="AA18" s="144"/>
      <c r="AB18" s="144"/>
      <c r="AC18" s="144"/>
      <c r="AD18" s="144"/>
      <c r="AE18" s="144"/>
      <c r="AF18" s="144"/>
      <c r="AG18" s="144" t="s">
        <v>609</v>
      </c>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row>
    <row r="19" spans="1:60" outlineLevel="1" x14ac:dyDescent="0.25">
      <c r="A19" s="173">
        <v>11</v>
      </c>
      <c r="B19" s="174" t="s">
        <v>1075</v>
      </c>
      <c r="C19" s="183" t="s">
        <v>1076</v>
      </c>
      <c r="D19" s="175" t="s">
        <v>489</v>
      </c>
      <c r="E19" s="176">
        <v>2</v>
      </c>
      <c r="F19" s="177">
        <f t="shared" si="0"/>
        <v>0</v>
      </c>
      <c r="G19" s="177">
        <f t="shared" si="1"/>
        <v>0</v>
      </c>
      <c r="H19" s="178"/>
      <c r="I19" s="177">
        <f t="shared" si="2"/>
        <v>0</v>
      </c>
      <c r="J19" s="178"/>
      <c r="K19" s="179">
        <f t="shared" si="3"/>
        <v>0</v>
      </c>
      <c r="L19" s="154">
        <v>21</v>
      </c>
      <c r="M19" s="154">
        <f t="shared" si="4"/>
        <v>0</v>
      </c>
      <c r="N19" s="153">
        <v>0</v>
      </c>
      <c r="O19" s="153">
        <f t="shared" si="5"/>
        <v>0</v>
      </c>
      <c r="P19" s="153">
        <v>0</v>
      </c>
      <c r="Q19" s="153">
        <f t="shared" si="6"/>
        <v>0</v>
      </c>
      <c r="R19" s="154"/>
      <c r="S19" s="154" t="s">
        <v>279</v>
      </c>
      <c r="T19" s="154" t="s">
        <v>280</v>
      </c>
      <c r="U19" s="154">
        <v>0</v>
      </c>
      <c r="V19" s="154">
        <f t="shared" si="7"/>
        <v>0</v>
      </c>
      <c r="W19" s="154"/>
      <c r="X19" s="154" t="s">
        <v>281</v>
      </c>
      <c r="Y19" s="154" t="s">
        <v>282</v>
      </c>
      <c r="Z19" s="144"/>
      <c r="AA19" s="144"/>
      <c r="AB19" s="144"/>
      <c r="AC19" s="144"/>
      <c r="AD19" s="144"/>
      <c r="AE19" s="144"/>
      <c r="AF19" s="144"/>
      <c r="AG19" s="144" t="s">
        <v>656</v>
      </c>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row>
    <row r="20" spans="1:60" outlineLevel="1" x14ac:dyDescent="0.25">
      <c r="A20" s="173">
        <v>12</v>
      </c>
      <c r="B20" s="174" t="s">
        <v>1077</v>
      </c>
      <c r="C20" s="183" t="s">
        <v>1078</v>
      </c>
      <c r="D20" s="175" t="s">
        <v>489</v>
      </c>
      <c r="E20" s="176">
        <v>1</v>
      </c>
      <c r="F20" s="177">
        <f t="shared" si="0"/>
        <v>0</v>
      </c>
      <c r="G20" s="177">
        <f t="shared" si="1"/>
        <v>0</v>
      </c>
      <c r="H20" s="178"/>
      <c r="I20" s="177">
        <f t="shared" si="2"/>
        <v>0</v>
      </c>
      <c r="J20" s="178"/>
      <c r="K20" s="179">
        <f t="shared" si="3"/>
        <v>0</v>
      </c>
      <c r="L20" s="154">
        <v>21</v>
      </c>
      <c r="M20" s="154">
        <f t="shared" si="4"/>
        <v>0</v>
      </c>
      <c r="N20" s="153">
        <v>0</v>
      </c>
      <c r="O20" s="153">
        <f t="shared" si="5"/>
        <v>0</v>
      </c>
      <c r="P20" s="153">
        <v>0</v>
      </c>
      <c r="Q20" s="153">
        <f t="shared" si="6"/>
        <v>0</v>
      </c>
      <c r="R20" s="154"/>
      <c r="S20" s="154" t="s">
        <v>279</v>
      </c>
      <c r="T20" s="154" t="s">
        <v>280</v>
      </c>
      <c r="U20" s="154">
        <v>0</v>
      </c>
      <c r="V20" s="154">
        <f t="shared" si="7"/>
        <v>0</v>
      </c>
      <c r="W20" s="154"/>
      <c r="X20" s="154" t="s">
        <v>608</v>
      </c>
      <c r="Y20" s="154" t="s">
        <v>282</v>
      </c>
      <c r="Z20" s="144"/>
      <c r="AA20" s="144"/>
      <c r="AB20" s="144"/>
      <c r="AC20" s="144"/>
      <c r="AD20" s="144"/>
      <c r="AE20" s="144"/>
      <c r="AF20" s="144"/>
      <c r="AG20" s="144" t="s">
        <v>609</v>
      </c>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row>
    <row r="21" spans="1:60" ht="20" outlineLevel="1" x14ac:dyDescent="0.25">
      <c r="A21" s="173">
        <v>13</v>
      </c>
      <c r="B21" s="174" t="s">
        <v>1079</v>
      </c>
      <c r="C21" s="183" t="s">
        <v>1080</v>
      </c>
      <c r="D21" s="175" t="s">
        <v>340</v>
      </c>
      <c r="E21" s="176">
        <v>26</v>
      </c>
      <c r="F21" s="177">
        <f t="shared" si="0"/>
        <v>0</v>
      </c>
      <c r="G21" s="177">
        <f t="shared" si="1"/>
        <v>0</v>
      </c>
      <c r="H21" s="178"/>
      <c r="I21" s="177">
        <f t="shared" si="2"/>
        <v>0</v>
      </c>
      <c r="J21" s="178"/>
      <c r="K21" s="179">
        <f t="shared" si="3"/>
        <v>0</v>
      </c>
      <c r="L21" s="154">
        <v>21</v>
      </c>
      <c r="M21" s="154">
        <f t="shared" si="4"/>
        <v>0</v>
      </c>
      <c r="N21" s="153">
        <v>0</v>
      </c>
      <c r="O21" s="153">
        <f t="shared" si="5"/>
        <v>0</v>
      </c>
      <c r="P21" s="153">
        <v>0</v>
      </c>
      <c r="Q21" s="153">
        <f t="shared" si="6"/>
        <v>0</v>
      </c>
      <c r="R21" s="154"/>
      <c r="S21" s="154" t="s">
        <v>279</v>
      </c>
      <c r="T21" s="154" t="s">
        <v>280</v>
      </c>
      <c r="U21" s="154">
        <v>0</v>
      </c>
      <c r="V21" s="154">
        <f t="shared" si="7"/>
        <v>0</v>
      </c>
      <c r="W21" s="154"/>
      <c r="X21" s="154" t="s">
        <v>281</v>
      </c>
      <c r="Y21" s="154" t="s">
        <v>282</v>
      </c>
      <c r="Z21" s="144"/>
      <c r="AA21" s="144"/>
      <c r="AB21" s="144"/>
      <c r="AC21" s="144"/>
      <c r="AD21" s="144"/>
      <c r="AE21" s="144"/>
      <c r="AF21" s="144"/>
      <c r="AG21" s="144" t="s">
        <v>656</v>
      </c>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row>
    <row r="22" spans="1:60" ht="20" outlineLevel="1" x14ac:dyDescent="0.25">
      <c r="A22" s="173">
        <v>14</v>
      </c>
      <c r="B22" s="174" t="s">
        <v>1079</v>
      </c>
      <c r="C22" s="183" t="s">
        <v>1081</v>
      </c>
      <c r="D22" s="175" t="s">
        <v>340</v>
      </c>
      <c r="E22" s="176">
        <v>30</v>
      </c>
      <c r="F22" s="177">
        <f t="shared" si="0"/>
        <v>0</v>
      </c>
      <c r="G22" s="177">
        <f t="shared" si="1"/>
        <v>0</v>
      </c>
      <c r="H22" s="178"/>
      <c r="I22" s="177">
        <f t="shared" si="2"/>
        <v>0</v>
      </c>
      <c r="J22" s="178"/>
      <c r="K22" s="179">
        <f t="shared" si="3"/>
        <v>0</v>
      </c>
      <c r="L22" s="154">
        <v>21</v>
      </c>
      <c r="M22" s="154">
        <f t="shared" si="4"/>
        <v>0</v>
      </c>
      <c r="N22" s="153">
        <v>0</v>
      </c>
      <c r="O22" s="153">
        <f t="shared" si="5"/>
        <v>0</v>
      </c>
      <c r="P22" s="153">
        <v>0</v>
      </c>
      <c r="Q22" s="153">
        <f t="shared" si="6"/>
        <v>0</v>
      </c>
      <c r="R22" s="154"/>
      <c r="S22" s="154" t="s">
        <v>279</v>
      </c>
      <c r="T22" s="154" t="s">
        <v>280</v>
      </c>
      <c r="U22" s="154">
        <v>0</v>
      </c>
      <c r="V22" s="154">
        <f t="shared" si="7"/>
        <v>0</v>
      </c>
      <c r="W22" s="154"/>
      <c r="X22" s="154" t="s">
        <v>1082</v>
      </c>
      <c r="Y22" s="154" t="s">
        <v>282</v>
      </c>
      <c r="Z22" s="144"/>
      <c r="AA22" s="144"/>
      <c r="AB22" s="144"/>
      <c r="AC22" s="144"/>
      <c r="AD22" s="144"/>
      <c r="AE22" s="144"/>
      <c r="AF22" s="144"/>
      <c r="AG22" s="144" t="s">
        <v>1083</v>
      </c>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row>
    <row r="23" spans="1:60" ht="20" outlineLevel="1" x14ac:dyDescent="0.25">
      <c r="A23" s="173">
        <v>15</v>
      </c>
      <c r="B23" s="174" t="s">
        <v>1079</v>
      </c>
      <c r="C23" s="183" t="s">
        <v>1084</v>
      </c>
      <c r="D23" s="175" t="s">
        <v>340</v>
      </c>
      <c r="E23" s="176">
        <v>15</v>
      </c>
      <c r="F23" s="177">
        <f t="shared" si="0"/>
        <v>0</v>
      </c>
      <c r="G23" s="177">
        <f t="shared" si="1"/>
        <v>0</v>
      </c>
      <c r="H23" s="178"/>
      <c r="I23" s="177">
        <f t="shared" si="2"/>
        <v>0</v>
      </c>
      <c r="J23" s="178"/>
      <c r="K23" s="179">
        <f t="shared" si="3"/>
        <v>0</v>
      </c>
      <c r="L23" s="154">
        <v>21</v>
      </c>
      <c r="M23" s="154">
        <f t="shared" si="4"/>
        <v>0</v>
      </c>
      <c r="N23" s="153">
        <v>0</v>
      </c>
      <c r="O23" s="153">
        <f t="shared" si="5"/>
        <v>0</v>
      </c>
      <c r="P23" s="153">
        <v>0</v>
      </c>
      <c r="Q23" s="153">
        <f t="shared" si="6"/>
        <v>0</v>
      </c>
      <c r="R23" s="154"/>
      <c r="S23" s="154" t="s">
        <v>279</v>
      </c>
      <c r="T23" s="154" t="s">
        <v>280</v>
      </c>
      <c r="U23" s="154">
        <v>0</v>
      </c>
      <c r="V23" s="154">
        <f t="shared" si="7"/>
        <v>0</v>
      </c>
      <c r="W23" s="154"/>
      <c r="X23" s="154" t="s">
        <v>1082</v>
      </c>
      <c r="Y23" s="154" t="s">
        <v>282</v>
      </c>
      <c r="Z23" s="144"/>
      <c r="AA23" s="144"/>
      <c r="AB23" s="144"/>
      <c r="AC23" s="144"/>
      <c r="AD23" s="144"/>
      <c r="AE23" s="144"/>
      <c r="AF23" s="144"/>
      <c r="AG23" s="144" t="s">
        <v>1083</v>
      </c>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row>
    <row r="24" spans="1:60" ht="20" outlineLevel="1" x14ac:dyDescent="0.25">
      <c r="A24" s="173">
        <v>16</v>
      </c>
      <c r="B24" s="174" t="s">
        <v>1085</v>
      </c>
      <c r="C24" s="183" t="s">
        <v>1086</v>
      </c>
      <c r="D24" s="175" t="s">
        <v>1087</v>
      </c>
      <c r="E24" s="176">
        <v>71</v>
      </c>
      <c r="F24" s="177">
        <f t="shared" si="0"/>
        <v>0</v>
      </c>
      <c r="G24" s="177">
        <f t="shared" si="1"/>
        <v>0</v>
      </c>
      <c r="H24" s="178"/>
      <c r="I24" s="177">
        <f t="shared" si="2"/>
        <v>0</v>
      </c>
      <c r="J24" s="178"/>
      <c r="K24" s="179">
        <f t="shared" si="3"/>
        <v>0</v>
      </c>
      <c r="L24" s="154">
        <v>21</v>
      </c>
      <c r="M24" s="154">
        <f t="shared" si="4"/>
        <v>0</v>
      </c>
      <c r="N24" s="153">
        <v>0</v>
      </c>
      <c r="O24" s="153">
        <f t="shared" si="5"/>
        <v>0</v>
      </c>
      <c r="P24" s="153">
        <v>0</v>
      </c>
      <c r="Q24" s="153">
        <f t="shared" si="6"/>
        <v>0</v>
      </c>
      <c r="R24" s="154"/>
      <c r="S24" s="154" t="s">
        <v>279</v>
      </c>
      <c r="T24" s="154" t="s">
        <v>280</v>
      </c>
      <c r="U24" s="154">
        <v>0</v>
      </c>
      <c r="V24" s="154">
        <f t="shared" si="7"/>
        <v>0</v>
      </c>
      <c r="W24" s="154"/>
      <c r="X24" s="154" t="s">
        <v>281</v>
      </c>
      <c r="Y24" s="154" t="s">
        <v>282</v>
      </c>
      <c r="Z24" s="144"/>
      <c r="AA24" s="144"/>
      <c r="AB24" s="144"/>
      <c r="AC24" s="144"/>
      <c r="AD24" s="144"/>
      <c r="AE24" s="144"/>
      <c r="AF24" s="144"/>
      <c r="AG24" s="144" t="s">
        <v>656</v>
      </c>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row>
    <row r="25" spans="1:60" outlineLevel="1" x14ac:dyDescent="0.25">
      <c r="A25" s="173">
        <v>17</v>
      </c>
      <c r="B25" s="174" t="s">
        <v>1088</v>
      </c>
      <c r="C25" s="183" t="s">
        <v>1089</v>
      </c>
      <c r="D25" s="175" t="s">
        <v>361</v>
      </c>
      <c r="E25" s="176">
        <v>2</v>
      </c>
      <c r="F25" s="177">
        <f t="shared" si="0"/>
        <v>0</v>
      </c>
      <c r="G25" s="177">
        <f t="shared" si="1"/>
        <v>0</v>
      </c>
      <c r="H25" s="178"/>
      <c r="I25" s="177">
        <f t="shared" si="2"/>
        <v>0</v>
      </c>
      <c r="J25" s="178"/>
      <c r="K25" s="179">
        <f t="shared" si="3"/>
        <v>0</v>
      </c>
      <c r="L25" s="154">
        <v>21</v>
      </c>
      <c r="M25" s="154">
        <f t="shared" si="4"/>
        <v>0</v>
      </c>
      <c r="N25" s="153">
        <v>0</v>
      </c>
      <c r="O25" s="153">
        <f t="shared" si="5"/>
        <v>0</v>
      </c>
      <c r="P25" s="153">
        <v>0</v>
      </c>
      <c r="Q25" s="153">
        <f t="shared" si="6"/>
        <v>0</v>
      </c>
      <c r="R25" s="154"/>
      <c r="S25" s="154" t="s">
        <v>279</v>
      </c>
      <c r="T25" s="154" t="s">
        <v>280</v>
      </c>
      <c r="U25" s="154">
        <v>0</v>
      </c>
      <c r="V25" s="154">
        <f t="shared" si="7"/>
        <v>0</v>
      </c>
      <c r="W25" s="154"/>
      <c r="X25" s="154" t="s">
        <v>281</v>
      </c>
      <c r="Y25" s="154" t="s">
        <v>282</v>
      </c>
      <c r="Z25" s="144"/>
      <c r="AA25" s="144"/>
      <c r="AB25" s="144"/>
      <c r="AC25" s="144"/>
      <c r="AD25" s="144"/>
      <c r="AE25" s="144"/>
      <c r="AF25" s="144"/>
      <c r="AG25" s="144" t="s">
        <v>656</v>
      </c>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row>
    <row r="26" spans="1:60" ht="13" x14ac:dyDescent="0.25">
      <c r="A26" s="159" t="s">
        <v>200</v>
      </c>
      <c r="B26" s="160" t="s">
        <v>210</v>
      </c>
      <c r="C26" s="180" t="s">
        <v>211</v>
      </c>
      <c r="D26" s="161"/>
      <c r="E26" s="162"/>
      <c r="F26" s="163"/>
      <c r="G26" s="163">
        <f>SUMIF(AG27:AG62,"&lt;&gt;NOR",G27:G62)</f>
        <v>0</v>
      </c>
      <c r="H26" s="163"/>
      <c r="I26" s="163">
        <f>SUM(I27:I62)</f>
        <v>0</v>
      </c>
      <c r="J26" s="163"/>
      <c r="K26" s="164">
        <f>SUM(K27:K62)</f>
        <v>0</v>
      </c>
      <c r="L26" s="158"/>
      <c r="M26" s="158">
        <f>SUM(M27:M62)</f>
        <v>0</v>
      </c>
      <c r="N26" s="157"/>
      <c r="O26" s="157">
        <f>SUM(O27:O62)</f>
        <v>0</v>
      </c>
      <c r="P26" s="157"/>
      <c r="Q26" s="157">
        <f>SUM(Q27:Q62)</f>
        <v>0</v>
      </c>
      <c r="R26" s="158"/>
      <c r="S26" s="158"/>
      <c r="T26" s="158"/>
      <c r="U26" s="158"/>
      <c r="V26" s="158">
        <f>SUM(V27:V62)</f>
        <v>0</v>
      </c>
      <c r="W26" s="158"/>
      <c r="X26" s="158"/>
      <c r="Y26" s="158"/>
      <c r="AG26" t="s">
        <v>275</v>
      </c>
    </row>
    <row r="27" spans="1:60" outlineLevel="1" x14ac:dyDescent="0.25">
      <c r="A27" s="173">
        <v>18</v>
      </c>
      <c r="B27" s="174" t="s">
        <v>1090</v>
      </c>
      <c r="C27" s="183" t="s">
        <v>1091</v>
      </c>
      <c r="D27" s="175" t="s">
        <v>340</v>
      </c>
      <c r="E27" s="176">
        <v>40</v>
      </c>
      <c r="F27" s="177">
        <f t="shared" ref="F27:F62" si="8">H27+J27</f>
        <v>0</v>
      </c>
      <c r="G27" s="177">
        <f t="shared" ref="G27:G62" si="9">ROUND(E27*F27,2)</f>
        <v>0</v>
      </c>
      <c r="H27" s="178"/>
      <c r="I27" s="177">
        <f t="shared" ref="I27:I62" si="10">ROUND(E27*H27,2)</f>
        <v>0</v>
      </c>
      <c r="J27" s="178"/>
      <c r="K27" s="179">
        <f t="shared" ref="K27:K62" si="11">ROUND(E27*J27,2)</f>
        <v>0</v>
      </c>
      <c r="L27" s="154">
        <v>21</v>
      </c>
      <c r="M27" s="154">
        <f t="shared" ref="M27:M62" si="12">G27*(1+L27/100)</f>
        <v>0</v>
      </c>
      <c r="N27" s="153">
        <v>0</v>
      </c>
      <c r="O27" s="153">
        <f t="shared" ref="O27:O62" si="13">ROUND(E27*N27,2)</f>
        <v>0</v>
      </c>
      <c r="P27" s="153">
        <v>0</v>
      </c>
      <c r="Q27" s="153">
        <f t="shared" ref="Q27:Q62" si="14">ROUND(E27*P27,2)</f>
        <v>0</v>
      </c>
      <c r="R27" s="154"/>
      <c r="S27" s="154" t="s">
        <v>279</v>
      </c>
      <c r="T27" s="154" t="s">
        <v>280</v>
      </c>
      <c r="U27" s="154">
        <v>0</v>
      </c>
      <c r="V27" s="154">
        <f t="shared" ref="V27:V62" si="15">ROUND(E27*U27,2)</f>
        <v>0</v>
      </c>
      <c r="W27" s="154"/>
      <c r="X27" s="154" t="s">
        <v>281</v>
      </c>
      <c r="Y27" s="154" t="s">
        <v>282</v>
      </c>
      <c r="Z27" s="144"/>
      <c r="AA27" s="144"/>
      <c r="AB27" s="144"/>
      <c r="AC27" s="144"/>
      <c r="AD27" s="144"/>
      <c r="AE27" s="144"/>
      <c r="AF27" s="144"/>
      <c r="AG27" s="144" t="s">
        <v>656</v>
      </c>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row>
    <row r="28" spans="1:60" outlineLevel="1" x14ac:dyDescent="0.25">
      <c r="A28" s="173">
        <v>19</v>
      </c>
      <c r="B28" s="174" t="s">
        <v>1092</v>
      </c>
      <c r="C28" s="183" t="s">
        <v>1093</v>
      </c>
      <c r="D28" s="175" t="s">
        <v>340</v>
      </c>
      <c r="E28" s="176">
        <v>50</v>
      </c>
      <c r="F28" s="177">
        <f t="shared" si="8"/>
        <v>0</v>
      </c>
      <c r="G28" s="177">
        <f t="shared" si="9"/>
        <v>0</v>
      </c>
      <c r="H28" s="178"/>
      <c r="I28" s="177">
        <f t="shared" si="10"/>
        <v>0</v>
      </c>
      <c r="J28" s="178"/>
      <c r="K28" s="179">
        <f t="shared" si="11"/>
        <v>0</v>
      </c>
      <c r="L28" s="154">
        <v>21</v>
      </c>
      <c r="M28" s="154">
        <f t="shared" si="12"/>
        <v>0</v>
      </c>
      <c r="N28" s="153">
        <v>0</v>
      </c>
      <c r="O28" s="153">
        <f t="shared" si="13"/>
        <v>0</v>
      </c>
      <c r="P28" s="153">
        <v>0</v>
      </c>
      <c r="Q28" s="153">
        <f t="shared" si="14"/>
        <v>0</v>
      </c>
      <c r="R28" s="154"/>
      <c r="S28" s="154" t="s">
        <v>279</v>
      </c>
      <c r="T28" s="154" t="s">
        <v>280</v>
      </c>
      <c r="U28" s="154">
        <v>0</v>
      </c>
      <c r="V28" s="154">
        <f t="shared" si="15"/>
        <v>0</v>
      </c>
      <c r="W28" s="154"/>
      <c r="X28" s="154" t="s">
        <v>281</v>
      </c>
      <c r="Y28" s="154" t="s">
        <v>282</v>
      </c>
      <c r="Z28" s="144"/>
      <c r="AA28" s="144"/>
      <c r="AB28" s="144"/>
      <c r="AC28" s="144"/>
      <c r="AD28" s="144"/>
      <c r="AE28" s="144"/>
      <c r="AF28" s="144"/>
      <c r="AG28" s="144" t="s">
        <v>656</v>
      </c>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row>
    <row r="29" spans="1:60" outlineLevel="1" x14ac:dyDescent="0.25">
      <c r="A29" s="173">
        <v>20</v>
      </c>
      <c r="B29" s="174" t="s">
        <v>1092</v>
      </c>
      <c r="C29" s="183" t="s">
        <v>1094</v>
      </c>
      <c r="D29" s="175" t="s">
        <v>340</v>
      </c>
      <c r="E29" s="176">
        <v>30</v>
      </c>
      <c r="F29" s="177">
        <f t="shared" si="8"/>
        <v>0</v>
      </c>
      <c r="G29" s="177">
        <f t="shared" si="9"/>
        <v>0</v>
      </c>
      <c r="H29" s="178"/>
      <c r="I29" s="177">
        <f t="shared" si="10"/>
        <v>0</v>
      </c>
      <c r="J29" s="178"/>
      <c r="K29" s="179">
        <f t="shared" si="11"/>
        <v>0</v>
      </c>
      <c r="L29" s="154">
        <v>21</v>
      </c>
      <c r="M29" s="154">
        <f t="shared" si="12"/>
        <v>0</v>
      </c>
      <c r="N29" s="153">
        <v>0</v>
      </c>
      <c r="O29" s="153">
        <f t="shared" si="13"/>
        <v>0</v>
      </c>
      <c r="P29" s="153">
        <v>0</v>
      </c>
      <c r="Q29" s="153">
        <f t="shared" si="14"/>
        <v>0</v>
      </c>
      <c r="R29" s="154"/>
      <c r="S29" s="154" t="s">
        <v>279</v>
      </c>
      <c r="T29" s="154" t="s">
        <v>280</v>
      </c>
      <c r="U29" s="154">
        <v>0</v>
      </c>
      <c r="V29" s="154">
        <f t="shared" si="15"/>
        <v>0</v>
      </c>
      <c r="W29" s="154"/>
      <c r="X29" s="154" t="s">
        <v>1082</v>
      </c>
      <c r="Y29" s="154" t="s">
        <v>282</v>
      </c>
      <c r="Z29" s="144"/>
      <c r="AA29" s="144"/>
      <c r="AB29" s="144"/>
      <c r="AC29" s="144"/>
      <c r="AD29" s="144"/>
      <c r="AE29" s="144"/>
      <c r="AF29" s="144"/>
      <c r="AG29" s="144" t="s">
        <v>1083</v>
      </c>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row>
    <row r="30" spans="1:60" ht="20" outlineLevel="1" x14ac:dyDescent="0.25">
      <c r="A30" s="173">
        <v>21</v>
      </c>
      <c r="B30" s="174" t="s">
        <v>1095</v>
      </c>
      <c r="C30" s="183" t="s">
        <v>1096</v>
      </c>
      <c r="D30" s="175" t="s">
        <v>340</v>
      </c>
      <c r="E30" s="176">
        <v>40</v>
      </c>
      <c r="F30" s="177">
        <f t="shared" si="8"/>
        <v>0</v>
      </c>
      <c r="G30" s="177">
        <f t="shared" si="9"/>
        <v>0</v>
      </c>
      <c r="H30" s="178"/>
      <c r="I30" s="177">
        <f t="shared" si="10"/>
        <v>0</v>
      </c>
      <c r="J30" s="178"/>
      <c r="K30" s="179">
        <f t="shared" si="11"/>
        <v>0</v>
      </c>
      <c r="L30" s="154">
        <v>21</v>
      </c>
      <c r="M30" s="154">
        <f t="shared" si="12"/>
        <v>0</v>
      </c>
      <c r="N30" s="153">
        <v>0</v>
      </c>
      <c r="O30" s="153">
        <f t="shared" si="13"/>
        <v>0</v>
      </c>
      <c r="P30" s="153">
        <v>0</v>
      </c>
      <c r="Q30" s="153">
        <f t="shared" si="14"/>
        <v>0</v>
      </c>
      <c r="R30" s="154"/>
      <c r="S30" s="154" t="s">
        <v>279</v>
      </c>
      <c r="T30" s="154" t="s">
        <v>280</v>
      </c>
      <c r="U30" s="154">
        <v>0</v>
      </c>
      <c r="V30" s="154">
        <f t="shared" si="15"/>
        <v>0</v>
      </c>
      <c r="W30" s="154"/>
      <c r="X30" s="154" t="s">
        <v>281</v>
      </c>
      <c r="Y30" s="154" t="s">
        <v>282</v>
      </c>
      <c r="Z30" s="144"/>
      <c r="AA30" s="144"/>
      <c r="AB30" s="144"/>
      <c r="AC30" s="144"/>
      <c r="AD30" s="144"/>
      <c r="AE30" s="144"/>
      <c r="AF30" s="144"/>
      <c r="AG30" s="144" t="s">
        <v>656</v>
      </c>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row>
    <row r="31" spans="1:60" ht="20" outlineLevel="1" x14ac:dyDescent="0.25">
      <c r="A31" s="173">
        <v>22</v>
      </c>
      <c r="B31" s="174" t="s">
        <v>1095</v>
      </c>
      <c r="C31" s="183" t="s">
        <v>1097</v>
      </c>
      <c r="D31" s="175" t="s">
        <v>340</v>
      </c>
      <c r="E31" s="176">
        <v>50</v>
      </c>
      <c r="F31" s="177">
        <f t="shared" si="8"/>
        <v>0</v>
      </c>
      <c r="G31" s="177">
        <f t="shared" si="9"/>
        <v>0</v>
      </c>
      <c r="H31" s="178"/>
      <c r="I31" s="177">
        <f t="shared" si="10"/>
        <v>0</v>
      </c>
      <c r="J31" s="178"/>
      <c r="K31" s="179">
        <f t="shared" si="11"/>
        <v>0</v>
      </c>
      <c r="L31" s="154">
        <v>21</v>
      </c>
      <c r="M31" s="154">
        <f t="shared" si="12"/>
        <v>0</v>
      </c>
      <c r="N31" s="153">
        <v>0</v>
      </c>
      <c r="O31" s="153">
        <f t="shared" si="13"/>
        <v>0</v>
      </c>
      <c r="P31" s="153">
        <v>0</v>
      </c>
      <c r="Q31" s="153">
        <f t="shared" si="14"/>
        <v>0</v>
      </c>
      <c r="R31" s="154"/>
      <c r="S31" s="154" t="s">
        <v>279</v>
      </c>
      <c r="T31" s="154" t="s">
        <v>280</v>
      </c>
      <c r="U31" s="154">
        <v>0</v>
      </c>
      <c r="V31" s="154">
        <f t="shared" si="15"/>
        <v>0</v>
      </c>
      <c r="W31" s="154"/>
      <c r="X31" s="154" t="s">
        <v>1082</v>
      </c>
      <c r="Y31" s="154" t="s">
        <v>282</v>
      </c>
      <c r="Z31" s="144"/>
      <c r="AA31" s="144"/>
      <c r="AB31" s="144"/>
      <c r="AC31" s="144"/>
      <c r="AD31" s="144"/>
      <c r="AE31" s="144"/>
      <c r="AF31" s="144"/>
      <c r="AG31" s="144" t="s">
        <v>1083</v>
      </c>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row>
    <row r="32" spans="1:60" ht="20" outlineLevel="1" x14ac:dyDescent="0.25">
      <c r="A32" s="173">
        <v>23</v>
      </c>
      <c r="B32" s="174" t="s">
        <v>1095</v>
      </c>
      <c r="C32" s="183" t="s">
        <v>1098</v>
      </c>
      <c r="D32" s="175" t="s">
        <v>340</v>
      </c>
      <c r="E32" s="176">
        <v>30</v>
      </c>
      <c r="F32" s="177">
        <f t="shared" si="8"/>
        <v>0</v>
      </c>
      <c r="G32" s="177">
        <f t="shared" si="9"/>
        <v>0</v>
      </c>
      <c r="H32" s="178"/>
      <c r="I32" s="177">
        <f t="shared" si="10"/>
        <v>0</v>
      </c>
      <c r="J32" s="178"/>
      <c r="K32" s="179">
        <f t="shared" si="11"/>
        <v>0</v>
      </c>
      <c r="L32" s="154">
        <v>21</v>
      </c>
      <c r="M32" s="154">
        <f t="shared" si="12"/>
        <v>0</v>
      </c>
      <c r="N32" s="153">
        <v>0</v>
      </c>
      <c r="O32" s="153">
        <f t="shared" si="13"/>
        <v>0</v>
      </c>
      <c r="P32" s="153">
        <v>0</v>
      </c>
      <c r="Q32" s="153">
        <f t="shared" si="14"/>
        <v>0</v>
      </c>
      <c r="R32" s="154"/>
      <c r="S32" s="154" t="s">
        <v>279</v>
      </c>
      <c r="T32" s="154" t="s">
        <v>280</v>
      </c>
      <c r="U32" s="154">
        <v>0</v>
      </c>
      <c r="V32" s="154">
        <f t="shared" si="15"/>
        <v>0</v>
      </c>
      <c r="W32" s="154"/>
      <c r="X32" s="154" t="s">
        <v>1082</v>
      </c>
      <c r="Y32" s="154" t="s">
        <v>282</v>
      </c>
      <c r="Z32" s="144"/>
      <c r="AA32" s="144"/>
      <c r="AB32" s="144"/>
      <c r="AC32" s="144"/>
      <c r="AD32" s="144"/>
      <c r="AE32" s="144"/>
      <c r="AF32" s="144"/>
      <c r="AG32" s="144" t="s">
        <v>1083</v>
      </c>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row>
    <row r="33" spans="1:60" outlineLevel="1" x14ac:dyDescent="0.25">
      <c r="A33" s="173">
        <v>24</v>
      </c>
      <c r="B33" s="174" t="s">
        <v>1099</v>
      </c>
      <c r="C33" s="183" t="s">
        <v>1100</v>
      </c>
      <c r="D33" s="175" t="s">
        <v>340</v>
      </c>
      <c r="E33" s="176">
        <v>120</v>
      </c>
      <c r="F33" s="177">
        <f t="shared" si="8"/>
        <v>0</v>
      </c>
      <c r="G33" s="177">
        <f t="shared" si="9"/>
        <v>0</v>
      </c>
      <c r="H33" s="178"/>
      <c r="I33" s="177">
        <f t="shared" si="10"/>
        <v>0</v>
      </c>
      <c r="J33" s="178"/>
      <c r="K33" s="179">
        <f t="shared" si="11"/>
        <v>0</v>
      </c>
      <c r="L33" s="154">
        <v>21</v>
      </c>
      <c r="M33" s="154">
        <f t="shared" si="12"/>
        <v>0</v>
      </c>
      <c r="N33" s="153">
        <v>0</v>
      </c>
      <c r="O33" s="153">
        <f t="shared" si="13"/>
        <v>0</v>
      </c>
      <c r="P33" s="153">
        <v>0</v>
      </c>
      <c r="Q33" s="153">
        <f t="shared" si="14"/>
        <v>0</v>
      </c>
      <c r="R33" s="154"/>
      <c r="S33" s="154" t="s">
        <v>279</v>
      </c>
      <c r="T33" s="154" t="s">
        <v>280</v>
      </c>
      <c r="U33" s="154">
        <v>0</v>
      </c>
      <c r="V33" s="154">
        <f t="shared" si="15"/>
        <v>0</v>
      </c>
      <c r="W33" s="154"/>
      <c r="X33" s="154" t="s">
        <v>608</v>
      </c>
      <c r="Y33" s="154" t="s">
        <v>282</v>
      </c>
      <c r="Z33" s="144"/>
      <c r="AA33" s="144"/>
      <c r="AB33" s="144"/>
      <c r="AC33" s="144"/>
      <c r="AD33" s="144"/>
      <c r="AE33" s="144"/>
      <c r="AF33" s="144"/>
      <c r="AG33" s="144" t="s">
        <v>609</v>
      </c>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row>
    <row r="34" spans="1:60" outlineLevel="1" x14ac:dyDescent="0.25">
      <c r="A34" s="173">
        <v>25</v>
      </c>
      <c r="B34" s="174" t="s">
        <v>1101</v>
      </c>
      <c r="C34" s="183" t="s">
        <v>1102</v>
      </c>
      <c r="D34" s="175" t="s">
        <v>340</v>
      </c>
      <c r="E34" s="176">
        <v>120</v>
      </c>
      <c r="F34" s="177">
        <f t="shared" si="8"/>
        <v>0</v>
      </c>
      <c r="G34" s="177">
        <f t="shared" si="9"/>
        <v>0</v>
      </c>
      <c r="H34" s="178"/>
      <c r="I34" s="177">
        <f t="shared" si="10"/>
        <v>0</v>
      </c>
      <c r="J34" s="178"/>
      <c r="K34" s="179">
        <f t="shared" si="11"/>
        <v>0</v>
      </c>
      <c r="L34" s="154">
        <v>21</v>
      </c>
      <c r="M34" s="154">
        <f t="shared" si="12"/>
        <v>0</v>
      </c>
      <c r="N34" s="153">
        <v>0</v>
      </c>
      <c r="O34" s="153">
        <f t="shared" si="13"/>
        <v>0</v>
      </c>
      <c r="P34" s="153">
        <v>0</v>
      </c>
      <c r="Q34" s="153">
        <f t="shared" si="14"/>
        <v>0</v>
      </c>
      <c r="R34" s="154"/>
      <c r="S34" s="154" t="s">
        <v>279</v>
      </c>
      <c r="T34" s="154" t="s">
        <v>280</v>
      </c>
      <c r="U34" s="154">
        <v>0</v>
      </c>
      <c r="V34" s="154">
        <f t="shared" si="15"/>
        <v>0</v>
      </c>
      <c r="W34" s="154"/>
      <c r="X34" s="154" t="s">
        <v>281</v>
      </c>
      <c r="Y34" s="154" t="s">
        <v>282</v>
      </c>
      <c r="Z34" s="144"/>
      <c r="AA34" s="144"/>
      <c r="AB34" s="144"/>
      <c r="AC34" s="144"/>
      <c r="AD34" s="144"/>
      <c r="AE34" s="144"/>
      <c r="AF34" s="144"/>
      <c r="AG34" s="144" t="s">
        <v>656</v>
      </c>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row>
    <row r="35" spans="1:60" outlineLevel="1" x14ac:dyDescent="0.25">
      <c r="A35" s="173">
        <v>26</v>
      </c>
      <c r="B35" s="174" t="s">
        <v>1103</v>
      </c>
      <c r="C35" s="183" t="s">
        <v>1104</v>
      </c>
      <c r="D35" s="175" t="s">
        <v>408</v>
      </c>
      <c r="E35" s="176">
        <v>30</v>
      </c>
      <c r="F35" s="177">
        <f t="shared" si="8"/>
        <v>0</v>
      </c>
      <c r="G35" s="177">
        <f t="shared" si="9"/>
        <v>0</v>
      </c>
      <c r="H35" s="178"/>
      <c r="I35" s="177">
        <f t="shared" si="10"/>
        <v>0</v>
      </c>
      <c r="J35" s="178"/>
      <c r="K35" s="179">
        <f t="shared" si="11"/>
        <v>0</v>
      </c>
      <c r="L35" s="154">
        <v>21</v>
      </c>
      <c r="M35" s="154">
        <f t="shared" si="12"/>
        <v>0</v>
      </c>
      <c r="N35" s="153">
        <v>0</v>
      </c>
      <c r="O35" s="153">
        <f t="shared" si="13"/>
        <v>0</v>
      </c>
      <c r="P35" s="153">
        <v>0</v>
      </c>
      <c r="Q35" s="153">
        <f t="shared" si="14"/>
        <v>0</v>
      </c>
      <c r="R35" s="154"/>
      <c r="S35" s="154" t="s">
        <v>279</v>
      </c>
      <c r="T35" s="154" t="s">
        <v>280</v>
      </c>
      <c r="U35" s="154">
        <v>0</v>
      </c>
      <c r="V35" s="154">
        <f t="shared" si="15"/>
        <v>0</v>
      </c>
      <c r="W35" s="154"/>
      <c r="X35" s="154" t="s">
        <v>281</v>
      </c>
      <c r="Y35" s="154" t="s">
        <v>282</v>
      </c>
      <c r="Z35" s="144"/>
      <c r="AA35" s="144"/>
      <c r="AB35" s="144"/>
      <c r="AC35" s="144"/>
      <c r="AD35" s="144"/>
      <c r="AE35" s="144"/>
      <c r="AF35" s="144"/>
      <c r="AG35" s="144" t="s">
        <v>656</v>
      </c>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row>
    <row r="36" spans="1:60" outlineLevel="1" x14ac:dyDescent="0.25">
      <c r="A36" s="173">
        <v>27</v>
      </c>
      <c r="B36" s="174" t="s">
        <v>1105</v>
      </c>
      <c r="C36" s="183" t="s">
        <v>1106</v>
      </c>
      <c r="D36" s="175" t="s">
        <v>408</v>
      </c>
      <c r="E36" s="176">
        <v>28</v>
      </c>
      <c r="F36" s="177">
        <f t="shared" si="8"/>
        <v>0</v>
      </c>
      <c r="G36" s="177">
        <f t="shared" si="9"/>
        <v>0</v>
      </c>
      <c r="H36" s="178"/>
      <c r="I36" s="177">
        <f t="shared" si="10"/>
        <v>0</v>
      </c>
      <c r="J36" s="178"/>
      <c r="K36" s="179">
        <f t="shared" si="11"/>
        <v>0</v>
      </c>
      <c r="L36" s="154">
        <v>21</v>
      </c>
      <c r="M36" s="154">
        <f t="shared" si="12"/>
        <v>0</v>
      </c>
      <c r="N36" s="153">
        <v>0</v>
      </c>
      <c r="O36" s="153">
        <f t="shared" si="13"/>
        <v>0</v>
      </c>
      <c r="P36" s="153">
        <v>0</v>
      </c>
      <c r="Q36" s="153">
        <f t="shared" si="14"/>
        <v>0</v>
      </c>
      <c r="R36" s="154"/>
      <c r="S36" s="154" t="s">
        <v>279</v>
      </c>
      <c r="T36" s="154" t="s">
        <v>280</v>
      </c>
      <c r="U36" s="154">
        <v>0</v>
      </c>
      <c r="V36" s="154">
        <f t="shared" si="15"/>
        <v>0</v>
      </c>
      <c r="W36" s="154"/>
      <c r="X36" s="154" t="s">
        <v>281</v>
      </c>
      <c r="Y36" s="154" t="s">
        <v>282</v>
      </c>
      <c r="Z36" s="144"/>
      <c r="AA36" s="144"/>
      <c r="AB36" s="144"/>
      <c r="AC36" s="144"/>
      <c r="AD36" s="144"/>
      <c r="AE36" s="144"/>
      <c r="AF36" s="144"/>
      <c r="AG36" s="144" t="s">
        <v>656</v>
      </c>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row>
    <row r="37" spans="1:60" outlineLevel="1" x14ac:dyDescent="0.25">
      <c r="A37" s="173">
        <v>28</v>
      </c>
      <c r="B37" s="174" t="s">
        <v>1107</v>
      </c>
      <c r="C37" s="183" t="s">
        <v>1108</v>
      </c>
      <c r="D37" s="175" t="s">
        <v>1109</v>
      </c>
      <c r="E37" s="176">
        <v>3</v>
      </c>
      <c r="F37" s="177">
        <f t="shared" si="8"/>
        <v>0</v>
      </c>
      <c r="G37" s="177">
        <f t="shared" si="9"/>
        <v>0</v>
      </c>
      <c r="H37" s="178"/>
      <c r="I37" s="177">
        <f t="shared" si="10"/>
        <v>0</v>
      </c>
      <c r="J37" s="178"/>
      <c r="K37" s="179">
        <f t="shared" si="11"/>
        <v>0</v>
      </c>
      <c r="L37" s="154">
        <v>21</v>
      </c>
      <c r="M37" s="154">
        <f t="shared" si="12"/>
        <v>0</v>
      </c>
      <c r="N37" s="153">
        <v>0</v>
      </c>
      <c r="O37" s="153">
        <f t="shared" si="13"/>
        <v>0</v>
      </c>
      <c r="P37" s="153">
        <v>0</v>
      </c>
      <c r="Q37" s="153">
        <f t="shared" si="14"/>
        <v>0</v>
      </c>
      <c r="R37" s="154"/>
      <c r="S37" s="154" t="s">
        <v>279</v>
      </c>
      <c r="T37" s="154" t="s">
        <v>280</v>
      </c>
      <c r="U37" s="154">
        <v>0</v>
      </c>
      <c r="V37" s="154">
        <f t="shared" si="15"/>
        <v>0</v>
      </c>
      <c r="W37" s="154"/>
      <c r="X37" s="154" t="s">
        <v>281</v>
      </c>
      <c r="Y37" s="154" t="s">
        <v>282</v>
      </c>
      <c r="Z37" s="144"/>
      <c r="AA37" s="144"/>
      <c r="AB37" s="144"/>
      <c r="AC37" s="144"/>
      <c r="AD37" s="144"/>
      <c r="AE37" s="144"/>
      <c r="AF37" s="144"/>
      <c r="AG37" s="144" t="s">
        <v>656</v>
      </c>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row>
    <row r="38" spans="1:60" outlineLevel="1" x14ac:dyDescent="0.25">
      <c r="A38" s="173">
        <v>29</v>
      </c>
      <c r="B38" s="174" t="s">
        <v>1110</v>
      </c>
      <c r="C38" s="183" t="s">
        <v>1111</v>
      </c>
      <c r="D38" s="175" t="s">
        <v>489</v>
      </c>
      <c r="E38" s="176">
        <v>30</v>
      </c>
      <c r="F38" s="177">
        <f t="shared" si="8"/>
        <v>0</v>
      </c>
      <c r="G38" s="177">
        <f t="shared" si="9"/>
        <v>0</v>
      </c>
      <c r="H38" s="178"/>
      <c r="I38" s="177">
        <f t="shared" si="10"/>
        <v>0</v>
      </c>
      <c r="J38" s="178"/>
      <c r="K38" s="179">
        <f t="shared" si="11"/>
        <v>0</v>
      </c>
      <c r="L38" s="154">
        <v>21</v>
      </c>
      <c r="M38" s="154">
        <f t="shared" si="12"/>
        <v>0</v>
      </c>
      <c r="N38" s="153">
        <v>0</v>
      </c>
      <c r="O38" s="153">
        <f t="shared" si="13"/>
        <v>0</v>
      </c>
      <c r="P38" s="153">
        <v>0</v>
      </c>
      <c r="Q38" s="153">
        <f t="shared" si="14"/>
        <v>0</v>
      </c>
      <c r="R38" s="154"/>
      <c r="S38" s="154" t="s">
        <v>279</v>
      </c>
      <c r="T38" s="154" t="s">
        <v>280</v>
      </c>
      <c r="U38" s="154">
        <v>0</v>
      </c>
      <c r="V38" s="154">
        <f t="shared" si="15"/>
        <v>0</v>
      </c>
      <c r="W38" s="154"/>
      <c r="X38" s="154" t="s">
        <v>608</v>
      </c>
      <c r="Y38" s="154" t="s">
        <v>282</v>
      </c>
      <c r="Z38" s="144"/>
      <c r="AA38" s="144"/>
      <c r="AB38" s="144"/>
      <c r="AC38" s="144"/>
      <c r="AD38" s="144"/>
      <c r="AE38" s="144"/>
      <c r="AF38" s="144"/>
      <c r="AG38" s="144" t="s">
        <v>609</v>
      </c>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row>
    <row r="39" spans="1:60" ht="20" outlineLevel="1" x14ac:dyDescent="0.25">
      <c r="A39" s="173">
        <v>30</v>
      </c>
      <c r="B39" s="174" t="s">
        <v>1112</v>
      </c>
      <c r="C39" s="183" t="s">
        <v>1113</v>
      </c>
      <c r="D39" s="175" t="s">
        <v>489</v>
      </c>
      <c r="E39" s="176">
        <v>3</v>
      </c>
      <c r="F39" s="177">
        <f t="shared" si="8"/>
        <v>0</v>
      </c>
      <c r="G39" s="177">
        <f t="shared" si="9"/>
        <v>0</v>
      </c>
      <c r="H39" s="178"/>
      <c r="I39" s="177">
        <f t="shared" si="10"/>
        <v>0</v>
      </c>
      <c r="J39" s="178"/>
      <c r="K39" s="179">
        <f t="shared" si="11"/>
        <v>0</v>
      </c>
      <c r="L39" s="154">
        <v>21</v>
      </c>
      <c r="M39" s="154">
        <f t="shared" si="12"/>
        <v>0</v>
      </c>
      <c r="N39" s="153">
        <v>0</v>
      </c>
      <c r="O39" s="153">
        <f t="shared" si="13"/>
        <v>0</v>
      </c>
      <c r="P39" s="153">
        <v>0</v>
      </c>
      <c r="Q39" s="153">
        <f t="shared" si="14"/>
        <v>0</v>
      </c>
      <c r="R39" s="154"/>
      <c r="S39" s="154" t="s">
        <v>279</v>
      </c>
      <c r="T39" s="154" t="s">
        <v>280</v>
      </c>
      <c r="U39" s="154">
        <v>0</v>
      </c>
      <c r="V39" s="154">
        <f t="shared" si="15"/>
        <v>0</v>
      </c>
      <c r="W39" s="154"/>
      <c r="X39" s="154" t="s">
        <v>608</v>
      </c>
      <c r="Y39" s="154" t="s">
        <v>282</v>
      </c>
      <c r="Z39" s="144"/>
      <c r="AA39" s="144"/>
      <c r="AB39" s="144"/>
      <c r="AC39" s="144"/>
      <c r="AD39" s="144"/>
      <c r="AE39" s="144"/>
      <c r="AF39" s="144"/>
      <c r="AG39" s="144" t="s">
        <v>609</v>
      </c>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row>
    <row r="40" spans="1:60" ht="30" outlineLevel="1" x14ac:dyDescent="0.25">
      <c r="A40" s="173">
        <v>31</v>
      </c>
      <c r="B40" s="174" t="s">
        <v>1114</v>
      </c>
      <c r="C40" s="183" t="s">
        <v>1115</v>
      </c>
      <c r="D40" s="175" t="s">
        <v>1116</v>
      </c>
      <c r="E40" s="176">
        <v>1</v>
      </c>
      <c r="F40" s="177">
        <f t="shared" si="8"/>
        <v>0</v>
      </c>
      <c r="G40" s="177">
        <f t="shared" si="9"/>
        <v>0</v>
      </c>
      <c r="H40" s="178"/>
      <c r="I40" s="177">
        <f t="shared" si="10"/>
        <v>0</v>
      </c>
      <c r="J40" s="178"/>
      <c r="K40" s="179">
        <f t="shared" si="11"/>
        <v>0</v>
      </c>
      <c r="L40" s="154">
        <v>21</v>
      </c>
      <c r="M40" s="154">
        <f t="shared" si="12"/>
        <v>0</v>
      </c>
      <c r="N40" s="153">
        <v>0</v>
      </c>
      <c r="O40" s="153">
        <f t="shared" si="13"/>
        <v>0</v>
      </c>
      <c r="P40" s="153">
        <v>0</v>
      </c>
      <c r="Q40" s="153">
        <f t="shared" si="14"/>
        <v>0</v>
      </c>
      <c r="R40" s="154"/>
      <c r="S40" s="154" t="s">
        <v>279</v>
      </c>
      <c r="T40" s="154" t="s">
        <v>280</v>
      </c>
      <c r="U40" s="154">
        <v>0</v>
      </c>
      <c r="V40" s="154">
        <f t="shared" si="15"/>
        <v>0</v>
      </c>
      <c r="W40" s="154"/>
      <c r="X40" s="154" t="s">
        <v>281</v>
      </c>
      <c r="Y40" s="154" t="s">
        <v>282</v>
      </c>
      <c r="Z40" s="144"/>
      <c r="AA40" s="144"/>
      <c r="AB40" s="144"/>
      <c r="AC40" s="144"/>
      <c r="AD40" s="144"/>
      <c r="AE40" s="144"/>
      <c r="AF40" s="144"/>
      <c r="AG40" s="144" t="s">
        <v>656</v>
      </c>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row>
    <row r="41" spans="1:60" ht="20" outlineLevel="1" x14ac:dyDescent="0.25">
      <c r="A41" s="173">
        <v>32</v>
      </c>
      <c r="B41" s="174" t="s">
        <v>1095</v>
      </c>
      <c r="C41" s="183" t="s">
        <v>1117</v>
      </c>
      <c r="D41" s="175" t="s">
        <v>489</v>
      </c>
      <c r="E41" s="176">
        <v>1</v>
      </c>
      <c r="F41" s="177">
        <f t="shared" si="8"/>
        <v>0</v>
      </c>
      <c r="G41" s="177">
        <f t="shared" si="9"/>
        <v>0</v>
      </c>
      <c r="H41" s="178"/>
      <c r="I41" s="177">
        <f t="shared" si="10"/>
        <v>0</v>
      </c>
      <c r="J41" s="178"/>
      <c r="K41" s="179">
        <f t="shared" si="11"/>
        <v>0</v>
      </c>
      <c r="L41" s="154">
        <v>21</v>
      </c>
      <c r="M41" s="154">
        <f t="shared" si="12"/>
        <v>0</v>
      </c>
      <c r="N41" s="153">
        <v>0</v>
      </c>
      <c r="O41" s="153">
        <f t="shared" si="13"/>
        <v>0</v>
      </c>
      <c r="P41" s="153">
        <v>0</v>
      </c>
      <c r="Q41" s="153">
        <f t="shared" si="14"/>
        <v>0</v>
      </c>
      <c r="R41" s="154"/>
      <c r="S41" s="154" t="s">
        <v>279</v>
      </c>
      <c r="T41" s="154" t="s">
        <v>280</v>
      </c>
      <c r="U41" s="154">
        <v>0</v>
      </c>
      <c r="V41" s="154">
        <f t="shared" si="15"/>
        <v>0</v>
      </c>
      <c r="W41" s="154"/>
      <c r="X41" s="154" t="s">
        <v>608</v>
      </c>
      <c r="Y41" s="154" t="s">
        <v>282</v>
      </c>
      <c r="Z41" s="144"/>
      <c r="AA41" s="144"/>
      <c r="AB41" s="144"/>
      <c r="AC41" s="144"/>
      <c r="AD41" s="144"/>
      <c r="AE41" s="144"/>
      <c r="AF41" s="144"/>
      <c r="AG41" s="144" t="s">
        <v>609</v>
      </c>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row>
    <row r="42" spans="1:60" ht="30" outlineLevel="1" x14ac:dyDescent="0.25">
      <c r="A42" s="173">
        <v>33</v>
      </c>
      <c r="B42" s="174" t="s">
        <v>1095</v>
      </c>
      <c r="C42" s="183" t="s">
        <v>1118</v>
      </c>
      <c r="D42" s="175" t="s">
        <v>489</v>
      </c>
      <c r="E42" s="176">
        <v>3</v>
      </c>
      <c r="F42" s="177">
        <f t="shared" si="8"/>
        <v>0</v>
      </c>
      <c r="G42" s="177">
        <f t="shared" si="9"/>
        <v>0</v>
      </c>
      <c r="H42" s="178"/>
      <c r="I42" s="177">
        <f t="shared" si="10"/>
        <v>0</v>
      </c>
      <c r="J42" s="178"/>
      <c r="K42" s="179">
        <f t="shared" si="11"/>
        <v>0</v>
      </c>
      <c r="L42" s="154">
        <v>21</v>
      </c>
      <c r="M42" s="154">
        <f t="shared" si="12"/>
        <v>0</v>
      </c>
      <c r="N42" s="153">
        <v>0</v>
      </c>
      <c r="O42" s="153">
        <f t="shared" si="13"/>
        <v>0</v>
      </c>
      <c r="P42" s="153">
        <v>0</v>
      </c>
      <c r="Q42" s="153">
        <f t="shared" si="14"/>
        <v>0</v>
      </c>
      <c r="R42" s="154"/>
      <c r="S42" s="154" t="s">
        <v>279</v>
      </c>
      <c r="T42" s="154" t="s">
        <v>280</v>
      </c>
      <c r="U42" s="154">
        <v>0</v>
      </c>
      <c r="V42" s="154">
        <f t="shared" si="15"/>
        <v>0</v>
      </c>
      <c r="W42" s="154"/>
      <c r="X42" s="154" t="s">
        <v>1082</v>
      </c>
      <c r="Y42" s="154" t="s">
        <v>282</v>
      </c>
      <c r="Z42" s="144"/>
      <c r="AA42" s="144"/>
      <c r="AB42" s="144"/>
      <c r="AC42" s="144"/>
      <c r="AD42" s="144"/>
      <c r="AE42" s="144"/>
      <c r="AF42" s="144"/>
      <c r="AG42" s="144" t="s">
        <v>1119</v>
      </c>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row>
    <row r="43" spans="1:60" outlineLevel="1" x14ac:dyDescent="0.25">
      <c r="A43" s="173">
        <v>34</v>
      </c>
      <c r="B43" s="174" t="s">
        <v>1120</v>
      </c>
      <c r="C43" s="183" t="s">
        <v>1121</v>
      </c>
      <c r="D43" s="175" t="s">
        <v>489</v>
      </c>
      <c r="E43" s="176">
        <v>4</v>
      </c>
      <c r="F43" s="177">
        <f t="shared" si="8"/>
        <v>0</v>
      </c>
      <c r="G43" s="177">
        <f t="shared" si="9"/>
        <v>0</v>
      </c>
      <c r="H43" s="178"/>
      <c r="I43" s="177">
        <f t="shared" si="10"/>
        <v>0</v>
      </c>
      <c r="J43" s="178"/>
      <c r="K43" s="179">
        <f t="shared" si="11"/>
        <v>0</v>
      </c>
      <c r="L43" s="154">
        <v>21</v>
      </c>
      <c r="M43" s="154">
        <f t="shared" si="12"/>
        <v>0</v>
      </c>
      <c r="N43" s="153">
        <v>0</v>
      </c>
      <c r="O43" s="153">
        <f t="shared" si="13"/>
        <v>0</v>
      </c>
      <c r="P43" s="153">
        <v>0</v>
      </c>
      <c r="Q43" s="153">
        <f t="shared" si="14"/>
        <v>0</v>
      </c>
      <c r="R43" s="154"/>
      <c r="S43" s="154" t="s">
        <v>279</v>
      </c>
      <c r="T43" s="154" t="s">
        <v>280</v>
      </c>
      <c r="U43" s="154">
        <v>0</v>
      </c>
      <c r="V43" s="154">
        <f t="shared" si="15"/>
        <v>0</v>
      </c>
      <c r="W43" s="154"/>
      <c r="X43" s="154" t="s">
        <v>608</v>
      </c>
      <c r="Y43" s="154" t="s">
        <v>282</v>
      </c>
      <c r="Z43" s="144"/>
      <c r="AA43" s="144"/>
      <c r="AB43" s="144"/>
      <c r="AC43" s="144"/>
      <c r="AD43" s="144"/>
      <c r="AE43" s="144"/>
      <c r="AF43" s="144"/>
      <c r="AG43" s="144" t="s">
        <v>609</v>
      </c>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row>
    <row r="44" spans="1:60" outlineLevel="1" x14ac:dyDescent="0.25">
      <c r="A44" s="173">
        <v>35</v>
      </c>
      <c r="B44" s="174" t="s">
        <v>1122</v>
      </c>
      <c r="C44" s="183" t="s">
        <v>1123</v>
      </c>
      <c r="D44" s="175" t="s">
        <v>489</v>
      </c>
      <c r="E44" s="176">
        <v>4</v>
      </c>
      <c r="F44" s="177">
        <f t="shared" si="8"/>
        <v>0</v>
      </c>
      <c r="G44" s="177">
        <f t="shared" si="9"/>
        <v>0</v>
      </c>
      <c r="H44" s="178"/>
      <c r="I44" s="177">
        <f t="shared" si="10"/>
        <v>0</v>
      </c>
      <c r="J44" s="178"/>
      <c r="K44" s="179">
        <f t="shared" si="11"/>
        <v>0</v>
      </c>
      <c r="L44" s="154">
        <v>21</v>
      </c>
      <c r="M44" s="154">
        <f t="shared" si="12"/>
        <v>0</v>
      </c>
      <c r="N44" s="153">
        <v>0</v>
      </c>
      <c r="O44" s="153">
        <f t="shared" si="13"/>
        <v>0</v>
      </c>
      <c r="P44" s="153">
        <v>0</v>
      </c>
      <c r="Q44" s="153">
        <f t="shared" si="14"/>
        <v>0</v>
      </c>
      <c r="R44" s="154"/>
      <c r="S44" s="154" t="s">
        <v>279</v>
      </c>
      <c r="T44" s="154" t="s">
        <v>280</v>
      </c>
      <c r="U44" s="154">
        <v>0</v>
      </c>
      <c r="V44" s="154">
        <f t="shared" si="15"/>
        <v>0</v>
      </c>
      <c r="W44" s="154"/>
      <c r="X44" s="154" t="s">
        <v>608</v>
      </c>
      <c r="Y44" s="154" t="s">
        <v>282</v>
      </c>
      <c r="Z44" s="144"/>
      <c r="AA44" s="144"/>
      <c r="AB44" s="144"/>
      <c r="AC44" s="144"/>
      <c r="AD44" s="144"/>
      <c r="AE44" s="144"/>
      <c r="AF44" s="144"/>
      <c r="AG44" s="144" t="s">
        <v>609</v>
      </c>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row>
    <row r="45" spans="1:60" outlineLevel="1" x14ac:dyDescent="0.25">
      <c r="A45" s="173">
        <v>36</v>
      </c>
      <c r="B45" s="174" t="s">
        <v>1124</v>
      </c>
      <c r="C45" s="183" t="s">
        <v>1125</v>
      </c>
      <c r="D45" s="175" t="s">
        <v>489</v>
      </c>
      <c r="E45" s="176">
        <v>4</v>
      </c>
      <c r="F45" s="177">
        <f t="shared" si="8"/>
        <v>0</v>
      </c>
      <c r="G45" s="177">
        <f t="shared" si="9"/>
        <v>0</v>
      </c>
      <c r="H45" s="178"/>
      <c r="I45" s="177">
        <f t="shared" si="10"/>
        <v>0</v>
      </c>
      <c r="J45" s="178"/>
      <c r="K45" s="179">
        <f t="shared" si="11"/>
        <v>0</v>
      </c>
      <c r="L45" s="154">
        <v>21</v>
      </c>
      <c r="M45" s="154">
        <f t="shared" si="12"/>
        <v>0</v>
      </c>
      <c r="N45" s="153">
        <v>0</v>
      </c>
      <c r="O45" s="153">
        <f t="shared" si="13"/>
        <v>0</v>
      </c>
      <c r="P45" s="153">
        <v>0</v>
      </c>
      <c r="Q45" s="153">
        <f t="shared" si="14"/>
        <v>0</v>
      </c>
      <c r="R45" s="154"/>
      <c r="S45" s="154" t="s">
        <v>279</v>
      </c>
      <c r="T45" s="154" t="s">
        <v>280</v>
      </c>
      <c r="U45" s="154">
        <v>0</v>
      </c>
      <c r="V45" s="154">
        <f t="shared" si="15"/>
        <v>0</v>
      </c>
      <c r="W45" s="154"/>
      <c r="X45" s="154" t="s">
        <v>608</v>
      </c>
      <c r="Y45" s="154" t="s">
        <v>282</v>
      </c>
      <c r="Z45" s="144"/>
      <c r="AA45" s="144"/>
      <c r="AB45" s="144"/>
      <c r="AC45" s="144"/>
      <c r="AD45" s="144"/>
      <c r="AE45" s="144"/>
      <c r="AF45" s="144"/>
      <c r="AG45" s="144" t="s">
        <v>609</v>
      </c>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row>
    <row r="46" spans="1:60" outlineLevel="1" x14ac:dyDescent="0.25">
      <c r="A46" s="173">
        <v>37</v>
      </c>
      <c r="B46" s="174" t="s">
        <v>1126</v>
      </c>
      <c r="C46" s="183" t="s">
        <v>1127</v>
      </c>
      <c r="D46" s="175" t="s">
        <v>489</v>
      </c>
      <c r="E46" s="176">
        <v>4</v>
      </c>
      <c r="F46" s="177">
        <f t="shared" si="8"/>
        <v>0</v>
      </c>
      <c r="G46" s="177">
        <f t="shared" si="9"/>
        <v>0</v>
      </c>
      <c r="H46" s="178"/>
      <c r="I46" s="177">
        <f t="shared" si="10"/>
        <v>0</v>
      </c>
      <c r="J46" s="178"/>
      <c r="K46" s="179">
        <f t="shared" si="11"/>
        <v>0</v>
      </c>
      <c r="L46" s="154">
        <v>21</v>
      </c>
      <c r="M46" s="154">
        <f t="shared" si="12"/>
        <v>0</v>
      </c>
      <c r="N46" s="153">
        <v>0</v>
      </c>
      <c r="O46" s="153">
        <f t="shared" si="13"/>
        <v>0</v>
      </c>
      <c r="P46" s="153">
        <v>0</v>
      </c>
      <c r="Q46" s="153">
        <f t="shared" si="14"/>
        <v>0</v>
      </c>
      <c r="R46" s="154"/>
      <c r="S46" s="154" t="s">
        <v>279</v>
      </c>
      <c r="T46" s="154" t="s">
        <v>280</v>
      </c>
      <c r="U46" s="154">
        <v>0</v>
      </c>
      <c r="V46" s="154">
        <f t="shared" si="15"/>
        <v>0</v>
      </c>
      <c r="W46" s="154"/>
      <c r="X46" s="154" t="s">
        <v>608</v>
      </c>
      <c r="Y46" s="154" t="s">
        <v>282</v>
      </c>
      <c r="Z46" s="144"/>
      <c r="AA46" s="144"/>
      <c r="AB46" s="144"/>
      <c r="AC46" s="144"/>
      <c r="AD46" s="144"/>
      <c r="AE46" s="144"/>
      <c r="AF46" s="144"/>
      <c r="AG46" s="144" t="s">
        <v>609</v>
      </c>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row>
    <row r="47" spans="1:60" outlineLevel="1" x14ac:dyDescent="0.25">
      <c r="A47" s="173">
        <v>38</v>
      </c>
      <c r="B47" s="174" t="s">
        <v>1128</v>
      </c>
      <c r="C47" s="183" t="s">
        <v>1129</v>
      </c>
      <c r="D47" s="175" t="s">
        <v>489</v>
      </c>
      <c r="E47" s="176">
        <v>4</v>
      </c>
      <c r="F47" s="177">
        <f t="shared" si="8"/>
        <v>0</v>
      </c>
      <c r="G47" s="177">
        <f t="shared" si="9"/>
        <v>0</v>
      </c>
      <c r="H47" s="178"/>
      <c r="I47" s="177">
        <f t="shared" si="10"/>
        <v>0</v>
      </c>
      <c r="J47" s="178"/>
      <c r="K47" s="179">
        <f t="shared" si="11"/>
        <v>0</v>
      </c>
      <c r="L47" s="154">
        <v>21</v>
      </c>
      <c r="M47" s="154">
        <f t="shared" si="12"/>
        <v>0</v>
      </c>
      <c r="N47" s="153">
        <v>0</v>
      </c>
      <c r="O47" s="153">
        <f t="shared" si="13"/>
        <v>0</v>
      </c>
      <c r="P47" s="153">
        <v>0</v>
      </c>
      <c r="Q47" s="153">
        <f t="shared" si="14"/>
        <v>0</v>
      </c>
      <c r="R47" s="154"/>
      <c r="S47" s="154" t="s">
        <v>279</v>
      </c>
      <c r="T47" s="154" t="s">
        <v>280</v>
      </c>
      <c r="U47" s="154">
        <v>0</v>
      </c>
      <c r="V47" s="154">
        <f t="shared" si="15"/>
        <v>0</v>
      </c>
      <c r="W47" s="154"/>
      <c r="X47" s="154" t="s">
        <v>608</v>
      </c>
      <c r="Y47" s="154" t="s">
        <v>282</v>
      </c>
      <c r="Z47" s="144"/>
      <c r="AA47" s="144"/>
      <c r="AB47" s="144"/>
      <c r="AC47" s="144"/>
      <c r="AD47" s="144"/>
      <c r="AE47" s="144"/>
      <c r="AF47" s="144"/>
      <c r="AG47" s="144" t="s">
        <v>609</v>
      </c>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row>
    <row r="48" spans="1:60" outlineLevel="1" x14ac:dyDescent="0.25">
      <c r="A48" s="173">
        <v>39</v>
      </c>
      <c r="B48" s="174" t="s">
        <v>1130</v>
      </c>
      <c r="C48" s="183" t="s">
        <v>1131</v>
      </c>
      <c r="D48" s="175" t="s">
        <v>489</v>
      </c>
      <c r="E48" s="176">
        <v>4</v>
      </c>
      <c r="F48" s="177">
        <f t="shared" si="8"/>
        <v>0</v>
      </c>
      <c r="G48" s="177">
        <f t="shared" si="9"/>
        <v>0</v>
      </c>
      <c r="H48" s="178"/>
      <c r="I48" s="177">
        <f t="shared" si="10"/>
        <v>0</v>
      </c>
      <c r="J48" s="178"/>
      <c r="K48" s="179">
        <f t="shared" si="11"/>
        <v>0</v>
      </c>
      <c r="L48" s="154">
        <v>21</v>
      </c>
      <c r="M48" s="154">
        <f t="shared" si="12"/>
        <v>0</v>
      </c>
      <c r="N48" s="153">
        <v>0</v>
      </c>
      <c r="O48" s="153">
        <f t="shared" si="13"/>
        <v>0</v>
      </c>
      <c r="P48" s="153">
        <v>0</v>
      </c>
      <c r="Q48" s="153">
        <f t="shared" si="14"/>
        <v>0</v>
      </c>
      <c r="R48" s="154"/>
      <c r="S48" s="154" t="s">
        <v>279</v>
      </c>
      <c r="T48" s="154" t="s">
        <v>280</v>
      </c>
      <c r="U48" s="154">
        <v>0</v>
      </c>
      <c r="V48" s="154">
        <f t="shared" si="15"/>
        <v>0</v>
      </c>
      <c r="W48" s="154"/>
      <c r="X48" s="154" t="s">
        <v>281</v>
      </c>
      <c r="Y48" s="154" t="s">
        <v>282</v>
      </c>
      <c r="Z48" s="144"/>
      <c r="AA48" s="144"/>
      <c r="AB48" s="144"/>
      <c r="AC48" s="144"/>
      <c r="AD48" s="144"/>
      <c r="AE48" s="144"/>
      <c r="AF48" s="144"/>
      <c r="AG48" s="144" t="s">
        <v>656</v>
      </c>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row>
    <row r="49" spans="1:60" ht="20" outlineLevel="1" x14ac:dyDescent="0.25">
      <c r="A49" s="173">
        <v>40</v>
      </c>
      <c r="B49" s="174" t="s">
        <v>1132</v>
      </c>
      <c r="C49" s="183" t="s">
        <v>1133</v>
      </c>
      <c r="D49" s="175" t="s">
        <v>489</v>
      </c>
      <c r="E49" s="176">
        <v>3</v>
      </c>
      <c r="F49" s="177">
        <f t="shared" si="8"/>
        <v>0</v>
      </c>
      <c r="G49" s="177">
        <f t="shared" si="9"/>
        <v>0</v>
      </c>
      <c r="H49" s="178"/>
      <c r="I49" s="177">
        <f t="shared" si="10"/>
        <v>0</v>
      </c>
      <c r="J49" s="178"/>
      <c r="K49" s="179">
        <f t="shared" si="11"/>
        <v>0</v>
      </c>
      <c r="L49" s="154">
        <v>21</v>
      </c>
      <c r="M49" s="154">
        <f t="shared" si="12"/>
        <v>0</v>
      </c>
      <c r="N49" s="153">
        <v>0</v>
      </c>
      <c r="O49" s="153">
        <f t="shared" si="13"/>
        <v>0</v>
      </c>
      <c r="P49" s="153">
        <v>0</v>
      </c>
      <c r="Q49" s="153">
        <f t="shared" si="14"/>
        <v>0</v>
      </c>
      <c r="R49" s="154"/>
      <c r="S49" s="154" t="s">
        <v>279</v>
      </c>
      <c r="T49" s="154" t="s">
        <v>280</v>
      </c>
      <c r="U49" s="154">
        <v>0</v>
      </c>
      <c r="V49" s="154">
        <f t="shared" si="15"/>
        <v>0</v>
      </c>
      <c r="W49" s="154"/>
      <c r="X49" s="154" t="s">
        <v>608</v>
      </c>
      <c r="Y49" s="154" t="s">
        <v>282</v>
      </c>
      <c r="Z49" s="144"/>
      <c r="AA49" s="144"/>
      <c r="AB49" s="144"/>
      <c r="AC49" s="144"/>
      <c r="AD49" s="144"/>
      <c r="AE49" s="144"/>
      <c r="AF49" s="144"/>
      <c r="AG49" s="144" t="s">
        <v>609</v>
      </c>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row>
    <row r="50" spans="1:60" ht="20" outlineLevel="1" x14ac:dyDescent="0.25">
      <c r="A50" s="173">
        <v>41</v>
      </c>
      <c r="B50" s="174" t="s">
        <v>1134</v>
      </c>
      <c r="C50" s="183" t="s">
        <v>1135</v>
      </c>
      <c r="D50" s="175" t="s">
        <v>489</v>
      </c>
      <c r="E50" s="176">
        <v>3</v>
      </c>
      <c r="F50" s="177">
        <f t="shared" si="8"/>
        <v>0</v>
      </c>
      <c r="G50" s="177">
        <f t="shared" si="9"/>
        <v>0</v>
      </c>
      <c r="H50" s="178"/>
      <c r="I50" s="177">
        <f t="shared" si="10"/>
        <v>0</v>
      </c>
      <c r="J50" s="178"/>
      <c r="K50" s="179">
        <f t="shared" si="11"/>
        <v>0</v>
      </c>
      <c r="L50" s="154">
        <v>21</v>
      </c>
      <c r="M50" s="154">
        <f t="shared" si="12"/>
        <v>0</v>
      </c>
      <c r="N50" s="153">
        <v>0</v>
      </c>
      <c r="O50" s="153">
        <f t="shared" si="13"/>
        <v>0</v>
      </c>
      <c r="P50" s="153">
        <v>0</v>
      </c>
      <c r="Q50" s="153">
        <f t="shared" si="14"/>
        <v>0</v>
      </c>
      <c r="R50" s="154"/>
      <c r="S50" s="154" t="s">
        <v>279</v>
      </c>
      <c r="T50" s="154" t="s">
        <v>280</v>
      </c>
      <c r="U50" s="154">
        <v>0</v>
      </c>
      <c r="V50" s="154">
        <f t="shared" si="15"/>
        <v>0</v>
      </c>
      <c r="W50" s="154"/>
      <c r="X50" s="154" t="s">
        <v>281</v>
      </c>
      <c r="Y50" s="154" t="s">
        <v>282</v>
      </c>
      <c r="Z50" s="144"/>
      <c r="AA50" s="144"/>
      <c r="AB50" s="144"/>
      <c r="AC50" s="144"/>
      <c r="AD50" s="144"/>
      <c r="AE50" s="144"/>
      <c r="AF50" s="144"/>
      <c r="AG50" s="144" t="s">
        <v>656</v>
      </c>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row>
    <row r="51" spans="1:60" ht="30" outlineLevel="1" x14ac:dyDescent="0.25">
      <c r="A51" s="173">
        <v>42</v>
      </c>
      <c r="B51" s="174" t="s">
        <v>1136</v>
      </c>
      <c r="C51" s="183" t="s">
        <v>1137</v>
      </c>
      <c r="D51" s="175" t="s">
        <v>489</v>
      </c>
      <c r="E51" s="176">
        <v>1</v>
      </c>
      <c r="F51" s="177">
        <f t="shared" si="8"/>
        <v>0</v>
      </c>
      <c r="G51" s="177">
        <f t="shared" si="9"/>
        <v>0</v>
      </c>
      <c r="H51" s="178"/>
      <c r="I51" s="177">
        <f t="shared" si="10"/>
        <v>0</v>
      </c>
      <c r="J51" s="178"/>
      <c r="K51" s="179">
        <f t="shared" si="11"/>
        <v>0</v>
      </c>
      <c r="L51" s="154">
        <v>21</v>
      </c>
      <c r="M51" s="154">
        <f t="shared" si="12"/>
        <v>0</v>
      </c>
      <c r="N51" s="153">
        <v>0</v>
      </c>
      <c r="O51" s="153">
        <f t="shared" si="13"/>
        <v>0</v>
      </c>
      <c r="P51" s="153">
        <v>0</v>
      </c>
      <c r="Q51" s="153">
        <f t="shared" si="14"/>
        <v>0</v>
      </c>
      <c r="R51" s="154"/>
      <c r="S51" s="154" t="s">
        <v>279</v>
      </c>
      <c r="T51" s="154" t="s">
        <v>280</v>
      </c>
      <c r="U51" s="154">
        <v>0</v>
      </c>
      <c r="V51" s="154">
        <f t="shared" si="15"/>
        <v>0</v>
      </c>
      <c r="W51" s="154"/>
      <c r="X51" s="154" t="s">
        <v>608</v>
      </c>
      <c r="Y51" s="154" t="s">
        <v>282</v>
      </c>
      <c r="Z51" s="144"/>
      <c r="AA51" s="144"/>
      <c r="AB51" s="144"/>
      <c r="AC51" s="144"/>
      <c r="AD51" s="144"/>
      <c r="AE51" s="144"/>
      <c r="AF51" s="144"/>
      <c r="AG51" s="144" t="s">
        <v>609</v>
      </c>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row>
    <row r="52" spans="1:60" outlineLevel="1" x14ac:dyDescent="0.25">
      <c r="A52" s="173">
        <v>43</v>
      </c>
      <c r="B52" s="174" t="s">
        <v>1138</v>
      </c>
      <c r="C52" s="183" t="s">
        <v>1139</v>
      </c>
      <c r="D52" s="175" t="s">
        <v>489</v>
      </c>
      <c r="E52" s="176">
        <v>1</v>
      </c>
      <c r="F52" s="177">
        <f t="shared" si="8"/>
        <v>0</v>
      </c>
      <c r="G52" s="177">
        <f t="shared" si="9"/>
        <v>0</v>
      </c>
      <c r="H52" s="178"/>
      <c r="I52" s="177">
        <f t="shared" si="10"/>
        <v>0</v>
      </c>
      <c r="J52" s="178"/>
      <c r="K52" s="179">
        <f t="shared" si="11"/>
        <v>0</v>
      </c>
      <c r="L52" s="154">
        <v>21</v>
      </c>
      <c r="M52" s="154">
        <f t="shared" si="12"/>
        <v>0</v>
      </c>
      <c r="N52" s="153">
        <v>0</v>
      </c>
      <c r="O52" s="153">
        <f t="shared" si="13"/>
        <v>0</v>
      </c>
      <c r="P52" s="153">
        <v>0</v>
      </c>
      <c r="Q52" s="153">
        <f t="shared" si="14"/>
        <v>0</v>
      </c>
      <c r="R52" s="154"/>
      <c r="S52" s="154" t="s">
        <v>279</v>
      </c>
      <c r="T52" s="154" t="s">
        <v>280</v>
      </c>
      <c r="U52" s="154">
        <v>0</v>
      </c>
      <c r="V52" s="154">
        <f t="shared" si="15"/>
        <v>0</v>
      </c>
      <c r="W52" s="154"/>
      <c r="X52" s="154" t="s">
        <v>608</v>
      </c>
      <c r="Y52" s="154" t="s">
        <v>282</v>
      </c>
      <c r="Z52" s="144"/>
      <c r="AA52" s="144"/>
      <c r="AB52" s="144"/>
      <c r="AC52" s="144"/>
      <c r="AD52" s="144"/>
      <c r="AE52" s="144"/>
      <c r="AF52" s="144"/>
      <c r="AG52" s="144" t="s">
        <v>609</v>
      </c>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row>
    <row r="53" spans="1:60" outlineLevel="1" x14ac:dyDescent="0.25">
      <c r="A53" s="173">
        <v>44</v>
      </c>
      <c r="B53" s="174" t="s">
        <v>1140</v>
      </c>
      <c r="C53" s="183" t="s">
        <v>1141</v>
      </c>
      <c r="D53" s="175" t="s">
        <v>489</v>
      </c>
      <c r="E53" s="176">
        <v>1</v>
      </c>
      <c r="F53" s="177">
        <f t="shared" si="8"/>
        <v>0</v>
      </c>
      <c r="G53" s="177">
        <f t="shared" si="9"/>
        <v>0</v>
      </c>
      <c r="H53" s="178"/>
      <c r="I53" s="177">
        <f t="shared" si="10"/>
        <v>0</v>
      </c>
      <c r="J53" s="178"/>
      <c r="K53" s="179">
        <f t="shared" si="11"/>
        <v>0</v>
      </c>
      <c r="L53" s="154">
        <v>21</v>
      </c>
      <c r="M53" s="154">
        <f t="shared" si="12"/>
        <v>0</v>
      </c>
      <c r="N53" s="153">
        <v>0</v>
      </c>
      <c r="O53" s="153">
        <f t="shared" si="13"/>
        <v>0</v>
      </c>
      <c r="P53" s="153">
        <v>0</v>
      </c>
      <c r="Q53" s="153">
        <f t="shared" si="14"/>
        <v>0</v>
      </c>
      <c r="R53" s="154"/>
      <c r="S53" s="154" t="s">
        <v>279</v>
      </c>
      <c r="T53" s="154" t="s">
        <v>280</v>
      </c>
      <c r="U53" s="154">
        <v>0</v>
      </c>
      <c r="V53" s="154">
        <f t="shared" si="15"/>
        <v>0</v>
      </c>
      <c r="W53" s="154"/>
      <c r="X53" s="154" t="s">
        <v>608</v>
      </c>
      <c r="Y53" s="154" t="s">
        <v>282</v>
      </c>
      <c r="Z53" s="144"/>
      <c r="AA53" s="144"/>
      <c r="AB53" s="144"/>
      <c r="AC53" s="144"/>
      <c r="AD53" s="144"/>
      <c r="AE53" s="144"/>
      <c r="AF53" s="144"/>
      <c r="AG53" s="144" t="s">
        <v>609</v>
      </c>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row>
    <row r="54" spans="1:60" ht="20" outlineLevel="1" x14ac:dyDescent="0.25">
      <c r="A54" s="173">
        <v>45</v>
      </c>
      <c r="B54" s="174" t="s">
        <v>1142</v>
      </c>
      <c r="C54" s="183" t="s">
        <v>1143</v>
      </c>
      <c r="D54" s="175" t="s">
        <v>489</v>
      </c>
      <c r="E54" s="176">
        <v>3</v>
      </c>
      <c r="F54" s="177">
        <f t="shared" si="8"/>
        <v>0</v>
      </c>
      <c r="G54" s="177">
        <f t="shared" si="9"/>
        <v>0</v>
      </c>
      <c r="H54" s="178"/>
      <c r="I54" s="177">
        <f t="shared" si="10"/>
        <v>0</v>
      </c>
      <c r="J54" s="178"/>
      <c r="K54" s="179">
        <f t="shared" si="11"/>
        <v>0</v>
      </c>
      <c r="L54" s="154">
        <v>21</v>
      </c>
      <c r="M54" s="154">
        <f t="shared" si="12"/>
        <v>0</v>
      </c>
      <c r="N54" s="153">
        <v>0</v>
      </c>
      <c r="O54" s="153">
        <f t="shared" si="13"/>
        <v>0</v>
      </c>
      <c r="P54" s="153">
        <v>0</v>
      </c>
      <c r="Q54" s="153">
        <f t="shared" si="14"/>
        <v>0</v>
      </c>
      <c r="R54" s="154"/>
      <c r="S54" s="154" t="s">
        <v>279</v>
      </c>
      <c r="T54" s="154" t="s">
        <v>280</v>
      </c>
      <c r="U54" s="154">
        <v>0</v>
      </c>
      <c r="V54" s="154">
        <f t="shared" si="15"/>
        <v>0</v>
      </c>
      <c r="W54" s="154"/>
      <c r="X54" s="154" t="s">
        <v>608</v>
      </c>
      <c r="Y54" s="154" t="s">
        <v>282</v>
      </c>
      <c r="Z54" s="144"/>
      <c r="AA54" s="144"/>
      <c r="AB54" s="144"/>
      <c r="AC54" s="144"/>
      <c r="AD54" s="144"/>
      <c r="AE54" s="144"/>
      <c r="AF54" s="144"/>
      <c r="AG54" s="144" t="s">
        <v>609</v>
      </c>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row>
    <row r="55" spans="1:60" ht="20" outlineLevel="1" x14ac:dyDescent="0.25">
      <c r="A55" s="173">
        <v>46</v>
      </c>
      <c r="B55" s="174" t="s">
        <v>1144</v>
      </c>
      <c r="C55" s="183" t="s">
        <v>1145</v>
      </c>
      <c r="D55" s="175" t="s">
        <v>489</v>
      </c>
      <c r="E55" s="176">
        <v>7</v>
      </c>
      <c r="F55" s="177">
        <f t="shared" si="8"/>
        <v>0</v>
      </c>
      <c r="G55" s="177">
        <f t="shared" si="9"/>
        <v>0</v>
      </c>
      <c r="H55" s="178"/>
      <c r="I55" s="177">
        <f t="shared" si="10"/>
        <v>0</v>
      </c>
      <c r="J55" s="178"/>
      <c r="K55" s="179">
        <f t="shared" si="11"/>
        <v>0</v>
      </c>
      <c r="L55" s="154">
        <v>21</v>
      </c>
      <c r="M55" s="154">
        <f t="shared" si="12"/>
        <v>0</v>
      </c>
      <c r="N55" s="153">
        <v>0</v>
      </c>
      <c r="O55" s="153">
        <f t="shared" si="13"/>
        <v>0</v>
      </c>
      <c r="P55" s="153">
        <v>0</v>
      </c>
      <c r="Q55" s="153">
        <f t="shared" si="14"/>
        <v>0</v>
      </c>
      <c r="R55" s="154"/>
      <c r="S55" s="154" t="s">
        <v>279</v>
      </c>
      <c r="T55" s="154" t="s">
        <v>280</v>
      </c>
      <c r="U55" s="154">
        <v>0</v>
      </c>
      <c r="V55" s="154">
        <f t="shared" si="15"/>
        <v>0</v>
      </c>
      <c r="W55" s="154"/>
      <c r="X55" s="154" t="s">
        <v>608</v>
      </c>
      <c r="Y55" s="154" t="s">
        <v>282</v>
      </c>
      <c r="Z55" s="144"/>
      <c r="AA55" s="144"/>
      <c r="AB55" s="144"/>
      <c r="AC55" s="144"/>
      <c r="AD55" s="144"/>
      <c r="AE55" s="144"/>
      <c r="AF55" s="144"/>
      <c r="AG55" s="144" t="s">
        <v>609</v>
      </c>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row>
    <row r="56" spans="1:60" ht="40" outlineLevel="1" x14ac:dyDescent="0.25">
      <c r="A56" s="173">
        <v>47</v>
      </c>
      <c r="B56" s="174" t="s">
        <v>1146</v>
      </c>
      <c r="C56" s="183" t="s">
        <v>1147</v>
      </c>
      <c r="D56" s="175" t="s">
        <v>489</v>
      </c>
      <c r="E56" s="176">
        <v>1</v>
      </c>
      <c r="F56" s="177">
        <f t="shared" si="8"/>
        <v>0</v>
      </c>
      <c r="G56" s="177">
        <f t="shared" si="9"/>
        <v>0</v>
      </c>
      <c r="H56" s="178"/>
      <c r="I56" s="177">
        <f t="shared" si="10"/>
        <v>0</v>
      </c>
      <c r="J56" s="178"/>
      <c r="K56" s="179">
        <f t="shared" si="11"/>
        <v>0</v>
      </c>
      <c r="L56" s="154">
        <v>21</v>
      </c>
      <c r="M56" s="154">
        <f t="shared" si="12"/>
        <v>0</v>
      </c>
      <c r="N56" s="153">
        <v>0</v>
      </c>
      <c r="O56" s="153">
        <f t="shared" si="13"/>
        <v>0</v>
      </c>
      <c r="P56" s="153">
        <v>0</v>
      </c>
      <c r="Q56" s="153">
        <f t="shared" si="14"/>
        <v>0</v>
      </c>
      <c r="R56" s="154"/>
      <c r="S56" s="154" t="s">
        <v>279</v>
      </c>
      <c r="T56" s="154" t="s">
        <v>280</v>
      </c>
      <c r="U56" s="154">
        <v>0</v>
      </c>
      <c r="V56" s="154">
        <f t="shared" si="15"/>
        <v>0</v>
      </c>
      <c r="W56" s="154"/>
      <c r="X56" s="154" t="s">
        <v>608</v>
      </c>
      <c r="Y56" s="154" t="s">
        <v>282</v>
      </c>
      <c r="Z56" s="144"/>
      <c r="AA56" s="144"/>
      <c r="AB56" s="144"/>
      <c r="AC56" s="144"/>
      <c r="AD56" s="144"/>
      <c r="AE56" s="144"/>
      <c r="AF56" s="144"/>
      <c r="AG56" s="144" t="s">
        <v>609</v>
      </c>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row>
    <row r="57" spans="1:60" outlineLevel="1" x14ac:dyDescent="0.25">
      <c r="A57" s="173">
        <v>48</v>
      </c>
      <c r="B57" s="174" t="s">
        <v>1134</v>
      </c>
      <c r="C57" s="183" t="s">
        <v>1148</v>
      </c>
      <c r="D57" s="175" t="s">
        <v>489</v>
      </c>
      <c r="E57" s="176">
        <v>1</v>
      </c>
      <c r="F57" s="177">
        <f t="shared" si="8"/>
        <v>0</v>
      </c>
      <c r="G57" s="177">
        <f t="shared" si="9"/>
        <v>0</v>
      </c>
      <c r="H57" s="178"/>
      <c r="I57" s="177">
        <f t="shared" si="10"/>
        <v>0</v>
      </c>
      <c r="J57" s="178"/>
      <c r="K57" s="179">
        <f t="shared" si="11"/>
        <v>0</v>
      </c>
      <c r="L57" s="154">
        <v>21</v>
      </c>
      <c r="M57" s="154">
        <f t="shared" si="12"/>
        <v>0</v>
      </c>
      <c r="N57" s="153">
        <v>0</v>
      </c>
      <c r="O57" s="153">
        <f t="shared" si="13"/>
        <v>0</v>
      </c>
      <c r="P57" s="153">
        <v>0</v>
      </c>
      <c r="Q57" s="153">
        <f t="shared" si="14"/>
        <v>0</v>
      </c>
      <c r="R57" s="154"/>
      <c r="S57" s="154" t="s">
        <v>279</v>
      </c>
      <c r="T57" s="154" t="s">
        <v>280</v>
      </c>
      <c r="U57" s="154">
        <v>0</v>
      </c>
      <c r="V57" s="154">
        <f t="shared" si="15"/>
        <v>0</v>
      </c>
      <c r="W57" s="154"/>
      <c r="X57" s="154" t="s">
        <v>608</v>
      </c>
      <c r="Y57" s="154" t="s">
        <v>282</v>
      </c>
      <c r="Z57" s="144"/>
      <c r="AA57" s="144"/>
      <c r="AB57" s="144"/>
      <c r="AC57" s="144"/>
      <c r="AD57" s="144"/>
      <c r="AE57" s="144"/>
      <c r="AF57" s="144"/>
      <c r="AG57" s="144" t="s">
        <v>609</v>
      </c>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row>
    <row r="58" spans="1:60" ht="20" outlineLevel="1" x14ac:dyDescent="0.25">
      <c r="A58" s="173">
        <v>49</v>
      </c>
      <c r="B58" s="174" t="s">
        <v>1149</v>
      </c>
      <c r="C58" s="183" t="s">
        <v>1150</v>
      </c>
      <c r="D58" s="175" t="s">
        <v>489</v>
      </c>
      <c r="E58" s="176">
        <v>1</v>
      </c>
      <c r="F58" s="177">
        <f t="shared" si="8"/>
        <v>0</v>
      </c>
      <c r="G58" s="177">
        <f t="shared" si="9"/>
        <v>0</v>
      </c>
      <c r="H58" s="178"/>
      <c r="I58" s="177">
        <f t="shared" si="10"/>
        <v>0</v>
      </c>
      <c r="J58" s="178"/>
      <c r="K58" s="179">
        <f t="shared" si="11"/>
        <v>0</v>
      </c>
      <c r="L58" s="154">
        <v>21</v>
      </c>
      <c r="M58" s="154">
        <f t="shared" si="12"/>
        <v>0</v>
      </c>
      <c r="N58" s="153">
        <v>0</v>
      </c>
      <c r="O58" s="153">
        <f t="shared" si="13"/>
        <v>0</v>
      </c>
      <c r="P58" s="153">
        <v>0</v>
      </c>
      <c r="Q58" s="153">
        <f t="shared" si="14"/>
        <v>0</v>
      </c>
      <c r="R58" s="154"/>
      <c r="S58" s="154" t="s">
        <v>279</v>
      </c>
      <c r="T58" s="154" t="s">
        <v>280</v>
      </c>
      <c r="U58" s="154">
        <v>0</v>
      </c>
      <c r="V58" s="154">
        <f t="shared" si="15"/>
        <v>0</v>
      </c>
      <c r="W58" s="154"/>
      <c r="X58" s="154" t="s">
        <v>608</v>
      </c>
      <c r="Y58" s="154" t="s">
        <v>282</v>
      </c>
      <c r="Z58" s="144"/>
      <c r="AA58" s="144"/>
      <c r="AB58" s="144"/>
      <c r="AC58" s="144"/>
      <c r="AD58" s="144"/>
      <c r="AE58" s="144"/>
      <c r="AF58" s="144"/>
      <c r="AG58" s="144" t="s">
        <v>609</v>
      </c>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row>
    <row r="59" spans="1:60" outlineLevel="1" x14ac:dyDescent="0.25">
      <c r="A59" s="173">
        <v>50</v>
      </c>
      <c r="B59" s="174" t="s">
        <v>1151</v>
      </c>
      <c r="C59" s="183" t="s">
        <v>1152</v>
      </c>
      <c r="D59" s="175" t="s">
        <v>489</v>
      </c>
      <c r="E59" s="176">
        <v>3</v>
      </c>
      <c r="F59" s="177">
        <f t="shared" si="8"/>
        <v>0</v>
      </c>
      <c r="G59" s="177">
        <f t="shared" si="9"/>
        <v>0</v>
      </c>
      <c r="H59" s="178"/>
      <c r="I59" s="177">
        <f t="shared" si="10"/>
        <v>0</v>
      </c>
      <c r="J59" s="178"/>
      <c r="K59" s="179">
        <f t="shared" si="11"/>
        <v>0</v>
      </c>
      <c r="L59" s="154">
        <v>21</v>
      </c>
      <c r="M59" s="154">
        <f t="shared" si="12"/>
        <v>0</v>
      </c>
      <c r="N59" s="153">
        <v>0</v>
      </c>
      <c r="O59" s="153">
        <f t="shared" si="13"/>
        <v>0</v>
      </c>
      <c r="P59" s="153">
        <v>0</v>
      </c>
      <c r="Q59" s="153">
        <f t="shared" si="14"/>
        <v>0</v>
      </c>
      <c r="R59" s="154"/>
      <c r="S59" s="154" t="s">
        <v>279</v>
      </c>
      <c r="T59" s="154" t="s">
        <v>280</v>
      </c>
      <c r="U59" s="154">
        <v>0</v>
      </c>
      <c r="V59" s="154">
        <f t="shared" si="15"/>
        <v>0</v>
      </c>
      <c r="W59" s="154"/>
      <c r="X59" s="154" t="s">
        <v>608</v>
      </c>
      <c r="Y59" s="154" t="s">
        <v>282</v>
      </c>
      <c r="Z59" s="144"/>
      <c r="AA59" s="144"/>
      <c r="AB59" s="144"/>
      <c r="AC59" s="144"/>
      <c r="AD59" s="144"/>
      <c r="AE59" s="144"/>
      <c r="AF59" s="144"/>
      <c r="AG59" s="144" t="s">
        <v>609</v>
      </c>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row>
    <row r="60" spans="1:60" outlineLevel="1" x14ac:dyDescent="0.25">
      <c r="A60" s="173">
        <v>51</v>
      </c>
      <c r="B60" s="174" t="s">
        <v>1153</v>
      </c>
      <c r="C60" s="183" t="s">
        <v>1154</v>
      </c>
      <c r="D60" s="175" t="s">
        <v>489</v>
      </c>
      <c r="E60" s="176">
        <v>2</v>
      </c>
      <c r="F60" s="177">
        <f t="shared" si="8"/>
        <v>0</v>
      </c>
      <c r="G60" s="177">
        <f t="shared" si="9"/>
        <v>0</v>
      </c>
      <c r="H60" s="178"/>
      <c r="I60" s="177">
        <f t="shared" si="10"/>
        <v>0</v>
      </c>
      <c r="J60" s="178"/>
      <c r="K60" s="179">
        <f t="shared" si="11"/>
        <v>0</v>
      </c>
      <c r="L60" s="154">
        <v>21</v>
      </c>
      <c r="M60" s="154">
        <f t="shared" si="12"/>
        <v>0</v>
      </c>
      <c r="N60" s="153">
        <v>0</v>
      </c>
      <c r="O60" s="153">
        <f t="shared" si="13"/>
        <v>0</v>
      </c>
      <c r="P60" s="153">
        <v>0</v>
      </c>
      <c r="Q60" s="153">
        <f t="shared" si="14"/>
        <v>0</v>
      </c>
      <c r="R60" s="154"/>
      <c r="S60" s="154" t="s">
        <v>279</v>
      </c>
      <c r="T60" s="154" t="s">
        <v>280</v>
      </c>
      <c r="U60" s="154">
        <v>0</v>
      </c>
      <c r="V60" s="154">
        <f t="shared" si="15"/>
        <v>0</v>
      </c>
      <c r="W60" s="154"/>
      <c r="X60" s="154" t="s">
        <v>608</v>
      </c>
      <c r="Y60" s="154" t="s">
        <v>282</v>
      </c>
      <c r="Z60" s="144"/>
      <c r="AA60" s="144"/>
      <c r="AB60" s="144"/>
      <c r="AC60" s="144"/>
      <c r="AD60" s="144"/>
      <c r="AE60" s="144"/>
      <c r="AF60" s="144"/>
      <c r="AG60" s="144" t="s">
        <v>609</v>
      </c>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row>
    <row r="61" spans="1:60" outlineLevel="1" x14ac:dyDescent="0.25">
      <c r="A61" s="173">
        <v>52</v>
      </c>
      <c r="B61" s="174" t="s">
        <v>1155</v>
      </c>
      <c r="C61" s="183" t="s">
        <v>1156</v>
      </c>
      <c r="D61" s="175" t="s">
        <v>489</v>
      </c>
      <c r="E61" s="176">
        <v>25</v>
      </c>
      <c r="F61" s="177">
        <f t="shared" si="8"/>
        <v>0</v>
      </c>
      <c r="G61" s="177">
        <f t="shared" si="9"/>
        <v>0</v>
      </c>
      <c r="H61" s="178"/>
      <c r="I61" s="177">
        <f t="shared" si="10"/>
        <v>0</v>
      </c>
      <c r="J61" s="178"/>
      <c r="K61" s="179">
        <f t="shared" si="11"/>
        <v>0</v>
      </c>
      <c r="L61" s="154">
        <v>21</v>
      </c>
      <c r="M61" s="154">
        <f t="shared" si="12"/>
        <v>0</v>
      </c>
      <c r="N61" s="153">
        <v>0</v>
      </c>
      <c r="O61" s="153">
        <f t="shared" si="13"/>
        <v>0</v>
      </c>
      <c r="P61" s="153">
        <v>0</v>
      </c>
      <c r="Q61" s="153">
        <f t="shared" si="14"/>
        <v>0</v>
      </c>
      <c r="R61" s="154"/>
      <c r="S61" s="154" t="s">
        <v>279</v>
      </c>
      <c r="T61" s="154" t="s">
        <v>280</v>
      </c>
      <c r="U61" s="154">
        <v>0</v>
      </c>
      <c r="V61" s="154">
        <f t="shared" si="15"/>
        <v>0</v>
      </c>
      <c r="W61" s="154"/>
      <c r="X61" s="154" t="s">
        <v>281</v>
      </c>
      <c r="Y61" s="154" t="s">
        <v>282</v>
      </c>
      <c r="Z61" s="144"/>
      <c r="AA61" s="144"/>
      <c r="AB61" s="144"/>
      <c r="AC61" s="144"/>
      <c r="AD61" s="144"/>
      <c r="AE61" s="144"/>
      <c r="AF61" s="144"/>
      <c r="AG61" s="144" t="s">
        <v>656</v>
      </c>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row>
    <row r="62" spans="1:60" outlineLevel="1" x14ac:dyDescent="0.25">
      <c r="A62" s="166">
        <v>53</v>
      </c>
      <c r="B62" s="167" t="s">
        <v>1157</v>
      </c>
      <c r="C62" s="181" t="s">
        <v>1158</v>
      </c>
      <c r="D62" s="168" t="s">
        <v>361</v>
      </c>
      <c r="E62" s="169">
        <v>2</v>
      </c>
      <c r="F62" s="170">
        <f t="shared" si="8"/>
        <v>0</v>
      </c>
      <c r="G62" s="170">
        <f t="shared" si="9"/>
        <v>0</v>
      </c>
      <c r="H62" s="171"/>
      <c r="I62" s="170">
        <f t="shared" si="10"/>
        <v>0</v>
      </c>
      <c r="J62" s="171"/>
      <c r="K62" s="172">
        <f t="shared" si="11"/>
        <v>0</v>
      </c>
      <c r="L62" s="154">
        <v>21</v>
      </c>
      <c r="M62" s="154">
        <f t="shared" si="12"/>
        <v>0</v>
      </c>
      <c r="N62" s="153">
        <v>0</v>
      </c>
      <c r="O62" s="153">
        <f t="shared" si="13"/>
        <v>0</v>
      </c>
      <c r="P62" s="153">
        <v>0</v>
      </c>
      <c r="Q62" s="153">
        <f t="shared" si="14"/>
        <v>0</v>
      </c>
      <c r="R62" s="154"/>
      <c r="S62" s="154" t="s">
        <v>279</v>
      </c>
      <c r="T62" s="154" t="s">
        <v>280</v>
      </c>
      <c r="U62" s="154">
        <v>0</v>
      </c>
      <c r="V62" s="154">
        <f t="shared" si="15"/>
        <v>0</v>
      </c>
      <c r="W62" s="154"/>
      <c r="X62" s="154" t="s">
        <v>281</v>
      </c>
      <c r="Y62" s="154" t="s">
        <v>282</v>
      </c>
      <c r="Z62" s="144"/>
      <c r="AA62" s="144"/>
      <c r="AB62" s="144"/>
      <c r="AC62" s="144"/>
      <c r="AD62" s="144"/>
      <c r="AE62" s="144"/>
      <c r="AF62" s="144"/>
      <c r="AG62" s="144" t="s">
        <v>656</v>
      </c>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row>
    <row r="63" spans="1:60" x14ac:dyDescent="0.25">
      <c r="A63" s="3"/>
      <c r="B63" s="4"/>
      <c r="C63" s="184"/>
      <c r="D63" s="6"/>
      <c r="E63" s="3"/>
      <c r="F63" s="3"/>
      <c r="G63" s="3"/>
      <c r="H63" s="3"/>
      <c r="I63" s="3"/>
      <c r="J63" s="3"/>
      <c r="K63" s="3"/>
      <c r="L63" s="3"/>
      <c r="M63" s="3"/>
      <c r="N63" s="3"/>
      <c r="O63" s="3"/>
      <c r="P63" s="3"/>
      <c r="Q63" s="3"/>
      <c r="R63" s="3"/>
      <c r="S63" s="3"/>
      <c r="T63" s="3"/>
      <c r="U63" s="3"/>
      <c r="V63" s="3"/>
      <c r="W63" s="3"/>
      <c r="X63" s="3"/>
      <c r="Y63" s="3"/>
      <c r="AE63">
        <v>12</v>
      </c>
      <c r="AF63">
        <v>21</v>
      </c>
      <c r="AG63" t="s">
        <v>261</v>
      </c>
    </row>
    <row r="64" spans="1:60" ht="13" x14ac:dyDescent="0.25">
      <c r="A64" s="147"/>
      <c r="B64" s="148" t="s">
        <v>30</v>
      </c>
      <c r="C64" s="185"/>
      <c r="D64" s="149"/>
      <c r="E64" s="150"/>
      <c r="F64" s="150"/>
      <c r="G64" s="165">
        <f>G8+G26</f>
        <v>0</v>
      </c>
      <c r="H64" s="3"/>
      <c r="I64" s="3"/>
      <c r="J64" s="3"/>
      <c r="K64" s="3"/>
      <c r="L64" s="3"/>
      <c r="M64" s="3"/>
      <c r="N64" s="3"/>
      <c r="O64" s="3"/>
      <c r="P64" s="3"/>
      <c r="Q64" s="3"/>
      <c r="R64" s="3"/>
      <c r="S64" s="3"/>
      <c r="T64" s="3"/>
      <c r="U64" s="3"/>
      <c r="V64" s="3"/>
      <c r="W64" s="3"/>
      <c r="X64" s="3"/>
      <c r="Y64" s="3"/>
      <c r="AE64">
        <f>SUMIF(L7:L62,AE63,G7:G62)</f>
        <v>0</v>
      </c>
      <c r="AF64">
        <f>SUMIF(L7:L62,AF63,G7:G62)</f>
        <v>0</v>
      </c>
      <c r="AG64" t="s">
        <v>1024</v>
      </c>
    </row>
    <row r="65" spans="1:33" x14ac:dyDescent="0.25">
      <c r="A65" s="3"/>
      <c r="B65" s="4"/>
      <c r="C65" s="184"/>
      <c r="D65" s="6"/>
      <c r="E65" s="3"/>
      <c r="F65" s="3"/>
      <c r="G65" s="3"/>
      <c r="H65" s="3"/>
      <c r="I65" s="3"/>
      <c r="J65" s="3"/>
      <c r="K65" s="3"/>
      <c r="L65" s="3"/>
      <c r="M65" s="3"/>
      <c r="N65" s="3"/>
      <c r="O65" s="3"/>
      <c r="P65" s="3"/>
      <c r="Q65" s="3"/>
      <c r="R65" s="3"/>
      <c r="S65" s="3"/>
      <c r="T65" s="3"/>
      <c r="U65" s="3"/>
      <c r="V65" s="3"/>
      <c r="W65" s="3"/>
      <c r="X65" s="3"/>
      <c r="Y65" s="3"/>
    </row>
    <row r="66" spans="1:33" x14ac:dyDescent="0.25">
      <c r="A66" s="3"/>
      <c r="B66" s="4"/>
      <c r="C66" s="184"/>
      <c r="D66" s="6"/>
      <c r="E66" s="3"/>
      <c r="F66" s="3"/>
      <c r="G66" s="3"/>
      <c r="H66" s="3"/>
      <c r="I66" s="3"/>
      <c r="J66" s="3"/>
      <c r="K66" s="3"/>
      <c r="L66" s="3"/>
      <c r="M66" s="3"/>
      <c r="N66" s="3"/>
      <c r="O66" s="3"/>
      <c r="P66" s="3"/>
      <c r="Q66" s="3"/>
      <c r="R66" s="3"/>
      <c r="S66" s="3"/>
      <c r="T66" s="3"/>
      <c r="U66" s="3"/>
      <c r="V66" s="3"/>
      <c r="W66" s="3"/>
      <c r="X66" s="3"/>
      <c r="Y66" s="3"/>
    </row>
    <row r="67" spans="1:33" x14ac:dyDescent="0.25">
      <c r="A67" s="262" t="s">
        <v>1025</v>
      </c>
      <c r="B67" s="262"/>
      <c r="C67" s="263"/>
      <c r="D67" s="6"/>
      <c r="E67" s="3"/>
      <c r="F67" s="3"/>
      <c r="G67" s="3"/>
      <c r="H67" s="3"/>
      <c r="I67" s="3"/>
      <c r="J67" s="3"/>
      <c r="K67" s="3"/>
      <c r="L67" s="3"/>
      <c r="M67" s="3"/>
      <c r="N67" s="3"/>
      <c r="O67" s="3"/>
      <c r="P67" s="3"/>
      <c r="Q67" s="3"/>
      <c r="R67" s="3"/>
      <c r="S67" s="3"/>
      <c r="T67" s="3"/>
      <c r="U67" s="3"/>
      <c r="V67" s="3"/>
      <c r="W67" s="3"/>
      <c r="X67" s="3"/>
      <c r="Y67" s="3"/>
    </row>
    <row r="68" spans="1:33" x14ac:dyDescent="0.25">
      <c r="A68" s="243"/>
      <c r="B68" s="244"/>
      <c r="C68" s="245"/>
      <c r="D68" s="244"/>
      <c r="E68" s="244"/>
      <c r="F68" s="244"/>
      <c r="G68" s="246"/>
      <c r="H68" s="3"/>
      <c r="I68" s="3"/>
      <c r="J68" s="3"/>
      <c r="K68" s="3"/>
      <c r="L68" s="3"/>
      <c r="M68" s="3"/>
      <c r="N68" s="3"/>
      <c r="O68" s="3"/>
      <c r="P68" s="3"/>
      <c r="Q68" s="3"/>
      <c r="R68" s="3"/>
      <c r="S68" s="3"/>
      <c r="T68" s="3"/>
      <c r="U68" s="3"/>
      <c r="V68" s="3"/>
      <c r="W68" s="3"/>
      <c r="X68" s="3"/>
      <c r="Y68" s="3"/>
      <c r="AG68" t="s">
        <v>1026</v>
      </c>
    </row>
    <row r="69" spans="1:33" x14ac:dyDescent="0.25">
      <c r="A69" s="247"/>
      <c r="B69" s="248"/>
      <c r="C69" s="249"/>
      <c r="D69" s="248"/>
      <c r="E69" s="248"/>
      <c r="F69" s="248"/>
      <c r="G69" s="250"/>
      <c r="H69" s="3"/>
      <c r="I69" s="3"/>
      <c r="J69" s="3"/>
      <c r="K69" s="3"/>
      <c r="L69" s="3"/>
      <c r="M69" s="3"/>
      <c r="N69" s="3"/>
      <c r="O69" s="3"/>
      <c r="P69" s="3"/>
      <c r="Q69" s="3"/>
      <c r="R69" s="3"/>
      <c r="S69" s="3"/>
      <c r="T69" s="3"/>
      <c r="U69" s="3"/>
      <c r="V69" s="3"/>
      <c r="W69" s="3"/>
      <c r="X69" s="3"/>
      <c r="Y69" s="3"/>
    </row>
    <row r="70" spans="1:33" x14ac:dyDescent="0.25">
      <c r="A70" s="247"/>
      <c r="B70" s="248"/>
      <c r="C70" s="249"/>
      <c r="D70" s="248"/>
      <c r="E70" s="248"/>
      <c r="F70" s="248"/>
      <c r="G70" s="250"/>
      <c r="H70" s="3"/>
      <c r="I70" s="3"/>
      <c r="J70" s="3"/>
      <c r="K70" s="3"/>
      <c r="L70" s="3"/>
      <c r="M70" s="3"/>
      <c r="N70" s="3"/>
      <c r="O70" s="3"/>
      <c r="P70" s="3"/>
      <c r="Q70" s="3"/>
      <c r="R70" s="3"/>
      <c r="S70" s="3"/>
      <c r="T70" s="3"/>
      <c r="U70" s="3"/>
      <c r="V70" s="3"/>
      <c r="W70" s="3"/>
      <c r="X70" s="3"/>
      <c r="Y70" s="3"/>
    </row>
    <row r="71" spans="1:33" x14ac:dyDescent="0.25">
      <c r="A71" s="247"/>
      <c r="B71" s="248"/>
      <c r="C71" s="249"/>
      <c r="D71" s="248"/>
      <c r="E71" s="248"/>
      <c r="F71" s="248"/>
      <c r="G71" s="250"/>
      <c r="H71" s="3"/>
      <c r="I71" s="3"/>
      <c r="J71" s="3"/>
      <c r="K71" s="3"/>
      <c r="L71" s="3"/>
      <c r="M71" s="3"/>
      <c r="N71" s="3"/>
      <c r="O71" s="3"/>
      <c r="P71" s="3"/>
      <c r="Q71" s="3"/>
      <c r="R71" s="3"/>
      <c r="S71" s="3"/>
      <c r="T71" s="3"/>
      <c r="U71" s="3"/>
      <c r="V71" s="3"/>
      <c r="W71" s="3"/>
      <c r="X71" s="3"/>
      <c r="Y71" s="3"/>
    </row>
    <row r="72" spans="1:33" x14ac:dyDescent="0.25">
      <c r="A72" s="251"/>
      <c r="B72" s="252"/>
      <c r="C72" s="253"/>
      <c r="D72" s="252"/>
      <c r="E72" s="252"/>
      <c r="F72" s="252"/>
      <c r="G72" s="254"/>
      <c r="H72" s="3"/>
      <c r="I72" s="3"/>
      <c r="J72" s="3"/>
      <c r="K72" s="3"/>
      <c r="L72" s="3"/>
      <c r="M72" s="3"/>
      <c r="N72" s="3"/>
      <c r="O72" s="3"/>
      <c r="P72" s="3"/>
      <c r="Q72" s="3"/>
      <c r="R72" s="3"/>
      <c r="S72" s="3"/>
      <c r="T72" s="3"/>
      <c r="U72" s="3"/>
      <c r="V72" s="3"/>
      <c r="W72" s="3"/>
      <c r="X72" s="3"/>
      <c r="Y72" s="3"/>
    </row>
    <row r="73" spans="1:33" x14ac:dyDescent="0.25">
      <c r="A73" s="3"/>
      <c r="B73" s="4"/>
      <c r="C73" s="184"/>
      <c r="D73" s="6"/>
      <c r="E73" s="3"/>
      <c r="F73" s="3"/>
      <c r="G73" s="3"/>
      <c r="H73" s="3"/>
      <c r="I73" s="3"/>
      <c r="J73" s="3"/>
      <c r="K73" s="3"/>
      <c r="L73" s="3"/>
      <c r="M73" s="3"/>
      <c r="N73" s="3"/>
      <c r="O73" s="3"/>
      <c r="P73" s="3"/>
      <c r="Q73" s="3"/>
      <c r="R73" s="3"/>
      <c r="S73" s="3"/>
      <c r="T73" s="3"/>
      <c r="U73" s="3"/>
      <c r="V73" s="3"/>
      <c r="W73" s="3"/>
      <c r="X73" s="3"/>
      <c r="Y73" s="3"/>
    </row>
    <row r="74" spans="1:33" x14ac:dyDescent="0.25">
      <c r="C74" s="186"/>
      <c r="D74" s="10"/>
      <c r="AG74" t="s">
        <v>1027</v>
      </c>
    </row>
    <row r="75" spans="1:33" x14ac:dyDescent="0.25">
      <c r="D75" s="10"/>
    </row>
    <row r="76" spans="1:33" x14ac:dyDescent="0.25">
      <c r="D76" s="10"/>
    </row>
    <row r="77" spans="1:33" x14ac:dyDescent="0.25">
      <c r="D77" s="10"/>
    </row>
    <row r="78" spans="1:33" x14ac:dyDescent="0.25">
      <c r="D78" s="10"/>
    </row>
    <row r="79" spans="1:33" x14ac:dyDescent="0.25">
      <c r="D79" s="10"/>
    </row>
    <row r="80" spans="1:33"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mergeCells count="6">
    <mergeCell ref="A68:G72"/>
    <mergeCell ref="A1:G1"/>
    <mergeCell ref="C2:G2"/>
    <mergeCell ref="C3:G3"/>
    <mergeCell ref="C4:G4"/>
    <mergeCell ref="A67:C67"/>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AB931-AD37-4DD7-852F-3D5693478254}">
  <sheetPr>
    <outlinePr summaryBelow="0"/>
  </sheetPr>
  <dimension ref="A1:BH5000"/>
  <sheetViews>
    <sheetView workbookViewId="0">
      <pane ySplit="7" topLeftCell="A8" activePane="bottomLeft" state="frozen"/>
      <selection pane="bottomLeft" sqref="A1:G1"/>
    </sheetView>
  </sheetViews>
  <sheetFormatPr defaultRowHeight="12.5" outlineLevelRow="1" x14ac:dyDescent="0.25"/>
  <cols>
    <col min="1" max="1" width="3.36328125" customWidth="1"/>
    <col min="2" max="2" width="12.453125" style="117" customWidth="1"/>
    <col min="3" max="3" width="38.1796875" style="117" customWidth="1"/>
    <col min="4" max="4" width="4.81640625" customWidth="1"/>
    <col min="5" max="5" width="10.453125" customWidth="1"/>
    <col min="6" max="6" width="9.81640625" customWidth="1"/>
    <col min="7" max="7" width="12.6328125" customWidth="1"/>
    <col min="12" max="25" width="0" hidden="1" customWidth="1"/>
    <col min="29" max="29" width="0" hidden="1" customWidth="1"/>
    <col min="31" max="41" width="0" hidden="1" customWidth="1"/>
  </cols>
  <sheetData>
    <row r="1" spans="1:60" ht="15.75" customHeight="1" x14ac:dyDescent="0.35">
      <c r="A1" s="255" t="s">
        <v>6</v>
      </c>
      <c r="B1" s="255"/>
      <c r="C1" s="255"/>
      <c r="D1" s="255"/>
      <c r="E1" s="255"/>
      <c r="F1" s="255"/>
      <c r="G1" s="255"/>
      <c r="AG1" t="s">
        <v>249</v>
      </c>
    </row>
    <row r="2" spans="1:60" ht="25" customHeight="1" x14ac:dyDescent="0.25">
      <c r="A2" s="136" t="s">
        <v>7</v>
      </c>
      <c r="B2" s="47" t="s">
        <v>43</v>
      </c>
      <c r="C2" s="256" t="s">
        <v>44</v>
      </c>
      <c r="D2" s="257"/>
      <c r="E2" s="257"/>
      <c r="F2" s="257"/>
      <c r="G2" s="258"/>
      <c r="AG2" t="s">
        <v>250</v>
      </c>
    </row>
    <row r="3" spans="1:60" ht="25" customHeight="1" x14ac:dyDescent="0.25">
      <c r="A3" s="136" t="s">
        <v>8</v>
      </c>
      <c r="B3" s="47" t="s">
        <v>54</v>
      </c>
      <c r="C3" s="256" t="s">
        <v>55</v>
      </c>
      <c r="D3" s="257"/>
      <c r="E3" s="257"/>
      <c r="F3" s="257"/>
      <c r="G3" s="258"/>
      <c r="AC3" s="117" t="s">
        <v>250</v>
      </c>
      <c r="AG3" t="s">
        <v>251</v>
      </c>
    </row>
    <row r="4" spans="1:60" ht="25" customHeight="1" x14ac:dyDescent="0.25">
      <c r="A4" s="137" t="s">
        <v>9</v>
      </c>
      <c r="B4" s="138" t="s">
        <v>64</v>
      </c>
      <c r="C4" s="259" t="s">
        <v>65</v>
      </c>
      <c r="D4" s="260"/>
      <c r="E4" s="260"/>
      <c r="F4" s="260"/>
      <c r="G4" s="261"/>
      <c r="AG4" t="s">
        <v>252</v>
      </c>
    </row>
    <row r="5" spans="1:60" x14ac:dyDescent="0.25">
      <c r="D5" s="10"/>
    </row>
    <row r="6" spans="1:60" ht="37.5" x14ac:dyDescent="0.25">
      <c r="A6" s="140" t="s">
        <v>253</v>
      </c>
      <c r="B6" s="142" t="s">
        <v>254</v>
      </c>
      <c r="C6" s="142" t="s">
        <v>255</v>
      </c>
      <c r="D6" s="141" t="s">
        <v>256</v>
      </c>
      <c r="E6" s="140" t="s">
        <v>257</v>
      </c>
      <c r="F6" s="139" t="s">
        <v>258</v>
      </c>
      <c r="G6" s="140" t="s">
        <v>30</v>
      </c>
      <c r="H6" s="143" t="s">
        <v>31</v>
      </c>
      <c r="I6" s="143" t="s">
        <v>259</v>
      </c>
      <c r="J6" s="143" t="s">
        <v>32</v>
      </c>
      <c r="K6" s="143" t="s">
        <v>260</v>
      </c>
      <c r="L6" s="143" t="s">
        <v>261</v>
      </c>
      <c r="M6" s="143" t="s">
        <v>262</v>
      </c>
      <c r="N6" s="143" t="s">
        <v>263</v>
      </c>
      <c r="O6" s="143" t="s">
        <v>264</v>
      </c>
      <c r="P6" s="143" t="s">
        <v>265</v>
      </c>
      <c r="Q6" s="143" t="s">
        <v>266</v>
      </c>
      <c r="R6" s="143" t="s">
        <v>267</v>
      </c>
      <c r="S6" s="143" t="s">
        <v>268</v>
      </c>
      <c r="T6" s="143" t="s">
        <v>269</v>
      </c>
      <c r="U6" s="143" t="s">
        <v>270</v>
      </c>
      <c r="V6" s="143" t="s">
        <v>271</v>
      </c>
      <c r="W6" s="143" t="s">
        <v>272</v>
      </c>
      <c r="X6" s="143" t="s">
        <v>273</v>
      </c>
      <c r="Y6" s="143" t="s">
        <v>274</v>
      </c>
    </row>
    <row r="7" spans="1:60" hidden="1" x14ac:dyDescent="0.25">
      <c r="A7" s="3"/>
      <c r="B7" s="4"/>
      <c r="C7" s="4"/>
      <c r="D7" s="6"/>
      <c r="E7" s="145"/>
      <c r="F7" s="146"/>
      <c r="G7" s="146"/>
      <c r="H7" s="146"/>
      <c r="I7" s="146"/>
      <c r="J7" s="146"/>
      <c r="K7" s="146"/>
      <c r="L7" s="146"/>
      <c r="M7" s="146"/>
      <c r="N7" s="145"/>
      <c r="O7" s="145"/>
      <c r="P7" s="145"/>
      <c r="Q7" s="145"/>
      <c r="R7" s="146"/>
      <c r="S7" s="146"/>
      <c r="T7" s="146"/>
      <c r="U7" s="146"/>
      <c r="V7" s="146"/>
      <c r="W7" s="146"/>
      <c r="X7" s="146"/>
      <c r="Y7" s="146"/>
    </row>
    <row r="8" spans="1:60" ht="13" x14ac:dyDescent="0.25">
      <c r="A8" s="159" t="s">
        <v>200</v>
      </c>
      <c r="B8" s="160" t="s">
        <v>206</v>
      </c>
      <c r="C8" s="180" t="s">
        <v>207</v>
      </c>
      <c r="D8" s="161"/>
      <c r="E8" s="162"/>
      <c r="F8" s="163"/>
      <c r="G8" s="163">
        <f>SUMIF(AG9:AG10,"&lt;&gt;NOR",G9:G10)</f>
        <v>0</v>
      </c>
      <c r="H8" s="163"/>
      <c r="I8" s="163">
        <f>SUM(I9:I10)</f>
        <v>0</v>
      </c>
      <c r="J8" s="163"/>
      <c r="K8" s="164">
        <f>SUM(K9:K10)</f>
        <v>0</v>
      </c>
      <c r="L8" s="158"/>
      <c r="M8" s="158">
        <f>SUM(M9:M10)</f>
        <v>0</v>
      </c>
      <c r="N8" s="157"/>
      <c r="O8" s="157">
        <f>SUM(O9:O10)</f>
        <v>0</v>
      </c>
      <c r="P8" s="157"/>
      <c r="Q8" s="157">
        <f>SUM(Q9:Q10)</f>
        <v>0</v>
      </c>
      <c r="R8" s="158"/>
      <c r="S8" s="158"/>
      <c r="T8" s="158"/>
      <c r="U8" s="158"/>
      <c r="V8" s="158">
        <f>SUM(V9:V10)</f>
        <v>0</v>
      </c>
      <c r="W8" s="158"/>
      <c r="X8" s="158"/>
      <c r="Y8" s="158"/>
      <c r="AG8" t="s">
        <v>275</v>
      </c>
    </row>
    <row r="9" spans="1:60" outlineLevel="1" x14ac:dyDescent="0.25">
      <c r="A9" s="173">
        <v>1</v>
      </c>
      <c r="B9" s="174" t="s">
        <v>1159</v>
      </c>
      <c r="C9" s="183" t="s">
        <v>1160</v>
      </c>
      <c r="D9" s="175" t="s">
        <v>340</v>
      </c>
      <c r="E9" s="176">
        <v>75</v>
      </c>
      <c r="F9" s="177">
        <f>H9+J9</f>
        <v>0</v>
      </c>
      <c r="G9" s="177">
        <f>ROUND(E9*F9,2)</f>
        <v>0</v>
      </c>
      <c r="H9" s="178"/>
      <c r="I9" s="177">
        <f>ROUND(E9*H9,2)</f>
        <v>0</v>
      </c>
      <c r="J9" s="178"/>
      <c r="K9" s="179">
        <f>ROUND(E9*J9,2)</f>
        <v>0</v>
      </c>
      <c r="L9" s="154">
        <v>21</v>
      </c>
      <c r="M9" s="154">
        <f>G9*(1+L9/100)</f>
        <v>0</v>
      </c>
      <c r="N9" s="153">
        <v>0</v>
      </c>
      <c r="O9" s="153">
        <f>ROUND(E9*N9,2)</f>
        <v>0</v>
      </c>
      <c r="P9" s="153">
        <v>0</v>
      </c>
      <c r="Q9" s="153">
        <f>ROUND(E9*P9,2)</f>
        <v>0</v>
      </c>
      <c r="R9" s="154"/>
      <c r="S9" s="154" t="s">
        <v>279</v>
      </c>
      <c r="T9" s="154" t="s">
        <v>280</v>
      </c>
      <c r="U9" s="154">
        <v>0</v>
      </c>
      <c r="V9" s="154">
        <f>ROUND(E9*U9,2)</f>
        <v>0</v>
      </c>
      <c r="W9" s="154"/>
      <c r="X9" s="154" t="s">
        <v>281</v>
      </c>
      <c r="Y9" s="154" t="s">
        <v>282</v>
      </c>
      <c r="Z9" s="144"/>
      <c r="AA9" s="144"/>
      <c r="AB9" s="144"/>
      <c r="AC9" s="144"/>
      <c r="AD9" s="144"/>
      <c r="AE9" s="144"/>
      <c r="AF9" s="144"/>
      <c r="AG9" s="144" t="s">
        <v>656</v>
      </c>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row>
    <row r="10" spans="1:60" outlineLevel="1" x14ac:dyDescent="0.25">
      <c r="A10" s="173">
        <v>2</v>
      </c>
      <c r="B10" s="174" t="s">
        <v>1161</v>
      </c>
      <c r="C10" s="183" t="s">
        <v>1162</v>
      </c>
      <c r="D10" s="175" t="s">
        <v>1163</v>
      </c>
      <c r="E10" s="176">
        <v>1</v>
      </c>
      <c r="F10" s="177">
        <f>H10+J10</f>
        <v>0</v>
      </c>
      <c r="G10" s="177">
        <f>ROUND(E10*F10,2)</f>
        <v>0</v>
      </c>
      <c r="H10" s="178"/>
      <c r="I10" s="177">
        <f>ROUND(E10*H10,2)</f>
        <v>0</v>
      </c>
      <c r="J10" s="178"/>
      <c r="K10" s="179">
        <f>ROUND(E10*J10,2)</f>
        <v>0</v>
      </c>
      <c r="L10" s="154">
        <v>21</v>
      </c>
      <c r="M10" s="154">
        <f>G10*(1+L10/100)</f>
        <v>0</v>
      </c>
      <c r="N10" s="153">
        <v>0</v>
      </c>
      <c r="O10" s="153">
        <f>ROUND(E10*N10,2)</f>
        <v>0</v>
      </c>
      <c r="P10" s="153">
        <v>0</v>
      </c>
      <c r="Q10" s="153">
        <f>ROUND(E10*P10,2)</f>
        <v>0</v>
      </c>
      <c r="R10" s="154"/>
      <c r="S10" s="154" t="s">
        <v>279</v>
      </c>
      <c r="T10" s="154" t="s">
        <v>280</v>
      </c>
      <c r="U10" s="154">
        <v>0</v>
      </c>
      <c r="V10" s="154">
        <f>ROUND(E10*U10,2)</f>
        <v>0</v>
      </c>
      <c r="W10" s="154"/>
      <c r="X10" s="154" t="s">
        <v>608</v>
      </c>
      <c r="Y10" s="154" t="s">
        <v>282</v>
      </c>
      <c r="Z10" s="144"/>
      <c r="AA10" s="144"/>
      <c r="AB10" s="144"/>
      <c r="AC10" s="144"/>
      <c r="AD10" s="144"/>
      <c r="AE10" s="144"/>
      <c r="AF10" s="144"/>
      <c r="AG10" s="144" t="s">
        <v>609</v>
      </c>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row>
    <row r="11" spans="1:60" ht="13" x14ac:dyDescent="0.25">
      <c r="A11" s="159" t="s">
        <v>200</v>
      </c>
      <c r="B11" s="160" t="s">
        <v>212</v>
      </c>
      <c r="C11" s="180" t="s">
        <v>213</v>
      </c>
      <c r="D11" s="161"/>
      <c r="E11" s="162"/>
      <c r="F11" s="163"/>
      <c r="G11" s="163">
        <f>SUMIF(AG12:AG13,"&lt;&gt;NOR",G12:G13)</f>
        <v>0</v>
      </c>
      <c r="H11" s="163"/>
      <c r="I11" s="163">
        <f>SUM(I12:I13)</f>
        <v>0</v>
      </c>
      <c r="J11" s="163"/>
      <c r="K11" s="164">
        <f>SUM(K12:K13)</f>
        <v>0</v>
      </c>
      <c r="L11" s="158"/>
      <c r="M11" s="158">
        <f>SUM(M12:M13)</f>
        <v>0</v>
      </c>
      <c r="N11" s="157"/>
      <c r="O11" s="157">
        <f>SUM(O12:O13)</f>
        <v>0</v>
      </c>
      <c r="P11" s="157"/>
      <c r="Q11" s="157">
        <f>SUM(Q12:Q13)</f>
        <v>0</v>
      </c>
      <c r="R11" s="158"/>
      <c r="S11" s="158"/>
      <c r="T11" s="158"/>
      <c r="U11" s="158"/>
      <c r="V11" s="158">
        <f>SUM(V12:V13)</f>
        <v>0</v>
      </c>
      <c r="W11" s="158"/>
      <c r="X11" s="158"/>
      <c r="Y11" s="158"/>
      <c r="AG11" t="s">
        <v>275</v>
      </c>
    </row>
    <row r="12" spans="1:60" ht="20" outlineLevel="1" x14ac:dyDescent="0.25">
      <c r="A12" s="173">
        <v>3</v>
      </c>
      <c r="B12" s="174" t="s">
        <v>1164</v>
      </c>
      <c r="C12" s="183" t="s">
        <v>1165</v>
      </c>
      <c r="D12" s="175" t="s">
        <v>489</v>
      </c>
      <c r="E12" s="176">
        <v>1</v>
      </c>
      <c r="F12" s="177">
        <f>H12+J12</f>
        <v>0</v>
      </c>
      <c r="G12" s="177">
        <f>ROUND(E12*F12,2)</f>
        <v>0</v>
      </c>
      <c r="H12" s="178"/>
      <c r="I12" s="177">
        <f>ROUND(E12*H12,2)</f>
        <v>0</v>
      </c>
      <c r="J12" s="178"/>
      <c r="K12" s="179">
        <f>ROUND(E12*J12,2)</f>
        <v>0</v>
      </c>
      <c r="L12" s="154">
        <v>21</v>
      </c>
      <c r="M12" s="154">
        <f>G12*(1+L12/100)</f>
        <v>0</v>
      </c>
      <c r="N12" s="153">
        <v>0</v>
      </c>
      <c r="O12" s="153">
        <f>ROUND(E12*N12,2)</f>
        <v>0</v>
      </c>
      <c r="P12" s="153">
        <v>0</v>
      </c>
      <c r="Q12" s="153">
        <f>ROUND(E12*P12,2)</f>
        <v>0</v>
      </c>
      <c r="R12" s="154"/>
      <c r="S12" s="154" t="s">
        <v>279</v>
      </c>
      <c r="T12" s="154" t="s">
        <v>280</v>
      </c>
      <c r="U12" s="154">
        <v>0</v>
      </c>
      <c r="V12" s="154">
        <f>ROUND(E12*U12,2)</f>
        <v>0</v>
      </c>
      <c r="W12" s="154"/>
      <c r="X12" s="154" t="s">
        <v>608</v>
      </c>
      <c r="Y12" s="154" t="s">
        <v>282</v>
      </c>
      <c r="Z12" s="144"/>
      <c r="AA12" s="144"/>
      <c r="AB12" s="144"/>
      <c r="AC12" s="144"/>
      <c r="AD12" s="144"/>
      <c r="AE12" s="144"/>
      <c r="AF12" s="144"/>
      <c r="AG12" s="144" t="s">
        <v>609</v>
      </c>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row>
    <row r="13" spans="1:60" ht="20" outlineLevel="1" x14ac:dyDescent="0.25">
      <c r="A13" s="173">
        <v>4</v>
      </c>
      <c r="B13" s="174" t="s">
        <v>1166</v>
      </c>
      <c r="C13" s="183" t="s">
        <v>1167</v>
      </c>
      <c r="D13" s="175" t="s">
        <v>489</v>
      </c>
      <c r="E13" s="176">
        <v>1</v>
      </c>
      <c r="F13" s="177">
        <f>H13+J13</f>
        <v>0</v>
      </c>
      <c r="G13" s="177">
        <f>ROUND(E13*F13,2)</f>
        <v>0</v>
      </c>
      <c r="H13" s="178"/>
      <c r="I13" s="177">
        <f>ROUND(E13*H13,2)</f>
        <v>0</v>
      </c>
      <c r="J13" s="178"/>
      <c r="K13" s="179">
        <f>ROUND(E13*J13,2)</f>
        <v>0</v>
      </c>
      <c r="L13" s="154">
        <v>21</v>
      </c>
      <c r="M13" s="154">
        <f>G13*(1+L13/100)</f>
        <v>0</v>
      </c>
      <c r="N13" s="153">
        <v>0</v>
      </c>
      <c r="O13" s="153">
        <f>ROUND(E13*N13,2)</f>
        <v>0</v>
      </c>
      <c r="P13" s="153">
        <v>0</v>
      </c>
      <c r="Q13" s="153">
        <f>ROUND(E13*P13,2)</f>
        <v>0</v>
      </c>
      <c r="R13" s="154"/>
      <c r="S13" s="154" t="s">
        <v>279</v>
      </c>
      <c r="T13" s="154" t="s">
        <v>280</v>
      </c>
      <c r="U13" s="154">
        <v>0</v>
      </c>
      <c r="V13" s="154">
        <f>ROUND(E13*U13,2)</f>
        <v>0</v>
      </c>
      <c r="W13" s="154"/>
      <c r="X13" s="154" t="s">
        <v>608</v>
      </c>
      <c r="Y13" s="154" t="s">
        <v>282</v>
      </c>
      <c r="Z13" s="144"/>
      <c r="AA13" s="144"/>
      <c r="AB13" s="144"/>
      <c r="AC13" s="144"/>
      <c r="AD13" s="144"/>
      <c r="AE13" s="144"/>
      <c r="AF13" s="144"/>
      <c r="AG13" s="144" t="s">
        <v>609</v>
      </c>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row>
    <row r="14" spans="1:60" ht="13" x14ac:dyDescent="0.25">
      <c r="A14" s="159" t="s">
        <v>200</v>
      </c>
      <c r="B14" s="160" t="s">
        <v>214</v>
      </c>
      <c r="C14" s="180" t="s">
        <v>215</v>
      </c>
      <c r="D14" s="161"/>
      <c r="E14" s="162"/>
      <c r="F14" s="163"/>
      <c r="G14" s="163">
        <f>SUMIF(AG15:AG17,"&lt;&gt;NOR",G15:G17)</f>
        <v>0</v>
      </c>
      <c r="H14" s="163"/>
      <c r="I14" s="163">
        <f>SUM(I15:I17)</f>
        <v>0</v>
      </c>
      <c r="J14" s="163"/>
      <c r="K14" s="164">
        <f>SUM(K15:K17)</f>
        <v>0</v>
      </c>
      <c r="L14" s="158"/>
      <c r="M14" s="158">
        <f>SUM(M15:M17)</f>
        <v>0</v>
      </c>
      <c r="N14" s="157"/>
      <c r="O14" s="157">
        <f>SUM(O15:O17)</f>
        <v>0</v>
      </c>
      <c r="P14" s="157"/>
      <c r="Q14" s="157">
        <f>SUM(Q15:Q17)</f>
        <v>0</v>
      </c>
      <c r="R14" s="158"/>
      <c r="S14" s="158"/>
      <c r="T14" s="158"/>
      <c r="U14" s="158"/>
      <c r="V14" s="158">
        <f>SUM(V15:V17)</f>
        <v>0</v>
      </c>
      <c r="W14" s="158"/>
      <c r="X14" s="158"/>
      <c r="Y14" s="158"/>
      <c r="AG14" t="s">
        <v>275</v>
      </c>
    </row>
    <row r="15" spans="1:60" outlineLevel="1" x14ac:dyDescent="0.25">
      <c r="A15" s="173">
        <v>5</v>
      </c>
      <c r="B15" s="174" t="s">
        <v>1168</v>
      </c>
      <c r="C15" s="183" t="s">
        <v>1169</v>
      </c>
      <c r="D15" s="175" t="s">
        <v>340</v>
      </c>
      <c r="E15" s="176">
        <v>4</v>
      </c>
      <c r="F15" s="177">
        <f>H15+J15</f>
        <v>0</v>
      </c>
      <c r="G15" s="177">
        <f>ROUND(E15*F15,2)</f>
        <v>0</v>
      </c>
      <c r="H15" s="178"/>
      <c r="I15" s="177">
        <f>ROUND(E15*H15,2)</f>
        <v>0</v>
      </c>
      <c r="J15" s="178"/>
      <c r="K15" s="179">
        <f>ROUND(E15*J15,2)</f>
        <v>0</v>
      </c>
      <c r="L15" s="154">
        <v>21</v>
      </c>
      <c r="M15" s="154">
        <f>G15*(1+L15/100)</f>
        <v>0</v>
      </c>
      <c r="N15" s="153">
        <v>0</v>
      </c>
      <c r="O15" s="153">
        <f>ROUND(E15*N15,2)</f>
        <v>0</v>
      </c>
      <c r="P15" s="153">
        <v>0</v>
      </c>
      <c r="Q15" s="153">
        <f>ROUND(E15*P15,2)</f>
        <v>0</v>
      </c>
      <c r="R15" s="154"/>
      <c r="S15" s="154" t="s">
        <v>279</v>
      </c>
      <c r="T15" s="154" t="s">
        <v>280</v>
      </c>
      <c r="U15" s="154">
        <v>0</v>
      </c>
      <c r="V15" s="154">
        <f>ROUND(E15*U15,2)</f>
        <v>0</v>
      </c>
      <c r="W15" s="154"/>
      <c r="X15" s="154" t="s">
        <v>281</v>
      </c>
      <c r="Y15" s="154" t="s">
        <v>282</v>
      </c>
      <c r="Z15" s="144"/>
      <c r="AA15" s="144"/>
      <c r="AB15" s="144"/>
      <c r="AC15" s="144"/>
      <c r="AD15" s="144"/>
      <c r="AE15" s="144"/>
      <c r="AF15" s="144"/>
      <c r="AG15" s="144" t="s">
        <v>656</v>
      </c>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row>
    <row r="16" spans="1:60" outlineLevel="1" x14ac:dyDescent="0.25">
      <c r="A16" s="173">
        <v>6</v>
      </c>
      <c r="B16" s="174" t="s">
        <v>1170</v>
      </c>
      <c r="C16" s="183" t="s">
        <v>1171</v>
      </c>
      <c r="D16" s="175" t="s">
        <v>340</v>
      </c>
      <c r="E16" s="176">
        <v>75</v>
      </c>
      <c r="F16" s="177">
        <f>H16+J16</f>
        <v>0</v>
      </c>
      <c r="G16" s="177">
        <f>ROUND(E16*F16,2)</f>
        <v>0</v>
      </c>
      <c r="H16" s="178"/>
      <c r="I16" s="177">
        <f>ROUND(E16*H16,2)</f>
        <v>0</v>
      </c>
      <c r="J16" s="178"/>
      <c r="K16" s="179">
        <f>ROUND(E16*J16,2)</f>
        <v>0</v>
      </c>
      <c r="L16" s="154">
        <v>21</v>
      </c>
      <c r="M16" s="154">
        <f>G16*(1+L16/100)</f>
        <v>0</v>
      </c>
      <c r="N16" s="153">
        <v>0</v>
      </c>
      <c r="O16" s="153">
        <f>ROUND(E16*N16,2)</f>
        <v>0</v>
      </c>
      <c r="P16" s="153">
        <v>0</v>
      </c>
      <c r="Q16" s="153">
        <f>ROUND(E16*P16,2)</f>
        <v>0</v>
      </c>
      <c r="R16" s="154"/>
      <c r="S16" s="154" t="s">
        <v>279</v>
      </c>
      <c r="T16" s="154" t="s">
        <v>280</v>
      </c>
      <c r="U16" s="154">
        <v>0</v>
      </c>
      <c r="V16" s="154">
        <f>ROUND(E16*U16,2)</f>
        <v>0</v>
      </c>
      <c r="W16" s="154"/>
      <c r="X16" s="154" t="s">
        <v>281</v>
      </c>
      <c r="Y16" s="154" t="s">
        <v>282</v>
      </c>
      <c r="Z16" s="144"/>
      <c r="AA16" s="144"/>
      <c r="AB16" s="144"/>
      <c r="AC16" s="144"/>
      <c r="AD16" s="144"/>
      <c r="AE16" s="144"/>
      <c r="AF16" s="144"/>
      <c r="AG16" s="144" t="s">
        <v>656</v>
      </c>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row>
    <row r="17" spans="1:60" outlineLevel="1" x14ac:dyDescent="0.25">
      <c r="A17" s="173">
        <v>7</v>
      </c>
      <c r="B17" s="174" t="s">
        <v>1172</v>
      </c>
      <c r="C17" s="183" t="s">
        <v>1173</v>
      </c>
      <c r="D17" s="175" t="s">
        <v>340</v>
      </c>
      <c r="E17" s="176">
        <v>840</v>
      </c>
      <c r="F17" s="177">
        <f>H17+J17</f>
        <v>0</v>
      </c>
      <c r="G17" s="177">
        <f>ROUND(E17*F17,2)</f>
        <v>0</v>
      </c>
      <c r="H17" s="178"/>
      <c r="I17" s="177">
        <f>ROUND(E17*H17,2)</f>
        <v>0</v>
      </c>
      <c r="J17" s="178"/>
      <c r="K17" s="179">
        <f>ROUND(E17*J17,2)</f>
        <v>0</v>
      </c>
      <c r="L17" s="154">
        <v>21</v>
      </c>
      <c r="M17" s="154">
        <f>G17*(1+L17/100)</f>
        <v>0</v>
      </c>
      <c r="N17" s="153">
        <v>0</v>
      </c>
      <c r="O17" s="153">
        <f>ROUND(E17*N17,2)</f>
        <v>0</v>
      </c>
      <c r="P17" s="153">
        <v>0</v>
      </c>
      <c r="Q17" s="153">
        <f>ROUND(E17*P17,2)</f>
        <v>0</v>
      </c>
      <c r="R17" s="154"/>
      <c r="S17" s="154" t="s">
        <v>279</v>
      </c>
      <c r="T17" s="154" t="s">
        <v>280</v>
      </c>
      <c r="U17" s="154">
        <v>0</v>
      </c>
      <c r="V17" s="154">
        <f>ROUND(E17*U17,2)</f>
        <v>0</v>
      </c>
      <c r="W17" s="154"/>
      <c r="X17" s="154" t="s">
        <v>281</v>
      </c>
      <c r="Y17" s="154" t="s">
        <v>282</v>
      </c>
      <c r="Z17" s="144"/>
      <c r="AA17" s="144"/>
      <c r="AB17" s="144"/>
      <c r="AC17" s="144"/>
      <c r="AD17" s="144"/>
      <c r="AE17" s="144"/>
      <c r="AF17" s="144"/>
      <c r="AG17" s="144" t="s">
        <v>656</v>
      </c>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row>
    <row r="18" spans="1:60" ht="13" x14ac:dyDescent="0.25">
      <c r="A18" s="159" t="s">
        <v>200</v>
      </c>
      <c r="B18" s="160" t="s">
        <v>216</v>
      </c>
      <c r="C18" s="180" t="s">
        <v>217</v>
      </c>
      <c r="D18" s="161"/>
      <c r="E18" s="162"/>
      <c r="F18" s="163"/>
      <c r="G18" s="163">
        <f>SUMIF(AG19:AG25,"&lt;&gt;NOR",G19:G25)</f>
        <v>0</v>
      </c>
      <c r="H18" s="163"/>
      <c r="I18" s="163">
        <f>SUM(I19:I25)</f>
        <v>0</v>
      </c>
      <c r="J18" s="163"/>
      <c r="K18" s="164">
        <f>SUM(K19:K25)</f>
        <v>0</v>
      </c>
      <c r="L18" s="158"/>
      <c r="M18" s="158">
        <f>SUM(M19:M25)</f>
        <v>0</v>
      </c>
      <c r="N18" s="157"/>
      <c r="O18" s="157">
        <f>SUM(O19:O25)</f>
        <v>0</v>
      </c>
      <c r="P18" s="157"/>
      <c r="Q18" s="157">
        <f>SUM(Q19:Q25)</f>
        <v>0</v>
      </c>
      <c r="R18" s="158"/>
      <c r="S18" s="158"/>
      <c r="T18" s="158"/>
      <c r="U18" s="158"/>
      <c r="V18" s="158">
        <f>SUM(V19:V25)</f>
        <v>0</v>
      </c>
      <c r="W18" s="158"/>
      <c r="X18" s="158"/>
      <c r="Y18" s="158"/>
      <c r="AG18" t="s">
        <v>275</v>
      </c>
    </row>
    <row r="19" spans="1:60" outlineLevel="1" x14ac:dyDescent="0.25">
      <c r="A19" s="173">
        <v>8</v>
      </c>
      <c r="B19" s="174" t="s">
        <v>1174</v>
      </c>
      <c r="C19" s="183" t="s">
        <v>1175</v>
      </c>
      <c r="D19" s="175" t="s">
        <v>489</v>
      </c>
      <c r="E19" s="176">
        <v>4</v>
      </c>
      <c r="F19" s="177">
        <f t="shared" ref="F19:F25" si="0">H19+J19</f>
        <v>0</v>
      </c>
      <c r="G19" s="177">
        <f t="shared" ref="G19:G25" si="1">ROUND(E19*F19,2)</f>
        <v>0</v>
      </c>
      <c r="H19" s="178"/>
      <c r="I19" s="177">
        <f t="shared" ref="I19:I25" si="2">ROUND(E19*H19,2)</f>
        <v>0</v>
      </c>
      <c r="J19" s="178"/>
      <c r="K19" s="179">
        <f t="shared" ref="K19:K25" si="3">ROUND(E19*J19,2)</f>
        <v>0</v>
      </c>
      <c r="L19" s="154">
        <v>21</v>
      </c>
      <c r="M19" s="154">
        <f t="shared" ref="M19:M25" si="4">G19*(1+L19/100)</f>
        <v>0</v>
      </c>
      <c r="N19" s="153">
        <v>0</v>
      </c>
      <c r="O19" s="153">
        <f t="shared" ref="O19:O25" si="5">ROUND(E19*N19,2)</f>
        <v>0</v>
      </c>
      <c r="P19" s="153">
        <v>0</v>
      </c>
      <c r="Q19" s="153">
        <f t="shared" ref="Q19:Q25" si="6">ROUND(E19*P19,2)</f>
        <v>0</v>
      </c>
      <c r="R19" s="154"/>
      <c r="S19" s="154" t="s">
        <v>279</v>
      </c>
      <c r="T19" s="154" t="s">
        <v>280</v>
      </c>
      <c r="U19" s="154">
        <v>0</v>
      </c>
      <c r="V19" s="154">
        <f t="shared" ref="V19:V25" si="7">ROUND(E19*U19,2)</f>
        <v>0</v>
      </c>
      <c r="W19" s="154"/>
      <c r="X19" s="154" t="s">
        <v>608</v>
      </c>
      <c r="Y19" s="154" t="s">
        <v>282</v>
      </c>
      <c r="Z19" s="144"/>
      <c r="AA19" s="144"/>
      <c r="AB19" s="144"/>
      <c r="AC19" s="144"/>
      <c r="AD19" s="144"/>
      <c r="AE19" s="144"/>
      <c r="AF19" s="144"/>
      <c r="AG19" s="144" t="s">
        <v>609</v>
      </c>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row>
    <row r="20" spans="1:60" outlineLevel="1" x14ac:dyDescent="0.25">
      <c r="A20" s="173">
        <v>9</v>
      </c>
      <c r="B20" s="174" t="s">
        <v>1176</v>
      </c>
      <c r="C20" s="183" t="s">
        <v>1177</v>
      </c>
      <c r="D20" s="175" t="s">
        <v>489</v>
      </c>
      <c r="E20" s="176">
        <v>4</v>
      </c>
      <c r="F20" s="177">
        <f t="shared" si="0"/>
        <v>0</v>
      </c>
      <c r="G20" s="177">
        <f t="shared" si="1"/>
        <v>0</v>
      </c>
      <c r="H20" s="178"/>
      <c r="I20" s="177">
        <f t="shared" si="2"/>
        <v>0</v>
      </c>
      <c r="J20" s="178"/>
      <c r="K20" s="179">
        <f t="shared" si="3"/>
        <v>0</v>
      </c>
      <c r="L20" s="154">
        <v>21</v>
      </c>
      <c r="M20" s="154">
        <f t="shared" si="4"/>
        <v>0</v>
      </c>
      <c r="N20" s="153">
        <v>0</v>
      </c>
      <c r="O20" s="153">
        <f t="shared" si="5"/>
        <v>0</v>
      </c>
      <c r="P20" s="153">
        <v>0</v>
      </c>
      <c r="Q20" s="153">
        <f t="shared" si="6"/>
        <v>0</v>
      </c>
      <c r="R20" s="154"/>
      <c r="S20" s="154" t="s">
        <v>279</v>
      </c>
      <c r="T20" s="154" t="s">
        <v>280</v>
      </c>
      <c r="U20" s="154">
        <v>0</v>
      </c>
      <c r="V20" s="154">
        <f t="shared" si="7"/>
        <v>0</v>
      </c>
      <c r="W20" s="154"/>
      <c r="X20" s="154" t="s">
        <v>281</v>
      </c>
      <c r="Y20" s="154" t="s">
        <v>282</v>
      </c>
      <c r="Z20" s="144"/>
      <c r="AA20" s="144"/>
      <c r="AB20" s="144"/>
      <c r="AC20" s="144"/>
      <c r="AD20" s="144"/>
      <c r="AE20" s="144"/>
      <c r="AF20" s="144"/>
      <c r="AG20" s="144" t="s">
        <v>656</v>
      </c>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row>
    <row r="21" spans="1:60" outlineLevel="1" x14ac:dyDescent="0.25">
      <c r="A21" s="173">
        <v>10</v>
      </c>
      <c r="B21" s="174" t="s">
        <v>1178</v>
      </c>
      <c r="C21" s="183" t="s">
        <v>1179</v>
      </c>
      <c r="D21" s="175" t="s">
        <v>489</v>
      </c>
      <c r="E21" s="176">
        <v>4</v>
      </c>
      <c r="F21" s="177">
        <f t="shared" si="0"/>
        <v>0</v>
      </c>
      <c r="G21" s="177">
        <f t="shared" si="1"/>
        <v>0</v>
      </c>
      <c r="H21" s="178"/>
      <c r="I21" s="177">
        <f t="shared" si="2"/>
        <v>0</v>
      </c>
      <c r="J21" s="178"/>
      <c r="K21" s="179">
        <f t="shared" si="3"/>
        <v>0</v>
      </c>
      <c r="L21" s="154">
        <v>21</v>
      </c>
      <c r="M21" s="154">
        <f t="shared" si="4"/>
        <v>0</v>
      </c>
      <c r="N21" s="153">
        <v>0</v>
      </c>
      <c r="O21" s="153">
        <f t="shared" si="5"/>
        <v>0</v>
      </c>
      <c r="P21" s="153">
        <v>0</v>
      </c>
      <c r="Q21" s="153">
        <f t="shared" si="6"/>
        <v>0</v>
      </c>
      <c r="R21" s="154"/>
      <c r="S21" s="154" t="s">
        <v>279</v>
      </c>
      <c r="T21" s="154" t="s">
        <v>280</v>
      </c>
      <c r="U21" s="154">
        <v>0</v>
      </c>
      <c r="V21" s="154">
        <f t="shared" si="7"/>
        <v>0</v>
      </c>
      <c r="W21" s="154"/>
      <c r="X21" s="154" t="s">
        <v>608</v>
      </c>
      <c r="Y21" s="154" t="s">
        <v>282</v>
      </c>
      <c r="Z21" s="144"/>
      <c r="AA21" s="144"/>
      <c r="AB21" s="144"/>
      <c r="AC21" s="144"/>
      <c r="AD21" s="144"/>
      <c r="AE21" s="144"/>
      <c r="AF21" s="144"/>
      <c r="AG21" s="144" t="s">
        <v>609</v>
      </c>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row>
    <row r="22" spans="1:60" outlineLevel="1" x14ac:dyDescent="0.25">
      <c r="A22" s="173">
        <v>11</v>
      </c>
      <c r="B22" s="174" t="s">
        <v>1180</v>
      </c>
      <c r="C22" s="183" t="s">
        <v>1181</v>
      </c>
      <c r="D22" s="175" t="s">
        <v>489</v>
      </c>
      <c r="E22" s="176">
        <v>4</v>
      </c>
      <c r="F22" s="177">
        <f t="shared" si="0"/>
        <v>0</v>
      </c>
      <c r="G22" s="177">
        <f t="shared" si="1"/>
        <v>0</v>
      </c>
      <c r="H22" s="178"/>
      <c r="I22" s="177">
        <f t="shared" si="2"/>
        <v>0</v>
      </c>
      <c r="J22" s="178"/>
      <c r="K22" s="179">
        <f t="shared" si="3"/>
        <v>0</v>
      </c>
      <c r="L22" s="154">
        <v>21</v>
      </c>
      <c r="M22" s="154">
        <f t="shared" si="4"/>
        <v>0</v>
      </c>
      <c r="N22" s="153">
        <v>0</v>
      </c>
      <c r="O22" s="153">
        <f t="shared" si="5"/>
        <v>0</v>
      </c>
      <c r="P22" s="153">
        <v>0</v>
      </c>
      <c r="Q22" s="153">
        <f t="shared" si="6"/>
        <v>0</v>
      </c>
      <c r="R22" s="154"/>
      <c r="S22" s="154" t="s">
        <v>279</v>
      </c>
      <c r="T22" s="154" t="s">
        <v>280</v>
      </c>
      <c r="U22" s="154">
        <v>0</v>
      </c>
      <c r="V22" s="154">
        <f t="shared" si="7"/>
        <v>0</v>
      </c>
      <c r="W22" s="154"/>
      <c r="X22" s="154" t="s">
        <v>281</v>
      </c>
      <c r="Y22" s="154" t="s">
        <v>282</v>
      </c>
      <c r="Z22" s="144"/>
      <c r="AA22" s="144"/>
      <c r="AB22" s="144"/>
      <c r="AC22" s="144"/>
      <c r="AD22" s="144"/>
      <c r="AE22" s="144"/>
      <c r="AF22" s="144"/>
      <c r="AG22" s="144" t="s">
        <v>656</v>
      </c>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row>
    <row r="23" spans="1:60" outlineLevel="1" x14ac:dyDescent="0.25">
      <c r="A23" s="173">
        <v>12</v>
      </c>
      <c r="B23" s="174" t="s">
        <v>1182</v>
      </c>
      <c r="C23" s="183" t="s">
        <v>1183</v>
      </c>
      <c r="D23" s="175" t="s">
        <v>489</v>
      </c>
      <c r="E23" s="176">
        <v>2</v>
      </c>
      <c r="F23" s="177">
        <f t="shared" si="0"/>
        <v>0</v>
      </c>
      <c r="G23" s="177">
        <f t="shared" si="1"/>
        <v>0</v>
      </c>
      <c r="H23" s="178"/>
      <c r="I23" s="177">
        <f t="shared" si="2"/>
        <v>0</v>
      </c>
      <c r="J23" s="178"/>
      <c r="K23" s="179">
        <f t="shared" si="3"/>
        <v>0</v>
      </c>
      <c r="L23" s="154">
        <v>21</v>
      </c>
      <c r="M23" s="154">
        <f t="shared" si="4"/>
        <v>0</v>
      </c>
      <c r="N23" s="153">
        <v>0</v>
      </c>
      <c r="O23" s="153">
        <f t="shared" si="5"/>
        <v>0</v>
      </c>
      <c r="P23" s="153">
        <v>0</v>
      </c>
      <c r="Q23" s="153">
        <f t="shared" si="6"/>
        <v>0</v>
      </c>
      <c r="R23" s="154"/>
      <c r="S23" s="154" t="s">
        <v>279</v>
      </c>
      <c r="T23" s="154" t="s">
        <v>280</v>
      </c>
      <c r="U23" s="154">
        <v>0</v>
      </c>
      <c r="V23" s="154">
        <f t="shared" si="7"/>
        <v>0</v>
      </c>
      <c r="W23" s="154"/>
      <c r="X23" s="154" t="s">
        <v>281</v>
      </c>
      <c r="Y23" s="154" t="s">
        <v>282</v>
      </c>
      <c r="Z23" s="144"/>
      <c r="AA23" s="144"/>
      <c r="AB23" s="144"/>
      <c r="AC23" s="144"/>
      <c r="AD23" s="144"/>
      <c r="AE23" s="144"/>
      <c r="AF23" s="144"/>
      <c r="AG23" s="144" t="s">
        <v>656</v>
      </c>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row>
    <row r="24" spans="1:60" outlineLevel="1" x14ac:dyDescent="0.25">
      <c r="A24" s="173">
        <v>13</v>
      </c>
      <c r="B24" s="174" t="s">
        <v>1184</v>
      </c>
      <c r="C24" s="183" t="s">
        <v>1185</v>
      </c>
      <c r="D24" s="175" t="s">
        <v>489</v>
      </c>
      <c r="E24" s="176">
        <v>2</v>
      </c>
      <c r="F24" s="177">
        <f t="shared" si="0"/>
        <v>0</v>
      </c>
      <c r="G24" s="177">
        <f t="shared" si="1"/>
        <v>0</v>
      </c>
      <c r="H24" s="178"/>
      <c r="I24" s="177">
        <f t="shared" si="2"/>
        <v>0</v>
      </c>
      <c r="J24" s="178"/>
      <c r="K24" s="179">
        <f t="shared" si="3"/>
        <v>0</v>
      </c>
      <c r="L24" s="154">
        <v>21</v>
      </c>
      <c r="M24" s="154">
        <f t="shared" si="4"/>
        <v>0</v>
      </c>
      <c r="N24" s="153">
        <v>0</v>
      </c>
      <c r="O24" s="153">
        <f t="shared" si="5"/>
        <v>0</v>
      </c>
      <c r="P24" s="153">
        <v>0</v>
      </c>
      <c r="Q24" s="153">
        <f t="shared" si="6"/>
        <v>0</v>
      </c>
      <c r="R24" s="154"/>
      <c r="S24" s="154" t="s">
        <v>279</v>
      </c>
      <c r="T24" s="154" t="s">
        <v>280</v>
      </c>
      <c r="U24" s="154">
        <v>0</v>
      </c>
      <c r="V24" s="154">
        <f t="shared" si="7"/>
        <v>0</v>
      </c>
      <c r="W24" s="154"/>
      <c r="X24" s="154" t="s">
        <v>281</v>
      </c>
      <c r="Y24" s="154" t="s">
        <v>282</v>
      </c>
      <c r="Z24" s="144"/>
      <c r="AA24" s="144"/>
      <c r="AB24" s="144"/>
      <c r="AC24" s="144"/>
      <c r="AD24" s="144"/>
      <c r="AE24" s="144"/>
      <c r="AF24" s="144"/>
      <c r="AG24" s="144" t="s">
        <v>656</v>
      </c>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row>
    <row r="25" spans="1:60" outlineLevel="1" x14ac:dyDescent="0.25">
      <c r="A25" s="173">
        <v>14</v>
      </c>
      <c r="B25" s="174" t="s">
        <v>1186</v>
      </c>
      <c r="C25" s="183" t="s">
        <v>1187</v>
      </c>
      <c r="D25" s="175" t="s">
        <v>489</v>
      </c>
      <c r="E25" s="176">
        <v>6</v>
      </c>
      <c r="F25" s="177">
        <f t="shared" si="0"/>
        <v>0</v>
      </c>
      <c r="G25" s="177">
        <f t="shared" si="1"/>
        <v>0</v>
      </c>
      <c r="H25" s="178"/>
      <c r="I25" s="177">
        <f t="shared" si="2"/>
        <v>0</v>
      </c>
      <c r="J25" s="178"/>
      <c r="K25" s="179">
        <f t="shared" si="3"/>
        <v>0</v>
      </c>
      <c r="L25" s="154">
        <v>21</v>
      </c>
      <c r="M25" s="154">
        <f t="shared" si="4"/>
        <v>0</v>
      </c>
      <c r="N25" s="153">
        <v>0</v>
      </c>
      <c r="O25" s="153">
        <f t="shared" si="5"/>
        <v>0</v>
      </c>
      <c r="P25" s="153">
        <v>0</v>
      </c>
      <c r="Q25" s="153">
        <f t="shared" si="6"/>
        <v>0</v>
      </c>
      <c r="R25" s="154"/>
      <c r="S25" s="154" t="s">
        <v>279</v>
      </c>
      <c r="T25" s="154" t="s">
        <v>280</v>
      </c>
      <c r="U25" s="154">
        <v>0</v>
      </c>
      <c r="V25" s="154">
        <f t="shared" si="7"/>
        <v>0</v>
      </c>
      <c r="W25" s="154"/>
      <c r="X25" s="154" t="s">
        <v>608</v>
      </c>
      <c r="Y25" s="154" t="s">
        <v>282</v>
      </c>
      <c r="Z25" s="144"/>
      <c r="AA25" s="144"/>
      <c r="AB25" s="144"/>
      <c r="AC25" s="144"/>
      <c r="AD25" s="144"/>
      <c r="AE25" s="144"/>
      <c r="AF25" s="144"/>
      <c r="AG25" s="144" t="s">
        <v>609</v>
      </c>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row>
    <row r="26" spans="1:60" ht="13" x14ac:dyDescent="0.25">
      <c r="A26" s="159" t="s">
        <v>200</v>
      </c>
      <c r="B26" s="160" t="s">
        <v>218</v>
      </c>
      <c r="C26" s="180" t="s">
        <v>219</v>
      </c>
      <c r="D26" s="161"/>
      <c r="E26" s="162"/>
      <c r="F26" s="163"/>
      <c r="G26" s="163">
        <f>SUMIF(AG27:AG42,"&lt;&gt;NOR",G27:G42)</f>
        <v>0</v>
      </c>
      <c r="H26" s="163"/>
      <c r="I26" s="163">
        <f>SUM(I27:I42)</f>
        <v>0</v>
      </c>
      <c r="J26" s="163"/>
      <c r="K26" s="164">
        <f>SUM(K27:K42)</f>
        <v>0</v>
      </c>
      <c r="L26" s="158"/>
      <c r="M26" s="158">
        <f>SUM(M27:M42)</f>
        <v>0</v>
      </c>
      <c r="N26" s="157"/>
      <c r="O26" s="157">
        <f>SUM(O27:O42)</f>
        <v>0</v>
      </c>
      <c r="P26" s="157"/>
      <c r="Q26" s="157">
        <f>SUM(Q27:Q42)</f>
        <v>0</v>
      </c>
      <c r="R26" s="158"/>
      <c r="S26" s="158"/>
      <c r="T26" s="158"/>
      <c r="U26" s="158"/>
      <c r="V26" s="158">
        <f>SUM(V27:V42)</f>
        <v>0</v>
      </c>
      <c r="W26" s="158"/>
      <c r="X26" s="158"/>
      <c r="Y26" s="158"/>
      <c r="AG26" t="s">
        <v>275</v>
      </c>
    </row>
    <row r="27" spans="1:60" outlineLevel="1" x14ac:dyDescent="0.25">
      <c r="A27" s="173">
        <v>15</v>
      </c>
      <c r="B27" s="174" t="s">
        <v>1188</v>
      </c>
      <c r="C27" s="183" t="s">
        <v>1189</v>
      </c>
      <c r="D27" s="175" t="s">
        <v>355</v>
      </c>
      <c r="E27" s="176">
        <v>180</v>
      </c>
      <c r="F27" s="177">
        <f t="shared" ref="F27:F42" si="8">H27+J27</f>
        <v>0</v>
      </c>
      <c r="G27" s="177">
        <f t="shared" ref="G27:G42" si="9">ROUND(E27*F27,2)</f>
        <v>0</v>
      </c>
      <c r="H27" s="178"/>
      <c r="I27" s="177">
        <f t="shared" ref="I27:I42" si="10">ROUND(E27*H27,2)</f>
        <v>0</v>
      </c>
      <c r="J27" s="178"/>
      <c r="K27" s="179">
        <f t="shared" ref="K27:K42" si="11">ROUND(E27*J27,2)</f>
        <v>0</v>
      </c>
      <c r="L27" s="154">
        <v>21</v>
      </c>
      <c r="M27" s="154">
        <f t="shared" ref="M27:M42" si="12">G27*(1+L27/100)</f>
        <v>0</v>
      </c>
      <c r="N27" s="153">
        <v>0</v>
      </c>
      <c r="O27" s="153">
        <f t="shared" ref="O27:O42" si="13">ROUND(E27*N27,2)</f>
        <v>0</v>
      </c>
      <c r="P27" s="153">
        <v>0</v>
      </c>
      <c r="Q27" s="153">
        <f t="shared" ref="Q27:Q42" si="14">ROUND(E27*P27,2)</f>
        <v>0</v>
      </c>
      <c r="R27" s="154"/>
      <c r="S27" s="154" t="s">
        <v>279</v>
      </c>
      <c r="T27" s="154" t="s">
        <v>280</v>
      </c>
      <c r="U27" s="154">
        <v>0</v>
      </c>
      <c r="V27" s="154">
        <f t="shared" ref="V27:V42" si="15">ROUND(E27*U27,2)</f>
        <v>0</v>
      </c>
      <c r="W27" s="154"/>
      <c r="X27" s="154" t="s">
        <v>608</v>
      </c>
      <c r="Y27" s="154" t="s">
        <v>282</v>
      </c>
      <c r="Z27" s="144"/>
      <c r="AA27" s="144"/>
      <c r="AB27" s="144"/>
      <c r="AC27" s="144"/>
      <c r="AD27" s="144"/>
      <c r="AE27" s="144"/>
      <c r="AF27" s="144"/>
      <c r="AG27" s="144" t="s">
        <v>609</v>
      </c>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row>
    <row r="28" spans="1:60" outlineLevel="1" x14ac:dyDescent="0.25">
      <c r="A28" s="173">
        <v>16</v>
      </c>
      <c r="B28" s="174" t="s">
        <v>1190</v>
      </c>
      <c r="C28" s="183" t="s">
        <v>1191</v>
      </c>
      <c r="D28" s="175" t="s">
        <v>489</v>
      </c>
      <c r="E28" s="176">
        <v>210</v>
      </c>
      <c r="F28" s="177">
        <f t="shared" si="8"/>
        <v>0</v>
      </c>
      <c r="G28" s="177">
        <f t="shared" si="9"/>
        <v>0</v>
      </c>
      <c r="H28" s="178"/>
      <c r="I28" s="177">
        <f t="shared" si="10"/>
        <v>0</v>
      </c>
      <c r="J28" s="178"/>
      <c r="K28" s="179">
        <f t="shared" si="11"/>
        <v>0</v>
      </c>
      <c r="L28" s="154">
        <v>21</v>
      </c>
      <c r="M28" s="154">
        <f t="shared" si="12"/>
        <v>0</v>
      </c>
      <c r="N28" s="153">
        <v>0</v>
      </c>
      <c r="O28" s="153">
        <f t="shared" si="13"/>
        <v>0</v>
      </c>
      <c r="P28" s="153">
        <v>0</v>
      </c>
      <c r="Q28" s="153">
        <f t="shared" si="14"/>
        <v>0</v>
      </c>
      <c r="R28" s="154"/>
      <c r="S28" s="154" t="s">
        <v>279</v>
      </c>
      <c r="T28" s="154" t="s">
        <v>280</v>
      </c>
      <c r="U28" s="154">
        <v>0</v>
      </c>
      <c r="V28" s="154">
        <f t="shared" si="15"/>
        <v>0</v>
      </c>
      <c r="W28" s="154"/>
      <c r="X28" s="154" t="s">
        <v>608</v>
      </c>
      <c r="Y28" s="154" t="s">
        <v>282</v>
      </c>
      <c r="Z28" s="144"/>
      <c r="AA28" s="144"/>
      <c r="AB28" s="144"/>
      <c r="AC28" s="144"/>
      <c r="AD28" s="144"/>
      <c r="AE28" s="144"/>
      <c r="AF28" s="144"/>
      <c r="AG28" s="144" t="s">
        <v>609</v>
      </c>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row>
    <row r="29" spans="1:60" outlineLevel="1" x14ac:dyDescent="0.25">
      <c r="A29" s="173">
        <v>17</v>
      </c>
      <c r="B29" s="174" t="s">
        <v>1192</v>
      </c>
      <c r="C29" s="183" t="s">
        <v>1193</v>
      </c>
      <c r="D29" s="175" t="s">
        <v>489</v>
      </c>
      <c r="E29" s="176">
        <v>1</v>
      </c>
      <c r="F29" s="177">
        <f t="shared" si="8"/>
        <v>0</v>
      </c>
      <c r="G29" s="177">
        <f t="shared" si="9"/>
        <v>0</v>
      </c>
      <c r="H29" s="178"/>
      <c r="I29" s="177">
        <f t="shared" si="10"/>
        <v>0</v>
      </c>
      <c r="J29" s="178"/>
      <c r="K29" s="179">
        <f t="shared" si="11"/>
        <v>0</v>
      </c>
      <c r="L29" s="154">
        <v>21</v>
      </c>
      <c r="M29" s="154">
        <f t="shared" si="12"/>
        <v>0</v>
      </c>
      <c r="N29" s="153">
        <v>0</v>
      </c>
      <c r="O29" s="153">
        <f t="shared" si="13"/>
        <v>0</v>
      </c>
      <c r="P29" s="153">
        <v>0</v>
      </c>
      <c r="Q29" s="153">
        <f t="shared" si="14"/>
        <v>0</v>
      </c>
      <c r="R29" s="154"/>
      <c r="S29" s="154" t="s">
        <v>279</v>
      </c>
      <c r="T29" s="154" t="s">
        <v>280</v>
      </c>
      <c r="U29" s="154">
        <v>0</v>
      </c>
      <c r="V29" s="154">
        <f t="shared" si="15"/>
        <v>0</v>
      </c>
      <c r="W29" s="154"/>
      <c r="X29" s="154" t="s">
        <v>608</v>
      </c>
      <c r="Y29" s="154" t="s">
        <v>282</v>
      </c>
      <c r="Z29" s="144"/>
      <c r="AA29" s="144"/>
      <c r="AB29" s="144"/>
      <c r="AC29" s="144"/>
      <c r="AD29" s="144"/>
      <c r="AE29" s="144"/>
      <c r="AF29" s="144"/>
      <c r="AG29" s="144" t="s">
        <v>609</v>
      </c>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row>
    <row r="30" spans="1:60" outlineLevel="1" x14ac:dyDescent="0.25">
      <c r="A30" s="173">
        <v>18</v>
      </c>
      <c r="B30" s="174" t="s">
        <v>1192</v>
      </c>
      <c r="C30" s="183" t="s">
        <v>1194</v>
      </c>
      <c r="D30" s="175" t="s">
        <v>489</v>
      </c>
      <c r="E30" s="176">
        <v>1</v>
      </c>
      <c r="F30" s="177">
        <f t="shared" si="8"/>
        <v>0</v>
      </c>
      <c r="G30" s="177">
        <f t="shared" si="9"/>
        <v>0</v>
      </c>
      <c r="H30" s="178"/>
      <c r="I30" s="177">
        <f t="shared" si="10"/>
        <v>0</v>
      </c>
      <c r="J30" s="178"/>
      <c r="K30" s="179">
        <f t="shared" si="11"/>
        <v>0</v>
      </c>
      <c r="L30" s="154">
        <v>21</v>
      </c>
      <c r="M30" s="154">
        <f t="shared" si="12"/>
        <v>0</v>
      </c>
      <c r="N30" s="153">
        <v>0</v>
      </c>
      <c r="O30" s="153">
        <f t="shared" si="13"/>
        <v>0</v>
      </c>
      <c r="P30" s="153">
        <v>0</v>
      </c>
      <c r="Q30" s="153">
        <f t="shared" si="14"/>
        <v>0</v>
      </c>
      <c r="R30" s="154"/>
      <c r="S30" s="154" t="s">
        <v>279</v>
      </c>
      <c r="T30" s="154" t="s">
        <v>280</v>
      </c>
      <c r="U30" s="154">
        <v>0</v>
      </c>
      <c r="V30" s="154">
        <f t="shared" si="15"/>
        <v>0</v>
      </c>
      <c r="W30" s="154"/>
      <c r="X30" s="154" t="s">
        <v>1082</v>
      </c>
      <c r="Y30" s="154" t="s">
        <v>282</v>
      </c>
      <c r="Z30" s="144"/>
      <c r="AA30" s="144"/>
      <c r="AB30" s="144"/>
      <c r="AC30" s="144"/>
      <c r="AD30" s="144"/>
      <c r="AE30" s="144"/>
      <c r="AF30" s="144"/>
      <c r="AG30" s="144" t="s">
        <v>1119</v>
      </c>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row>
    <row r="31" spans="1:60" outlineLevel="1" x14ac:dyDescent="0.25">
      <c r="A31" s="173">
        <v>19</v>
      </c>
      <c r="B31" s="174" t="s">
        <v>1195</v>
      </c>
      <c r="C31" s="183" t="s">
        <v>1196</v>
      </c>
      <c r="D31" s="175" t="s">
        <v>340</v>
      </c>
      <c r="E31" s="176">
        <v>420</v>
      </c>
      <c r="F31" s="177">
        <f t="shared" si="8"/>
        <v>0</v>
      </c>
      <c r="G31" s="177">
        <f t="shared" si="9"/>
        <v>0</v>
      </c>
      <c r="H31" s="178"/>
      <c r="I31" s="177">
        <f t="shared" si="10"/>
        <v>0</v>
      </c>
      <c r="J31" s="178"/>
      <c r="K31" s="179">
        <f t="shared" si="11"/>
        <v>0</v>
      </c>
      <c r="L31" s="154">
        <v>21</v>
      </c>
      <c r="M31" s="154">
        <f t="shared" si="12"/>
        <v>0</v>
      </c>
      <c r="N31" s="153">
        <v>0</v>
      </c>
      <c r="O31" s="153">
        <f t="shared" si="13"/>
        <v>0</v>
      </c>
      <c r="P31" s="153">
        <v>0</v>
      </c>
      <c r="Q31" s="153">
        <f t="shared" si="14"/>
        <v>0</v>
      </c>
      <c r="R31" s="154"/>
      <c r="S31" s="154" t="s">
        <v>279</v>
      </c>
      <c r="T31" s="154" t="s">
        <v>280</v>
      </c>
      <c r="U31" s="154">
        <v>0</v>
      </c>
      <c r="V31" s="154">
        <f t="shared" si="15"/>
        <v>0</v>
      </c>
      <c r="W31" s="154"/>
      <c r="X31" s="154" t="s">
        <v>281</v>
      </c>
      <c r="Y31" s="154" t="s">
        <v>282</v>
      </c>
      <c r="Z31" s="144"/>
      <c r="AA31" s="144"/>
      <c r="AB31" s="144"/>
      <c r="AC31" s="144"/>
      <c r="AD31" s="144"/>
      <c r="AE31" s="144"/>
      <c r="AF31" s="144"/>
      <c r="AG31" s="144" t="s">
        <v>656</v>
      </c>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row>
    <row r="32" spans="1:60" outlineLevel="1" x14ac:dyDescent="0.25">
      <c r="A32" s="173">
        <v>20</v>
      </c>
      <c r="B32" s="174" t="s">
        <v>1197</v>
      </c>
      <c r="C32" s="183" t="s">
        <v>1198</v>
      </c>
      <c r="D32" s="175" t="s">
        <v>677</v>
      </c>
      <c r="E32" s="176">
        <v>5</v>
      </c>
      <c r="F32" s="177">
        <f t="shared" si="8"/>
        <v>0</v>
      </c>
      <c r="G32" s="177">
        <f t="shared" si="9"/>
        <v>0</v>
      </c>
      <c r="H32" s="178"/>
      <c r="I32" s="177">
        <f t="shared" si="10"/>
        <v>0</v>
      </c>
      <c r="J32" s="178"/>
      <c r="K32" s="179">
        <f t="shared" si="11"/>
        <v>0</v>
      </c>
      <c r="L32" s="154">
        <v>21</v>
      </c>
      <c r="M32" s="154">
        <f t="shared" si="12"/>
        <v>0</v>
      </c>
      <c r="N32" s="153">
        <v>0</v>
      </c>
      <c r="O32" s="153">
        <f t="shared" si="13"/>
        <v>0</v>
      </c>
      <c r="P32" s="153">
        <v>0</v>
      </c>
      <c r="Q32" s="153">
        <f t="shared" si="14"/>
        <v>0</v>
      </c>
      <c r="R32" s="154"/>
      <c r="S32" s="154" t="s">
        <v>279</v>
      </c>
      <c r="T32" s="154" t="s">
        <v>280</v>
      </c>
      <c r="U32" s="154">
        <v>0</v>
      </c>
      <c r="V32" s="154">
        <f t="shared" si="15"/>
        <v>0</v>
      </c>
      <c r="W32" s="154"/>
      <c r="X32" s="154" t="s">
        <v>608</v>
      </c>
      <c r="Y32" s="154" t="s">
        <v>282</v>
      </c>
      <c r="Z32" s="144"/>
      <c r="AA32" s="144"/>
      <c r="AB32" s="144"/>
      <c r="AC32" s="144"/>
      <c r="AD32" s="144"/>
      <c r="AE32" s="144"/>
      <c r="AF32" s="144"/>
      <c r="AG32" s="144" t="s">
        <v>609</v>
      </c>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row>
    <row r="33" spans="1:60" outlineLevel="1" x14ac:dyDescent="0.25">
      <c r="A33" s="173">
        <v>21</v>
      </c>
      <c r="B33" s="174" t="s">
        <v>1199</v>
      </c>
      <c r="C33" s="183" t="s">
        <v>1200</v>
      </c>
      <c r="D33" s="175" t="s">
        <v>340</v>
      </c>
      <c r="E33" s="176">
        <v>600</v>
      </c>
      <c r="F33" s="177">
        <f t="shared" si="8"/>
        <v>0</v>
      </c>
      <c r="G33" s="177">
        <f t="shared" si="9"/>
        <v>0</v>
      </c>
      <c r="H33" s="178"/>
      <c r="I33" s="177">
        <f t="shared" si="10"/>
        <v>0</v>
      </c>
      <c r="J33" s="178"/>
      <c r="K33" s="179">
        <f t="shared" si="11"/>
        <v>0</v>
      </c>
      <c r="L33" s="154">
        <v>21</v>
      </c>
      <c r="M33" s="154">
        <f t="shared" si="12"/>
        <v>0</v>
      </c>
      <c r="N33" s="153">
        <v>0</v>
      </c>
      <c r="O33" s="153">
        <f t="shared" si="13"/>
        <v>0</v>
      </c>
      <c r="P33" s="153">
        <v>0</v>
      </c>
      <c r="Q33" s="153">
        <f t="shared" si="14"/>
        <v>0</v>
      </c>
      <c r="R33" s="154"/>
      <c r="S33" s="154" t="s">
        <v>279</v>
      </c>
      <c r="T33" s="154" t="s">
        <v>280</v>
      </c>
      <c r="U33" s="154">
        <v>0</v>
      </c>
      <c r="V33" s="154">
        <f t="shared" si="15"/>
        <v>0</v>
      </c>
      <c r="W33" s="154"/>
      <c r="X33" s="154" t="s">
        <v>608</v>
      </c>
      <c r="Y33" s="154" t="s">
        <v>282</v>
      </c>
      <c r="Z33" s="144"/>
      <c r="AA33" s="144"/>
      <c r="AB33" s="144"/>
      <c r="AC33" s="144"/>
      <c r="AD33" s="144"/>
      <c r="AE33" s="144"/>
      <c r="AF33" s="144"/>
      <c r="AG33" s="144" t="s">
        <v>609</v>
      </c>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row>
    <row r="34" spans="1:60" outlineLevel="1" x14ac:dyDescent="0.25">
      <c r="A34" s="173">
        <v>22</v>
      </c>
      <c r="B34" s="174" t="s">
        <v>1201</v>
      </c>
      <c r="C34" s="183" t="s">
        <v>1202</v>
      </c>
      <c r="D34" s="175" t="s">
        <v>489</v>
      </c>
      <c r="E34" s="176">
        <v>17</v>
      </c>
      <c r="F34" s="177">
        <f t="shared" si="8"/>
        <v>0</v>
      </c>
      <c r="G34" s="177">
        <f t="shared" si="9"/>
        <v>0</v>
      </c>
      <c r="H34" s="178"/>
      <c r="I34" s="177">
        <f t="shared" si="10"/>
        <v>0</v>
      </c>
      <c r="J34" s="178"/>
      <c r="K34" s="179">
        <f t="shared" si="11"/>
        <v>0</v>
      </c>
      <c r="L34" s="154">
        <v>21</v>
      </c>
      <c r="M34" s="154">
        <f t="shared" si="12"/>
        <v>0</v>
      </c>
      <c r="N34" s="153">
        <v>0</v>
      </c>
      <c r="O34" s="153">
        <f t="shared" si="13"/>
        <v>0</v>
      </c>
      <c r="P34" s="153">
        <v>0</v>
      </c>
      <c r="Q34" s="153">
        <f t="shared" si="14"/>
        <v>0</v>
      </c>
      <c r="R34" s="154"/>
      <c r="S34" s="154" t="s">
        <v>279</v>
      </c>
      <c r="T34" s="154" t="s">
        <v>280</v>
      </c>
      <c r="U34" s="154">
        <v>0</v>
      </c>
      <c r="V34" s="154">
        <f t="shared" si="15"/>
        <v>0</v>
      </c>
      <c r="W34" s="154"/>
      <c r="X34" s="154" t="s">
        <v>608</v>
      </c>
      <c r="Y34" s="154" t="s">
        <v>282</v>
      </c>
      <c r="Z34" s="144"/>
      <c r="AA34" s="144"/>
      <c r="AB34" s="144"/>
      <c r="AC34" s="144"/>
      <c r="AD34" s="144"/>
      <c r="AE34" s="144"/>
      <c r="AF34" s="144"/>
      <c r="AG34" s="144" t="s">
        <v>609</v>
      </c>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row>
    <row r="35" spans="1:60" outlineLevel="1" x14ac:dyDescent="0.25">
      <c r="A35" s="173">
        <v>23</v>
      </c>
      <c r="B35" s="174" t="s">
        <v>1203</v>
      </c>
      <c r="C35" s="183" t="s">
        <v>1204</v>
      </c>
      <c r="D35" s="175" t="s">
        <v>340</v>
      </c>
      <c r="E35" s="176">
        <v>1200</v>
      </c>
      <c r="F35" s="177">
        <f t="shared" si="8"/>
        <v>0</v>
      </c>
      <c r="G35" s="177">
        <f t="shared" si="9"/>
        <v>0</v>
      </c>
      <c r="H35" s="178"/>
      <c r="I35" s="177">
        <f t="shared" si="10"/>
        <v>0</v>
      </c>
      <c r="J35" s="178"/>
      <c r="K35" s="179">
        <f t="shared" si="11"/>
        <v>0</v>
      </c>
      <c r="L35" s="154">
        <v>21</v>
      </c>
      <c r="M35" s="154">
        <f t="shared" si="12"/>
        <v>0</v>
      </c>
      <c r="N35" s="153">
        <v>0</v>
      </c>
      <c r="O35" s="153">
        <f t="shared" si="13"/>
        <v>0</v>
      </c>
      <c r="P35" s="153">
        <v>0</v>
      </c>
      <c r="Q35" s="153">
        <f t="shared" si="14"/>
        <v>0</v>
      </c>
      <c r="R35" s="154"/>
      <c r="S35" s="154" t="s">
        <v>279</v>
      </c>
      <c r="T35" s="154" t="s">
        <v>280</v>
      </c>
      <c r="U35" s="154">
        <v>0</v>
      </c>
      <c r="V35" s="154">
        <f t="shared" si="15"/>
        <v>0</v>
      </c>
      <c r="W35" s="154"/>
      <c r="X35" s="154" t="s">
        <v>608</v>
      </c>
      <c r="Y35" s="154" t="s">
        <v>282</v>
      </c>
      <c r="Z35" s="144"/>
      <c r="AA35" s="144"/>
      <c r="AB35" s="144"/>
      <c r="AC35" s="144"/>
      <c r="AD35" s="144"/>
      <c r="AE35" s="144"/>
      <c r="AF35" s="144"/>
      <c r="AG35" s="144" t="s">
        <v>609</v>
      </c>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row>
    <row r="36" spans="1:60" outlineLevel="1" x14ac:dyDescent="0.25">
      <c r="A36" s="173">
        <v>24</v>
      </c>
      <c r="B36" s="174" t="s">
        <v>1205</v>
      </c>
      <c r="C36" s="183" t="s">
        <v>1206</v>
      </c>
      <c r="D36" s="175" t="s">
        <v>489</v>
      </c>
      <c r="E36" s="176">
        <v>2</v>
      </c>
      <c r="F36" s="177">
        <f t="shared" si="8"/>
        <v>0</v>
      </c>
      <c r="G36" s="177">
        <f t="shared" si="9"/>
        <v>0</v>
      </c>
      <c r="H36" s="178"/>
      <c r="I36" s="177">
        <f t="shared" si="10"/>
        <v>0</v>
      </c>
      <c r="J36" s="178"/>
      <c r="K36" s="179">
        <f t="shared" si="11"/>
        <v>0</v>
      </c>
      <c r="L36" s="154">
        <v>21</v>
      </c>
      <c r="M36" s="154">
        <f t="shared" si="12"/>
        <v>0</v>
      </c>
      <c r="N36" s="153">
        <v>0</v>
      </c>
      <c r="O36" s="153">
        <f t="shared" si="13"/>
        <v>0</v>
      </c>
      <c r="P36" s="153">
        <v>0</v>
      </c>
      <c r="Q36" s="153">
        <f t="shared" si="14"/>
        <v>0</v>
      </c>
      <c r="R36" s="154"/>
      <c r="S36" s="154" t="s">
        <v>279</v>
      </c>
      <c r="T36" s="154" t="s">
        <v>280</v>
      </c>
      <c r="U36" s="154">
        <v>0</v>
      </c>
      <c r="V36" s="154">
        <f t="shared" si="15"/>
        <v>0</v>
      </c>
      <c r="W36" s="154"/>
      <c r="X36" s="154" t="s">
        <v>608</v>
      </c>
      <c r="Y36" s="154" t="s">
        <v>282</v>
      </c>
      <c r="Z36" s="144"/>
      <c r="AA36" s="144"/>
      <c r="AB36" s="144"/>
      <c r="AC36" s="144"/>
      <c r="AD36" s="144"/>
      <c r="AE36" s="144"/>
      <c r="AF36" s="144"/>
      <c r="AG36" s="144" t="s">
        <v>609</v>
      </c>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row>
    <row r="37" spans="1:60" outlineLevel="1" x14ac:dyDescent="0.25">
      <c r="A37" s="173">
        <v>25</v>
      </c>
      <c r="B37" s="174" t="s">
        <v>1207</v>
      </c>
      <c r="C37" s="183" t="s">
        <v>1208</v>
      </c>
      <c r="D37" s="175" t="s">
        <v>1209</v>
      </c>
      <c r="E37" s="176">
        <v>22</v>
      </c>
      <c r="F37" s="177">
        <f t="shared" si="8"/>
        <v>0</v>
      </c>
      <c r="G37" s="177">
        <f t="shared" si="9"/>
        <v>0</v>
      </c>
      <c r="H37" s="178"/>
      <c r="I37" s="177">
        <f t="shared" si="10"/>
        <v>0</v>
      </c>
      <c r="J37" s="178"/>
      <c r="K37" s="179">
        <f t="shared" si="11"/>
        <v>0</v>
      </c>
      <c r="L37" s="154">
        <v>21</v>
      </c>
      <c r="M37" s="154">
        <f t="shared" si="12"/>
        <v>0</v>
      </c>
      <c r="N37" s="153">
        <v>0</v>
      </c>
      <c r="O37" s="153">
        <f t="shared" si="13"/>
        <v>0</v>
      </c>
      <c r="P37" s="153">
        <v>0</v>
      </c>
      <c r="Q37" s="153">
        <f t="shared" si="14"/>
        <v>0</v>
      </c>
      <c r="R37" s="154"/>
      <c r="S37" s="154" t="s">
        <v>279</v>
      </c>
      <c r="T37" s="154" t="s">
        <v>280</v>
      </c>
      <c r="U37" s="154">
        <v>0</v>
      </c>
      <c r="V37" s="154">
        <f t="shared" si="15"/>
        <v>0</v>
      </c>
      <c r="W37" s="154"/>
      <c r="X37" s="154" t="s">
        <v>281</v>
      </c>
      <c r="Y37" s="154" t="s">
        <v>282</v>
      </c>
      <c r="Z37" s="144"/>
      <c r="AA37" s="144"/>
      <c r="AB37" s="144"/>
      <c r="AC37" s="144"/>
      <c r="AD37" s="144"/>
      <c r="AE37" s="144"/>
      <c r="AF37" s="144"/>
      <c r="AG37" s="144" t="s">
        <v>656</v>
      </c>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row>
    <row r="38" spans="1:60" outlineLevel="1" x14ac:dyDescent="0.25">
      <c r="A38" s="173">
        <v>26</v>
      </c>
      <c r="B38" s="174" t="s">
        <v>1210</v>
      </c>
      <c r="C38" s="183" t="s">
        <v>1211</v>
      </c>
      <c r="D38" s="175" t="s">
        <v>1212</v>
      </c>
      <c r="E38" s="176">
        <v>65</v>
      </c>
      <c r="F38" s="177">
        <f t="shared" si="8"/>
        <v>0</v>
      </c>
      <c r="G38" s="177">
        <f t="shared" si="9"/>
        <v>0</v>
      </c>
      <c r="H38" s="178"/>
      <c r="I38" s="177">
        <f t="shared" si="10"/>
        <v>0</v>
      </c>
      <c r="J38" s="178"/>
      <c r="K38" s="179">
        <f t="shared" si="11"/>
        <v>0</v>
      </c>
      <c r="L38" s="154">
        <v>21</v>
      </c>
      <c r="M38" s="154">
        <f t="shared" si="12"/>
        <v>0</v>
      </c>
      <c r="N38" s="153">
        <v>0</v>
      </c>
      <c r="O38" s="153">
        <f t="shared" si="13"/>
        <v>0</v>
      </c>
      <c r="P38" s="153">
        <v>0</v>
      </c>
      <c r="Q38" s="153">
        <f t="shared" si="14"/>
        <v>0</v>
      </c>
      <c r="R38" s="154"/>
      <c r="S38" s="154" t="s">
        <v>279</v>
      </c>
      <c r="T38" s="154" t="s">
        <v>280</v>
      </c>
      <c r="U38" s="154">
        <v>0</v>
      </c>
      <c r="V38" s="154">
        <f t="shared" si="15"/>
        <v>0</v>
      </c>
      <c r="W38" s="154"/>
      <c r="X38" s="154" t="s">
        <v>281</v>
      </c>
      <c r="Y38" s="154" t="s">
        <v>282</v>
      </c>
      <c r="Z38" s="144"/>
      <c r="AA38" s="144"/>
      <c r="AB38" s="144"/>
      <c r="AC38" s="144"/>
      <c r="AD38" s="144"/>
      <c r="AE38" s="144"/>
      <c r="AF38" s="144"/>
      <c r="AG38" s="144" t="s">
        <v>656</v>
      </c>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row>
    <row r="39" spans="1:60" outlineLevel="1" x14ac:dyDescent="0.25">
      <c r="A39" s="173">
        <v>27</v>
      </c>
      <c r="B39" s="174" t="s">
        <v>1213</v>
      </c>
      <c r="C39" s="183" t="s">
        <v>1214</v>
      </c>
      <c r="D39" s="175" t="s">
        <v>489</v>
      </c>
      <c r="E39" s="176">
        <v>20</v>
      </c>
      <c r="F39" s="177">
        <f t="shared" si="8"/>
        <v>0</v>
      </c>
      <c r="G39" s="177">
        <f t="shared" si="9"/>
        <v>0</v>
      </c>
      <c r="H39" s="178"/>
      <c r="I39" s="177">
        <f t="shared" si="10"/>
        <v>0</v>
      </c>
      <c r="J39" s="178"/>
      <c r="K39" s="179">
        <f t="shared" si="11"/>
        <v>0</v>
      </c>
      <c r="L39" s="154">
        <v>21</v>
      </c>
      <c r="M39" s="154">
        <f t="shared" si="12"/>
        <v>0</v>
      </c>
      <c r="N39" s="153">
        <v>0</v>
      </c>
      <c r="O39" s="153">
        <f t="shared" si="13"/>
        <v>0</v>
      </c>
      <c r="P39" s="153">
        <v>0</v>
      </c>
      <c r="Q39" s="153">
        <f t="shared" si="14"/>
        <v>0</v>
      </c>
      <c r="R39" s="154"/>
      <c r="S39" s="154" t="s">
        <v>279</v>
      </c>
      <c r="T39" s="154" t="s">
        <v>280</v>
      </c>
      <c r="U39" s="154">
        <v>0</v>
      </c>
      <c r="V39" s="154">
        <f t="shared" si="15"/>
        <v>0</v>
      </c>
      <c r="W39" s="154"/>
      <c r="X39" s="154" t="s">
        <v>281</v>
      </c>
      <c r="Y39" s="154" t="s">
        <v>282</v>
      </c>
      <c r="Z39" s="144"/>
      <c r="AA39" s="144"/>
      <c r="AB39" s="144"/>
      <c r="AC39" s="144"/>
      <c r="AD39" s="144"/>
      <c r="AE39" s="144"/>
      <c r="AF39" s="144"/>
      <c r="AG39" s="144" t="s">
        <v>656</v>
      </c>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row>
    <row r="40" spans="1:60" ht="20" outlineLevel="1" x14ac:dyDescent="0.25">
      <c r="A40" s="173">
        <v>28</v>
      </c>
      <c r="B40" s="174" t="s">
        <v>1215</v>
      </c>
      <c r="C40" s="183" t="s">
        <v>1216</v>
      </c>
      <c r="D40" s="175" t="s">
        <v>1212</v>
      </c>
      <c r="E40" s="176">
        <v>25</v>
      </c>
      <c r="F40" s="177">
        <f t="shared" si="8"/>
        <v>0</v>
      </c>
      <c r="G40" s="177">
        <f t="shared" si="9"/>
        <v>0</v>
      </c>
      <c r="H40" s="178"/>
      <c r="I40" s="177">
        <f t="shared" si="10"/>
        <v>0</v>
      </c>
      <c r="J40" s="178"/>
      <c r="K40" s="179">
        <f t="shared" si="11"/>
        <v>0</v>
      </c>
      <c r="L40" s="154">
        <v>21</v>
      </c>
      <c r="M40" s="154">
        <f t="shared" si="12"/>
        <v>0</v>
      </c>
      <c r="N40" s="153">
        <v>0</v>
      </c>
      <c r="O40" s="153">
        <f t="shared" si="13"/>
        <v>0</v>
      </c>
      <c r="P40" s="153">
        <v>0</v>
      </c>
      <c r="Q40" s="153">
        <f t="shared" si="14"/>
        <v>0</v>
      </c>
      <c r="R40" s="154"/>
      <c r="S40" s="154" t="s">
        <v>279</v>
      </c>
      <c r="T40" s="154" t="s">
        <v>280</v>
      </c>
      <c r="U40" s="154">
        <v>0</v>
      </c>
      <c r="V40" s="154">
        <f t="shared" si="15"/>
        <v>0</v>
      </c>
      <c r="W40" s="154"/>
      <c r="X40" s="154" t="s">
        <v>608</v>
      </c>
      <c r="Y40" s="154" t="s">
        <v>282</v>
      </c>
      <c r="Z40" s="144"/>
      <c r="AA40" s="144"/>
      <c r="AB40" s="144"/>
      <c r="AC40" s="144"/>
      <c r="AD40" s="144"/>
      <c r="AE40" s="144"/>
      <c r="AF40" s="144"/>
      <c r="AG40" s="144" t="s">
        <v>609</v>
      </c>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row>
    <row r="41" spans="1:60" outlineLevel="1" x14ac:dyDescent="0.25">
      <c r="A41" s="173">
        <v>29</v>
      </c>
      <c r="B41" s="174" t="s">
        <v>1217</v>
      </c>
      <c r="C41" s="183" t="s">
        <v>1218</v>
      </c>
      <c r="D41" s="175" t="s">
        <v>1209</v>
      </c>
      <c r="E41" s="176">
        <v>80</v>
      </c>
      <c r="F41" s="177">
        <f t="shared" si="8"/>
        <v>0</v>
      </c>
      <c r="G41" s="177">
        <f t="shared" si="9"/>
        <v>0</v>
      </c>
      <c r="H41" s="178"/>
      <c r="I41" s="177">
        <f t="shared" si="10"/>
        <v>0</v>
      </c>
      <c r="J41" s="178"/>
      <c r="K41" s="179">
        <f t="shared" si="11"/>
        <v>0</v>
      </c>
      <c r="L41" s="154">
        <v>21</v>
      </c>
      <c r="M41" s="154">
        <f t="shared" si="12"/>
        <v>0</v>
      </c>
      <c r="N41" s="153">
        <v>0</v>
      </c>
      <c r="O41" s="153">
        <f t="shared" si="13"/>
        <v>0</v>
      </c>
      <c r="P41" s="153">
        <v>0</v>
      </c>
      <c r="Q41" s="153">
        <f t="shared" si="14"/>
        <v>0</v>
      </c>
      <c r="R41" s="154"/>
      <c r="S41" s="154" t="s">
        <v>279</v>
      </c>
      <c r="T41" s="154" t="s">
        <v>280</v>
      </c>
      <c r="U41" s="154">
        <v>0</v>
      </c>
      <c r="V41" s="154">
        <f t="shared" si="15"/>
        <v>0</v>
      </c>
      <c r="W41" s="154"/>
      <c r="X41" s="154" t="s">
        <v>281</v>
      </c>
      <c r="Y41" s="154" t="s">
        <v>282</v>
      </c>
      <c r="Z41" s="144"/>
      <c r="AA41" s="144"/>
      <c r="AB41" s="144"/>
      <c r="AC41" s="144"/>
      <c r="AD41" s="144"/>
      <c r="AE41" s="144"/>
      <c r="AF41" s="144"/>
      <c r="AG41" s="144" t="s">
        <v>656</v>
      </c>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row>
    <row r="42" spans="1:60" ht="20" outlineLevel="1" x14ac:dyDescent="0.25">
      <c r="A42" s="166">
        <v>30</v>
      </c>
      <c r="B42" s="167" t="s">
        <v>1219</v>
      </c>
      <c r="C42" s="181" t="s">
        <v>1220</v>
      </c>
      <c r="D42" s="168" t="s">
        <v>1209</v>
      </c>
      <c r="E42" s="169">
        <v>72</v>
      </c>
      <c r="F42" s="170">
        <f t="shared" si="8"/>
        <v>0</v>
      </c>
      <c r="G42" s="170">
        <f t="shared" si="9"/>
        <v>0</v>
      </c>
      <c r="H42" s="171"/>
      <c r="I42" s="170">
        <f t="shared" si="10"/>
        <v>0</v>
      </c>
      <c r="J42" s="171"/>
      <c r="K42" s="172">
        <f t="shared" si="11"/>
        <v>0</v>
      </c>
      <c r="L42" s="154">
        <v>21</v>
      </c>
      <c r="M42" s="154">
        <f t="shared" si="12"/>
        <v>0</v>
      </c>
      <c r="N42" s="153">
        <v>0</v>
      </c>
      <c r="O42" s="153">
        <f t="shared" si="13"/>
        <v>0</v>
      </c>
      <c r="P42" s="153">
        <v>0</v>
      </c>
      <c r="Q42" s="153">
        <f t="shared" si="14"/>
        <v>0</v>
      </c>
      <c r="R42" s="154"/>
      <c r="S42" s="154" t="s">
        <v>279</v>
      </c>
      <c r="T42" s="154" t="s">
        <v>280</v>
      </c>
      <c r="U42" s="154">
        <v>0</v>
      </c>
      <c r="V42" s="154">
        <f t="shared" si="15"/>
        <v>0</v>
      </c>
      <c r="W42" s="154"/>
      <c r="X42" s="154" t="s">
        <v>281</v>
      </c>
      <c r="Y42" s="154" t="s">
        <v>282</v>
      </c>
      <c r="Z42" s="144"/>
      <c r="AA42" s="144"/>
      <c r="AB42" s="144"/>
      <c r="AC42" s="144"/>
      <c r="AD42" s="144"/>
      <c r="AE42" s="144"/>
      <c r="AF42" s="144"/>
      <c r="AG42" s="144" t="s">
        <v>656</v>
      </c>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row>
    <row r="43" spans="1:60" x14ac:dyDescent="0.25">
      <c r="A43" s="3"/>
      <c r="B43" s="4"/>
      <c r="C43" s="184"/>
      <c r="D43" s="6"/>
      <c r="E43" s="3"/>
      <c r="F43" s="3"/>
      <c r="G43" s="3"/>
      <c r="H43" s="3"/>
      <c r="I43" s="3"/>
      <c r="J43" s="3"/>
      <c r="K43" s="3"/>
      <c r="L43" s="3"/>
      <c r="M43" s="3"/>
      <c r="N43" s="3"/>
      <c r="O43" s="3"/>
      <c r="P43" s="3"/>
      <c r="Q43" s="3"/>
      <c r="R43" s="3"/>
      <c r="S43" s="3"/>
      <c r="T43" s="3"/>
      <c r="U43" s="3"/>
      <c r="V43" s="3"/>
      <c r="W43" s="3"/>
      <c r="X43" s="3"/>
      <c r="Y43" s="3"/>
      <c r="AE43">
        <v>12</v>
      </c>
      <c r="AF43">
        <v>21</v>
      </c>
      <c r="AG43" t="s">
        <v>261</v>
      </c>
    </row>
    <row r="44" spans="1:60" ht="13" x14ac:dyDescent="0.25">
      <c r="A44" s="147"/>
      <c r="B44" s="148" t="s">
        <v>30</v>
      </c>
      <c r="C44" s="185"/>
      <c r="D44" s="149"/>
      <c r="E44" s="150"/>
      <c r="F44" s="150"/>
      <c r="G44" s="165">
        <f>G8+G11+G14+G18+G26</f>
        <v>0</v>
      </c>
      <c r="H44" s="3"/>
      <c r="I44" s="3"/>
      <c r="J44" s="3"/>
      <c r="K44" s="3"/>
      <c r="L44" s="3"/>
      <c r="M44" s="3"/>
      <c r="N44" s="3"/>
      <c r="O44" s="3"/>
      <c r="P44" s="3"/>
      <c r="Q44" s="3"/>
      <c r="R44" s="3"/>
      <c r="S44" s="3"/>
      <c r="T44" s="3"/>
      <c r="U44" s="3"/>
      <c r="V44" s="3"/>
      <c r="W44" s="3"/>
      <c r="X44" s="3"/>
      <c r="Y44" s="3"/>
      <c r="AE44">
        <f>SUMIF(L7:L42,AE43,G7:G42)</f>
        <v>0</v>
      </c>
      <c r="AF44">
        <f>SUMIF(L7:L42,AF43,G7:G42)</f>
        <v>0</v>
      </c>
      <c r="AG44" t="s">
        <v>1024</v>
      </c>
    </row>
    <row r="45" spans="1:60" x14ac:dyDescent="0.25">
      <c r="A45" s="3"/>
      <c r="B45" s="4"/>
      <c r="C45" s="184"/>
      <c r="D45" s="6"/>
      <c r="E45" s="3"/>
      <c r="F45" s="3"/>
      <c r="G45" s="3"/>
      <c r="H45" s="3"/>
      <c r="I45" s="3"/>
      <c r="J45" s="3"/>
      <c r="K45" s="3"/>
      <c r="L45" s="3"/>
      <c r="M45" s="3"/>
      <c r="N45" s="3"/>
      <c r="O45" s="3"/>
      <c r="P45" s="3"/>
      <c r="Q45" s="3"/>
      <c r="R45" s="3"/>
      <c r="S45" s="3"/>
      <c r="T45" s="3"/>
      <c r="U45" s="3"/>
      <c r="V45" s="3"/>
      <c r="W45" s="3"/>
      <c r="X45" s="3"/>
      <c r="Y45" s="3"/>
    </row>
    <row r="46" spans="1:60" x14ac:dyDescent="0.25">
      <c r="A46" s="3"/>
      <c r="B46" s="4"/>
      <c r="C46" s="184"/>
      <c r="D46" s="6"/>
      <c r="E46" s="3"/>
      <c r="F46" s="3"/>
      <c r="G46" s="3"/>
      <c r="H46" s="3"/>
      <c r="I46" s="3"/>
      <c r="J46" s="3"/>
      <c r="K46" s="3"/>
      <c r="L46" s="3"/>
      <c r="M46" s="3"/>
      <c r="N46" s="3"/>
      <c r="O46" s="3"/>
      <c r="P46" s="3"/>
      <c r="Q46" s="3"/>
      <c r="R46" s="3"/>
      <c r="S46" s="3"/>
      <c r="T46" s="3"/>
      <c r="U46" s="3"/>
      <c r="V46" s="3"/>
      <c r="W46" s="3"/>
      <c r="X46" s="3"/>
      <c r="Y46" s="3"/>
    </row>
    <row r="47" spans="1:60" x14ac:dyDescent="0.25">
      <c r="A47" s="262" t="s">
        <v>1025</v>
      </c>
      <c r="B47" s="262"/>
      <c r="C47" s="263"/>
      <c r="D47" s="6"/>
      <c r="E47" s="3"/>
      <c r="F47" s="3"/>
      <c r="G47" s="3"/>
      <c r="H47" s="3"/>
      <c r="I47" s="3"/>
      <c r="J47" s="3"/>
      <c r="K47" s="3"/>
      <c r="L47" s="3"/>
      <c r="M47" s="3"/>
      <c r="N47" s="3"/>
      <c r="O47" s="3"/>
      <c r="P47" s="3"/>
      <c r="Q47" s="3"/>
      <c r="R47" s="3"/>
      <c r="S47" s="3"/>
      <c r="T47" s="3"/>
      <c r="U47" s="3"/>
      <c r="V47" s="3"/>
      <c r="W47" s="3"/>
      <c r="X47" s="3"/>
      <c r="Y47" s="3"/>
    </row>
    <row r="48" spans="1:60" x14ac:dyDescent="0.25">
      <c r="A48" s="243"/>
      <c r="B48" s="244"/>
      <c r="C48" s="245"/>
      <c r="D48" s="244"/>
      <c r="E48" s="244"/>
      <c r="F48" s="244"/>
      <c r="G48" s="246"/>
      <c r="H48" s="3"/>
      <c r="I48" s="3"/>
      <c r="J48" s="3"/>
      <c r="K48" s="3"/>
      <c r="L48" s="3"/>
      <c r="M48" s="3"/>
      <c r="N48" s="3"/>
      <c r="O48" s="3"/>
      <c r="P48" s="3"/>
      <c r="Q48" s="3"/>
      <c r="R48" s="3"/>
      <c r="S48" s="3"/>
      <c r="T48" s="3"/>
      <c r="U48" s="3"/>
      <c r="V48" s="3"/>
      <c r="W48" s="3"/>
      <c r="X48" s="3"/>
      <c r="Y48" s="3"/>
      <c r="AG48" t="s">
        <v>1026</v>
      </c>
    </row>
    <row r="49" spans="1:33" x14ac:dyDescent="0.25">
      <c r="A49" s="247"/>
      <c r="B49" s="248"/>
      <c r="C49" s="249"/>
      <c r="D49" s="248"/>
      <c r="E49" s="248"/>
      <c r="F49" s="248"/>
      <c r="G49" s="250"/>
      <c r="H49" s="3"/>
      <c r="I49" s="3"/>
      <c r="J49" s="3"/>
      <c r="K49" s="3"/>
      <c r="L49" s="3"/>
      <c r="M49" s="3"/>
      <c r="N49" s="3"/>
      <c r="O49" s="3"/>
      <c r="P49" s="3"/>
      <c r="Q49" s="3"/>
      <c r="R49" s="3"/>
      <c r="S49" s="3"/>
      <c r="T49" s="3"/>
      <c r="U49" s="3"/>
      <c r="V49" s="3"/>
      <c r="W49" s="3"/>
      <c r="X49" s="3"/>
      <c r="Y49" s="3"/>
    </row>
    <row r="50" spans="1:33" x14ac:dyDescent="0.25">
      <c r="A50" s="247"/>
      <c r="B50" s="248"/>
      <c r="C50" s="249"/>
      <c r="D50" s="248"/>
      <c r="E50" s="248"/>
      <c r="F50" s="248"/>
      <c r="G50" s="250"/>
      <c r="H50" s="3"/>
      <c r="I50" s="3"/>
      <c r="J50" s="3"/>
      <c r="K50" s="3"/>
      <c r="L50" s="3"/>
      <c r="M50" s="3"/>
      <c r="N50" s="3"/>
      <c r="O50" s="3"/>
      <c r="P50" s="3"/>
      <c r="Q50" s="3"/>
      <c r="R50" s="3"/>
      <c r="S50" s="3"/>
      <c r="T50" s="3"/>
      <c r="U50" s="3"/>
      <c r="V50" s="3"/>
      <c r="W50" s="3"/>
      <c r="X50" s="3"/>
      <c r="Y50" s="3"/>
    </row>
    <row r="51" spans="1:33" x14ac:dyDescent="0.25">
      <c r="A51" s="247"/>
      <c r="B51" s="248"/>
      <c r="C51" s="249"/>
      <c r="D51" s="248"/>
      <c r="E51" s="248"/>
      <c r="F51" s="248"/>
      <c r="G51" s="250"/>
      <c r="H51" s="3"/>
      <c r="I51" s="3"/>
      <c r="J51" s="3"/>
      <c r="K51" s="3"/>
      <c r="L51" s="3"/>
      <c r="M51" s="3"/>
      <c r="N51" s="3"/>
      <c r="O51" s="3"/>
      <c r="P51" s="3"/>
      <c r="Q51" s="3"/>
      <c r="R51" s="3"/>
      <c r="S51" s="3"/>
      <c r="T51" s="3"/>
      <c r="U51" s="3"/>
      <c r="V51" s="3"/>
      <c r="W51" s="3"/>
      <c r="X51" s="3"/>
      <c r="Y51" s="3"/>
    </row>
    <row r="52" spans="1:33" x14ac:dyDescent="0.25">
      <c r="A52" s="251"/>
      <c r="B52" s="252"/>
      <c r="C52" s="253"/>
      <c r="D52" s="252"/>
      <c r="E52" s="252"/>
      <c r="F52" s="252"/>
      <c r="G52" s="254"/>
      <c r="H52" s="3"/>
      <c r="I52" s="3"/>
      <c r="J52" s="3"/>
      <c r="K52" s="3"/>
      <c r="L52" s="3"/>
      <c r="M52" s="3"/>
      <c r="N52" s="3"/>
      <c r="O52" s="3"/>
      <c r="P52" s="3"/>
      <c r="Q52" s="3"/>
      <c r="R52" s="3"/>
      <c r="S52" s="3"/>
      <c r="T52" s="3"/>
      <c r="U52" s="3"/>
      <c r="V52" s="3"/>
      <c r="W52" s="3"/>
      <c r="X52" s="3"/>
      <c r="Y52" s="3"/>
    </row>
    <row r="53" spans="1:33" x14ac:dyDescent="0.25">
      <c r="A53" s="3"/>
      <c r="B53" s="4"/>
      <c r="C53" s="184"/>
      <c r="D53" s="6"/>
      <c r="E53" s="3"/>
      <c r="F53" s="3"/>
      <c r="G53" s="3"/>
      <c r="H53" s="3"/>
      <c r="I53" s="3"/>
      <c r="J53" s="3"/>
      <c r="K53" s="3"/>
      <c r="L53" s="3"/>
      <c r="M53" s="3"/>
      <c r="N53" s="3"/>
      <c r="O53" s="3"/>
      <c r="P53" s="3"/>
      <c r="Q53" s="3"/>
      <c r="R53" s="3"/>
      <c r="S53" s="3"/>
      <c r="T53" s="3"/>
      <c r="U53" s="3"/>
      <c r="V53" s="3"/>
      <c r="W53" s="3"/>
      <c r="X53" s="3"/>
      <c r="Y53" s="3"/>
    </row>
    <row r="54" spans="1:33" x14ac:dyDescent="0.25">
      <c r="C54" s="186"/>
      <c r="D54" s="10"/>
      <c r="AG54" t="s">
        <v>1027</v>
      </c>
    </row>
    <row r="55" spans="1:33" x14ac:dyDescent="0.25">
      <c r="D55" s="10"/>
    </row>
    <row r="56" spans="1:33" x14ac:dyDescent="0.25">
      <c r="D56" s="10"/>
    </row>
    <row r="57" spans="1:33" x14ac:dyDescent="0.25">
      <c r="D57" s="10"/>
    </row>
    <row r="58" spans="1:33" x14ac:dyDescent="0.25">
      <c r="D58" s="10"/>
    </row>
    <row r="59" spans="1:33" x14ac:dyDescent="0.25">
      <c r="D59" s="10"/>
    </row>
    <row r="60" spans="1:33" x14ac:dyDescent="0.25">
      <c r="D60" s="10"/>
    </row>
    <row r="61" spans="1:33" x14ac:dyDescent="0.25">
      <c r="D61" s="10"/>
    </row>
    <row r="62" spans="1:33" x14ac:dyDescent="0.25">
      <c r="D62" s="10"/>
    </row>
    <row r="63" spans="1:33" x14ac:dyDescent="0.25">
      <c r="D63" s="10"/>
    </row>
    <row r="64" spans="1:33"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mergeCells count="6">
    <mergeCell ref="A48:G52"/>
    <mergeCell ref="A1:G1"/>
    <mergeCell ref="C2:G2"/>
    <mergeCell ref="C3:G3"/>
    <mergeCell ref="C4:G4"/>
    <mergeCell ref="A47:C47"/>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51BF7-70D9-4D1A-8BEE-9BF4A4E38958}">
  <sheetPr>
    <outlinePr summaryBelow="0"/>
  </sheetPr>
  <dimension ref="A1:BH5000"/>
  <sheetViews>
    <sheetView workbookViewId="0">
      <pane ySplit="7" topLeftCell="A8" activePane="bottomLeft" state="frozen"/>
      <selection pane="bottomLeft" sqref="A1:G1"/>
    </sheetView>
  </sheetViews>
  <sheetFormatPr defaultRowHeight="12.5" outlineLevelRow="1" x14ac:dyDescent="0.25"/>
  <cols>
    <col min="1" max="1" width="3.36328125" customWidth="1"/>
    <col min="2" max="2" width="12.453125" style="117" customWidth="1"/>
    <col min="3" max="3" width="38.1796875" style="117" customWidth="1"/>
    <col min="4" max="4" width="4.81640625" customWidth="1"/>
    <col min="5" max="5" width="10.453125" customWidth="1"/>
    <col min="6" max="6" width="9.81640625" customWidth="1"/>
    <col min="7" max="7" width="12.6328125" customWidth="1"/>
    <col min="12" max="25" width="0" hidden="1" customWidth="1"/>
    <col min="29" max="29" width="0" hidden="1" customWidth="1"/>
    <col min="31" max="41" width="0" hidden="1" customWidth="1"/>
  </cols>
  <sheetData>
    <row r="1" spans="1:60" ht="15.75" customHeight="1" x14ac:dyDescent="0.35">
      <c r="A1" s="255" t="s">
        <v>6</v>
      </c>
      <c r="B1" s="255"/>
      <c r="C1" s="255"/>
      <c r="D1" s="255"/>
      <c r="E1" s="255"/>
      <c r="F1" s="255"/>
      <c r="G1" s="255"/>
      <c r="AG1" t="s">
        <v>249</v>
      </c>
    </row>
    <row r="2" spans="1:60" ht="25" customHeight="1" x14ac:dyDescent="0.25">
      <c r="A2" s="136" t="s">
        <v>7</v>
      </c>
      <c r="B2" s="47" t="s">
        <v>43</v>
      </c>
      <c r="C2" s="256" t="s">
        <v>44</v>
      </c>
      <c r="D2" s="257"/>
      <c r="E2" s="257"/>
      <c r="F2" s="257"/>
      <c r="G2" s="258"/>
      <c r="AG2" t="s">
        <v>250</v>
      </c>
    </row>
    <row r="3" spans="1:60" ht="25" customHeight="1" x14ac:dyDescent="0.25">
      <c r="A3" s="136" t="s">
        <v>8</v>
      </c>
      <c r="B3" s="47" t="s">
        <v>54</v>
      </c>
      <c r="C3" s="256" t="s">
        <v>55</v>
      </c>
      <c r="D3" s="257"/>
      <c r="E3" s="257"/>
      <c r="F3" s="257"/>
      <c r="G3" s="258"/>
      <c r="AC3" s="117" t="s">
        <v>250</v>
      </c>
      <c r="AG3" t="s">
        <v>251</v>
      </c>
    </row>
    <row r="4" spans="1:60" ht="25" customHeight="1" x14ac:dyDescent="0.25">
      <c r="A4" s="137" t="s">
        <v>9</v>
      </c>
      <c r="B4" s="138" t="s">
        <v>66</v>
      </c>
      <c r="C4" s="259" t="s">
        <v>67</v>
      </c>
      <c r="D4" s="260"/>
      <c r="E4" s="260"/>
      <c r="F4" s="260"/>
      <c r="G4" s="261"/>
      <c r="AG4" t="s">
        <v>252</v>
      </c>
    </row>
    <row r="5" spans="1:60" x14ac:dyDescent="0.25">
      <c r="D5" s="10"/>
    </row>
    <row r="6" spans="1:60" ht="37.5" x14ac:dyDescent="0.25">
      <c r="A6" s="140" t="s">
        <v>253</v>
      </c>
      <c r="B6" s="142" t="s">
        <v>254</v>
      </c>
      <c r="C6" s="142" t="s">
        <v>255</v>
      </c>
      <c r="D6" s="141" t="s">
        <v>256</v>
      </c>
      <c r="E6" s="140" t="s">
        <v>257</v>
      </c>
      <c r="F6" s="139" t="s">
        <v>258</v>
      </c>
      <c r="G6" s="140" t="s">
        <v>30</v>
      </c>
      <c r="H6" s="143" t="s">
        <v>31</v>
      </c>
      <c r="I6" s="143" t="s">
        <v>259</v>
      </c>
      <c r="J6" s="143" t="s">
        <v>32</v>
      </c>
      <c r="K6" s="143" t="s">
        <v>260</v>
      </c>
      <c r="L6" s="143" t="s">
        <v>261</v>
      </c>
      <c r="M6" s="143" t="s">
        <v>262</v>
      </c>
      <c r="N6" s="143" t="s">
        <v>263</v>
      </c>
      <c r="O6" s="143" t="s">
        <v>264</v>
      </c>
      <c r="P6" s="143" t="s">
        <v>265</v>
      </c>
      <c r="Q6" s="143" t="s">
        <v>266</v>
      </c>
      <c r="R6" s="143" t="s">
        <v>267</v>
      </c>
      <c r="S6" s="143" t="s">
        <v>268</v>
      </c>
      <c r="T6" s="143" t="s">
        <v>269</v>
      </c>
      <c r="U6" s="143" t="s">
        <v>270</v>
      </c>
      <c r="V6" s="143" t="s">
        <v>271</v>
      </c>
      <c r="W6" s="143" t="s">
        <v>272</v>
      </c>
      <c r="X6" s="143" t="s">
        <v>273</v>
      </c>
      <c r="Y6" s="143" t="s">
        <v>274</v>
      </c>
    </row>
    <row r="7" spans="1:60" hidden="1" x14ac:dyDescent="0.25">
      <c r="A7" s="3"/>
      <c r="B7" s="4"/>
      <c r="C7" s="4"/>
      <c r="D7" s="6"/>
      <c r="E7" s="145"/>
      <c r="F7" s="146"/>
      <c r="G7" s="146"/>
      <c r="H7" s="146"/>
      <c r="I7" s="146"/>
      <c r="J7" s="146"/>
      <c r="K7" s="146"/>
      <c r="L7" s="146"/>
      <c r="M7" s="146"/>
      <c r="N7" s="145"/>
      <c r="O7" s="145"/>
      <c r="P7" s="145"/>
      <c r="Q7" s="145"/>
      <c r="R7" s="146"/>
      <c r="S7" s="146"/>
      <c r="T7" s="146"/>
      <c r="U7" s="146"/>
      <c r="V7" s="146"/>
      <c r="W7" s="146"/>
      <c r="X7" s="146"/>
      <c r="Y7" s="146"/>
    </row>
    <row r="8" spans="1:60" ht="13" x14ac:dyDescent="0.25">
      <c r="A8" s="159" t="s">
        <v>200</v>
      </c>
      <c r="B8" s="160" t="s">
        <v>168</v>
      </c>
      <c r="C8" s="180" t="s">
        <v>169</v>
      </c>
      <c r="D8" s="161"/>
      <c r="E8" s="162"/>
      <c r="F8" s="163"/>
      <c r="G8" s="163">
        <f>SUMIF(AG9:AG24,"&lt;&gt;NOR",G9:G24)</f>
        <v>0</v>
      </c>
      <c r="H8" s="163"/>
      <c r="I8" s="163">
        <f>SUM(I9:I24)</f>
        <v>0</v>
      </c>
      <c r="J8" s="163"/>
      <c r="K8" s="164">
        <f>SUM(K9:K24)</f>
        <v>0</v>
      </c>
      <c r="L8" s="158"/>
      <c r="M8" s="158">
        <f>SUM(M9:M24)</f>
        <v>0</v>
      </c>
      <c r="N8" s="157"/>
      <c r="O8" s="157">
        <f>SUM(O9:O24)</f>
        <v>0</v>
      </c>
      <c r="P8" s="157"/>
      <c r="Q8" s="157">
        <f>SUM(Q9:Q24)</f>
        <v>0</v>
      </c>
      <c r="R8" s="158"/>
      <c r="S8" s="158"/>
      <c r="T8" s="158"/>
      <c r="U8" s="158"/>
      <c r="V8" s="158">
        <f>SUM(V9:V24)</f>
        <v>0</v>
      </c>
      <c r="W8" s="158"/>
      <c r="X8" s="158"/>
      <c r="Y8" s="158"/>
      <c r="AG8" t="s">
        <v>275</v>
      </c>
    </row>
    <row r="9" spans="1:60" ht="30" outlineLevel="1" x14ac:dyDescent="0.25">
      <c r="A9" s="173">
        <v>1</v>
      </c>
      <c r="B9" s="174" t="s">
        <v>1221</v>
      </c>
      <c r="C9" s="183" t="s">
        <v>1222</v>
      </c>
      <c r="D9" s="175" t="s">
        <v>489</v>
      </c>
      <c r="E9" s="176">
        <v>1</v>
      </c>
      <c r="F9" s="177">
        <f t="shared" ref="F9:F24" si="0">H9+J9</f>
        <v>0</v>
      </c>
      <c r="G9" s="177">
        <f t="shared" ref="G9:G24" si="1">ROUND(E9*F9,2)</f>
        <v>0</v>
      </c>
      <c r="H9" s="178"/>
      <c r="I9" s="177">
        <f t="shared" ref="I9:I24" si="2">ROUND(E9*H9,2)</f>
        <v>0</v>
      </c>
      <c r="J9" s="178"/>
      <c r="K9" s="179">
        <f t="shared" ref="K9:K24" si="3">ROUND(E9*J9,2)</f>
        <v>0</v>
      </c>
      <c r="L9" s="154">
        <v>21</v>
      </c>
      <c r="M9" s="154">
        <f t="shared" ref="M9:M24" si="4">G9*(1+L9/100)</f>
        <v>0</v>
      </c>
      <c r="N9" s="153">
        <v>0</v>
      </c>
      <c r="O9" s="153">
        <f t="shared" ref="O9:O24" si="5">ROUND(E9*N9,2)</f>
        <v>0</v>
      </c>
      <c r="P9" s="153">
        <v>0</v>
      </c>
      <c r="Q9" s="153">
        <f t="shared" ref="Q9:Q24" si="6">ROUND(E9*P9,2)</f>
        <v>0</v>
      </c>
      <c r="R9" s="154"/>
      <c r="S9" s="154" t="s">
        <v>279</v>
      </c>
      <c r="T9" s="154" t="s">
        <v>280</v>
      </c>
      <c r="U9" s="154">
        <v>0</v>
      </c>
      <c r="V9" s="154">
        <f t="shared" ref="V9:V24" si="7">ROUND(E9*U9,2)</f>
        <v>0</v>
      </c>
      <c r="W9" s="154"/>
      <c r="X9" s="154" t="s">
        <v>608</v>
      </c>
      <c r="Y9" s="154" t="s">
        <v>282</v>
      </c>
      <c r="Z9" s="144"/>
      <c r="AA9" s="144"/>
      <c r="AB9" s="144"/>
      <c r="AC9" s="144"/>
      <c r="AD9" s="144"/>
      <c r="AE9" s="144"/>
      <c r="AF9" s="144"/>
      <c r="AG9" s="144" t="s">
        <v>609</v>
      </c>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row>
    <row r="10" spans="1:60" outlineLevel="1" x14ac:dyDescent="0.25">
      <c r="A10" s="173">
        <v>2</v>
      </c>
      <c r="B10" s="174" t="s">
        <v>1223</v>
      </c>
      <c r="C10" s="183" t="s">
        <v>1224</v>
      </c>
      <c r="D10" s="175" t="s">
        <v>489</v>
      </c>
      <c r="E10" s="176">
        <v>1</v>
      </c>
      <c r="F10" s="177">
        <f t="shared" si="0"/>
        <v>0</v>
      </c>
      <c r="G10" s="177">
        <f t="shared" si="1"/>
        <v>0</v>
      </c>
      <c r="H10" s="178"/>
      <c r="I10" s="177">
        <f t="shared" si="2"/>
        <v>0</v>
      </c>
      <c r="J10" s="178"/>
      <c r="K10" s="179">
        <f t="shared" si="3"/>
        <v>0</v>
      </c>
      <c r="L10" s="154">
        <v>21</v>
      </c>
      <c r="M10" s="154">
        <f t="shared" si="4"/>
        <v>0</v>
      </c>
      <c r="N10" s="153">
        <v>0</v>
      </c>
      <c r="O10" s="153">
        <f t="shared" si="5"/>
        <v>0</v>
      </c>
      <c r="P10" s="153">
        <v>0</v>
      </c>
      <c r="Q10" s="153">
        <f t="shared" si="6"/>
        <v>0</v>
      </c>
      <c r="R10" s="154"/>
      <c r="S10" s="154" t="s">
        <v>279</v>
      </c>
      <c r="T10" s="154" t="s">
        <v>280</v>
      </c>
      <c r="U10" s="154">
        <v>0</v>
      </c>
      <c r="V10" s="154">
        <f t="shared" si="7"/>
        <v>0</v>
      </c>
      <c r="W10" s="154"/>
      <c r="X10" s="154" t="s">
        <v>608</v>
      </c>
      <c r="Y10" s="154" t="s">
        <v>282</v>
      </c>
      <c r="Z10" s="144"/>
      <c r="AA10" s="144"/>
      <c r="AB10" s="144"/>
      <c r="AC10" s="144"/>
      <c r="AD10" s="144"/>
      <c r="AE10" s="144"/>
      <c r="AF10" s="144"/>
      <c r="AG10" s="144" t="s">
        <v>609</v>
      </c>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row>
    <row r="11" spans="1:60" ht="20" outlineLevel="1" x14ac:dyDescent="0.25">
      <c r="A11" s="173">
        <v>3</v>
      </c>
      <c r="B11" s="174" t="s">
        <v>1225</v>
      </c>
      <c r="C11" s="183" t="s">
        <v>1226</v>
      </c>
      <c r="D11" s="175" t="s">
        <v>489</v>
      </c>
      <c r="E11" s="176">
        <v>1</v>
      </c>
      <c r="F11" s="177">
        <f t="shared" si="0"/>
        <v>0</v>
      </c>
      <c r="G11" s="177">
        <f t="shared" si="1"/>
        <v>0</v>
      </c>
      <c r="H11" s="178"/>
      <c r="I11" s="177">
        <f t="shared" si="2"/>
        <v>0</v>
      </c>
      <c r="J11" s="178"/>
      <c r="K11" s="179">
        <f t="shared" si="3"/>
        <v>0</v>
      </c>
      <c r="L11" s="154">
        <v>21</v>
      </c>
      <c r="M11" s="154">
        <f t="shared" si="4"/>
        <v>0</v>
      </c>
      <c r="N11" s="153">
        <v>0</v>
      </c>
      <c r="O11" s="153">
        <f t="shared" si="5"/>
        <v>0</v>
      </c>
      <c r="P11" s="153">
        <v>0</v>
      </c>
      <c r="Q11" s="153">
        <f t="shared" si="6"/>
        <v>0</v>
      </c>
      <c r="R11" s="154"/>
      <c r="S11" s="154" t="s">
        <v>279</v>
      </c>
      <c r="T11" s="154" t="s">
        <v>280</v>
      </c>
      <c r="U11" s="154">
        <v>0</v>
      </c>
      <c r="V11" s="154">
        <f t="shared" si="7"/>
        <v>0</v>
      </c>
      <c r="W11" s="154"/>
      <c r="X11" s="154" t="s">
        <v>608</v>
      </c>
      <c r="Y11" s="154" t="s">
        <v>282</v>
      </c>
      <c r="Z11" s="144"/>
      <c r="AA11" s="144"/>
      <c r="AB11" s="144"/>
      <c r="AC11" s="144"/>
      <c r="AD11" s="144"/>
      <c r="AE11" s="144"/>
      <c r="AF11" s="144"/>
      <c r="AG11" s="144" t="s">
        <v>609</v>
      </c>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row>
    <row r="12" spans="1:60" outlineLevel="1" x14ac:dyDescent="0.25">
      <c r="A12" s="173">
        <v>4</v>
      </c>
      <c r="B12" s="174" t="s">
        <v>1227</v>
      </c>
      <c r="C12" s="183" t="s">
        <v>1228</v>
      </c>
      <c r="D12" s="175" t="s">
        <v>489</v>
      </c>
      <c r="E12" s="176">
        <v>1</v>
      </c>
      <c r="F12" s="177">
        <f t="shared" si="0"/>
        <v>0</v>
      </c>
      <c r="G12" s="177">
        <f t="shared" si="1"/>
        <v>0</v>
      </c>
      <c r="H12" s="178"/>
      <c r="I12" s="177">
        <f t="shared" si="2"/>
        <v>0</v>
      </c>
      <c r="J12" s="178"/>
      <c r="K12" s="179">
        <f t="shared" si="3"/>
        <v>0</v>
      </c>
      <c r="L12" s="154">
        <v>21</v>
      </c>
      <c r="M12" s="154">
        <f t="shared" si="4"/>
        <v>0</v>
      </c>
      <c r="N12" s="153">
        <v>0</v>
      </c>
      <c r="O12" s="153">
        <f t="shared" si="5"/>
        <v>0</v>
      </c>
      <c r="P12" s="153">
        <v>0</v>
      </c>
      <c r="Q12" s="153">
        <f t="shared" si="6"/>
        <v>0</v>
      </c>
      <c r="R12" s="154"/>
      <c r="S12" s="154" t="s">
        <v>279</v>
      </c>
      <c r="T12" s="154" t="s">
        <v>280</v>
      </c>
      <c r="U12" s="154">
        <v>0</v>
      </c>
      <c r="V12" s="154">
        <f t="shared" si="7"/>
        <v>0</v>
      </c>
      <c r="W12" s="154"/>
      <c r="X12" s="154" t="s">
        <v>608</v>
      </c>
      <c r="Y12" s="154" t="s">
        <v>282</v>
      </c>
      <c r="Z12" s="144"/>
      <c r="AA12" s="144"/>
      <c r="AB12" s="144"/>
      <c r="AC12" s="144"/>
      <c r="AD12" s="144"/>
      <c r="AE12" s="144"/>
      <c r="AF12" s="144"/>
      <c r="AG12" s="144" t="s">
        <v>609</v>
      </c>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row>
    <row r="13" spans="1:60" outlineLevel="1" x14ac:dyDescent="0.25">
      <c r="A13" s="173">
        <v>5</v>
      </c>
      <c r="B13" s="174" t="s">
        <v>1229</v>
      </c>
      <c r="C13" s="183" t="s">
        <v>1230</v>
      </c>
      <c r="D13" s="175" t="s">
        <v>489</v>
      </c>
      <c r="E13" s="176">
        <v>8</v>
      </c>
      <c r="F13" s="177">
        <f t="shared" si="0"/>
        <v>0</v>
      </c>
      <c r="G13" s="177">
        <f t="shared" si="1"/>
        <v>0</v>
      </c>
      <c r="H13" s="178"/>
      <c r="I13" s="177">
        <f t="shared" si="2"/>
        <v>0</v>
      </c>
      <c r="J13" s="178"/>
      <c r="K13" s="179">
        <f t="shared" si="3"/>
        <v>0</v>
      </c>
      <c r="L13" s="154">
        <v>21</v>
      </c>
      <c r="M13" s="154">
        <f t="shared" si="4"/>
        <v>0</v>
      </c>
      <c r="N13" s="153">
        <v>0</v>
      </c>
      <c r="O13" s="153">
        <f t="shared" si="5"/>
        <v>0</v>
      </c>
      <c r="P13" s="153">
        <v>0</v>
      </c>
      <c r="Q13" s="153">
        <f t="shared" si="6"/>
        <v>0</v>
      </c>
      <c r="R13" s="154"/>
      <c r="S13" s="154" t="s">
        <v>279</v>
      </c>
      <c r="T13" s="154" t="s">
        <v>280</v>
      </c>
      <c r="U13" s="154">
        <v>0</v>
      </c>
      <c r="V13" s="154">
        <f t="shared" si="7"/>
        <v>0</v>
      </c>
      <c r="W13" s="154"/>
      <c r="X13" s="154" t="s">
        <v>608</v>
      </c>
      <c r="Y13" s="154" t="s">
        <v>282</v>
      </c>
      <c r="Z13" s="144"/>
      <c r="AA13" s="144"/>
      <c r="AB13" s="144"/>
      <c r="AC13" s="144"/>
      <c r="AD13" s="144"/>
      <c r="AE13" s="144"/>
      <c r="AF13" s="144"/>
      <c r="AG13" s="144" t="s">
        <v>609</v>
      </c>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row>
    <row r="14" spans="1:60" outlineLevel="1" x14ac:dyDescent="0.25">
      <c r="A14" s="173">
        <v>6</v>
      </c>
      <c r="B14" s="174" t="s">
        <v>1231</v>
      </c>
      <c r="C14" s="183" t="s">
        <v>1232</v>
      </c>
      <c r="D14" s="175" t="s">
        <v>489</v>
      </c>
      <c r="E14" s="176">
        <v>7</v>
      </c>
      <c r="F14" s="177">
        <f t="shared" si="0"/>
        <v>0</v>
      </c>
      <c r="G14" s="177">
        <f t="shared" si="1"/>
        <v>0</v>
      </c>
      <c r="H14" s="178"/>
      <c r="I14" s="177">
        <f t="shared" si="2"/>
        <v>0</v>
      </c>
      <c r="J14" s="178"/>
      <c r="K14" s="179">
        <f t="shared" si="3"/>
        <v>0</v>
      </c>
      <c r="L14" s="154">
        <v>21</v>
      </c>
      <c r="M14" s="154">
        <f t="shared" si="4"/>
        <v>0</v>
      </c>
      <c r="N14" s="153">
        <v>0</v>
      </c>
      <c r="O14" s="153">
        <f t="shared" si="5"/>
        <v>0</v>
      </c>
      <c r="P14" s="153">
        <v>0</v>
      </c>
      <c r="Q14" s="153">
        <f t="shared" si="6"/>
        <v>0</v>
      </c>
      <c r="R14" s="154"/>
      <c r="S14" s="154" t="s">
        <v>279</v>
      </c>
      <c r="T14" s="154" t="s">
        <v>280</v>
      </c>
      <c r="U14" s="154">
        <v>0</v>
      </c>
      <c r="V14" s="154">
        <f t="shared" si="7"/>
        <v>0</v>
      </c>
      <c r="W14" s="154"/>
      <c r="X14" s="154" t="s">
        <v>608</v>
      </c>
      <c r="Y14" s="154" t="s">
        <v>282</v>
      </c>
      <c r="Z14" s="144"/>
      <c r="AA14" s="144"/>
      <c r="AB14" s="144"/>
      <c r="AC14" s="144"/>
      <c r="AD14" s="144"/>
      <c r="AE14" s="144"/>
      <c r="AF14" s="144"/>
      <c r="AG14" s="144" t="s">
        <v>609</v>
      </c>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row>
    <row r="15" spans="1:60" ht="20" outlineLevel="1" x14ac:dyDescent="0.25">
      <c r="A15" s="173">
        <v>7</v>
      </c>
      <c r="B15" s="174" t="s">
        <v>1233</v>
      </c>
      <c r="C15" s="183" t="s">
        <v>1234</v>
      </c>
      <c r="D15" s="175" t="s">
        <v>355</v>
      </c>
      <c r="E15" s="176">
        <v>80</v>
      </c>
      <c r="F15" s="177">
        <f t="shared" si="0"/>
        <v>0</v>
      </c>
      <c r="G15" s="177">
        <f t="shared" si="1"/>
        <v>0</v>
      </c>
      <c r="H15" s="178"/>
      <c r="I15" s="177">
        <f t="shared" si="2"/>
        <v>0</v>
      </c>
      <c r="J15" s="178"/>
      <c r="K15" s="179">
        <f t="shared" si="3"/>
        <v>0</v>
      </c>
      <c r="L15" s="154">
        <v>21</v>
      </c>
      <c r="M15" s="154">
        <f t="shared" si="4"/>
        <v>0</v>
      </c>
      <c r="N15" s="153">
        <v>0</v>
      </c>
      <c r="O15" s="153">
        <f t="shared" si="5"/>
        <v>0</v>
      </c>
      <c r="P15" s="153">
        <v>0</v>
      </c>
      <c r="Q15" s="153">
        <f t="shared" si="6"/>
        <v>0</v>
      </c>
      <c r="R15" s="154"/>
      <c r="S15" s="154" t="s">
        <v>279</v>
      </c>
      <c r="T15" s="154" t="s">
        <v>280</v>
      </c>
      <c r="U15" s="154">
        <v>0</v>
      </c>
      <c r="V15" s="154">
        <f t="shared" si="7"/>
        <v>0</v>
      </c>
      <c r="W15" s="154"/>
      <c r="X15" s="154" t="s">
        <v>281</v>
      </c>
      <c r="Y15" s="154" t="s">
        <v>282</v>
      </c>
      <c r="Z15" s="144"/>
      <c r="AA15" s="144"/>
      <c r="AB15" s="144"/>
      <c r="AC15" s="144"/>
      <c r="AD15" s="144"/>
      <c r="AE15" s="144"/>
      <c r="AF15" s="144"/>
      <c r="AG15" s="144" t="s">
        <v>283</v>
      </c>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row>
    <row r="16" spans="1:60" ht="20" outlineLevel="1" x14ac:dyDescent="0.25">
      <c r="A16" s="173">
        <v>8</v>
      </c>
      <c r="B16" s="174" t="s">
        <v>1235</v>
      </c>
      <c r="C16" s="183" t="s">
        <v>1236</v>
      </c>
      <c r="D16" s="175" t="s">
        <v>340</v>
      </c>
      <c r="E16" s="176">
        <v>15</v>
      </c>
      <c r="F16" s="177">
        <f t="shared" si="0"/>
        <v>0</v>
      </c>
      <c r="G16" s="177">
        <f t="shared" si="1"/>
        <v>0</v>
      </c>
      <c r="H16" s="178"/>
      <c r="I16" s="177">
        <f t="shared" si="2"/>
        <v>0</v>
      </c>
      <c r="J16" s="178"/>
      <c r="K16" s="179">
        <f t="shared" si="3"/>
        <v>0</v>
      </c>
      <c r="L16" s="154">
        <v>21</v>
      </c>
      <c r="M16" s="154">
        <f t="shared" si="4"/>
        <v>0</v>
      </c>
      <c r="N16" s="153">
        <v>0</v>
      </c>
      <c r="O16" s="153">
        <f t="shared" si="5"/>
        <v>0</v>
      </c>
      <c r="P16" s="153">
        <v>0</v>
      </c>
      <c r="Q16" s="153">
        <f t="shared" si="6"/>
        <v>0</v>
      </c>
      <c r="R16" s="154"/>
      <c r="S16" s="154" t="s">
        <v>279</v>
      </c>
      <c r="T16" s="154" t="s">
        <v>280</v>
      </c>
      <c r="U16" s="154">
        <v>0</v>
      </c>
      <c r="V16" s="154">
        <f t="shared" si="7"/>
        <v>0</v>
      </c>
      <c r="W16" s="154"/>
      <c r="X16" s="154" t="s">
        <v>608</v>
      </c>
      <c r="Y16" s="154" t="s">
        <v>282</v>
      </c>
      <c r="Z16" s="144"/>
      <c r="AA16" s="144"/>
      <c r="AB16" s="144"/>
      <c r="AC16" s="144"/>
      <c r="AD16" s="144"/>
      <c r="AE16" s="144"/>
      <c r="AF16" s="144"/>
      <c r="AG16" s="144" t="s">
        <v>609</v>
      </c>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row>
    <row r="17" spans="1:60" outlineLevel="1" x14ac:dyDescent="0.25">
      <c r="A17" s="173">
        <v>9</v>
      </c>
      <c r="B17" s="174" t="s">
        <v>1237</v>
      </c>
      <c r="C17" s="183" t="s">
        <v>1238</v>
      </c>
      <c r="D17" s="175" t="s">
        <v>489</v>
      </c>
      <c r="E17" s="176">
        <v>1</v>
      </c>
      <c r="F17" s="177">
        <f t="shared" si="0"/>
        <v>0</v>
      </c>
      <c r="G17" s="177">
        <f t="shared" si="1"/>
        <v>0</v>
      </c>
      <c r="H17" s="178"/>
      <c r="I17" s="177">
        <f t="shared" si="2"/>
        <v>0</v>
      </c>
      <c r="J17" s="178"/>
      <c r="K17" s="179">
        <f t="shared" si="3"/>
        <v>0</v>
      </c>
      <c r="L17" s="154">
        <v>21</v>
      </c>
      <c r="M17" s="154">
        <f t="shared" si="4"/>
        <v>0</v>
      </c>
      <c r="N17" s="153">
        <v>0</v>
      </c>
      <c r="O17" s="153">
        <f t="shared" si="5"/>
        <v>0</v>
      </c>
      <c r="P17" s="153">
        <v>0</v>
      </c>
      <c r="Q17" s="153">
        <f t="shared" si="6"/>
        <v>0</v>
      </c>
      <c r="R17" s="154"/>
      <c r="S17" s="154" t="s">
        <v>279</v>
      </c>
      <c r="T17" s="154" t="s">
        <v>280</v>
      </c>
      <c r="U17" s="154">
        <v>0</v>
      </c>
      <c r="V17" s="154">
        <f t="shared" si="7"/>
        <v>0</v>
      </c>
      <c r="W17" s="154"/>
      <c r="X17" s="154" t="s">
        <v>608</v>
      </c>
      <c r="Y17" s="154" t="s">
        <v>282</v>
      </c>
      <c r="Z17" s="144"/>
      <c r="AA17" s="144"/>
      <c r="AB17" s="144"/>
      <c r="AC17" s="144"/>
      <c r="AD17" s="144"/>
      <c r="AE17" s="144"/>
      <c r="AF17" s="144"/>
      <c r="AG17" s="144" t="s">
        <v>609</v>
      </c>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row>
    <row r="18" spans="1:60" outlineLevel="1" x14ac:dyDescent="0.25">
      <c r="A18" s="173">
        <v>10</v>
      </c>
      <c r="B18" s="174" t="s">
        <v>1237</v>
      </c>
      <c r="C18" s="183" t="s">
        <v>1239</v>
      </c>
      <c r="D18" s="175" t="s">
        <v>489</v>
      </c>
      <c r="E18" s="176">
        <v>1</v>
      </c>
      <c r="F18" s="177">
        <f t="shared" si="0"/>
        <v>0</v>
      </c>
      <c r="G18" s="177">
        <f t="shared" si="1"/>
        <v>0</v>
      </c>
      <c r="H18" s="178"/>
      <c r="I18" s="177">
        <f t="shared" si="2"/>
        <v>0</v>
      </c>
      <c r="J18" s="178"/>
      <c r="K18" s="179">
        <f t="shared" si="3"/>
        <v>0</v>
      </c>
      <c r="L18" s="154">
        <v>21</v>
      </c>
      <c r="M18" s="154">
        <f t="shared" si="4"/>
        <v>0</v>
      </c>
      <c r="N18" s="153">
        <v>0</v>
      </c>
      <c r="O18" s="153">
        <f t="shared" si="5"/>
        <v>0</v>
      </c>
      <c r="P18" s="153">
        <v>0</v>
      </c>
      <c r="Q18" s="153">
        <f t="shared" si="6"/>
        <v>0</v>
      </c>
      <c r="R18" s="154"/>
      <c r="S18" s="154" t="s">
        <v>279</v>
      </c>
      <c r="T18" s="154" t="s">
        <v>280</v>
      </c>
      <c r="U18" s="154">
        <v>0</v>
      </c>
      <c r="V18" s="154">
        <f t="shared" si="7"/>
        <v>0</v>
      </c>
      <c r="W18" s="154"/>
      <c r="X18" s="154" t="s">
        <v>1082</v>
      </c>
      <c r="Y18" s="154" t="s">
        <v>282</v>
      </c>
      <c r="Z18" s="144"/>
      <c r="AA18" s="144"/>
      <c r="AB18" s="144"/>
      <c r="AC18" s="144"/>
      <c r="AD18" s="144"/>
      <c r="AE18" s="144"/>
      <c r="AF18" s="144"/>
      <c r="AG18" s="144" t="s">
        <v>1119</v>
      </c>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row>
    <row r="19" spans="1:60" ht="20" outlineLevel="1" x14ac:dyDescent="0.25">
      <c r="A19" s="173">
        <v>11</v>
      </c>
      <c r="B19" s="174" t="s">
        <v>1240</v>
      </c>
      <c r="C19" s="183" t="s">
        <v>1241</v>
      </c>
      <c r="D19" s="175" t="s">
        <v>340</v>
      </c>
      <c r="E19" s="176">
        <v>35</v>
      </c>
      <c r="F19" s="177">
        <f t="shared" si="0"/>
        <v>0</v>
      </c>
      <c r="G19" s="177">
        <f t="shared" si="1"/>
        <v>0</v>
      </c>
      <c r="H19" s="178"/>
      <c r="I19" s="177">
        <f t="shared" si="2"/>
        <v>0</v>
      </c>
      <c r="J19" s="178"/>
      <c r="K19" s="179">
        <f t="shared" si="3"/>
        <v>0</v>
      </c>
      <c r="L19" s="154">
        <v>21</v>
      </c>
      <c r="M19" s="154">
        <f t="shared" si="4"/>
        <v>0</v>
      </c>
      <c r="N19" s="153">
        <v>0</v>
      </c>
      <c r="O19" s="153">
        <f t="shared" si="5"/>
        <v>0</v>
      </c>
      <c r="P19" s="153">
        <v>0</v>
      </c>
      <c r="Q19" s="153">
        <f t="shared" si="6"/>
        <v>0</v>
      </c>
      <c r="R19" s="154"/>
      <c r="S19" s="154" t="s">
        <v>279</v>
      </c>
      <c r="T19" s="154" t="s">
        <v>280</v>
      </c>
      <c r="U19" s="154">
        <v>0</v>
      </c>
      <c r="V19" s="154">
        <f t="shared" si="7"/>
        <v>0</v>
      </c>
      <c r="W19" s="154"/>
      <c r="X19" s="154" t="s">
        <v>608</v>
      </c>
      <c r="Y19" s="154" t="s">
        <v>282</v>
      </c>
      <c r="Z19" s="144"/>
      <c r="AA19" s="144"/>
      <c r="AB19" s="144"/>
      <c r="AC19" s="144"/>
      <c r="AD19" s="144"/>
      <c r="AE19" s="144"/>
      <c r="AF19" s="144"/>
      <c r="AG19" s="144" t="s">
        <v>609</v>
      </c>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row>
    <row r="20" spans="1:60" outlineLevel="1" x14ac:dyDescent="0.25">
      <c r="A20" s="173">
        <v>12</v>
      </c>
      <c r="B20" s="174" t="s">
        <v>1242</v>
      </c>
      <c r="C20" s="183" t="s">
        <v>1243</v>
      </c>
      <c r="D20" s="175" t="s">
        <v>489</v>
      </c>
      <c r="E20" s="176">
        <v>4</v>
      </c>
      <c r="F20" s="177">
        <f t="shared" si="0"/>
        <v>0</v>
      </c>
      <c r="G20" s="177">
        <f t="shared" si="1"/>
        <v>0</v>
      </c>
      <c r="H20" s="178"/>
      <c r="I20" s="177">
        <f t="shared" si="2"/>
        <v>0</v>
      </c>
      <c r="J20" s="178"/>
      <c r="K20" s="179">
        <f t="shared" si="3"/>
        <v>0</v>
      </c>
      <c r="L20" s="154">
        <v>21</v>
      </c>
      <c r="M20" s="154">
        <f t="shared" si="4"/>
        <v>0</v>
      </c>
      <c r="N20" s="153">
        <v>0</v>
      </c>
      <c r="O20" s="153">
        <f t="shared" si="5"/>
        <v>0</v>
      </c>
      <c r="P20" s="153">
        <v>0</v>
      </c>
      <c r="Q20" s="153">
        <f t="shared" si="6"/>
        <v>0</v>
      </c>
      <c r="R20" s="154"/>
      <c r="S20" s="154" t="s">
        <v>279</v>
      </c>
      <c r="T20" s="154" t="s">
        <v>280</v>
      </c>
      <c r="U20" s="154">
        <v>0</v>
      </c>
      <c r="V20" s="154">
        <f t="shared" si="7"/>
        <v>0</v>
      </c>
      <c r="W20" s="154"/>
      <c r="X20" s="154" t="s">
        <v>608</v>
      </c>
      <c r="Y20" s="154" t="s">
        <v>282</v>
      </c>
      <c r="Z20" s="144"/>
      <c r="AA20" s="144"/>
      <c r="AB20" s="144"/>
      <c r="AC20" s="144"/>
      <c r="AD20" s="144"/>
      <c r="AE20" s="144"/>
      <c r="AF20" s="144"/>
      <c r="AG20" s="144" t="s">
        <v>609</v>
      </c>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row>
    <row r="21" spans="1:60" outlineLevel="1" x14ac:dyDescent="0.25">
      <c r="A21" s="173">
        <v>13</v>
      </c>
      <c r="B21" s="174" t="s">
        <v>1244</v>
      </c>
      <c r="C21" s="183" t="s">
        <v>1245</v>
      </c>
      <c r="D21" s="175" t="s">
        <v>489</v>
      </c>
      <c r="E21" s="176">
        <v>2</v>
      </c>
      <c r="F21" s="177">
        <f t="shared" si="0"/>
        <v>0</v>
      </c>
      <c r="G21" s="177">
        <f t="shared" si="1"/>
        <v>0</v>
      </c>
      <c r="H21" s="178"/>
      <c r="I21" s="177">
        <f t="shared" si="2"/>
        <v>0</v>
      </c>
      <c r="J21" s="178"/>
      <c r="K21" s="179">
        <f t="shared" si="3"/>
        <v>0</v>
      </c>
      <c r="L21" s="154">
        <v>21</v>
      </c>
      <c r="M21" s="154">
        <f t="shared" si="4"/>
        <v>0</v>
      </c>
      <c r="N21" s="153">
        <v>0</v>
      </c>
      <c r="O21" s="153">
        <f t="shared" si="5"/>
        <v>0</v>
      </c>
      <c r="P21" s="153">
        <v>0</v>
      </c>
      <c r="Q21" s="153">
        <f t="shared" si="6"/>
        <v>0</v>
      </c>
      <c r="R21" s="154"/>
      <c r="S21" s="154" t="s">
        <v>279</v>
      </c>
      <c r="T21" s="154" t="s">
        <v>280</v>
      </c>
      <c r="U21" s="154">
        <v>0</v>
      </c>
      <c r="V21" s="154">
        <f t="shared" si="7"/>
        <v>0</v>
      </c>
      <c r="W21" s="154"/>
      <c r="X21" s="154" t="s">
        <v>608</v>
      </c>
      <c r="Y21" s="154" t="s">
        <v>282</v>
      </c>
      <c r="Z21" s="144"/>
      <c r="AA21" s="144"/>
      <c r="AB21" s="144"/>
      <c r="AC21" s="144"/>
      <c r="AD21" s="144"/>
      <c r="AE21" s="144"/>
      <c r="AF21" s="144"/>
      <c r="AG21" s="144" t="s">
        <v>609</v>
      </c>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row>
    <row r="22" spans="1:60" ht="20" outlineLevel="1" x14ac:dyDescent="0.25">
      <c r="A22" s="173">
        <v>14</v>
      </c>
      <c r="B22" s="174" t="s">
        <v>1246</v>
      </c>
      <c r="C22" s="183" t="s">
        <v>1247</v>
      </c>
      <c r="D22" s="175" t="s">
        <v>1116</v>
      </c>
      <c r="E22" s="176">
        <v>1</v>
      </c>
      <c r="F22" s="177">
        <f t="shared" si="0"/>
        <v>0</v>
      </c>
      <c r="G22" s="177">
        <f t="shared" si="1"/>
        <v>0</v>
      </c>
      <c r="H22" s="178"/>
      <c r="I22" s="177">
        <f t="shared" si="2"/>
        <v>0</v>
      </c>
      <c r="J22" s="178"/>
      <c r="K22" s="179">
        <f t="shared" si="3"/>
        <v>0</v>
      </c>
      <c r="L22" s="154">
        <v>21</v>
      </c>
      <c r="M22" s="154">
        <f t="shared" si="4"/>
        <v>0</v>
      </c>
      <c r="N22" s="153">
        <v>0</v>
      </c>
      <c r="O22" s="153">
        <f t="shared" si="5"/>
        <v>0</v>
      </c>
      <c r="P22" s="153">
        <v>0</v>
      </c>
      <c r="Q22" s="153">
        <f t="shared" si="6"/>
        <v>0</v>
      </c>
      <c r="R22" s="154"/>
      <c r="S22" s="154" t="s">
        <v>279</v>
      </c>
      <c r="T22" s="154" t="s">
        <v>280</v>
      </c>
      <c r="U22" s="154">
        <v>0</v>
      </c>
      <c r="V22" s="154">
        <f t="shared" si="7"/>
        <v>0</v>
      </c>
      <c r="W22" s="154"/>
      <c r="X22" s="154" t="s">
        <v>281</v>
      </c>
      <c r="Y22" s="154" t="s">
        <v>282</v>
      </c>
      <c r="Z22" s="144"/>
      <c r="AA22" s="144"/>
      <c r="AB22" s="144"/>
      <c r="AC22" s="144"/>
      <c r="AD22" s="144"/>
      <c r="AE22" s="144"/>
      <c r="AF22" s="144"/>
      <c r="AG22" s="144" t="s">
        <v>283</v>
      </c>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row>
    <row r="23" spans="1:60" outlineLevel="1" x14ac:dyDescent="0.25">
      <c r="A23" s="173">
        <v>15</v>
      </c>
      <c r="B23" s="174" t="s">
        <v>1248</v>
      </c>
      <c r="C23" s="183" t="s">
        <v>1249</v>
      </c>
      <c r="D23" s="175" t="s">
        <v>489</v>
      </c>
      <c r="E23" s="176">
        <v>80</v>
      </c>
      <c r="F23" s="177">
        <f t="shared" si="0"/>
        <v>0</v>
      </c>
      <c r="G23" s="177">
        <f t="shared" si="1"/>
        <v>0</v>
      </c>
      <c r="H23" s="178"/>
      <c r="I23" s="177">
        <f t="shared" si="2"/>
        <v>0</v>
      </c>
      <c r="J23" s="178"/>
      <c r="K23" s="179">
        <f t="shared" si="3"/>
        <v>0</v>
      </c>
      <c r="L23" s="154">
        <v>21</v>
      </c>
      <c r="M23" s="154">
        <f t="shared" si="4"/>
        <v>0</v>
      </c>
      <c r="N23" s="153">
        <v>0</v>
      </c>
      <c r="O23" s="153">
        <f t="shared" si="5"/>
        <v>0</v>
      </c>
      <c r="P23" s="153">
        <v>0</v>
      </c>
      <c r="Q23" s="153">
        <f t="shared" si="6"/>
        <v>0</v>
      </c>
      <c r="R23" s="154"/>
      <c r="S23" s="154" t="s">
        <v>279</v>
      </c>
      <c r="T23" s="154" t="s">
        <v>280</v>
      </c>
      <c r="U23" s="154">
        <v>0</v>
      </c>
      <c r="V23" s="154">
        <f t="shared" si="7"/>
        <v>0</v>
      </c>
      <c r="W23" s="154"/>
      <c r="X23" s="154" t="s">
        <v>608</v>
      </c>
      <c r="Y23" s="154" t="s">
        <v>282</v>
      </c>
      <c r="Z23" s="144"/>
      <c r="AA23" s="144"/>
      <c r="AB23" s="144"/>
      <c r="AC23" s="144"/>
      <c r="AD23" s="144"/>
      <c r="AE23" s="144"/>
      <c r="AF23" s="144"/>
      <c r="AG23" s="144" t="s">
        <v>609</v>
      </c>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row>
    <row r="24" spans="1:60" outlineLevel="1" x14ac:dyDescent="0.25">
      <c r="A24" s="166">
        <v>16</v>
      </c>
      <c r="B24" s="167" t="s">
        <v>1250</v>
      </c>
      <c r="C24" s="181" t="s">
        <v>1251</v>
      </c>
      <c r="D24" s="168" t="s">
        <v>1209</v>
      </c>
      <c r="E24" s="169">
        <v>48</v>
      </c>
      <c r="F24" s="170">
        <f t="shared" si="0"/>
        <v>0</v>
      </c>
      <c r="G24" s="170">
        <f t="shared" si="1"/>
        <v>0</v>
      </c>
      <c r="H24" s="171"/>
      <c r="I24" s="170">
        <f t="shared" si="2"/>
        <v>0</v>
      </c>
      <c r="J24" s="171"/>
      <c r="K24" s="172">
        <f t="shared" si="3"/>
        <v>0</v>
      </c>
      <c r="L24" s="154">
        <v>21</v>
      </c>
      <c r="M24" s="154">
        <f t="shared" si="4"/>
        <v>0</v>
      </c>
      <c r="N24" s="153">
        <v>0</v>
      </c>
      <c r="O24" s="153">
        <f t="shared" si="5"/>
        <v>0</v>
      </c>
      <c r="P24" s="153">
        <v>0</v>
      </c>
      <c r="Q24" s="153">
        <f t="shared" si="6"/>
        <v>0</v>
      </c>
      <c r="R24" s="154"/>
      <c r="S24" s="154" t="s">
        <v>279</v>
      </c>
      <c r="T24" s="154" t="s">
        <v>280</v>
      </c>
      <c r="U24" s="154">
        <v>0</v>
      </c>
      <c r="V24" s="154">
        <f t="shared" si="7"/>
        <v>0</v>
      </c>
      <c r="W24" s="154"/>
      <c r="X24" s="154" t="s">
        <v>281</v>
      </c>
      <c r="Y24" s="154" t="s">
        <v>282</v>
      </c>
      <c r="Z24" s="144"/>
      <c r="AA24" s="144"/>
      <c r="AB24" s="144"/>
      <c r="AC24" s="144"/>
      <c r="AD24" s="144"/>
      <c r="AE24" s="144"/>
      <c r="AF24" s="144"/>
      <c r="AG24" s="144" t="s">
        <v>283</v>
      </c>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row>
    <row r="25" spans="1:60" x14ac:dyDescent="0.25">
      <c r="A25" s="3"/>
      <c r="B25" s="4"/>
      <c r="C25" s="184"/>
      <c r="D25" s="6"/>
      <c r="E25" s="3"/>
      <c r="F25" s="3"/>
      <c r="G25" s="3"/>
      <c r="H25" s="3"/>
      <c r="I25" s="3"/>
      <c r="J25" s="3"/>
      <c r="K25" s="3"/>
      <c r="L25" s="3"/>
      <c r="M25" s="3"/>
      <c r="N25" s="3"/>
      <c r="O25" s="3"/>
      <c r="P25" s="3"/>
      <c r="Q25" s="3"/>
      <c r="R25" s="3"/>
      <c r="S25" s="3"/>
      <c r="T25" s="3"/>
      <c r="U25" s="3"/>
      <c r="V25" s="3"/>
      <c r="W25" s="3"/>
      <c r="X25" s="3"/>
      <c r="Y25" s="3"/>
      <c r="AE25">
        <v>12</v>
      </c>
      <c r="AF25">
        <v>21</v>
      </c>
      <c r="AG25" t="s">
        <v>261</v>
      </c>
    </row>
    <row r="26" spans="1:60" ht="13" x14ac:dyDescent="0.25">
      <c r="A26" s="147"/>
      <c r="B26" s="148" t="s">
        <v>30</v>
      </c>
      <c r="C26" s="185"/>
      <c r="D26" s="149"/>
      <c r="E26" s="150"/>
      <c r="F26" s="150"/>
      <c r="G26" s="165">
        <f>G8</f>
        <v>0</v>
      </c>
      <c r="H26" s="3"/>
      <c r="I26" s="3"/>
      <c r="J26" s="3"/>
      <c r="K26" s="3"/>
      <c r="L26" s="3"/>
      <c r="M26" s="3"/>
      <c r="N26" s="3"/>
      <c r="O26" s="3"/>
      <c r="P26" s="3"/>
      <c r="Q26" s="3"/>
      <c r="R26" s="3"/>
      <c r="S26" s="3"/>
      <c r="T26" s="3"/>
      <c r="U26" s="3"/>
      <c r="V26" s="3"/>
      <c r="W26" s="3"/>
      <c r="X26" s="3"/>
      <c r="Y26" s="3"/>
      <c r="AE26">
        <f>SUMIF(L7:L24,AE25,G7:G24)</f>
        <v>0</v>
      </c>
      <c r="AF26">
        <f>SUMIF(L7:L24,AF25,G7:G24)</f>
        <v>0</v>
      </c>
      <c r="AG26" t="s">
        <v>1024</v>
      </c>
    </row>
    <row r="27" spans="1:60" x14ac:dyDescent="0.25">
      <c r="A27" s="3"/>
      <c r="B27" s="4"/>
      <c r="C27" s="184"/>
      <c r="D27" s="6"/>
      <c r="E27" s="3"/>
      <c r="F27" s="3"/>
      <c r="G27" s="3"/>
      <c r="H27" s="3"/>
      <c r="I27" s="3"/>
      <c r="J27" s="3"/>
      <c r="K27" s="3"/>
      <c r="L27" s="3"/>
      <c r="M27" s="3"/>
      <c r="N27" s="3"/>
      <c r="O27" s="3"/>
      <c r="P27" s="3"/>
      <c r="Q27" s="3"/>
      <c r="R27" s="3"/>
      <c r="S27" s="3"/>
      <c r="T27" s="3"/>
      <c r="U27" s="3"/>
      <c r="V27" s="3"/>
      <c r="W27" s="3"/>
      <c r="X27" s="3"/>
      <c r="Y27" s="3"/>
    </row>
    <row r="28" spans="1:60" x14ac:dyDescent="0.25">
      <c r="A28" s="3"/>
      <c r="B28" s="4"/>
      <c r="C28" s="184"/>
      <c r="D28" s="6"/>
      <c r="E28" s="3"/>
      <c r="F28" s="3"/>
      <c r="G28" s="3"/>
      <c r="H28" s="3"/>
      <c r="I28" s="3"/>
      <c r="J28" s="3"/>
      <c r="K28" s="3"/>
      <c r="L28" s="3"/>
      <c r="M28" s="3"/>
      <c r="N28" s="3"/>
      <c r="O28" s="3"/>
      <c r="P28" s="3"/>
      <c r="Q28" s="3"/>
      <c r="R28" s="3"/>
      <c r="S28" s="3"/>
      <c r="T28" s="3"/>
      <c r="U28" s="3"/>
      <c r="V28" s="3"/>
      <c r="W28" s="3"/>
      <c r="X28" s="3"/>
      <c r="Y28" s="3"/>
    </row>
    <row r="29" spans="1:60" x14ac:dyDescent="0.25">
      <c r="A29" s="262" t="s">
        <v>1025</v>
      </c>
      <c r="B29" s="262"/>
      <c r="C29" s="263"/>
      <c r="D29" s="6"/>
      <c r="E29" s="3"/>
      <c r="F29" s="3"/>
      <c r="G29" s="3"/>
      <c r="H29" s="3"/>
      <c r="I29" s="3"/>
      <c r="J29" s="3"/>
      <c r="K29" s="3"/>
      <c r="L29" s="3"/>
      <c r="M29" s="3"/>
      <c r="N29" s="3"/>
      <c r="O29" s="3"/>
      <c r="P29" s="3"/>
      <c r="Q29" s="3"/>
      <c r="R29" s="3"/>
      <c r="S29" s="3"/>
      <c r="T29" s="3"/>
      <c r="U29" s="3"/>
      <c r="V29" s="3"/>
      <c r="W29" s="3"/>
      <c r="X29" s="3"/>
      <c r="Y29" s="3"/>
    </row>
    <row r="30" spans="1:60" x14ac:dyDescent="0.25">
      <c r="A30" s="243"/>
      <c r="B30" s="244"/>
      <c r="C30" s="245"/>
      <c r="D30" s="244"/>
      <c r="E30" s="244"/>
      <c r="F30" s="244"/>
      <c r="G30" s="246"/>
      <c r="H30" s="3"/>
      <c r="I30" s="3"/>
      <c r="J30" s="3"/>
      <c r="K30" s="3"/>
      <c r="L30" s="3"/>
      <c r="M30" s="3"/>
      <c r="N30" s="3"/>
      <c r="O30" s="3"/>
      <c r="P30" s="3"/>
      <c r="Q30" s="3"/>
      <c r="R30" s="3"/>
      <c r="S30" s="3"/>
      <c r="T30" s="3"/>
      <c r="U30" s="3"/>
      <c r="V30" s="3"/>
      <c r="W30" s="3"/>
      <c r="X30" s="3"/>
      <c r="Y30" s="3"/>
      <c r="AG30" t="s">
        <v>1026</v>
      </c>
    </row>
    <row r="31" spans="1:60" x14ac:dyDescent="0.25">
      <c r="A31" s="247"/>
      <c r="B31" s="248"/>
      <c r="C31" s="249"/>
      <c r="D31" s="248"/>
      <c r="E31" s="248"/>
      <c r="F31" s="248"/>
      <c r="G31" s="250"/>
      <c r="H31" s="3"/>
      <c r="I31" s="3"/>
      <c r="J31" s="3"/>
      <c r="K31" s="3"/>
      <c r="L31" s="3"/>
      <c r="M31" s="3"/>
      <c r="N31" s="3"/>
      <c r="O31" s="3"/>
      <c r="P31" s="3"/>
      <c r="Q31" s="3"/>
      <c r="R31" s="3"/>
      <c r="S31" s="3"/>
      <c r="T31" s="3"/>
      <c r="U31" s="3"/>
      <c r="V31" s="3"/>
      <c r="W31" s="3"/>
      <c r="X31" s="3"/>
      <c r="Y31" s="3"/>
    </row>
    <row r="32" spans="1:60" x14ac:dyDescent="0.25">
      <c r="A32" s="247"/>
      <c r="B32" s="248"/>
      <c r="C32" s="249"/>
      <c r="D32" s="248"/>
      <c r="E32" s="248"/>
      <c r="F32" s="248"/>
      <c r="G32" s="250"/>
      <c r="H32" s="3"/>
      <c r="I32" s="3"/>
      <c r="J32" s="3"/>
      <c r="K32" s="3"/>
      <c r="L32" s="3"/>
      <c r="M32" s="3"/>
      <c r="N32" s="3"/>
      <c r="O32" s="3"/>
      <c r="P32" s="3"/>
      <c r="Q32" s="3"/>
      <c r="R32" s="3"/>
      <c r="S32" s="3"/>
      <c r="T32" s="3"/>
      <c r="U32" s="3"/>
      <c r="V32" s="3"/>
      <c r="W32" s="3"/>
      <c r="X32" s="3"/>
      <c r="Y32" s="3"/>
    </row>
    <row r="33" spans="1:33" x14ac:dyDescent="0.25">
      <c r="A33" s="247"/>
      <c r="B33" s="248"/>
      <c r="C33" s="249"/>
      <c r="D33" s="248"/>
      <c r="E33" s="248"/>
      <c r="F33" s="248"/>
      <c r="G33" s="250"/>
      <c r="H33" s="3"/>
      <c r="I33" s="3"/>
      <c r="J33" s="3"/>
      <c r="K33" s="3"/>
      <c r="L33" s="3"/>
      <c r="M33" s="3"/>
      <c r="N33" s="3"/>
      <c r="O33" s="3"/>
      <c r="P33" s="3"/>
      <c r="Q33" s="3"/>
      <c r="R33" s="3"/>
      <c r="S33" s="3"/>
      <c r="T33" s="3"/>
      <c r="U33" s="3"/>
      <c r="V33" s="3"/>
      <c r="W33" s="3"/>
      <c r="X33" s="3"/>
      <c r="Y33" s="3"/>
    </row>
    <row r="34" spans="1:33" x14ac:dyDescent="0.25">
      <c r="A34" s="251"/>
      <c r="B34" s="252"/>
      <c r="C34" s="253"/>
      <c r="D34" s="252"/>
      <c r="E34" s="252"/>
      <c r="F34" s="252"/>
      <c r="G34" s="254"/>
      <c r="H34" s="3"/>
      <c r="I34" s="3"/>
      <c r="J34" s="3"/>
      <c r="K34" s="3"/>
      <c r="L34" s="3"/>
      <c r="M34" s="3"/>
      <c r="N34" s="3"/>
      <c r="O34" s="3"/>
      <c r="P34" s="3"/>
      <c r="Q34" s="3"/>
      <c r="R34" s="3"/>
      <c r="S34" s="3"/>
      <c r="T34" s="3"/>
      <c r="U34" s="3"/>
      <c r="V34" s="3"/>
      <c r="W34" s="3"/>
      <c r="X34" s="3"/>
      <c r="Y34" s="3"/>
    </row>
    <row r="35" spans="1:33" x14ac:dyDescent="0.25">
      <c r="A35" s="3"/>
      <c r="B35" s="4"/>
      <c r="C35" s="184"/>
      <c r="D35" s="6"/>
      <c r="E35" s="3"/>
      <c r="F35" s="3"/>
      <c r="G35" s="3"/>
      <c r="H35" s="3"/>
      <c r="I35" s="3"/>
      <c r="J35" s="3"/>
      <c r="K35" s="3"/>
      <c r="L35" s="3"/>
      <c r="M35" s="3"/>
      <c r="N35" s="3"/>
      <c r="O35" s="3"/>
      <c r="P35" s="3"/>
      <c r="Q35" s="3"/>
      <c r="R35" s="3"/>
      <c r="S35" s="3"/>
      <c r="T35" s="3"/>
      <c r="U35" s="3"/>
      <c r="V35" s="3"/>
      <c r="W35" s="3"/>
      <c r="X35" s="3"/>
      <c r="Y35" s="3"/>
    </row>
    <row r="36" spans="1:33" x14ac:dyDescent="0.25">
      <c r="C36" s="186"/>
      <c r="D36" s="10"/>
      <c r="AG36" t="s">
        <v>1027</v>
      </c>
    </row>
    <row r="37" spans="1:33" x14ac:dyDescent="0.25">
      <c r="D37" s="10"/>
    </row>
    <row r="38" spans="1:33" x14ac:dyDescent="0.25">
      <c r="D38" s="10"/>
    </row>
    <row r="39" spans="1:33" x14ac:dyDescent="0.25">
      <c r="D39" s="10"/>
    </row>
    <row r="40" spans="1:33" x14ac:dyDescent="0.25">
      <c r="D40" s="10"/>
    </row>
    <row r="41" spans="1:33" x14ac:dyDescent="0.25">
      <c r="D41" s="10"/>
    </row>
    <row r="42" spans="1:33" x14ac:dyDescent="0.25">
      <c r="D42" s="10"/>
    </row>
    <row r="43" spans="1:33" x14ac:dyDescent="0.25">
      <c r="D43" s="10"/>
    </row>
    <row r="44" spans="1:33" x14ac:dyDescent="0.25">
      <c r="D44" s="10"/>
    </row>
    <row r="45" spans="1:33" x14ac:dyDescent="0.25">
      <c r="D45" s="10"/>
    </row>
    <row r="46" spans="1:33" x14ac:dyDescent="0.25">
      <c r="D46" s="10"/>
    </row>
    <row r="47" spans="1:33" x14ac:dyDescent="0.25">
      <c r="D47" s="10"/>
    </row>
    <row r="48" spans="1:33" x14ac:dyDescent="0.25">
      <c r="D48" s="10"/>
    </row>
    <row r="49" spans="4:4" x14ac:dyDescent="0.25">
      <c r="D49" s="10"/>
    </row>
    <row r="50" spans="4:4" x14ac:dyDescent="0.25">
      <c r="D50" s="10"/>
    </row>
    <row r="51" spans="4:4" x14ac:dyDescent="0.25">
      <c r="D51" s="10"/>
    </row>
    <row r="52" spans="4:4" x14ac:dyDescent="0.25">
      <c r="D52" s="10"/>
    </row>
    <row r="53" spans="4:4" x14ac:dyDescent="0.25">
      <c r="D53" s="10"/>
    </row>
    <row r="54" spans="4:4" x14ac:dyDescent="0.25">
      <c r="D54" s="10"/>
    </row>
    <row r="55" spans="4:4" x14ac:dyDescent="0.25">
      <c r="D55" s="10"/>
    </row>
    <row r="56" spans="4:4" x14ac:dyDescent="0.25">
      <c r="D56" s="10"/>
    </row>
    <row r="57" spans="4:4" x14ac:dyDescent="0.25">
      <c r="D57" s="10"/>
    </row>
    <row r="58" spans="4:4" x14ac:dyDescent="0.25">
      <c r="D58" s="10"/>
    </row>
    <row r="59" spans="4:4" x14ac:dyDescent="0.25">
      <c r="D59" s="10"/>
    </row>
    <row r="60" spans="4:4" x14ac:dyDescent="0.25">
      <c r="D60" s="10"/>
    </row>
    <row r="61" spans="4:4" x14ac:dyDescent="0.25">
      <c r="D61" s="10"/>
    </row>
    <row r="62" spans="4:4" x14ac:dyDescent="0.25">
      <c r="D62" s="10"/>
    </row>
    <row r="63" spans="4:4" x14ac:dyDescent="0.25">
      <c r="D63" s="10"/>
    </row>
    <row r="64" spans="4:4"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mergeCells count="6">
    <mergeCell ref="A30:G34"/>
    <mergeCell ref="A1:G1"/>
    <mergeCell ref="C2:G2"/>
    <mergeCell ref="C3:G3"/>
    <mergeCell ref="C4:G4"/>
    <mergeCell ref="A29:C29"/>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72</vt:i4>
      </vt:variant>
    </vt:vector>
  </HeadingPairs>
  <TitlesOfParts>
    <vt:vector size="89" baseType="lpstr">
      <vt:lpstr>Pokyny pro vyplnění</vt:lpstr>
      <vt:lpstr>Stavba</vt:lpstr>
      <vt:lpstr>VzorPolozky</vt:lpstr>
      <vt:lpstr>01 D.1.12 Pol</vt:lpstr>
      <vt:lpstr>01 D.1.31 Pol</vt:lpstr>
      <vt:lpstr>01 D.1.32 Pol</vt:lpstr>
      <vt:lpstr>01 D.1.4.a Pol</vt:lpstr>
      <vt:lpstr>01 D.1.4.b Pol</vt:lpstr>
      <vt:lpstr>01 D.1.4.c Pol</vt:lpstr>
      <vt:lpstr>01 D.1.4.d Pol</vt:lpstr>
      <vt:lpstr>01 D.1.4.e Pol</vt:lpstr>
      <vt:lpstr>01 D.1.4.f Pol</vt:lpstr>
      <vt:lpstr>01 D.2.a Pol</vt:lpstr>
      <vt:lpstr>01 D.2.b Pol</vt:lpstr>
      <vt:lpstr>01 D.2.c Pol</vt:lpstr>
      <vt:lpstr>01 D.2.d Pol</vt:lpstr>
      <vt:lpstr>01 VON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DPHSni</vt:lpstr>
      <vt:lpstr>DPHZakl</vt:lpstr>
      <vt:lpstr>Stavba!IČO</vt:lpstr>
      <vt:lpstr>Mena</vt:lpstr>
      <vt:lpstr>MistoStavby</vt:lpstr>
      <vt:lpstr>nazevobjektu</vt:lpstr>
      <vt:lpstr>Stavba!NazevStavby</vt:lpstr>
      <vt:lpstr>NazevStavebnihoRozpoctu</vt:lpstr>
      <vt:lpstr>'01 D.1.12 Pol'!Názvy_tisku</vt:lpstr>
      <vt:lpstr>'01 D.1.31 Pol'!Názvy_tisku</vt:lpstr>
      <vt:lpstr>'01 D.1.32 Pol'!Názvy_tisku</vt:lpstr>
      <vt:lpstr>'01 D.1.4.a Pol'!Názvy_tisku</vt:lpstr>
      <vt:lpstr>'01 D.1.4.b Pol'!Názvy_tisku</vt:lpstr>
      <vt:lpstr>'01 D.1.4.c Pol'!Názvy_tisku</vt:lpstr>
      <vt:lpstr>'01 D.1.4.d Pol'!Názvy_tisku</vt:lpstr>
      <vt:lpstr>'01 D.1.4.e Pol'!Názvy_tisku</vt:lpstr>
      <vt:lpstr>'01 D.1.4.f Pol'!Názvy_tisku</vt:lpstr>
      <vt:lpstr>'01 D.2.a Pol'!Názvy_tisku</vt:lpstr>
      <vt:lpstr>'01 D.2.b Pol'!Názvy_tisku</vt:lpstr>
      <vt:lpstr>'01 D.2.c Pol'!Názvy_tisku</vt:lpstr>
      <vt:lpstr>'01 D.2.d Pol'!Názvy_tisku</vt:lpstr>
      <vt:lpstr>'01 VON Pol'!Názvy_tisku</vt:lpstr>
      <vt:lpstr>oadresa</vt:lpstr>
      <vt:lpstr>Stavba!Objednatel</vt:lpstr>
      <vt:lpstr>Stavba!Objekt</vt:lpstr>
      <vt:lpstr>'01 D.1.12 Pol'!Oblast_tisku</vt:lpstr>
      <vt:lpstr>'01 D.1.31 Pol'!Oblast_tisku</vt:lpstr>
      <vt:lpstr>'01 D.1.32 Pol'!Oblast_tisku</vt:lpstr>
      <vt:lpstr>'01 D.1.4.a Pol'!Oblast_tisku</vt:lpstr>
      <vt:lpstr>'01 D.1.4.b Pol'!Oblast_tisku</vt:lpstr>
      <vt:lpstr>'01 D.1.4.c Pol'!Oblast_tisku</vt:lpstr>
      <vt:lpstr>'01 D.1.4.d Pol'!Oblast_tisku</vt:lpstr>
      <vt:lpstr>'01 D.1.4.e Pol'!Oblast_tisku</vt:lpstr>
      <vt:lpstr>'01 D.1.4.f Pol'!Oblast_tisku</vt:lpstr>
      <vt:lpstr>'01 D.2.a Pol'!Oblast_tisku</vt:lpstr>
      <vt:lpstr>'01 D.2.b Pol'!Oblast_tisku</vt:lpstr>
      <vt:lpstr>'01 D.2.c Pol'!Oblast_tisku</vt:lpstr>
      <vt:lpstr>'01 D.2.d Pol'!Oblast_tisku</vt:lpstr>
      <vt:lpstr>'01 VON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Zdeněk Musil</dc:creator>
  <cp:lastModifiedBy>Bohumil Beroun</cp:lastModifiedBy>
  <cp:lastPrinted>2024-11-14T12:20:23Z</cp:lastPrinted>
  <dcterms:created xsi:type="dcterms:W3CDTF">2009-04-08T07:15:50Z</dcterms:created>
  <dcterms:modified xsi:type="dcterms:W3CDTF">2024-11-14T12:20:34Z</dcterms:modified>
</cp:coreProperties>
</file>