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veřejne_zakazky\Vicov\2024_FVE\02_opakovana_vyzva\02_vysvetleni_ZD\"/>
    </mc:Choice>
  </mc:AlternateContent>
  <xr:revisionPtr revIDLastSave="0" documentId="13_ncr:1_{77141175-8288-44C1-9540-4D38D831D6A8}" xr6:coauthVersionLast="47" xr6:coauthVersionMax="47" xr10:uidLastSave="{00000000-0000-0000-0000-000000000000}"/>
  <bookViews>
    <workbookView xWindow="-19320" yWindow="690" windowWidth="19440" windowHeight="1500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_Hlk168401286" localSheetId="3">'Rozpočet Pol'!$C$101</definedName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Pol'!$A$1:$U$116</definedName>
    <definedName name="_xlnm.Print_Area" localSheetId="1">Stavba!$A$1:$J$53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2" l="1"/>
  <c r="G32" i="12"/>
  <c r="G58" i="12"/>
  <c r="G34" i="12"/>
  <c r="G35" i="12"/>
  <c r="M35" i="12" s="1"/>
  <c r="G36" i="12"/>
  <c r="G37" i="12"/>
  <c r="M37" i="12" s="1"/>
  <c r="G38" i="12"/>
  <c r="G39" i="12"/>
  <c r="G40" i="12"/>
  <c r="G41" i="12"/>
  <c r="G42" i="12"/>
  <c r="M42" i="12" s="1"/>
  <c r="G43" i="12"/>
  <c r="G44" i="12"/>
  <c r="M44" i="12" s="1"/>
  <c r="G45" i="12"/>
  <c r="M45" i="12" s="1"/>
  <c r="G46" i="12"/>
  <c r="G47" i="12"/>
  <c r="G48" i="12"/>
  <c r="G49" i="12"/>
  <c r="G50" i="12"/>
  <c r="G51" i="12"/>
  <c r="G53" i="12"/>
  <c r="G54" i="12"/>
  <c r="G55" i="12"/>
  <c r="G52" i="12" s="1"/>
  <c r="G56" i="12"/>
  <c r="M56" i="12" s="1"/>
  <c r="G57" i="12"/>
  <c r="M57" i="12" s="1"/>
  <c r="G59" i="12"/>
  <c r="G60" i="12"/>
  <c r="G61" i="12"/>
  <c r="G62" i="12"/>
  <c r="G63" i="12"/>
  <c r="G64" i="12"/>
  <c r="G65" i="12"/>
  <c r="G66" i="12"/>
  <c r="G67" i="12"/>
  <c r="G68" i="12"/>
  <c r="M68" i="12" s="1"/>
  <c r="G69" i="12"/>
  <c r="M69" i="12" s="1"/>
  <c r="G70" i="12"/>
  <c r="G71" i="12"/>
  <c r="M71" i="12" s="1"/>
  <c r="G72" i="12"/>
  <c r="G73" i="12"/>
  <c r="G74" i="12"/>
  <c r="G75" i="12"/>
  <c r="G76" i="12"/>
  <c r="G77" i="12"/>
  <c r="G78" i="12"/>
  <c r="M78" i="12" s="1"/>
  <c r="G80" i="12"/>
  <c r="G81" i="12"/>
  <c r="M81" i="12" s="1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M103" i="12" s="1"/>
  <c r="G104" i="12"/>
  <c r="M104" i="12" s="1"/>
  <c r="G105" i="12"/>
  <c r="M105" i="12" s="1"/>
  <c r="G106" i="12"/>
  <c r="G107" i="12"/>
  <c r="M107" i="12" s="1"/>
  <c r="G108" i="12"/>
  <c r="M108" i="12" s="1"/>
  <c r="G109" i="12"/>
  <c r="M66" i="12"/>
  <c r="M67" i="12"/>
  <c r="G33" i="12"/>
  <c r="G17" i="12"/>
  <c r="G18" i="12"/>
  <c r="G19" i="12"/>
  <c r="M19" i="12" s="1"/>
  <c r="G20" i="12"/>
  <c r="G21" i="12"/>
  <c r="G22" i="12"/>
  <c r="M22" i="12" s="1"/>
  <c r="G23" i="12"/>
  <c r="M23" i="12" s="1"/>
  <c r="G24" i="12"/>
  <c r="M24" i="12" s="1"/>
  <c r="G25" i="12"/>
  <c r="G26" i="12"/>
  <c r="M26" i="12" s="1"/>
  <c r="G27" i="12"/>
  <c r="G28" i="12"/>
  <c r="G29" i="12"/>
  <c r="G30" i="12"/>
  <c r="G31" i="12"/>
  <c r="M31" i="12" s="1"/>
  <c r="G16" i="12"/>
  <c r="G10" i="12"/>
  <c r="G11" i="12"/>
  <c r="M11" i="12" s="1"/>
  <c r="G12" i="12"/>
  <c r="G13" i="12"/>
  <c r="G14" i="12"/>
  <c r="G9" i="12"/>
  <c r="G8" i="12" s="1"/>
  <c r="I30" i="12"/>
  <c r="K30" i="12"/>
  <c r="AC111" i="12"/>
  <c r="F39" i="1" s="1"/>
  <c r="AD111" i="12"/>
  <c r="I9" i="12"/>
  <c r="K9" i="12"/>
  <c r="O9" i="12"/>
  <c r="Q9" i="12"/>
  <c r="U9" i="12"/>
  <c r="M10" i="12"/>
  <c r="I10" i="12"/>
  <c r="K10" i="12"/>
  <c r="O10" i="12"/>
  <c r="Q10" i="12"/>
  <c r="U10" i="12"/>
  <c r="I11" i="12"/>
  <c r="K11" i="12"/>
  <c r="O11" i="12"/>
  <c r="Q11" i="12"/>
  <c r="U11" i="12"/>
  <c r="M12" i="12"/>
  <c r="I12" i="12"/>
  <c r="K12" i="12"/>
  <c r="O12" i="12"/>
  <c r="Q12" i="12"/>
  <c r="U12" i="12"/>
  <c r="M13" i="12"/>
  <c r="I13" i="12"/>
  <c r="K13" i="12"/>
  <c r="O13" i="12"/>
  <c r="Q13" i="12"/>
  <c r="U13" i="12"/>
  <c r="M14" i="12"/>
  <c r="I14" i="12"/>
  <c r="K14" i="12"/>
  <c r="O14" i="12"/>
  <c r="Q14" i="12"/>
  <c r="U14" i="12"/>
  <c r="I16" i="12"/>
  <c r="K16" i="12"/>
  <c r="O16" i="12"/>
  <c r="Q16" i="12"/>
  <c r="U16" i="12"/>
  <c r="M17" i="12"/>
  <c r="I17" i="12"/>
  <c r="K17" i="12"/>
  <c r="O17" i="12"/>
  <c r="Q17" i="12"/>
  <c r="U17" i="12"/>
  <c r="M18" i="12"/>
  <c r="I18" i="12"/>
  <c r="K18" i="12"/>
  <c r="O18" i="12"/>
  <c r="Q18" i="12"/>
  <c r="U18" i="12"/>
  <c r="I19" i="12"/>
  <c r="K19" i="12"/>
  <c r="O19" i="12"/>
  <c r="Q19" i="12"/>
  <c r="U19" i="12"/>
  <c r="M20" i="12"/>
  <c r="I20" i="12"/>
  <c r="K20" i="12"/>
  <c r="O20" i="12"/>
  <c r="Q20" i="12"/>
  <c r="U20" i="12"/>
  <c r="M21" i="12"/>
  <c r="I21" i="12"/>
  <c r="K21" i="12"/>
  <c r="O21" i="12"/>
  <c r="Q21" i="12"/>
  <c r="U21" i="12"/>
  <c r="I22" i="12"/>
  <c r="K22" i="12"/>
  <c r="O22" i="12"/>
  <c r="Q22" i="12"/>
  <c r="U22" i="12"/>
  <c r="I23" i="12"/>
  <c r="K23" i="12"/>
  <c r="O23" i="12"/>
  <c r="Q23" i="12"/>
  <c r="U23" i="12"/>
  <c r="I24" i="12"/>
  <c r="K24" i="12"/>
  <c r="O24" i="12"/>
  <c r="Q24" i="12"/>
  <c r="U24" i="12"/>
  <c r="M25" i="12"/>
  <c r="I25" i="12"/>
  <c r="K25" i="12"/>
  <c r="O25" i="12"/>
  <c r="Q25" i="12"/>
  <c r="U25" i="12"/>
  <c r="I26" i="12"/>
  <c r="K26" i="12"/>
  <c r="O26" i="12"/>
  <c r="Q26" i="12"/>
  <c r="U26" i="12"/>
  <c r="M27" i="12"/>
  <c r="I27" i="12"/>
  <c r="K27" i="12"/>
  <c r="O27" i="12"/>
  <c r="Q27" i="12"/>
  <c r="U27" i="12"/>
  <c r="M28" i="12"/>
  <c r="I28" i="12"/>
  <c r="K28" i="12"/>
  <c r="O28" i="12"/>
  <c r="Q28" i="12"/>
  <c r="U28" i="12"/>
  <c r="M29" i="12"/>
  <c r="I29" i="12"/>
  <c r="K29" i="12"/>
  <c r="O29" i="12"/>
  <c r="Q29" i="12"/>
  <c r="U29" i="12"/>
  <c r="I31" i="12"/>
  <c r="K31" i="12"/>
  <c r="O31" i="12"/>
  <c r="Q31" i="12"/>
  <c r="U31" i="12"/>
  <c r="I33" i="12"/>
  <c r="K33" i="12"/>
  <c r="O33" i="12"/>
  <c r="Q33" i="12"/>
  <c r="U33" i="12"/>
  <c r="M34" i="12"/>
  <c r="I34" i="12"/>
  <c r="K34" i="12"/>
  <c r="O34" i="12"/>
  <c r="Q34" i="12"/>
  <c r="U34" i="12"/>
  <c r="I35" i="12"/>
  <c r="K35" i="12"/>
  <c r="O35" i="12"/>
  <c r="Q35" i="12"/>
  <c r="U35" i="12"/>
  <c r="M36" i="12"/>
  <c r="I36" i="12"/>
  <c r="K36" i="12"/>
  <c r="O36" i="12"/>
  <c r="Q36" i="12"/>
  <c r="U36" i="12"/>
  <c r="I37" i="12"/>
  <c r="K37" i="12"/>
  <c r="O37" i="12"/>
  <c r="Q37" i="12"/>
  <c r="U37" i="12"/>
  <c r="M38" i="12"/>
  <c r="I38" i="12"/>
  <c r="K38" i="12"/>
  <c r="O38" i="12"/>
  <c r="Q38" i="12"/>
  <c r="U38" i="12"/>
  <c r="M39" i="12"/>
  <c r="I39" i="12"/>
  <c r="K39" i="12"/>
  <c r="O39" i="12"/>
  <c r="Q39" i="12"/>
  <c r="U39" i="12"/>
  <c r="M40" i="12"/>
  <c r="I40" i="12"/>
  <c r="K40" i="12"/>
  <c r="O40" i="12"/>
  <c r="Q40" i="12"/>
  <c r="U40" i="12"/>
  <c r="M41" i="12"/>
  <c r="I41" i="12"/>
  <c r="K41" i="12"/>
  <c r="O41" i="12"/>
  <c r="Q41" i="12"/>
  <c r="U41" i="12"/>
  <c r="I42" i="12"/>
  <c r="K42" i="12"/>
  <c r="O42" i="12"/>
  <c r="Q42" i="12"/>
  <c r="U42" i="12"/>
  <c r="M43" i="12"/>
  <c r="I43" i="12"/>
  <c r="K43" i="12"/>
  <c r="O43" i="12"/>
  <c r="Q43" i="12"/>
  <c r="U43" i="12"/>
  <c r="I44" i="12"/>
  <c r="K44" i="12"/>
  <c r="O44" i="12"/>
  <c r="Q44" i="12"/>
  <c r="U44" i="12"/>
  <c r="I45" i="12"/>
  <c r="K45" i="12"/>
  <c r="O45" i="12"/>
  <c r="Q45" i="12"/>
  <c r="U45" i="12"/>
  <c r="M46" i="12"/>
  <c r="I46" i="12"/>
  <c r="K46" i="12"/>
  <c r="O46" i="12"/>
  <c r="Q46" i="12"/>
  <c r="U46" i="12"/>
  <c r="M47" i="12"/>
  <c r="I47" i="12"/>
  <c r="K47" i="12"/>
  <c r="O47" i="12"/>
  <c r="Q47" i="12"/>
  <c r="U47" i="12"/>
  <c r="M48" i="12"/>
  <c r="I48" i="12"/>
  <c r="K48" i="12"/>
  <c r="O48" i="12"/>
  <c r="Q48" i="12"/>
  <c r="U48" i="12"/>
  <c r="M49" i="12"/>
  <c r="I49" i="12"/>
  <c r="K49" i="12"/>
  <c r="O49" i="12"/>
  <c r="Q49" i="12"/>
  <c r="U49" i="12"/>
  <c r="M50" i="12"/>
  <c r="I50" i="12"/>
  <c r="K50" i="12"/>
  <c r="O50" i="12"/>
  <c r="Q50" i="12"/>
  <c r="U50" i="12"/>
  <c r="M51" i="12"/>
  <c r="I51" i="12"/>
  <c r="K51" i="12"/>
  <c r="O51" i="12"/>
  <c r="Q51" i="12"/>
  <c r="U51" i="12"/>
  <c r="I53" i="12"/>
  <c r="K53" i="12"/>
  <c r="O53" i="12"/>
  <c r="Q53" i="12"/>
  <c r="U53" i="12"/>
  <c r="M54" i="12"/>
  <c r="I54" i="12"/>
  <c r="K54" i="12"/>
  <c r="O54" i="12"/>
  <c r="Q54" i="12"/>
  <c r="U54" i="12"/>
  <c r="I55" i="12"/>
  <c r="K55" i="12"/>
  <c r="O55" i="12"/>
  <c r="Q55" i="12"/>
  <c r="U55" i="12"/>
  <c r="I56" i="12"/>
  <c r="K56" i="12"/>
  <c r="O56" i="12"/>
  <c r="Q56" i="12"/>
  <c r="U56" i="12"/>
  <c r="I57" i="12"/>
  <c r="K57" i="12"/>
  <c r="O57" i="12"/>
  <c r="Q57" i="12"/>
  <c r="U57" i="12"/>
  <c r="I59" i="12"/>
  <c r="K59" i="12"/>
  <c r="O59" i="12"/>
  <c r="Q59" i="12"/>
  <c r="U59" i="12"/>
  <c r="I60" i="12"/>
  <c r="K60" i="12"/>
  <c r="M60" i="12"/>
  <c r="O60" i="12"/>
  <c r="Q60" i="12"/>
  <c r="U60" i="12"/>
  <c r="M61" i="12"/>
  <c r="I61" i="12"/>
  <c r="K61" i="12"/>
  <c r="O61" i="12"/>
  <c r="Q61" i="12"/>
  <c r="U61" i="12"/>
  <c r="I62" i="12"/>
  <c r="K62" i="12"/>
  <c r="M62" i="12"/>
  <c r="O62" i="12"/>
  <c r="Q62" i="12"/>
  <c r="U62" i="12"/>
  <c r="M63" i="12"/>
  <c r="I63" i="12"/>
  <c r="K63" i="12"/>
  <c r="O63" i="12"/>
  <c r="Q63" i="12"/>
  <c r="U63" i="12"/>
  <c r="M64" i="12"/>
  <c r="I64" i="12"/>
  <c r="K64" i="12"/>
  <c r="O64" i="12"/>
  <c r="Q64" i="12"/>
  <c r="U64" i="12"/>
  <c r="M65" i="12"/>
  <c r="I65" i="12"/>
  <c r="K65" i="12"/>
  <c r="O65" i="12"/>
  <c r="Q65" i="12"/>
  <c r="U65" i="12"/>
  <c r="I66" i="12"/>
  <c r="K66" i="12"/>
  <c r="O66" i="12"/>
  <c r="Q66" i="12"/>
  <c r="U66" i="12"/>
  <c r="I67" i="12"/>
  <c r="K67" i="12"/>
  <c r="O67" i="12"/>
  <c r="Q67" i="12"/>
  <c r="U67" i="12"/>
  <c r="I68" i="12"/>
  <c r="K68" i="12"/>
  <c r="O68" i="12"/>
  <c r="Q68" i="12"/>
  <c r="U68" i="12"/>
  <c r="I69" i="12"/>
  <c r="K69" i="12"/>
  <c r="O69" i="12"/>
  <c r="Q69" i="12"/>
  <c r="U69" i="12"/>
  <c r="M70" i="12"/>
  <c r="I70" i="12"/>
  <c r="K70" i="12"/>
  <c r="O70" i="12"/>
  <c r="Q70" i="12"/>
  <c r="U70" i="12"/>
  <c r="I71" i="12"/>
  <c r="K71" i="12"/>
  <c r="O71" i="12"/>
  <c r="Q71" i="12"/>
  <c r="U71" i="12"/>
  <c r="M72" i="12"/>
  <c r="I72" i="12"/>
  <c r="K72" i="12"/>
  <c r="O72" i="12"/>
  <c r="Q72" i="12"/>
  <c r="U72" i="12"/>
  <c r="M73" i="12"/>
  <c r="I73" i="12"/>
  <c r="K73" i="12"/>
  <c r="O73" i="12"/>
  <c r="Q73" i="12"/>
  <c r="U73" i="12"/>
  <c r="I74" i="12"/>
  <c r="K74" i="12"/>
  <c r="M74" i="12"/>
  <c r="O74" i="12"/>
  <c r="Q74" i="12"/>
  <c r="U74" i="12"/>
  <c r="M75" i="12"/>
  <c r="I75" i="12"/>
  <c r="K75" i="12"/>
  <c r="O75" i="12"/>
  <c r="Q75" i="12"/>
  <c r="U75" i="12"/>
  <c r="M76" i="12"/>
  <c r="I76" i="12"/>
  <c r="K76" i="12"/>
  <c r="O76" i="12"/>
  <c r="Q76" i="12"/>
  <c r="U76" i="12"/>
  <c r="M77" i="12"/>
  <c r="I77" i="12"/>
  <c r="K77" i="12"/>
  <c r="O77" i="12"/>
  <c r="Q77" i="12"/>
  <c r="U77" i="12"/>
  <c r="I78" i="12"/>
  <c r="K78" i="12"/>
  <c r="O78" i="12"/>
  <c r="Q78" i="12"/>
  <c r="U78" i="12"/>
  <c r="I80" i="12"/>
  <c r="K80" i="12"/>
  <c r="O80" i="12"/>
  <c r="Q80" i="12"/>
  <c r="U80" i="12"/>
  <c r="I81" i="12"/>
  <c r="K81" i="12"/>
  <c r="O81" i="12"/>
  <c r="Q81" i="12"/>
  <c r="U81" i="12"/>
  <c r="M82" i="12"/>
  <c r="I82" i="12"/>
  <c r="K82" i="12"/>
  <c r="O82" i="12"/>
  <c r="Q82" i="12"/>
  <c r="U82" i="12"/>
  <c r="I103" i="12"/>
  <c r="K103" i="12"/>
  <c r="O103" i="12"/>
  <c r="Q103" i="12"/>
  <c r="U103" i="12"/>
  <c r="I104" i="12"/>
  <c r="K104" i="12"/>
  <c r="O104" i="12"/>
  <c r="Q104" i="12"/>
  <c r="U104" i="12"/>
  <c r="I105" i="12"/>
  <c r="K105" i="12"/>
  <c r="O105" i="12"/>
  <c r="Q105" i="12"/>
  <c r="U105" i="12"/>
  <c r="M106" i="12"/>
  <c r="I106" i="12"/>
  <c r="K106" i="12"/>
  <c r="O106" i="12"/>
  <c r="Q106" i="12"/>
  <c r="U106" i="12"/>
  <c r="I107" i="12"/>
  <c r="K107" i="12"/>
  <c r="O107" i="12"/>
  <c r="Q107" i="12"/>
  <c r="U107" i="12"/>
  <c r="I108" i="12"/>
  <c r="K108" i="12"/>
  <c r="O108" i="12"/>
  <c r="Q108" i="12"/>
  <c r="U108" i="12"/>
  <c r="M109" i="12"/>
  <c r="I109" i="12"/>
  <c r="K109" i="12"/>
  <c r="O109" i="12"/>
  <c r="Q109" i="12"/>
  <c r="U109" i="12"/>
  <c r="I19" i="1"/>
  <c r="I17" i="1"/>
  <c r="I16" i="1"/>
  <c r="G27" i="1"/>
  <c r="H40" i="1"/>
  <c r="J28" i="1"/>
  <c r="J26" i="1"/>
  <c r="G38" i="1"/>
  <c r="F38" i="1"/>
  <c r="J23" i="1"/>
  <c r="J24" i="1"/>
  <c r="J25" i="1"/>
  <c r="J27" i="1"/>
  <c r="E24" i="1"/>
  <c r="G24" i="1"/>
  <c r="E26" i="1"/>
  <c r="G26" i="1"/>
  <c r="G79" i="12" l="1"/>
  <c r="G111" i="12" s="1"/>
  <c r="G39" i="1" s="1"/>
  <c r="M55" i="12"/>
  <c r="U32" i="12"/>
  <c r="O52" i="12"/>
  <c r="Q52" i="12"/>
  <c r="I50" i="1"/>
  <c r="F40" i="1"/>
  <c r="G23" i="1" s="1"/>
  <c r="Q15" i="12"/>
  <c r="I32" i="12"/>
  <c r="K58" i="12"/>
  <c r="K52" i="12"/>
  <c r="I52" i="12"/>
  <c r="U15" i="12"/>
  <c r="K32" i="12"/>
  <c r="O15" i="12"/>
  <c r="O58" i="12"/>
  <c r="I15" i="12"/>
  <c r="I58" i="12"/>
  <c r="U8" i="12"/>
  <c r="Q8" i="12"/>
  <c r="U52" i="12"/>
  <c r="K15" i="12"/>
  <c r="O8" i="12"/>
  <c r="K8" i="12"/>
  <c r="I79" i="12"/>
  <c r="U58" i="12"/>
  <c r="Q32" i="12"/>
  <c r="Q58" i="12"/>
  <c r="O32" i="12"/>
  <c r="I8" i="12"/>
  <c r="Q79" i="12"/>
  <c r="K79" i="12"/>
  <c r="U79" i="12"/>
  <c r="O79" i="12"/>
  <c r="M16" i="12"/>
  <c r="M15" i="12" s="1"/>
  <c r="I48" i="1"/>
  <c r="I51" i="1"/>
  <c r="M59" i="12"/>
  <c r="M58" i="12" s="1"/>
  <c r="M33" i="12"/>
  <c r="M32" i="12" s="1"/>
  <c r="I49" i="1"/>
  <c r="M80" i="12"/>
  <c r="M79" i="12" s="1"/>
  <c r="M9" i="12"/>
  <c r="M8" i="12" s="1"/>
  <c r="M53" i="12"/>
  <c r="M52" i="12" s="1"/>
  <c r="I52" i="1" l="1"/>
  <c r="I20" i="1" s="1"/>
  <c r="G40" i="1"/>
  <c r="G25" i="1" s="1"/>
  <c r="G29" i="1" s="1"/>
  <c r="I39" i="1"/>
  <c r="I40" i="1" s="1"/>
  <c r="J39" i="1" s="1"/>
  <c r="J40" i="1" s="1"/>
  <c r="I47" i="1"/>
  <c r="G28" i="1" l="1"/>
  <c r="I18" i="1"/>
  <c r="I21" i="1" s="1"/>
  <c r="I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<sst xmlns="http://schemas.openxmlformats.org/spreadsheetml/2006/main" count="513" uniqueCount="226">
  <si>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</si>
  <si>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</si>
  <si>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</si>
  <si>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</si>
  <si>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</si>
  <si>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</si>
  <si>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</si>
  <si>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</si>
  <si>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</si>
  <si>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</si>
  <si>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</si>
  <si>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</si>
  <si>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</si>
  <si>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</si>
  <si>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</si>
  <si>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</si>
  <si>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</si>
  <si>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</si>
  <si>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</si>
  <si>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</si>
  <si>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</si>
  <si>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</si>
  <si>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</si>
  <si>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</si>
  <si>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</si>
  <si>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</si>
  <si>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</si>
  <si>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</si>
  <si>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</si>
  <si>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</si>
  <si>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</si>
  <si>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</si>
  <si>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</si>
  <si>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</si>
  <si>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</si>
  <si>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</si>
  <si>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</si>
  <si>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</si>
  <si>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</si>
  <si>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</si>
  <si>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</si>
  <si>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</si>
  <si>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</si>
  <si>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</si>
  <si>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</si>
  <si>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Rozpočet</t>
  </si>
  <si>
    <t>Celkem za stavbu</t>
  </si>
  <si>
    <t>CZK</t>
  </si>
  <si>
    <t>Rekapitulace dílů</t>
  </si>
  <si>
    <t>Typ dílu</t>
  </si>
  <si>
    <t>01</t>
  </si>
  <si>
    <t>Úprava rozvaděče RE a RM1</t>
  </si>
  <si>
    <t>02</t>
  </si>
  <si>
    <t>Kabely, vodiče, uložení a vedení</t>
  </si>
  <si>
    <t>03</t>
  </si>
  <si>
    <t>Rozvaděč výrobny R-FVE, zařízení strojovny</t>
  </si>
  <si>
    <t>04</t>
  </si>
  <si>
    <t>Rozvaděč Výrobny DC-BOX</t>
  </si>
  <si>
    <t>05</t>
  </si>
  <si>
    <t>Výrobní modul</t>
  </si>
  <si>
    <t>ON</t>
  </si>
  <si>
    <t>VN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</si>
  <si>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</si>
  <si>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</si>
  <si>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</si>
  <si>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</si>
  <si>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</si>
  <si>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</si>
  <si>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</si>
  <si>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</si>
  <si>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</si>
  <si>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</si>
  <si>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</si>
  <si>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</si>
  <si>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</si>
  <si>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</si>
  <si>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</si>
  <si>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</si>
  <si>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</si>
  <si>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</si>
  <si>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</si>
  <si>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</si>
  <si>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</si>
  <si>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</si>
  <si>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</si>
  <si>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</si>
  <si>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</si>
  <si>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</si>
  <si>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kpl</t>
  </si>
  <si>
    <t>POL1_0</t>
  </si>
  <si>
    <t>Vypínač 50A, vč. dodávky a montáže</t>
  </si>
  <si>
    <t>ks</t>
  </si>
  <si>
    <t>CT měřící trafa 100A, vč. dodávky, montáže</t>
  </si>
  <si>
    <t>Podružný materiál, vodiče, popisy, spojovací mat.</t>
  </si>
  <si>
    <t>Revize, měření rozvaděčů</t>
  </si>
  <si>
    <t>07</t>
  </si>
  <si>
    <t>Pojistkový odpínač vč. poj. vložky 40A/gG, vč. oddávky a montáže</t>
  </si>
  <si>
    <t>210810052RT1</t>
  </si>
  <si>
    <t>m</t>
  </si>
  <si>
    <t>210800106RT1</t>
  </si>
  <si>
    <t>Kabel CYKY 750 V 3x2,5 mm2, vč. dodávky a montáže</t>
  </si>
  <si>
    <t>OLFLEX 5x6mm^2, vč.dodávky a montáže</t>
  </si>
  <si>
    <t>210800350RT2</t>
  </si>
  <si>
    <t>Kabel PRAFlaDur P90-R 2x1,5 mm2 na syst. příchyt., vč. dodávky a montáže</t>
  </si>
  <si>
    <t>Průraz přes zeď 5cm, vč. zapravení</t>
  </si>
  <si>
    <t>R</t>
  </si>
  <si>
    <t>Kabel UTP cat.5e, vč. dodávky a montáže</t>
  </si>
  <si>
    <t>Kabel FTP-PE cat.5e, vč. dodávky a montáže</t>
  </si>
  <si>
    <t>Kabel UTP cat.7, vč. dodávky a montáže</t>
  </si>
  <si>
    <t>Kabelová lišta 60x40mm, vč. dodávky a montáže</t>
  </si>
  <si>
    <t>06</t>
  </si>
  <si>
    <t>Kabelová trubka žáruzinkovaná 25mm, vč. dodávky, montáže a příchytek</t>
  </si>
  <si>
    <t>Podružný materiál, popisy, dutinky, vodiče, a spojovací materiál</t>
  </si>
  <si>
    <t>08</t>
  </si>
  <si>
    <t>FVE hybrdní měnič 12kW 400V, A2, dle ČSN EN 50549-1, vč.dodávky, montáže a oživení</t>
  </si>
  <si>
    <t>Požarní čidlo GSM signál, vč. dodávky montáže a oživení</t>
  </si>
  <si>
    <t>Bateriové uložiště 4x5,8kWh včetně BMS, vč. dodávky montáže, oživení a spoj. nmateriálu</t>
  </si>
  <si>
    <t>Konektory RJ45 cat.5, cat.7, včetně dodávky a momtáže</t>
  </si>
  <si>
    <t>Svodič přep. TN-S, T1, včetně dodávky a montáže</t>
  </si>
  <si>
    <t>U/F Guard+ Jistič 2C/3 + relé (KA1), vč. dodávky, montáže a oživení</t>
  </si>
  <si>
    <t>Jistič 2C/3, vč. dodávky a montáže</t>
  </si>
  <si>
    <t>Jistič 2B/1, vč. dodávky a montáže</t>
  </si>
  <si>
    <t>Stykač KM1, vč. dodávky, montáže</t>
  </si>
  <si>
    <t>Pojistka 1A/gG, vč. dodávky a montáže</t>
  </si>
  <si>
    <t>09</t>
  </si>
  <si>
    <t>Jistič 32B/3 s vypínací napěťovou cívkou, vč. dodávky a montáže</t>
  </si>
  <si>
    <t>10</t>
  </si>
  <si>
    <t>Jistič 32C/3, vč. dodávky a montáže</t>
  </si>
  <si>
    <t>11</t>
  </si>
  <si>
    <t>Svorka 5mm, vč. dodávky a montáže</t>
  </si>
  <si>
    <t>12</t>
  </si>
  <si>
    <t>Svorka 2,5mm, vč. dodávky a montáže</t>
  </si>
  <si>
    <t>13</t>
  </si>
  <si>
    <t>Svorka 1,5mm, vč. dodávky a montáže</t>
  </si>
  <si>
    <t>14</t>
  </si>
  <si>
    <t>15</t>
  </si>
  <si>
    <t>Bezpečnostní prvky, cedule a vystražné tabulky, vč. montáže a dodávky</t>
  </si>
  <si>
    <t>16</t>
  </si>
  <si>
    <t xml:space="preserve">Podružný materiál, vodiče, dutinky, popisy, spojovací materiál a </t>
  </si>
  <si>
    <t>Rozvaděč plastový, 1000VDC, vč. dodávky a montáže a oživení</t>
  </si>
  <si>
    <t>Poj. Odpínač 2P, 1000VDC vč. pojistek 12A/gPV, vč, dodávky a montáže</t>
  </si>
  <si>
    <t>Přepěťová ochrana DC, T1, 1060V, 40kA, vč. dodávky a montáže</t>
  </si>
  <si>
    <t>Svorka 6mm - 1000VDC, vč. dodávky a montáže</t>
  </si>
  <si>
    <t>Podružný máteriál, vodiče, popisy, dutinky,, spoj. materiál a zarážky</t>
  </si>
  <si>
    <t>Fotovoltaický panel 505Wp, vč. dodávky a montáže</t>
  </si>
  <si>
    <t>Kabel DC, UV stabilní,průřez 6mm, H1Z2Z2-K, vč, dodávky a montáže</t>
  </si>
  <si>
    <t>Konektor MC4  pro připojení FVE panelů, vč.dodávky a montáže</t>
  </si>
  <si>
    <t>Optimizér TS4-A-S, vč. dodávky a montáže</t>
  </si>
  <si>
    <t>Jednotka - TAP, vč dodávky a montáže</t>
  </si>
  <si>
    <t>Datalogger - CCA, vč. montáže a dodávky</t>
  </si>
  <si>
    <t>Strešní hák 4S+ , vč. dodávky a montáže</t>
  </si>
  <si>
    <t>T-šroub M10x30mm</t>
  </si>
  <si>
    <t>Matice M10</t>
  </si>
  <si>
    <t>Vrut do dřeva 8x100mm</t>
  </si>
  <si>
    <t>Záslepka Al profilu 42</t>
  </si>
  <si>
    <t>Záslepka Al profilu 36</t>
  </si>
  <si>
    <t>Držák optimizéru set</t>
  </si>
  <si>
    <t>Profil Al Medium 4,4m</t>
  </si>
  <si>
    <t>Spojka Al profilu set</t>
  </si>
  <si>
    <t>17</t>
  </si>
  <si>
    <t>Křížová spojka Al profilů</t>
  </si>
  <si>
    <t>18</t>
  </si>
  <si>
    <t>Svorka středová</t>
  </si>
  <si>
    <t>19</t>
  </si>
  <si>
    <t>Svorka koncová</t>
  </si>
  <si>
    <t>20</t>
  </si>
  <si>
    <t>Al profil 36, 4,4m</t>
  </si>
  <si>
    <t>21</t>
  </si>
  <si>
    <t>Kabelová příchytka</t>
  </si>
  <si>
    <t>ERU,OTE, Licence</t>
  </si>
  <si>
    <t>První paralelní připojení k síti, Součinost připojení k DS</t>
  </si>
  <si>
    <t/>
  </si>
  <si>
    <t>SUM</t>
  </si>
  <si>
    <t>END</t>
  </si>
  <si>
    <t>Výkaz výměr (D.04)</t>
  </si>
  <si>
    <t>Poznámka</t>
  </si>
  <si>
    <t>V případě nenalezení kabele HDO signálu bude signál přenášem bezdrátově pomocí RF signálu o frekvenci 2,4Ghz</t>
  </si>
  <si>
    <t>Skříň s antenou umístěna pod střechou nebo na fasádě ČOV,PLC jednotka DO,Jistič,zdroj 230V/24VDC, vytápění PLC jednotky</t>
  </si>
  <si>
    <t>Skříň s antenou umístěna na sloupě u rozvaděče RE,PLC jednotka DI,Jistič,zdroj 230V/24VDC, vytápění PLC jednotky</t>
  </si>
  <si>
    <t>Mobilní lešení</t>
  </si>
  <si>
    <t>Vypínací havarijní tlačítko TOTAL STOP FVE venkovní provedení, vč. dodávky a montáže</t>
  </si>
  <si>
    <t>Vodič CYA 6mm^2 z/ž, vč. dodávky a montáže</t>
  </si>
  <si>
    <t>Vodič CYA 16mm^2 z/ž, vč. dodávky vodiče a montáže</t>
  </si>
  <si>
    <t>Vodič NYY-J 16mm^2, vč. dodávky a montáže</t>
  </si>
  <si>
    <t>Připojení žíly HDO do rozvaděče R-FVE</t>
  </si>
  <si>
    <t>Úprava ve stávajícím  rozvaděči RE,příprava pro EG.D dle připojovacích podmínek Eg.D</t>
  </si>
  <si>
    <t>Čas strávený ve stavajících rozvodech RM1</t>
  </si>
  <si>
    <t>hod</t>
  </si>
  <si>
    <t>Kabel CYKY-J 750 V 5 x 6 mm2, vč. dodávky a montáže</t>
  </si>
  <si>
    <t>Rozvaděč R-FVE, plas. skříň pro připojení 12kW, vč. dodávky a montáže</t>
  </si>
  <si>
    <t>zabezpečení  místa realizace, zajištění bezpečného přístupu a pohybu osob určených objednatelem v prostoru dotčených stavbou</t>
  </si>
  <si>
    <t>zajištění, provoz a údržba všech případných deponií a mezideponií</t>
  </si>
  <si>
    <t>ověření správnosti nápojných bodů všech médií, např. elektřina, plyn, voda, kanalizace</t>
  </si>
  <si>
    <t>projednání napojení inženýrských sítí s jejich správci, vlastní provedení napojení, úhrada všech poplatků a nákladů s tím spojených a s předchozím písemným souhlasem objednatele předání těchto objektů jejich správcům, včetně všech dokladů pro to potřebných</t>
  </si>
  <si>
    <t>zajištění a provedení všech opatření organizačního a stavebně technologického charakteru nutných k řádnému provedení díla</t>
  </si>
  <si>
    <t>veškerá opatření ve vztahu ke klimatickým podmínkám v průběhu stavby, potřebná pro realizaci díla v termínech a kvalitě dané smlouvou o dílo</t>
  </si>
  <si>
    <t>projednání dopravních omezení, zajištění dopravního značení, či jeho změny, úhrady souvisejících poplatků</t>
  </si>
  <si>
    <t>zpracování dílenské dokumentace, bude-li třeba ji zpracovat</t>
  </si>
  <si>
    <t>účast zástupce zhotovitele na pravidelných kontrolních dnech stavby</t>
  </si>
  <si>
    <t>veškeré práce a dodávky související s bezpečnostními opatřeními na ochranu osob a majektu</t>
  </si>
  <si>
    <t>zajištění průběžného úklidu komunikací znečištěných vlivem realizace díla</t>
  </si>
  <si>
    <t>uvedení všech povrchů dotčených realizací díla do původního, případně náležitého stavu</t>
  </si>
  <si>
    <t>zajištění bezpečnosti práce a ochrany životního prostředí</t>
  </si>
  <si>
    <t>projednání a zajištění případného zvláštního užívání komunikací a veřejných ploch včetně úhrady poplatků spojených se záborem veřejného prostranství a nájemného</t>
  </si>
  <si>
    <t>vypracování a průběžná aktualizace harmonogramu prací</t>
  </si>
  <si>
    <t>provedení předání díla</t>
  </si>
  <si>
    <t>zajištění všech nezbytných zkoušek, testů a revizí podle ČSN a případných jiných právních nebo technických předpisů platných v době provádění a předání díla, kterými bude prokázáno dosažení předepsané kvality a předepsaných technických parametrů díla</t>
  </si>
  <si>
    <t>seřízení všech zařízení na optimální provoz, včetně zregulování po zahájení provozu, zaškolení obsluhy objednatele,</t>
  </si>
  <si>
    <t>uvedení díla do řádného a bezproblémového provozu za podmínek plného stavu využití,</t>
  </si>
  <si>
    <t>zajištění a předání objednateli všech certifikátů, atestů, prohlášení o shodě a technických listů k zabudovávaným výrobkům a materiálům a to ještě před jejich použitím, provedení všech potřebných revizí a zkoušek, předání návodů k obsluze 2x v českém jazyce</t>
  </si>
  <si>
    <t>zajištění a předání objednateli příslušných protokolů o měření, požadovaných právními předpisy, projektovou dokumentací nebo stavebním povolením a provedení všech opatření potřebných k tomu, aby tato měření prokázala splnění požadovaných limitů</t>
  </si>
  <si>
    <t>péče o nepředané objekty a konstrukce stavby, jejich údržba a pojištění až do okamžiku předání a převzetí</t>
  </si>
  <si>
    <t>zajištění a předání průvodní technické dokumentace, zkušebních protokolů, revizních zpráv, atestů a dokladů dle zákona č. 22/1997 Sb., o technických požadavcích na výrobky a o změně a doplnění některých zákonů, prohlášení o shodě, seznamu doporučených náhradních dílů, seznamu předepsaných ochranných a bezpečnostních pomůcek - vše v českém jazyce ve dvou vyhotoveních</t>
  </si>
  <si>
    <t>zpracování a předání dokumentace skutečného provedení díla v listinné podobě v počtu 2 ks a v elektronické podobě na datovém nosiči v počtu 2 ks</t>
  </si>
  <si>
    <t>konzultace s veřejnoprávními orgány, organizacemi a dalšími dotčenými osobami a zapracování jejich připomínek tak, aby mohla úspěšně proběhnout závěrečná kontrolní prohlídka stavby</t>
  </si>
  <si>
    <t>součinnost při závěrečné kontrolní prohlídce dokončeného díla</t>
  </si>
  <si>
    <t xml:space="preserve">pojištění odpovědnosti proti škodám způsobeným třetím osobám činností zhotovitele stavby s limitem plnění  minimálně 1,0 mil. Kč 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</si>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</sst>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FFFFCC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31" xfId="0" applyNumberFormat="1" applyFont="1" applyFill="1" applyBorder="1" applyAlignment="1">
      <alignment horizontal="center" vertical="center" wrapText="1" shrinkToFit="1"/>
    </xf>
    <xf numFmtId="3" fontId="7" fillId="3" borderId="32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12" xfId="0" applyNumberFormat="1" applyFont="1" applyBorder="1" applyAlignment="1">
      <alignment horizontal="right" wrapText="1" shrinkToFit="1"/>
    </xf>
    <xf numFmtId="3" fontId="3" fillId="0" borderId="12" xfId="0" applyNumberFormat="1" applyFont="1" applyBorder="1" applyAlignment="1">
      <alignment horizontal="right" shrinkToFit="1"/>
    </xf>
    <xf numFmtId="3" fontId="0" fillId="0" borderId="12" xfId="0" applyNumberFormat="1" applyBorder="1" applyAlignment="1">
      <alignment shrinkToFit="1"/>
    </xf>
    <xf numFmtId="3" fontId="0" fillId="0" borderId="29" xfId="0" applyNumberFormat="1" applyBorder="1" applyAlignment="1">
      <alignment shrinkToFit="1"/>
    </xf>
    <xf numFmtId="3" fontId="15" fillId="5" borderId="6" xfId="0" applyNumberFormat="1" applyFont="1" applyFill="1" applyBorder="1" applyAlignment="1">
      <alignment wrapText="1" shrinkToFit="1"/>
    </xf>
    <xf numFmtId="3" fontId="15" fillId="5" borderId="6" xfId="0" applyNumberFormat="1" applyFont="1" applyFill="1" applyBorder="1" applyAlignment="1">
      <alignment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2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1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0" borderId="34" xfId="0" applyNumberFormat="1" applyFont="1" applyBorder="1" applyAlignment="1">
      <alignment horizontal="center" vertical="center"/>
    </xf>
    <xf numFmtId="4" fontId="7" fillId="0" borderId="34" xfId="0" applyNumberFormat="1" applyFont="1" applyBorder="1" applyAlignment="1">
      <alignment vertical="center"/>
    </xf>
    <xf numFmtId="4" fontId="7" fillId="0" borderId="37" xfId="0" applyNumberFormat="1" applyFont="1" applyBorder="1" applyAlignment="1">
      <alignment horizontal="center" vertical="center"/>
    </xf>
    <xf numFmtId="4" fontId="7" fillId="0" borderId="37" xfId="0" applyNumberFormat="1" applyFont="1" applyBorder="1" applyAlignment="1">
      <alignment vertical="center"/>
    </xf>
    <xf numFmtId="4" fontId="7" fillId="5" borderId="37" xfId="0" applyNumberFormat="1" applyFont="1" applyFill="1" applyBorder="1" applyAlignment="1">
      <alignment horizontal="center"/>
    </xf>
    <xf numFmtId="4" fontId="7" fillId="5" borderId="37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3" borderId="38" xfId="0" applyNumberFormat="1" applyFill="1" applyBorder="1"/>
    <xf numFmtId="0" fontId="0" fillId="3" borderId="38" xfId="0" applyFill="1" applyBorder="1"/>
    <xf numFmtId="0" fontId="0" fillId="3" borderId="32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9" xfId="0" applyFill="1" applyBorder="1" applyAlignment="1">
      <alignment vertical="top"/>
    </xf>
    <xf numFmtId="0" fontId="0" fillId="3" borderId="40" xfId="0" applyFill="1" applyBorder="1" applyAlignment="1">
      <alignment wrapText="1"/>
    </xf>
    <xf numFmtId="0" fontId="17" fillId="0" borderId="35" xfId="0" applyFont="1" applyBorder="1" applyAlignment="1">
      <alignment vertical="top" shrinkToFit="1"/>
    </xf>
    <xf numFmtId="0" fontId="17" fillId="0" borderId="34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0" fillId="3" borderId="36" xfId="0" applyFill="1" applyBorder="1" applyAlignment="1">
      <alignment vertical="top" shrinkToFit="1"/>
    </xf>
    <xf numFmtId="0" fontId="0" fillId="3" borderId="37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7" fillId="0" borderId="34" xfId="0" applyNumberFormat="1" applyFont="1" applyBorder="1" applyAlignment="1">
      <alignment vertical="top" shrinkToFit="1"/>
    </xf>
    <xf numFmtId="164" fontId="0" fillId="3" borderId="37" xfId="0" applyNumberFormat="1" applyFill="1" applyBorder="1" applyAlignment="1">
      <alignment vertical="top" shrinkToFit="1"/>
    </xf>
    <xf numFmtId="4" fontId="17" fillId="4" borderId="34" xfId="0" applyNumberFormat="1" applyFont="1" applyFill="1" applyBorder="1" applyAlignment="1" applyProtection="1">
      <alignment vertical="top" shrinkToFit="1"/>
      <protection locked="0"/>
    </xf>
    <xf numFmtId="4" fontId="17" fillId="0" borderId="34" xfId="0" applyNumberFormat="1" applyFont="1" applyBorder="1" applyAlignment="1">
      <alignment vertical="top" shrinkToFit="1"/>
    </xf>
    <xf numFmtId="4" fontId="0" fillId="3" borderId="37" xfId="0" applyNumberFormat="1" applyFill="1" applyBorder="1" applyAlignment="1">
      <alignment vertical="top" shrinkToFit="1"/>
    </xf>
    <xf numFmtId="0" fontId="0" fillId="3" borderId="41" xfId="0" applyFill="1" applyBorder="1" applyAlignment="1">
      <alignment wrapText="1"/>
    </xf>
    <xf numFmtId="0" fontId="0" fillId="3" borderId="42" xfId="0" applyFill="1" applyBorder="1" applyAlignment="1">
      <alignment vertical="top"/>
    </xf>
    <xf numFmtId="49" fontId="0" fillId="3" borderId="42" xfId="0" applyNumberFormat="1" applyFill="1" applyBorder="1" applyAlignment="1">
      <alignment vertical="top"/>
    </xf>
    <xf numFmtId="49" fontId="0" fillId="3" borderId="39" xfId="0" applyNumberFormat="1" applyFill="1" applyBorder="1" applyAlignment="1">
      <alignment vertical="top"/>
    </xf>
    <xf numFmtId="0" fontId="0" fillId="3" borderId="43" xfId="0" applyFill="1" applyBorder="1" applyAlignment="1">
      <alignment vertical="top"/>
    </xf>
    <xf numFmtId="164" fontId="0" fillId="3" borderId="39" xfId="0" applyNumberFormat="1" applyFill="1" applyBorder="1" applyAlignment="1">
      <alignment vertical="top"/>
    </xf>
    <xf numFmtId="4" fontId="0" fillId="3" borderId="39" xfId="0" applyNumberFormat="1" applyFill="1" applyBorder="1" applyAlignment="1">
      <alignment vertical="top"/>
    </xf>
    <xf numFmtId="0" fontId="17" fillId="0" borderId="34" xfId="0" applyFont="1" applyBorder="1" applyAlignment="1">
      <alignment horizontal="left" vertical="top" wrapText="1"/>
    </xf>
    <xf numFmtId="0" fontId="0" fillId="3" borderId="37" xfId="0" applyFill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44" xfId="0" applyBorder="1" applyAlignment="1">
      <alignment vertical="top"/>
    </xf>
    <xf numFmtId="0" fontId="0" fillId="0" borderId="45" xfId="0" applyBorder="1" applyAlignment="1">
      <alignment vertical="top"/>
    </xf>
    <xf numFmtId="49" fontId="7" fillId="0" borderId="3" xfId="0" applyNumberFormat="1" applyFont="1" applyBorder="1" applyAlignment="1">
      <alignment vertical="top"/>
    </xf>
    <xf numFmtId="49" fontId="7" fillId="0" borderId="4" xfId="0" applyNumberFormat="1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0" fillId="3" borderId="46" xfId="0" applyFill="1" applyBorder="1" applyAlignment="1">
      <alignment wrapText="1"/>
    </xf>
    <xf numFmtId="4" fontId="0" fillId="3" borderId="43" xfId="0" applyNumberFormat="1" applyFill="1" applyBorder="1" applyAlignment="1">
      <alignment vertical="top"/>
    </xf>
    <xf numFmtId="4" fontId="17" fillId="0" borderId="35" xfId="0" applyNumberFormat="1" applyFont="1" applyBorder="1" applyAlignment="1">
      <alignment vertical="top" shrinkToFit="1"/>
    </xf>
    <xf numFmtId="4" fontId="0" fillId="3" borderId="36" xfId="0" applyNumberFormat="1" applyFill="1" applyBorder="1" applyAlignment="1">
      <alignment vertical="top" shrinkToFit="1"/>
    </xf>
    <xf numFmtId="0" fontId="8" fillId="3" borderId="10" xfId="0" applyFont="1" applyFill="1" applyBorder="1" applyAlignment="1">
      <alignment vertical="top"/>
    </xf>
    <xf numFmtId="49" fontId="8" fillId="3" borderId="6" xfId="0" applyNumberFormat="1" applyFont="1" applyFill="1" applyBorder="1" applyAlignment="1">
      <alignment vertical="top"/>
    </xf>
    <xf numFmtId="49" fontId="8" fillId="3" borderId="6" xfId="0" applyNumberFormat="1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vertical="top"/>
    </xf>
    <xf numFmtId="4" fontId="8" fillId="3" borderId="36" xfId="0" applyNumberFormat="1" applyFont="1" applyFill="1" applyBorder="1" applyAlignment="1">
      <alignment vertical="top"/>
    </xf>
    <xf numFmtId="0" fontId="0" fillId="0" borderId="47" xfId="0" applyBorder="1" applyAlignment="1">
      <alignment vertical="center"/>
    </xf>
    <xf numFmtId="49" fontId="0" fillId="0" borderId="38" xfId="0" applyNumberFormat="1" applyBorder="1" applyAlignment="1">
      <alignment vertical="center"/>
    </xf>
    <xf numFmtId="0" fontId="0" fillId="3" borderId="47" xfId="0" applyFill="1" applyBorder="1"/>
    <xf numFmtId="0" fontId="0" fillId="3" borderId="16" xfId="0" applyFill="1" applyBorder="1"/>
    <xf numFmtId="0" fontId="0" fillId="3" borderId="48" xfId="0" applyFill="1" applyBorder="1"/>
    <xf numFmtId="49" fontId="0" fillId="3" borderId="41" xfId="0" applyNumberFormat="1" applyFill="1" applyBorder="1"/>
    <xf numFmtId="0" fontId="0" fillId="3" borderId="41" xfId="0" applyFill="1" applyBorder="1"/>
    <xf numFmtId="0" fontId="0" fillId="3" borderId="49" xfId="0" applyFill="1" applyBorder="1"/>
    <xf numFmtId="0" fontId="0" fillId="3" borderId="14" xfId="0" applyFill="1" applyBorder="1" applyAlignment="1">
      <alignment vertical="top"/>
    </xf>
    <xf numFmtId="4" fontId="0" fillId="3" borderId="50" xfId="0" applyNumberFormat="1" applyFill="1" applyBorder="1" applyAlignment="1">
      <alignment vertical="top"/>
    </xf>
    <xf numFmtId="0" fontId="17" fillId="0" borderId="1" xfId="0" applyFont="1" applyBorder="1" applyAlignment="1">
      <alignment vertical="top"/>
    </xf>
    <xf numFmtId="4" fontId="17" fillId="0" borderId="51" xfId="0" applyNumberFormat="1" applyFont="1" applyBorder="1" applyAlignment="1">
      <alignment vertical="top" shrinkToFit="1"/>
    </xf>
    <xf numFmtId="0" fontId="0" fillId="3" borderId="9" xfId="0" applyFill="1" applyBorder="1" applyAlignment="1">
      <alignment vertical="top"/>
    </xf>
    <xf numFmtId="4" fontId="0" fillId="3" borderId="52" xfId="0" applyNumberFormat="1" applyFill="1" applyBorder="1" applyAlignment="1">
      <alignment vertical="top" shrinkToFit="1"/>
    </xf>
    <xf numFmtId="0" fontId="0" fillId="0" borderId="3" xfId="0" applyBorder="1" applyAlignment="1">
      <alignment vertical="top"/>
    </xf>
    <xf numFmtId="49" fontId="0" fillId="0" borderId="4" xfId="0" applyNumberFormat="1" applyBorder="1" applyAlignment="1">
      <alignment vertical="top"/>
    </xf>
    <xf numFmtId="49" fontId="0" fillId="0" borderId="4" xfId="0" applyNumberFormat="1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17" fillId="0" borderId="9" xfId="0" applyFont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37" xfId="0" applyFont="1" applyBorder="1" applyAlignment="1">
      <alignment horizontal="left" vertical="top" wrapText="1"/>
    </xf>
    <xf numFmtId="0" fontId="17" fillId="0" borderId="36" xfId="0" applyFont="1" applyBorder="1" applyAlignment="1">
      <alignment vertical="top" shrinkToFit="1"/>
    </xf>
    <xf numFmtId="164" fontId="17" fillId="0" borderId="37" xfId="0" applyNumberFormat="1" applyFont="1" applyBorder="1" applyAlignment="1">
      <alignment vertical="top" shrinkToFit="1"/>
    </xf>
    <xf numFmtId="4" fontId="17" fillId="4" borderId="37" xfId="0" applyNumberFormat="1" applyFont="1" applyFill="1" applyBorder="1" applyAlignment="1" applyProtection="1">
      <alignment vertical="top" shrinkToFit="1"/>
      <protection locked="0"/>
    </xf>
    <xf numFmtId="4" fontId="17" fillId="0" borderId="52" xfId="0" applyNumberFormat="1" applyFont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4" fontId="7" fillId="0" borderId="34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37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7" xfId="0" applyNumberFormat="1" applyFont="1" applyFill="1" applyBorder="1"/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3" xfId="0" applyNumberFormat="1" applyFill="1" applyBorder="1"/>
    <xf numFmtId="3" fontId="0" fillId="5" borderId="12" xfId="0" applyNumberFormat="1" applyFill="1" applyBorder="1"/>
    <xf numFmtId="0" fontId="16" fillId="3" borderId="31" xfId="0" applyFont="1" applyFill="1" applyBorder="1" applyAlignment="1">
      <alignment horizontal="center" vertical="center" wrapText="1"/>
    </xf>
    <xf numFmtId="4" fontId="7" fillId="0" borderId="31" xfId="0" applyNumberFormat="1" applyFont="1" applyBorder="1" applyAlignment="1">
      <alignment vertical="center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0" fillId="0" borderId="38" xfId="0" applyNumberForma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16" xfId="0" applyBorder="1" applyAlignment="1">
      <alignment vertical="center"/>
    </xf>
    <xf numFmtId="0" fontId="11" fillId="0" borderId="20" xfId="0" applyFont="1" applyBorder="1" applyAlignment="1">
      <alignment vertical="top"/>
    </xf>
    <xf numFmtId="0" fontId="11" fillId="0" borderId="44" xfId="0" applyFont="1" applyBorder="1" applyAlignment="1">
      <alignment vertical="top"/>
    </xf>
    <xf numFmtId="0" fontId="11" fillId="0" borderId="44" xfId="0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38</v>
      </c>
    </row>
    <row r="2" spans="1:7" ht="57.75" customHeight="1" x14ac:dyDescent="0.2">
      <c r="A2" s="203" t="s">
        <v>39</v>
      </c>
      <c r="B2" s="203"/>
      <c r="C2" s="203"/>
      <c r="D2" s="203"/>
      <c r="E2" s="203"/>
      <c r="F2" s="203"/>
      <c r="G2" s="20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6"/>
  <sheetViews>
    <sheetView showGridLines="0" topLeftCell="B1" zoomScaleNormal="100" zoomScaleSheetLayoutView="75" workbookViewId="0">
      <selection activeCell="D11" sqref="D11:G1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36</v>
      </c>
      <c r="B1" s="224" t="s">
        <v>42</v>
      </c>
      <c r="C1" s="225"/>
      <c r="D1" s="225"/>
      <c r="E1" s="225"/>
      <c r="F1" s="225"/>
      <c r="G1" s="225"/>
      <c r="H1" s="225"/>
      <c r="I1" s="225"/>
      <c r="J1" s="226"/>
    </row>
    <row r="2" spans="1:15" ht="23.25" customHeight="1" x14ac:dyDescent="0.2">
      <c r="A2" s="3"/>
      <c r="B2" s="70" t="s">
        <v>40</v>
      </c>
      <c r="C2" s="71"/>
      <c r="D2" s="240"/>
      <c r="E2" s="241"/>
      <c r="F2" s="241"/>
      <c r="G2" s="241"/>
      <c r="H2" s="241"/>
      <c r="I2" s="241"/>
      <c r="J2" s="242"/>
      <c r="O2" s="1"/>
    </row>
    <row r="3" spans="1:15" ht="23.25" hidden="1" customHeight="1" x14ac:dyDescent="0.2">
      <c r="A3" s="3"/>
      <c r="B3" s="72" t="s">
        <v>43</v>
      </c>
      <c r="C3" s="73"/>
      <c r="D3" s="244"/>
      <c r="E3" s="245"/>
      <c r="F3" s="245"/>
      <c r="G3" s="245"/>
      <c r="H3" s="245"/>
      <c r="I3" s="245"/>
      <c r="J3" s="246"/>
    </row>
    <row r="4" spans="1:15" ht="23.25" hidden="1" customHeight="1" x14ac:dyDescent="0.2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">
      <c r="A5" s="3"/>
      <c r="B5" s="39" t="s">
        <v>21</v>
      </c>
      <c r="D5" s="79"/>
      <c r="E5" s="22"/>
      <c r="F5" s="22"/>
      <c r="G5" s="22"/>
      <c r="H5" s="24" t="s">
        <v>33</v>
      </c>
      <c r="I5" s="79"/>
      <c r="J5" s="9"/>
    </row>
    <row r="6" spans="1:15" ht="15.75" customHeight="1" x14ac:dyDescent="0.2">
      <c r="A6" s="3"/>
      <c r="B6" s="34"/>
      <c r="C6" s="22"/>
      <c r="D6" s="79"/>
      <c r="E6" s="22"/>
      <c r="F6" s="22"/>
      <c r="G6" s="22"/>
      <c r="H6" s="24" t="s">
        <v>34</v>
      </c>
      <c r="I6" s="79"/>
      <c r="J6" s="9"/>
    </row>
    <row r="7" spans="1:15" ht="15.75" customHeight="1" x14ac:dyDescent="0.2">
      <c r="A7" s="3"/>
      <c r="B7" s="35"/>
      <c r="C7" s="80"/>
      <c r="D7" s="69"/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236"/>
      <c r="E11" s="236"/>
      <c r="F11" s="236"/>
      <c r="G11" s="236"/>
      <c r="H11" s="24" t="s">
        <v>33</v>
      </c>
      <c r="I11" s="81"/>
      <c r="J11" s="9"/>
    </row>
    <row r="12" spans="1:15" ht="15.75" customHeight="1" x14ac:dyDescent="0.2">
      <c r="A12" s="3"/>
      <c r="B12" s="34"/>
      <c r="C12" s="22"/>
      <c r="D12" s="249"/>
      <c r="E12" s="249"/>
      <c r="F12" s="249"/>
      <c r="G12" s="249"/>
      <c r="H12" s="24" t="s">
        <v>34</v>
      </c>
      <c r="I12" s="81"/>
      <c r="J12" s="9"/>
    </row>
    <row r="13" spans="1:15" ht="15.75" customHeight="1" x14ac:dyDescent="0.2">
      <c r="A13" s="3"/>
      <c r="B13" s="35"/>
      <c r="C13" s="82"/>
      <c r="D13" s="250"/>
      <c r="E13" s="250"/>
      <c r="F13" s="250"/>
      <c r="G13" s="250"/>
      <c r="H13" s="25"/>
      <c r="I13" s="29"/>
      <c r="J13" s="42"/>
    </row>
    <row r="14" spans="1:15" ht="24" hidden="1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243"/>
      <c r="F15" s="243"/>
      <c r="G15" s="247"/>
      <c r="H15" s="247"/>
      <c r="I15" s="247" t="s">
        <v>28</v>
      </c>
      <c r="J15" s="248"/>
    </row>
    <row r="16" spans="1:15" ht="23.25" customHeight="1" x14ac:dyDescent="0.2">
      <c r="A16" s="131" t="s">
        <v>23</v>
      </c>
      <c r="B16" s="132" t="s">
        <v>23</v>
      </c>
      <c r="C16" s="47"/>
      <c r="D16" s="48"/>
      <c r="E16" s="213"/>
      <c r="F16" s="214"/>
      <c r="G16" s="213"/>
      <c r="H16" s="214"/>
      <c r="I16" s="213">
        <f>SUMIF(F47:F52,A16,I47:I52)+SUMIF(F47:F52,"PSU",I47:I52)</f>
        <v>0</v>
      </c>
      <c r="J16" s="233"/>
    </row>
    <row r="17" spans="1:10" ht="23.25" customHeight="1" x14ac:dyDescent="0.2">
      <c r="A17" s="131" t="s">
        <v>24</v>
      </c>
      <c r="B17" s="132" t="s">
        <v>24</v>
      </c>
      <c r="C17" s="47"/>
      <c r="D17" s="48"/>
      <c r="E17" s="213"/>
      <c r="F17" s="214"/>
      <c r="G17" s="213"/>
      <c r="H17" s="214"/>
      <c r="I17" s="213">
        <f>SUMIF(F47:F52,A17,I47:I52)</f>
        <v>0</v>
      </c>
      <c r="J17" s="233"/>
    </row>
    <row r="18" spans="1:10" ht="23.25" customHeight="1" x14ac:dyDescent="0.2">
      <c r="A18" s="131" t="s">
        <v>25</v>
      </c>
      <c r="B18" s="132" t="s">
        <v>25</v>
      </c>
      <c r="C18" s="47"/>
      <c r="D18" s="48"/>
      <c r="E18" s="213"/>
      <c r="F18" s="214"/>
      <c r="G18" s="213"/>
      <c r="H18" s="214"/>
      <c r="I18" s="213">
        <f>SUMIF(F47:F52,A18,I47:I52)</f>
        <v>0</v>
      </c>
      <c r="J18" s="233"/>
    </row>
    <row r="19" spans="1:10" ht="23.25" customHeight="1" x14ac:dyDescent="0.2">
      <c r="A19" s="131" t="s">
        <v>61</v>
      </c>
      <c r="B19" s="132" t="s">
        <v>26</v>
      </c>
      <c r="C19" s="47"/>
      <c r="D19" s="48"/>
      <c r="E19" s="213"/>
      <c r="F19" s="214"/>
      <c r="G19" s="213"/>
      <c r="H19" s="214"/>
      <c r="I19" s="213">
        <f>SUMIF(F47:F52,A19,I47:I52)</f>
        <v>0</v>
      </c>
      <c r="J19" s="233"/>
    </row>
    <row r="20" spans="1:10" ht="23.25" customHeight="1" x14ac:dyDescent="0.2">
      <c r="A20" s="131" t="s">
        <v>60</v>
      </c>
      <c r="B20" s="132" t="s">
        <v>27</v>
      </c>
      <c r="C20" s="47"/>
      <c r="D20" s="48"/>
      <c r="E20" s="213"/>
      <c r="F20" s="214"/>
      <c r="G20" s="213"/>
      <c r="H20" s="214"/>
      <c r="I20" s="213">
        <f>SUMIF(F47:F52,A20,I47:I52)</f>
        <v>0</v>
      </c>
      <c r="J20" s="233"/>
    </row>
    <row r="21" spans="1:10" ht="23.25" customHeight="1" x14ac:dyDescent="0.2">
      <c r="A21" s="3"/>
      <c r="B21" s="63" t="s">
        <v>28</v>
      </c>
      <c r="C21" s="64"/>
      <c r="D21" s="65"/>
      <c r="E21" s="234"/>
      <c r="F21" s="235"/>
      <c r="G21" s="234"/>
      <c r="H21" s="235"/>
      <c r="I21" s="234">
        <f>SUM(I16:J20)</f>
        <v>0</v>
      </c>
      <c r="J21" s="239"/>
    </row>
    <row r="22" spans="1:10" ht="33" customHeight="1" x14ac:dyDescent="0.2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12</v>
      </c>
      <c r="F23" s="50" t="s">
        <v>0</v>
      </c>
      <c r="G23" s="231">
        <f>ZakladDPHSniVypocet</f>
        <v>0</v>
      </c>
      <c r="H23" s="232"/>
      <c r="I23" s="232"/>
      <c r="J23" s="51" t="str">
        <f t="shared" ref="J23:J28" si="0">Mena</f>
        <v>CZK</v>
      </c>
    </row>
    <row r="24" spans="1:10" ht="23.25" hidden="1" customHeight="1" x14ac:dyDescent="0.2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237">
        <f>I23*E23/100</f>
        <v>0</v>
      </c>
      <c r="H24" s="238"/>
      <c r="I24" s="238"/>
      <c r="J24" s="51" t="str">
        <f t="shared" si="0"/>
        <v>CZK</v>
      </c>
    </row>
    <row r="25" spans="1:10" ht="23.25" customHeight="1" thickBot="1" x14ac:dyDescent="0.25">
      <c r="A25" s="3"/>
      <c r="B25" s="46" t="s">
        <v>13</v>
      </c>
      <c r="C25" s="47"/>
      <c r="D25" s="48"/>
      <c r="E25" s="49">
        <v>21</v>
      </c>
      <c r="F25" s="50" t="s">
        <v>0</v>
      </c>
      <c r="G25" s="231">
        <f>ZakladDPHZaklVypocet</f>
        <v>0</v>
      </c>
      <c r="H25" s="232"/>
      <c r="I25" s="232"/>
      <c r="J25" s="51" t="str">
        <f t="shared" si="0"/>
        <v>CZK</v>
      </c>
    </row>
    <row r="26" spans="1:10" ht="23.25" hidden="1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27">
        <f>I25*E25/100</f>
        <v>0</v>
      </c>
      <c r="H26" s="228"/>
      <c r="I26" s="228"/>
      <c r="J26" s="45" t="str">
        <f t="shared" si="0"/>
        <v>CZK</v>
      </c>
    </row>
    <row r="27" spans="1:10" ht="23.25" hidden="1" customHeight="1" thickBot="1" x14ac:dyDescent="0.25">
      <c r="A27" s="3"/>
      <c r="B27" s="39" t="s">
        <v>4</v>
      </c>
      <c r="C27" s="17"/>
      <c r="D27" s="20"/>
      <c r="E27" s="17"/>
      <c r="F27" s="18"/>
      <c r="G27" s="229">
        <f>0</f>
        <v>0</v>
      </c>
      <c r="H27" s="229"/>
      <c r="I27" s="229"/>
      <c r="J27" s="52" t="str">
        <f t="shared" si="0"/>
        <v>CZK</v>
      </c>
    </row>
    <row r="28" spans="1:10" ht="27.75" customHeight="1" thickBot="1" x14ac:dyDescent="0.25">
      <c r="A28" s="3"/>
      <c r="B28" s="104" t="s">
        <v>22</v>
      </c>
      <c r="C28" s="105"/>
      <c r="D28" s="105"/>
      <c r="E28" s="106"/>
      <c r="F28" s="107"/>
      <c r="G28" s="215">
        <f>ZakladDPHSniVypocet+ZakladDPHZaklVypocet</f>
        <v>0</v>
      </c>
      <c r="H28" s="215"/>
      <c r="I28" s="215"/>
      <c r="J28" s="108" t="str">
        <f t="shared" si="0"/>
        <v>CZK</v>
      </c>
    </row>
    <row r="29" spans="1:10" ht="27.75" hidden="1" customHeight="1" thickBot="1" x14ac:dyDescent="0.25">
      <c r="A29" s="3"/>
      <c r="B29" s="104" t="s">
        <v>35</v>
      </c>
      <c r="C29" s="109"/>
      <c r="D29" s="109"/>
      <c r="E29" s="109"/>
      <c r="F29" s="109"/>
      <c r="G29" s="230">
        <f>ZakladDPHSni+DPHSni+ZakladDPHZakl+DPHZakl+Zaokrouhleni</f>
        <v>0</v>
      </c>
      <c r="H29" s="230"/>
      <c r="I29" s="230"/>
      <c r="J29" s="110" t="s">
        <v>47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/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211"/>
      <c r="E34" s="211"/>
      <c r="G34" s="211"/>
      <c r="H34" s="211"/>
      <c r="I34" s="211"/>
      <c r="J34" s="31"/>
    </row>
    <row r="35" spans="1:10" ht="12.75" customHeight="1" x14ac:dyDescent="0.2">
      <c r="A35" s="3"/>
      <c r="B35" s="3"/>
      <c r="D35" s="212" t="s">
        <v>2</v>
      </c>
      <c r="E35" s="212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10" ht="25.5" hidden="1" customHeight="1" x14ac:dyDescent="0.2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6" t="s">
        <v>1</v>
      </c>
      <c r="J38" s="90" t="s">
        <v>0</v>
      </c>
    </row>
    <row r="39" spans="1:10" ht="25.5" hidden="1" customHeight="1" x14ac:dyDescent="0.2">
      <c r="A39" s="85">
        <v>1</v>
      </c>
      <c r="B39" s="91" t="s">
        <v>45</v>
      </c>
      <c r="C39" s="216"/>
      <c r="D39" s="217"/>
      <c r="E39" s="217"/>
      <c r="F39" s="97">
        <f>'Rozpočet Pol'!AC111</f>
        <v>0</v>
      </c>
      <c r="G39" s="98">
        <f>'Rozpočet Pol'!G111</f>
        <v>0</v>
      </c>
      <c r="H39" s="99"/>
      <c r="I39" s="100">
        <f>F39+G39+H39</f>
        <v>0</v>
      </c>
      <c r="J39" s="92" t="str">
        <f>IF(_xlfn.SINGLE(CenaCelkemVypocet)=0,"",I39/_xlfn.SINGLE(CenaCelkemVypocet)*100)</f>
        <v/>
      </c>
    </row>
    <row r="40" spans="1:10" ht="25.5" hidden="1" customHeight="1" x14ac:dyDescent="0.2">
      <c r="A40" s="85"/>
      <c r="B40" s="218" t="s">
        <v>46</v>
      </c>
      <c r="C40" s="219"/>
      <c r="D40" s="219"/>
      <c r="E40" s="219"/>
      <c r="F40" s="101">
        <f>SUMIF(A39:A39,"=1",F39:F39)</f>
        <v>0</v>
      </c>
      <c r="G40" s="102">
        <f>SUMIF(A39:A39,"=1",G39:G39)</f>
        <v>0</v>
      </c>
      <c r="H40" s="102">
        <f>SUMIF(A39:A39,"=1",H39:H39)</f>
        <v>0</v>
      </c>
      <c r="I40" s="103">
        <f>SUMIF(A39:A39,"=1",I39:I39)</f>
        <v>0</v>
      </c>
      <c r="J40" s="86">
        <f>SUMIF(A39:A39,"=1",J39:J39)</f>
        <v>0</v>
      </c>
    </row>
    <row r="44" spans="1:10" ht="15.75" x14ac:dyDescent="0.25">
      <c r="B44" s="111" t="s">
        <v>48</v>
      </c>
    </row>
    <row r="46" spans="1:10" ht="25.5" customHeight="1" x14ac:dyDescent="0.2">
      <c r="A46" s="112"/>
      <c r="B46" s="116" t="s">
        <v>16</v>
      </c>
      <c r="C46" s="116" t="s">
        <v>5</v>
      </c>
      <c r="D46" s="117"/>
      <c r="E46" s="117"/>
      <c r="F46" s="120" t="s">
        <v>49</v>
      </c>
      <c r="G46" s="120"/>
      <c r="H46" s="120"/>
      <c r="I46" s="220" t="s">
        <v>28</v>
      </c>
      <c r="J46" s="220"/>
    </row>
    <row r="47" spans="1:10" ht="25.5" customHeight="1" x14ac:dyDescent="0.2">
      <c r="A47" s="113"/>
      <c r="B47" s="121" t="s">
        <v>50</v>
      </c>
      <c r="C47" s="222" t="s">
        <v>51</v>
      </c>
      <c r="D47" s="223"/>
      <c r="E47" s="223"/>
      <c r="F47" s="123" t="s">
        <v>25</v>
      </c>
      <c r="G47" s="124"/>
      <c r="H47" s="124"/>
      <c r="I47" s="221">
        <f>'Rozpočet Pol'!G8</f>
        <v>0</v>
      </c>
      <c r="J47" s="221"/>
    </row>
    <row r="48" spans="1:10" ht="25.5" customHeight="1" x14ac:dyDescent="0.2">
      <c r="A48" s="113"/>
      <c r="B48" s="115" t="s">
        <v>52</v>
      </c>
      <c r="C48" s="205" t="s">
        <v>53</v>
      </c>
      <c r="D48" s="206"/>
      <c r="E48" s="206"/>
      <c r="F48" s="125" t="s">
        <v>25</v>
      </c>
      <c r="G48" s="126"/>
      <c r="H48" s="126"/>
      <c r="I48" s="204">
        <f>'Rozpočet Pol'!G15</f>
        <v>0</v>
      </c>
      <c r="J48" s="204"/>
    </row>
    <row r="49" spans="1:10" ht="25.5" customHeight="1" x14ac:dyDescent="0.2">
      <c r="A49" s="113"/>
      <c r="B49" s="115" t="s">
        <v>54</v>
      </c>
      <c r="C49" s="205" t="s">
        <v>55</v>
      </c>
      <c r="D49" s="206"/>
      <c r="E49" s="206"/>
      <c r="F49" s="125" t="s">
        <v>25</v>
      </c>
      <c r="G49" s="126"/>
      <c r="H49" s="126"/>
      <c r="I49" s="204">
        <f>'Rozpočet Pol'!G32</f>
        <v>0</v>
      </c>
      <c r="J49" s="204"/>
    </row>
    <row r="50" spans="1:10" ht="25.5" customHeight="1" x14ac:dyDescent="0.2">
      <c r="A50" s="113"/>
      <c r="B50" s="115" t="s">
        <v>56</v>
      </c>
      <c r="C50" s="205" t="s">
        <v>57</v>
      </c>
      <c r="D50" s="206"/>
      <c r="E50" s="206"/>
      <c r="F50" s="125" t="s">
        <v>25</v>
      </c>
      <c r="G50" s="126"/>
      <c r="H50" s="126"/>
      <c r="I50" s="204">
        <f>'Rozpočet Pol'!G52</f>
        <v>0</v>
      </c>
      <c r="J50" s="204"/>
    </row>
    <row r="51" spans="1:10" ht="25.5" customHeight="1" x14ac:dyDescent="0.2">
      <c r="A51" s="113"/>
      <c r="B51" s="115" t="s">
        <v>58</v>
      </c>
      <c r="C51" s="205" t="s">
        <v>59</v>
      </c>
      <c r="D51" s="206"/>
      <c r="E51" s="206"/>
      <c r="F51" s="125" t="s">
        <v>25</v>
      </c>
      <c r="G51" s="126"/>
      <c r="H51" s="126"/>
      <c r="I51" s="204">
        <f>'Rozpočet Pol'!G58</f>
        <v>0</v>
      </c>
      <c r="J51" s="204"/>
    </row>
    <row r="52" spans="1:10" ht="25.5" customHeight="1" x14ac:dyDescent="0.2">
      <c r="A52" s="113"/>
      <c r="B52" s="122" t="s">
        <v>60</v>
      </c>
      <c r="C52" s="208" t="s">
        <v>27</v>
      </c>
      <c r="D52" s="209"/>
      <c r="E52" s="209"/>
      <c r="F52" s="127" t="s">
        <v>60</v>
      </c>
      <c r="G52" s="128"/>
      <c r="H52" s="128"/>
      <c r="I52" s="207">
        <f>'Rozpočet Pol'!G79</f>
        <v>0</v>
      </c>
      <c r="J52" s="207"/>
    </row>
    <row r="53" spans="1:10" ht="25.5" customHeight="1" x14ac:dyDescent="0.2">
      <c r="A53" s="114"/>
      <c r="B53" s="118" t="s">
        <v>1</v>
      </c>
      <c r="C53" s="118"/>
      <c r="D53" s="119"/>
      <c r="E53" s="119"/>
      <c r="F53" s="129"/>
      <c r="G53" s="130"/>
      <c r="H53" s="130"/>
      <c r="I53" s="210">
        <f>SUM(I47:I52)</f>
        <v>0</v>
      </c>
      <c r="J53" s="210"/>
    </row>
    <row r="54" spans="1:10" x14ac:dyDescent="0.2">
      <c r="F54" s="84"/>
      <c r="G54" s="84"/>
      <c r="H54" s="84"/>
      <c r="I54" s="84"/>
      <c r="J54" s="84"/>
    </row>
    <row r="55" spans="1:10" x14ac:dyDescent="0.2">
      <c r="F55" s="84"/>
      <c r="G55" s="84"/>
      <c r="H55" s="84"/>
      <c r="I55" s="84"/>
      <c r="J55" s="84"/>
    </row>
    <row r="56" spans="1:10" x14ac:dyDescent="0.2">
      <c r="F56" s="84"/>
      <c r="G56" s="84"/>
      <c r="H56" s="84"/>
      <c r="I56" s="84"/>
      <c r="J56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15:H15"/>
    <mergeCell ref="I15:J15"/>
    <mergeCell ref="E16:F16"/>
    <mergeCell ref="D12:G12"/>
    <mergeCell ref="D13:G13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C39:E39"/>
    <mergeCell ref="B40:E40"/>
    <mergeCell ref="I46:J46"/>
    <mergeCell ref="I47:J47"/>
    <mergeCell ref="C47:E47"/>
    <mergeCell ref="D34:E34"/>
    <mergeCell ref="D35:E35"/>
    <mergeCell ref="G19:H19"/>
    <mergeCell ref="G20:H20"/>
    <mergeCell ref="G34:I34"/>
    <mergeCell ref="G28:I28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51" t="s">
        <v>6</v>
      </c>
      <c r="B1" s="251"/>
      <c r="C1" s="252"/>
      <c r="D1" s="251"/>
      <c r="E1" s="251"/>
      <c r="F1" s="251"/>
      <c r="G1" s="251"/>
    </row>
    <row r="2" spans="1:7" ht="24.95" customHeight="1" x14ac:dyDescent="0.2">
      <c r="A2" s="68" t="s">
        <v>41</v>
      </c>
      <c r="B2" s="67"/>
      <c r="C2" s="253"/>
      <c r="D2" s="253"/>
      <c r="E2" s="253"/>
      <c r="F2" s="253"/>
      <c r="G2" s="254"/>
    </row>
    <row r="3" spans="1:7" ht="24.95" hidden="1" customHeight="1" x14ac:dyDescent="0.2">
      <c r="A3" s="68" t="s">
        <v>7</v>
      </c>
      <c r="B3" s="67"/>
      <c r="C3" s="253"/>
      <c r="D3" s="253"/>
      <c r="E3" s="253"/>
      <c r="F3" s="253"/>
      <c r="G3" s="254"/>
    </row>
    <row r="4" spans="1:7" ht="24.95" hidden="1" customHeight="1" x14ac:dyDescent="0.2">
      <c r="A4" s="68" t="s">
        <v>8</v>
      </c>
      <c r="B4" s="67"/>
      <c r="C4" s="253"/>
      <c r="D4" s="253"/>
      <c r="E4" s="253"/>
      <c r="F4" s="253"/>
      <c r="G4" s="254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119"/>
  <sheetViews>
    <sheetView tabSelected="1" zoomScale="120" zoomScaleNormal="120" workbookViewId="0">
      <selection activeCell="F9" sqref="F9"/>
    </sheetView>
  </sheetViews>
  <sheetFormatPr defaultRowHeight="12.75" outlineLevelRow="1" x14ac:dyDescent="0.2"/>
  <cols>
    <col min="1" max="1" width="4.28515625" customWidth="1"/>
    <col min="2" max="2" width="14.42578125" style="83" customWidth="1"/>
    <col min="3" max="3" width="38.28515625" style="8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thickBot="1" x14ac:dyDescent="0.3">
      <c r="A1" s="267"/>
      <c r="B1" s="267"/>
      <c r="C1" s="267"/>
      <c r="D1" s="267"/>
      <c r="E1" s="267"/>
      <c r="F1" s="267"/>
      <c r="G1" s="267"/>
      <c r="AE1" t="s">
        <v>62</v>
      </c>
    </row>
    <row r="2" spans="1:60" ht="24.95" customHeight="1" x14ac:dyDescent="0.2">
      <c r="A2" s="255" t="s">
        <v>174</v>
      </c>
      <c r="B2" s="256"/>
      <c r="C2" s="256"/>
      <c r="D2" s="256"/>
      <c r="E2" s="256"/>
      <c r="F2" s="256"/>
      <c r="G2" s="257"/>
      <c r="AE2" t="s">
        <v>63</v>
      </c>
    </row>
    <row r="3" spans="1:60" ht="24.95" hidden="1" customHeight="1" x14ac:dyDescent="0.2">
      <c r="A3" s="177" t="s">
        <v>7</v>
      </c>
      <c r="B3" s="178"/>
      <c r="C3" s="268"/>
      <c r="D3" s="269"/>
      <c r="E3" s="269"/>
      <c r="F3" s="269"/>
      <c r="G3" s="270"/>
      <c r="AE3" t="s">
        <v>64</v>
      </c>
    </row>
    <row r="4" spans="1:60" ht="24.95" hidden="1" customHeight="1" x14ac:dyDescent="0.2">
      <c r="A4" s="177" t="s">
        <v>8</v>
      </c>
      <c r="B4" s="178"/>
      <c r="C4" s="268"/>
      <c r="D4" s="269"/>
      <c r="E4" s="269"/>
      <c r="F4" s="269"/>
      <c r="G4" s="270"/>
      <c r="AE4" t="s">
        <v>65</v>
      </c>
    </row>
    <row r="5" spans="1:60" hidden="1" x14ac:dyDescent="0.2">
      <c r="A5" s="179" t="s">
        <v>66</v>
      </c>
      <c r="B5" s="133"/>
      <c r="C5" s="133"/>
      <c r="D5" s="134"/>
      <c r="E5" s="134"/>
      <c r="F5" s="134"/>
      <c r="G5" s="180"/>
      <c r="AE5" t="s">
        <v>67</v>
      </c>
    </row>
    <row r="6" spans="1:60" x14ac:dyDescent="0.2">
      <c r="A6" s="3"/>
      <c r="G6" s="9"/>
    </row>
    <row r="7" spans="1:60" ht="38.25" x14ac:dyDescent="0.2">
      <c r="A7" s="181" t="s">
        <v>68</v>
      </c>
      <c r="B7" s="182" t="s">
        <v>69</v>
      </c>
      <c r="C7" s="182" t="s">
        <v>70</v>
      </c>
      <c r="D7" s="183" t="s">
        <v>71</v>
      </c>
      <c r="E7" s="183" t="s">
        <v>72</v>
      </c>
      <c r="F7" s="135" t="s">
        <v>73</v>
      </c>
      <c r="G7" s="184" t="s">
        <v>28</v>
      </c>
      <c r="H7" s="168" t="s">
        <v>29</v>
      </c>
      <c r="I7" s="152" t="s">
        <v>74</v>
      </c>
      <c r="J7" s="152" t="s">
        <v>30</v>
      </c>
      <c r="K7" s="152" t="s">
        <v>75</v>
      </c>
      <c r="L7" s="152" t="s">
        <v>76</v>
      </c>
      <c r="M7" s="152" t="s">
        <v>77</v>
      </c>
      <c r="N7" s="152" t="s">
        <v>78</v>
      </c>
      <c r="O7" s="152" t="s">
        <v>79</v>
      </c>
      <c r="P7" s="152" t="s">
        <v>80</v>
      </c>
      <c r="Q7" s="152" t="s">
        <v>81</v>
      </c>
      <c r="R7" s="152" t="s">
        <v>82</v>
      </c>
      <c r="S7" s="152" t="s">
        <v>83</v>
      </c>
      <c r="T7" s="152" t="s">
        <v>84</v>
      </c>
      <c r="U7" s="140" t="s">
        <v>85</v>
      </c>
    </row>
    <row r="8" spans="1:60" x14ac:dyDescent="0.2">
      <c r="A8" s="185" t="s">
        <v>86</v>
      </c>
      <c r="B8" s="154" t="s">
        <v>50</v>
      </c>
      <c r="C8" s="155" t="s">
        <v>51</v>
      </c>
      <c r="D8" s="156"/>
      <c r="E8" s="157"/>
      <c r="F8" s="158"/>
      <c r="G8" s="186">
        <f>SUM(G9:G14)</f>
        <v>0</v>
      </c>
      <c r="H8" s="169"/>
      <c r="I8" s="158">
        <f>SUM(I9:I14)</f>
        <v>0</v>
      </c>
      <c r="J8" s="158"/>
      <c r="K8" s="158">
        <f>SUM(K9:K14)</f>
        <v>0</v>
      </c>
      <c r="L8" s="158"/>
      <c r="M8" s="158">
        <f>SUM(M9:M14)</f>
        <v>0</v>
      </c>
      <c r="N8" s="139"/>
      <c r="O8" s="139">
        <f>SUM(O9:O14)</f>
        <v>0</v>
      </c>
      <c r="P8" s="139"/>
      <c r="Q8" s="139">
        <f>SUM(Q9:Q14)</f>
        <v>0</v>
      </c>
      <c r="R8" s="139"/>
      <c r="S8" s="139"/>
      <c r="T8" s="153"/>
      <c r="U8" s="139">
        <f>SUM(U9:U14)</f>
        <v>0</v>
      </c>
      <c r="AE8" t="s">
        <v>87</v>
      </c>
    </row>
    <row r="9" spans="1:60" ht="22.5" outlineLevel="1" x14ac:dyDescent="0.2">
      <c r="A9" s="187">
        <v>1</v>
      </c>
      <c r="B9" s="137" t="s">
        <v>50</v>
      </c>
      <c r="C9" s="159" t="s">
        <v>185</v>
      </c>
      <c r="D9" s="141" t="s">
        <v>88</v>
      </c>
      <c r="E9" s="147">
        <v>1</v>
      </c>
      <c r="F9" s="149"/>
      <c r="G9" s="188">
        <f>E9*F9</f>
        <v>0</v>
      </c>
      <c r="H9" s="170"/>
      <c r="I9" s="150">
        <f t="shared" ref="I9:I14" si="0">ROUND(E9*H9,2)</f>
        <v>0</v>
      </c>
      <c r="J9" s="150"/>
      <c r="K9" s="150">
        <f t="shared" ref="K9:K14" si="1">ROUND(E9*J9,2)</f>
        <v>0</v>
      </c>
      <c r="L9" s="150">
        <v>0</v>
      </c>
      <c r="M9" s="150">
        <f t="shared" ref="M9:M14" si="2">G9*(1+L9/100)</f>
        <v>0</v>
      </c>
      <c r="N9" s="142">
        <v>0</v>
      </c>
      <c r="O9" s="142">
        <f t="shared" ref="O9:O14" si="3">ROUND(E9*N9,5)</f>
        <v>0</v>
      </c>
      <c r="P9" s="142">
        <v>0</v>
      </c>
      <c r="Q9" s="142">
        <f t="shared" ref="Q9:Q14" si="4">ROUND(E9*P9,5)</f>
        <v>0</v>
      </c>
      <c r="R9" s="142"/>
      <c r="S9" s="142"/>
      <c r="T9" s="143">
        <v>0</v>
      </c>
      <c r="U9" s="142">
        <f t="shared" ref="U9:U14" si="5">ROUND(E9*T9,2)</f>
        <v>0</v>
      </c>
      <c r="V9" s="136"/>
      <c r="W9" s="136"/>
      <c r="X9" s="136"/>
      <c r="Y9" s="136"/>
      <c r="Z9" s="136"/>
      <c r="AA9" s="136"/>
      <c r="AB9" s="136"/>
      <c r="AC9" s="136"/>
      <c r="AD9" s="136"/>
      <c r="AE9" s="136" t="s">
        <v>89</v>
      </c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</row>
    <row r="10" spans="1:60" outlineLevel="1" x14ac:dyDescent="0.2">
      <c r="A10" s="187">
        <v>2</v>
      </c>
      <c r="B10" s="137" t="s">
        <v>52</v>
      </c>
      <c r="C10" s="159" t="s">
        <v>90</v>
      </c>
      <c r="D10" s="141" t="s">
        <v>91</v>
      </c>
      <c r="E10" s="147">
        <v>1</v>
      </c>
      <c r="F10" s="149"/>
      <c r="G10" s="188">
        <f t="shared" ref="G10:G14" si="6">E10*F10</f>
        <v>0</v>
      </c>
      <c r="H10" s="170"/>
      <c r="I10" s="150">
        <f t="shared" si="0"/>
        <v>0</v>
      </c>
      <c r="J10" s="150"/>
      <c r="K10" s="150">
        <f t="shared" si="1"/>
        <v>0</v>
      </c>
      <c r="L10" s="150">
        <v>0</v>
      </c>
      <c r="M10" s="150">
        <f t="shared" si="2"/>
        <v>0</v>
      </c>
      <c r="N10" s="142">
        <v>0</v>
      </c>
      <c r="O10" s="142">
        <f t="shared" si="3"/>
        <v>0</v>
      </c>
      <c r="P10" s="142">
        <v>0</v>
      </c>
      <c r="Q10" s="142">
        <f t="shared" si="4"/>
        <v>0</v>
      </c>
      <c r="R10" s="142"/>
      <c r="S10" s="142"/>
      <c r="T10" s="143">
        <v>0</v>
      </c>
      <c r="U10" s="142">
        <f t="shared" si="5"/>
        <v>0</v>
      </c>
      <c r="V10" s="136"/>
      <c r="W10" s="136"/>
      <c r="X10" s="136"/>
      <c r="Y10" s="136"/>
      <c r="Z10" s="136"/>
      <c r="AA10" s="136"/>
      <c r="AB10" s="136"/>
      <c r="AC10" s="136"/>
      <c r="AD10" s="136"/>
      <c r="AE10" s="136" t="s">
        <v>89</v>
      </c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</row>
    <row r="11" spans="1:60" outlineLevel="1" x14ac:dyDescent="0.2">
      <c r="A11" s="187">
        <v>3</v>
      </c>
      <c r="B11" s="137" t="s">
        <v>54</v>
      </c>
      <c r="C11" s="159" t="s">
        <v>92</v>
      </c>
      <c r="D11" s="141" t="s">
        <v>88</v>
      </c>
      <c r="E11" s="147">
        <v>1</v>
      </c>
      <c r="F11" s="149"/>
      <c r="G11" s="188">
        <f t="shared" si="6"/>
        <v>0</v>
      </c>
      <c r="H11" s="170"/>
      <c r="I11" s="150">
        <f t="shared" si="0"/>
        <v>0</v>
      </c>
      <c r="J11" s="150"/>
      <c r="K11" s="150">
        <f t="shared" si="1"/>
        <v>0</v>
      </c>
      <c r="L11" s="150">
        <v>0</v>
      </c>
      <c r="M11" s="150">
        <f t="shared" si="2"/>
        <v>0</v>
      </c>
      <c r="N11" s="142">
        <v>0</v>
      </c>
      <c r="O11" s="142">
        <f t="shared" si="3"/>
        <v>0</v>
      </c>
      <c r="P11" s="142">
        <v>0</v>
      </c>
      <c r="Q11" s="142">
        <f t="shared" si="4"/>
        <v>0</v>
      </c>
      <c r="R11" s="142"/>
      <c r="S11" s="142"/>
      <c r="T11" s="143">
        <v>0</v>
      </c>
      <c r="U11" s="142">
        <f t="shared" si="5"/>
        <v>0</v>
      </c>
      <c r="V11" s="136"/>
      <c r="W11" s="136"/>
      <c r="X11" s="136"/>
      <c r="Y11" s="136"/>
      <c r="Z11" s="136"/>
      <c r="AA11" s="136"/>
      <c r="AB11" s="136"/>
      <c r="AC11" s="136"/>
      <c r="AD11" s="136"/>
      <c r="AE11" s="136" t="s">
        <v>89</v>
      </c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</row>
    <row r="12" spans="1:60" outlineLevel="1" x14ac:dyDescent="0.2">
      <c r="A12" s="187">
        <v>4</v>
      </c>
      <c r="B12" s="137" t="s">
        <v>56</v>
      </c>
      <c r="C12" s="159" t="s">
        <v>93</v>
      </c>
      <c r="D12" s="141" t="s">
        <v>88</v>
      </c>
      <c r="E12" s="147">
        <v>1</v>
      </c>
      <c r="F12" s="149"/>
      <c r="G12" s="188">
        <f t="shared" si="6"/>
        <v>0</v>
      </c>
      <c r="H12" s="170"/>
      <c r="I12" s="150">
        <f t="shared" si="0"/>
        <v>0</v>
      </c>
      <c r="J12" s="150"/>
      <c r="K12" s="150">
        <f t="shared" si="1"/>
        <v>0</v>
      </c>
      <c r="L12" s="150">
        <v>0</v>
      </c>
      <c r="M12" s="150">
        <f t="shared" si="2"/>
        <v>0</v>
      </c>
      <c r="N12" s="142">
        <v>0</v>
      </c>
      <c r="O12" s="142">
        <f t="shared" si="3"/>
        <v>0</v>
      </c>
      <c r="P12" s="142">
        <v>0</v>
      </c>
      <c r="Q12" s="142">
        <f t="shared" si="4"/>
        <v>0</v>
      </c>
      <c r="R12" s="142"/>
      <c r="S12" s="142"/>
      <c r="T12" s="143">
        <v>0</v>
      </c>
      <c r="U12" s="142">
        <f t="shared" si="5"/>
        <v>0</v>
      </c>
      <c r="V12" s="136"/>
      <c r="W12" s="136"/>
      <c r="X12" s="136"/>
      <c r="Y12" s="136"/>
      <c r="Z12" s="136"/>
      <c r="AA12" s="136"/>
      <c r="AB12" s="136"/>
      <c r="AC12" s="136"/>
      <c r="AD12" s="136"/>
      <c r="AE12" s="136" t="s">
        <v>89</v>
      </c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</row>
    <row r="13" spans="1:60" outlineLevel="1" x14ac:dyDescent="0.2">
      <c r="A13" s="187">
        <v>5</v>
      </c>
      <c r="B13" s="137" t="s">
        <v>58</v>
      </c>
      <c r="C13" s="159" t="s">
        <v>94</v>
      </c>
      <c r="D13" s="141" t="s">
        <v>88</v>
      </c>
      <c r="E13" s="147">
        <v>1</v>
      </c>
      <c r="F13" s="149"/>
      <c r="G13" s="188">
        <f t="shared" si="6"/>
        <v>0</v>
      </c>
      <c r="H13" s="170"/>
      <c r="I13" s="150">
        <f t="shared" si="0"/>
        <v>0</v>
      </c>
      <c r="J13" s="150"/>
      <c r="K13" s="150">
        <f t="shared" si="1"/>
        <v>0</v>
      </c>
      <c r="L13" s="150">
        <v>0</v>
      </c>
      <c r="M13" s="150">
        <f t="shared" si="2"/>
        <v>0</v>
      </c>
      <c r="N13" s="142">
        <v>0</v>
      </c>
      <c r="O13" s="142">
        <f t="shared" si="3"/>
        <v>0</v>
      </c>
      <c r="P13" s="142">
        <v>0</v>
      </c>
      <c r="Q13" s="142">
        <f t="shared" si="4"/>
        <v>0</v>
      </c>
      <c r="R13" s="142"/>
      <c r="S13" s="142"/>
      <c r="T13" s="143">
        <v>0</v>
      </c>
      <c r="U13" s="142">
        <f t="shared" si="5"/>
        <v>0</v>
      </c>
      <c r="V13" s="136"/>
      <c r="W13" s="136"/>
      <c r="X13" s="136"/>
      <c r="Y13" s="136"/>
      <c r="Z13" s="136"/>
      <c r="AA13" s="136"/>
      <c r="AB13" s="136"/>
      <c r="AC13" s="136"/>
      <c r="AD13" s="136"/>
      <c r="AE13" s="136" t="s">
        <v>89</v>
      </c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</row>
    <row r="14" spans="1:60" ht="22.5" outlineLevel="1" x14ac:dyDescent="0.2">
      <c r="A14" s="187">
        <v>6</v>
      </c>
      <c r="B14" s="137" t="s">
        <v>95</v>
      </c>
      <c r="C14" s="159" t="s">
        <v>96</v>
      </c>
      <c r="D14" s="141" t="s">
        <v>91</v>
      </c>
      <c r="E14" s="147">
        <v>1</v>
      </c>
      <c r="F14" s="149"/>
      <c r="G14" s="188">
        <f t="shared" si="6"/>
        <v>0</v>
      </c>
      <c r="H14" s="170"/>
      <c r="I14" s="150">
        <f t="shared" si="0"/>
        <v>0</v>
      </c>
      <c r="J14" s="150"/>
      <c r="K14" s="150">
        <f t="shared" si="1"/>
        <v>0</v>
      </c>
      <c r="L14" s="150">
        <v>0</v>
      </c>
      <c r="M14" s="150">
        <f t="shared" si="2"/>
        <v>0</v>
      </c>
      <c r="N14" s="142">
        <v>0</v>
      </c>
      <c r="O14" s="142">
        <f t="shared" si="3"/>
        <v>0</v>
      </c>
      <c r="P14" s="142">
        <v>0</v>
      </c>
      <c r="Q14" s="142">
        <f t="shared" si="4"/>
        <v>0</v>
      </c>
      <c r="R14" s="142"/>
      <c r="S14" s="142"/>
      <c r="T14" s="143">
        <v>0</v>
      </c>
      <c r="U14" s="142">
        <f t="shared" si="5"/>
        <v>0</v>
      </c>
      <c r="V14" s="136"/>
      <c r="W14" s="136"/>
      <c r="X14" s="136"/>
      <c r="Y14" s="136"/>
      <c r="Z14" s="136"/>
      <c r="AA14" s="136"/>
      <c r="AB14" s="136"/>
      <c r="AC14" s="136"/>
      <c r="AD14" s="136"/>
      <c r="AE14" s="136" t="s">
        <v>89</v>
      </c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</row>
    <row r="15" spans="1:60" x14ac:dyDescent="0.2">
      <c r="A15" s="189" t="s">
        <v>86</v>
      </c>
      <c r="B15" s="138" t="s">
        <v>52</v>
      </c>
      <c r="C15" s="160" t="s">
        <v>53</v>
      </c>
      <c r="D15" s="144"/>
      <c r="E15" s="148"/>
      <c r="F15" s="151"/>
      <c r="G15" s="190">
        <f>SUM(G16:G31)</f>
        <v>0</v>
      </c>
      <c r="H15" s="171"/>
      <c r="I15" s="151">
        <f>SUM(I16:I31)</f>
        <v>0</v>
      </c>
      <c r="J15" s="151"/>
      <c r="K15" s="151">
        <f>SUM(K16:K31)</f>
        <v>0</v>
      </c>
      <c r="L15" s="151"/>
      <c r="M15" s="151">
        <f>SUM(M16:M31)</f>
        <v>0</v>
      </c>
      <c r="N15" s="145"/>
      <c r="O15" s="145">
        <f>SUM(O16:O31)</f>
        <v>1.6750000000000001E-2</v>
      </c>
      <c r="P15" s="145"/>
      <c r="Q15" s="145">
        <f>SUM(Q16:Q31)</f>
        <v>0</v>
      </c>
      <c r="R15" s="145"/>
      <c r="S15" s="145"/>
      <c r="T15" s="146"/>
      <c r="U15" s="145">
        <f>SUM(U16:U31)</f>
        <v>5.41</v>
      </c>
      <c r="AE15" t="s">
        <v>87</v>
      </c>
    </row>
    <row r="16" spans="1:60" ht="22.5" outlineLevel="1" x14ac:dyDescent="0.2">
      <c r="A16" s="187">
        <v>7</v>
      </c>
      <c r="B16" s="137" t="s">
        <v>97</v>
      </c>
      <c r="C16" s="159" t="s">
        <v>188</v>
      </c>
      <c r="D16" s="141" t="s">
        <v>98</v>
      </c>
      <c r="E16" s="147">
        <v>25</v>
      </c>
      <c r="F16" s="149"/>
      <c r="G16" s="188">
        <f>E16*F16</f>
        <v>0</v>
      </c>
      <c r="H16" s="170"/>
      <c r="I16" s="150">
        <f t="shared" ref="I16:I31" si="7">ROUND(E16*H16,2)</f>
        <v>0</v>
      </c>
      <c r="J16" s="150"/>
      <c r="K16" s="150">
        <f t="shared" ref="K16:K31" si="8">ROUND(E16*J16,2)</f>
        <v>0</v>
      </c>
      <c r="L16" s="150">
        <v>0</v>
      </c>
      <c r="M16" s="150">
        <f t="shared" ref="M16:M31" si="9">G16*(1+L16/100)</f>
        <v>0</v>
      </c>
      <c r="N16" s="142">
        <v>4.6000000000000001E-4</v>
      </c>
      <c r="O16" s="142">
        <f t="shared" ref="O16:O31" si="10">ROUND(E16*N16,5)</f>
        <v>1.15E-2</v>
      </c>
      <c r="P16" s="142">
        <v>0</v>
      </c>
      <c r="Q16" s="142">
        <f t="shared" ref="Q16:Q31" si="11">ROUND(E16*P16,5)</f>
        <v>0</v>
      </c>
      <c r="R16" s="142"/>
      <c r="S16" s="142"/>
      <c r="T16" s="143">
        <v>0.11586</v>
      </c>
      <c r="U16" s="142">
        <f t="shared" ref="U16:U31" si="12">ROUND(E16*T16,2)</f>
        <v>2.9</v>
      </c>
      <c r="V16" s="136"/>
      <c r="W16" s="136"/>
      <c r="X16" s="136"/>
      <c r="Y16" s="136"/>
      <c r="Z16" s="136"/>
      <c r="AA16" s="136"/>
      <c r="AB16" s="136"/>
      <c r="AC16" s="136"/>
      <c r="AD16" s="136"/>
      <c r="AE16" s="136" t="s">
        <v>89</v>
      </c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</row>
    <row r="17" spans="1:60" ht="22.5" outlineLevel="1" x14ac:dyDescent="0.2">
      <c r="A17" s="187">
        <v>8</v>
      </c>
      <c r="B17" s="137" t="s">
        <v>99</v>
      </c>
      <c r="C17" s="159" t="s">
        <v>100</v>
      </c>
      <c r="D17" s="141" t="s">
        <v>98</v>
      </c>
      <c r="E17" s="147">
        <v>25</v>
      </c>
      <c r="F17" s="149"/>
      <c r="G17" s="188">
        <f t="shared" ref="G17:G31" si="13">E17*F17</f>
        <v>0</v>
      </c>
      <c r="H17" s="170"/>
      <c r="I17" s="150">
        <f t="shared" si="7"/>
        <v>0</v>
      </c>
      <c r="J17" s="150"/>
      <c r="K17" s="150">
        <f t="shared" si="8"/>
        <v>0</v>
      </c>
      <c r="L17" s="150">
        <v>0</v>
      </c>
      <c r="M17" s="150">
        <f t="shared" si="9"/>
        <v>0</v>
      </c>
      <c r="N17" s="142">
        <v>2.1000000000000001E-4</v>
      </c>
      <c r="O17" s="142">
        <f t="shared" si="10"/>
        <v>5.2500000000000003E-3</v>
      </c>
      <c r="P17" s="142">
        <v>0</v>
      </c>
      <c r="Q17" s="142">
        <f t="shared" si="11"/>
        <v>0</v>
      </c>
      <c r="R17" s="142"/>
      <c r="S17" s="142"/>
      <c r="T17" s="143">
        <v>7.0000000000000007E-2</v>
      </c>
      <c r="U17" s="142">
        <f t="shared" si="12"/>
        <v>1.75</v>
      </c>
      <c r="V17" s="136"/>
      <c r="W17" s="136"/>
      <c r="X17" s="136"/>
      <c r="Y17" s="136"/>
      <c r="Z17" s="136"/>
      <c r="AA17" s="136"/>
      <c r="AB17" s="136"/>
      <c r="AC17" s="136"/>
      <c r="AD17" s="136"/>
      <c r="AE17" s="136" t="s">
        <v>89</v>
      </c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</row>
    <row r="18" spans="1:60" outlineLevel="1" x14ac:dyDescent="0.2">
      <c r="A18" s="187">
        <v>9</v>
      </c>
      <c r="B18" s="137" t="s">
        <v>50</v>
      </c>
      <c r="C18" s="159" t="s">
        <v>101</v>
      </c>
      <c r="D18" s="141" t="s">
        <v>98</v>
      </c>
      <c r="E18" s="147">
        <v>6</v>
      </c>
      <c r="F18" s="149"/>
      <c r="G18" s="188">
        <f t="shared" si="13"/>
        <v>0</v>
      </c>
      <c r="H18" s="170"/>
      <c r="I18" s="150">
        <f t="shared" si="7"/>
        <v>0</v>
      </c>
      <c r="J18" s="150"/>
      <c r="K18" s="150">
        <f t="shared" si="8"/>
        <v>0</v>
      </c>
      <c r="L18" s="150">
        <v>0</v>
      </c>
      <c r="M18" s="150">
        <f t="shared" si="9"/>
        <v>0</v>
      </c>
      <c r="N18" s="142">
        <v>0</v>
      </c>
      <c r="O18" s="142">
        <f t="shared" si="10"/>
        <v>0</v>
      </c>
      <c r="P18" s="142">
        <v>0</v>
      </c>
      <c r="Q18" s="142">
        <f t="shared" si="11"/>
        <v>0</v>
      </c>
      <c r="R18" s="142"/>
      <c r="S18" s="142"/>
      <c r="T18" s="143">
        <v>0</v>
      </c>
      <c r="U18" s="142">
        <f t="shared" si="12"/>
        <v>0</v>
      </c>
      <c r="V18" s="136"/>
      <c r="W18" s="136"/>
      <c r="X18" s="136"/>
      <c r="Y18" s="136"/>
      <c r="Z18" s="136"/>
      <c r="AA18" s="136"/>
      <c r="AB18" s="136"/>
      <c r="AC18" s="136"/>
      <c r="AD18" s="136"/>
      <c r="AE18" s="136" t="s">
        <v>89</v>
      </c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</row>
    <row r="19" spans="1:60" ht="22.5" outlineLevel="1" x14ac:dyDescent="0.2">
      <c r="A19" s="187">
        <v>10</v>
      </c>
      <c r="B19" s="137" t="s">
        <v>102</v>
      </c>
      <c r="C19" s="159" t="s">
        <v>103</v>
      </c>
      <c r="D19" s="141" t="s">
        <v>98</v>
      </c>
      <c r="E19" s="147">
        <v>15</v>
      </c>
      <c r="F19" s="149"/>
      <c r="G19" s="188">
        <f t="shared" si="13"/>
        <v>0</v>
      </c>
      <c r="H19" s="170"/>
      <c r="I19" s="150">
        <f t="shared" si="7"/>
        <v>0</v>
      </c>
      <c r="J19" s="150"/>
      <c r="K19" s="150">
        <f t="shared" si="8"/>
        <v>0</v>
      </c>
      <c r="L19" s="150">
        <v>0</v>
      </c>
      <c r="M19" s="150">
        <f t="shared" si="9"/>
        <v>0</v>
      </c>
      <c r="N19" s="142">
        <v>0</v>
      </c>
      <c r="O19" s="142">
        <f t="shared" si="10"/>
        <v>0</v>
      </c>
      <c r="P19" s="142">
        <v>0</v>
      </c>
      <c r="Q19" s="142">
        <f t="shared" si="11"/>
        <v>0</v>
      </c>
      <c r="R19" s="142"/>
      <c r="S19" s="142"/>
      <c r="T19" s="143">
        <v>5.0959999999999998E-2</v>
      </c>
      <c r="U19" s="142">
        <f t="shared" si="12"/>
        <v>0.76</v>
      </c>
      <c r="V19" s="136"/>
      <c r="W19" s="136"/>
      <c r="X19" s="136"/>
      <c r="Y19" s="136"/>
      <c r="Z19" s="136"/>
      <c r="AA19" s="136"/>
      <c r="AB19" s="136"/>
      <c r="AC19" s="136"/>
      <c r="AD19" s="136"/>
      <c r="AE19" s="136" t="s">
        <v>89</v>
      </c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</row>
    <row r="20" spans="1:60" outlineLevel="1" x14ac:dyDescent="0.2">
      <c r="A20" s="187">
        <v>11</v>
      </c>
      <c r="B20" s="137" t="s">
        <v>52</v>
      </c>
      <c r="C20" s="159" t="s">
        <v>183</v>
      </c>
      <c r="D20" s="141" t="s">
        <v>98</v>
      </c>
      <c r="E20" s="147">
        <v>30</v>
      </c>
      <c r="F20" s="149"/>
      <c r="G20" s="188">
        <f t="shared" si="13"/>
        <v>0</v>
      </c>
      <c r="H20" s="170"/>
      <c r="I20" s="150">
        <f t="shared" si="7"/>
        <v>0</v>
      </c>
      <c r="J20" s="150"/>
      <c r="K20" s="150">
        <f t="shared" si="8"/>
        <v>0</v>
      </c>
      <c r="L20" s="150">
        <v>0</v>
      </c>
      <c r="M20" s="150">
        <f t="shared" si="9"/>
        <v>0</v>
      </c>
      <c r="N20" s="142">
        <v>0</v>
      </c>
      <c r="O20" s="142">
        <f t="shared" si="10"/>
        <v>0</v>
      </c>
      <c r="P20" s="142">
        <v>0</v>
      </c>
      <c r="Q20" s="142">
        <f t="shared" si="11"/>
        <v>0</v>
      </c>
      <c r="R20" s="142"/>
      <c r="S20" s="142"/>
      <c r="T20" s="143">
        <v>0</v>
      </c>
      <c r="U20" s="142">
        <f t="shared" si="12"/>
        <v>0</v>
      </c>
      <c r="V20" s="136"/>
      <c r="W20" s="136"/>
      <c r="X20" s="136"/>
      <c r="Y20" s="136"/>
      <c r="Z20" s="136"/>
      <c r="AA20" s="136"/>
      <c r="AB20" s="136"/>
      <c r="AC20" s="136"/>
      <c r="AD20" s="136"/>
      <c r="AE20" s="136" t="s">
        <v>89</v>
      </c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</row>
    <row r="21" spans="1:60" outlineLevel="1" x14ac:dyDescent="0.2">
      <c r="A21" s="187">
        <v>12</v>
      </c>
      <c r="B21" s="137" t="s">
        <v>56</v>
      </c>
      <c r="C21" s="159" t="s">
        <v>104</v>
      </c>
      <c r="D21" s="141" t="s">
        <v>88</v>
      </c>
      <c r="E21" s="147">
        <v>4</v>
      </c>
      <c r="F21" s="149"/>
      <c r="G21" s="188">
        <f t="shared" si="13"/>
        <v>0</v>
      </c>
      <c r="H21" s="170"/>
      <c r="I21" s="150">
        <f t="shared" si="7"/>
        <v>0</v>
      </c>
      <c r="J21" s="150"/>
      <c r="K21" s="150">
        <f t="shared" si="8"/>
        <v>0</v>
      </c>
      <c r="L21" s="150">
        <v>0</v>
      </c>
      <c r="M21" s="150">
        <f t="shared" si="9"/>
        <v>0</v>
      </c>
      <c r="N21" s="142">
        <v>0</v>
      </c>
      <c r="O21" s="142">
        <f t="shared" si="10"/>
        <v>0</v>
      </c>
      <c r="P21" s="142">
        <v>0</v>
      </c>
      <c r="Q21" s="142">
        <f t="shared" si="11"/>
        <v>0</v>
      </c>
      <c r="R21" s="142"/>
      <c r="S21" s="142"/>
      <c r="T21" s="143">
        <v>0</v>
      </c>
      <c r="U21" s="142">
        <f t="shared" si="12"/>
        <v>0</v>
      </c>
      <c r="V21" s="136"/>
      <c r="W21" s="136"/>
      <c r="X21" s="136"/>
      <c r="Y21" s="136"/>
      <c r="Z21" s="136"/>
      <c r="AA21" s="136"/>
      <c r="AB21" s="136"/>
      <c r="AC21" s="136"/>
      <c r="AD21" s="136"/>
      <c r="AE21" s="136" t="s">
        <v>89</v>
      </c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</row>
    <row r="22" spans="1:60" outlineLevel="1" x14ac:dyDescent="0.2">
      <c r="A22" s="187">
        <v>13</v>
      </c>
      <c r="B22" s="137" t="s">
        <v>105</v>
      </c>
      <c r="C22" s="159" t="s">
        <v>106</v>
      </c>
      <c r="D22" s="141" t="s">
        <v>98</v>
      </c>
      <c r="E22" s="147">
        <v>30</v>
      </c>
      <c r="F22" s="149"/>
      <c r="G22" s="188">
        <f t="shared" si="13"/>
        <v>0</v>
      </c>
      <c r="H22" s="170"/>
      <c r="I22" s="150">
        <f t="shared" si="7"/>
        <v>0</v>
      </c>
      <c r="J22" s="150"/>
      <c r="K22" s="150">
        <f t="shared" si="8"/>
        <v>0</v>
      </c>
      <c r="L22" s="150">
        <v>0</v>
      </c>
      <c r="M22" s="150">
        <f t="shared" si="9"/>
        <v>0</v>
      </c>
      <c r="N22" s="142">
        <v>0</v>
      </c>
      <c r="O22" s="142">
        <f t="shared" si="10"/>
        <v>0</v>
      </c>
      <c r="P22" s="142">
        <v>0</v>
      </c>
      <c r="Q22" s="142">
        <f t="shared" si="11"/>
        <v>0</v>
      </c>
      <c r="R22" s="142"/>
      <c r="S22" s="142"/>
      <c r="T22" s="143">
        <v>0</v>
      </c>
      <c r="U22" s="142">
        <f t="shared" si="12"/>
        <v>0</v>
      </c>
      <c r="V22" s="136"/>
      <c r="W22" s="136"/>
      <c r="X22" s="136"/>
      <c r="Y22" s="136"/>
      <c r="Z22" s="136"/>
      <c r="AA22" s="136"/>
      <c r="AB22" s="136"/>
      <c r="AC22" s="136"/>
      <c r="AD22" s="136"/>
      <c r="AE22" s="136" t="s">
        <v>89</v>
      </c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</row>
    <row r="23" spans="1:60" outlineLevel="1" x14ac:dyDescent="0.2">
      <c r="A23" s="187">
        <v>14</v>
      </c>
      <c r="B23" s="137" t="s">
        <v>105</v>
      </c>
      <c r="C23" s="159" t="s">
        <v>107</v>
      </c>
      <c r="D23" s="141" t="s">
        <v>98</v>
      </c>
      <c r="E23" s="147">
        <v>15</v>
      </c>
      <c r="F23" s="149"/>
      <c r="G23" s="188">
        <f t="shared" si="13"/>
        <v>0</v>
      </c>
      <c r="H23" s="170"/>
      <c r="I23" s="150">
        <f t="shared" si="7"/>
        <v>0</v>
      </c>
      <c r="J23" s="150"/>
      <c r="K23" s="150">
        <f t="shared" si="8"/>
        <v>0</v>
      </c>
      <c r="L23" s="150">
        <v>0</v>
      </c>
      <c r="M23" s="150">
        <f t="shared" si="9"/>
        <v>0</v>
      </c>
      <c r="N23" s="142">
        <v>0</v>
      </c>
      <c r="O23" s="142">
        <f t="shared" si="10"/>
        <v>0</v>
      </c>
      <c r="P23" s="142">
        <v>0</v>
      </c>
      <c r="Q23" s="142">
        <f t="shared" si="11"/>
        <v>0</v>
      </c>
      <c r="R23" s="142"/>
      <c r="S23" s="142"/>
      <c r="T23" s="143">
        <v>0</v>
      </c>
      <c r="U23" s="142">
        <f t="shared" si="12"/>
        <v>0</v>
      </c>
      <c r="V23" s="136"/>
      <c r="W23" s="136"/>
      <c r="X23" s="136"/>
      <c r="Y23" s="136"/>
      <c r="Z23" s="136"/>
      <c r="AA23" s="136"/>
      <c r="AB23" s="136"/>
      <c r="AC23" s="136"/>
      <c r="AD23" s="136"/>
      <c r="AE23" s="136" t="s">
        <v>89</v>
      </c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</row>
    <row r="24" spans="1:60" outlineLevel="1" x14ac:dyDescent="0.2">
      <c r="A24" s="187">
        <v>15</v>
      </c>
      <c r="B24" s="137" t="s">
        <v>105</v>
      </c>
      <c r="C24" s="159" t="s">
        <v>108</v>
      </c>
      <c r="D24" s="141" t="s">
        <v>98</v>
      </c>
      <c r="E24" s="147">
        <v>10</v>
      </c>
      <c r="F24" s="149"/>
      <c r="G24" s="188">
        <f t="shared" si="13"/>
        <v>0</v>
      </c>
      <c r="H24" s="170"/>
      <c r="I24" s="150">
        <f t="shared" si="7"/>
        <v>0</v>
      </c>
      <c r="J24" s="150"/>
      <c r="K24" s="150">
        <f t="shared" si="8"/>
        <v>0</v>
      </c>
      <c r="L24" s="150">
        <v>0</v>
      </c>
      <c r="M24" s="150">
        <f t="shared" si="9"/>
        <v>0</v>
      </c>
      <c r="N24" s="142">
        <v>0</v>
      </c>
      <c r="O24" s="142">
        <f t="shared" si="10"/>
        <v>0</v>
      </c>
      <c r="P24" s="142">
        <v>0</v>
      </c>
      <c r="Q24" s="142">
        <f t="shared" si="11"/>
        <v>0</v>
      </c>
      <c r="R24" s="142"/>
      <c r="S24" s="142"/>
      <c r="T24" s="143">
        <v>0</v>
      </c>
      <c r="U24" s="142">
        <f t="shared" si="12"/>
        <v>0</v>
      </c>
      <c r="V24" s="136"/>
      <c r="W24" s="136"/>
      <c r="X24" s="136"/>
      <c r="Y24" s="136"/>
      <c r="Z24" s="136"/>
      <c r="AA24" s="136"/>
      <c r="AB24" s="136"/>
      <c r="AC24" s="136"/>
      <c r="AD24" s="136"/>
      <c r="AE24" s="136" t="s">
        <v>89</v>
      </c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</row>
    <row r="25" spans="1:60" outlineLevel="1" x14ac:dyDescent="0.2">
      <c r="A25" s="187">
        <v>16</v>
      </c>
      <c r="B25" s="137" t="s">
        <v>105</v>
      </c>
      <c r="C25" s="159" t="s">
        <v>181</v>
      </c>
      <c r="D25" s="141" t="s">
        <v>98</v>
      </c>
      <c r="E25" s="147">
        <v>50</v>
      </c>
      <c r="F25" s="149"/>
      <c r="G25" s="188">
        <f t="shared" si="13"/>
        <v>0</v>
      </c>
      <c r="H25" s="170"/>
      <c r="I25" s="150">
        <f t="shared" si="7"/>
        <v>0</v>
      </c>
      <c r="J25" s="150"/>
      <c r="K25" s="150">
        <f t="shared" si="8"/>
        <v>0</v>
      </c>
      <c r="L25" s="150">
        <v>0</v>
      </c>
      <c r="M25" s="150">
        <f t="shared" si="9"/>
        <v>0</v>
      </c>
      <c r="N25" s="142">
        <v>0</v>
      </c>
      <c r="O25" s="142">
        <f t="shared" si="10"/>
        <v>0</v>
      </c>
      <c r="P25" s="142">
        <v>0</v>
      </c>
      <c r="Q25" s="142">
        <f t="shared" si="11"/>
        <v>0</v>
      </c>
      <c r="R25" s="142"/>
      <c r="S25" s="142"/>
      <c r="T25" s="143">
        <v>0</v>
      </c>
      <c r="U25" s="142">
        <f t="shared" si="12"/>
        <v>0</v>
      </c>
      <c r="V25" s="136"/>
      <c r="W25" s="136"/>
      <c r="X25" s="136"/>
      <c r="Y25" s="136"/>
      <c r="Z25" s="136"/>
      <c r="AA25" s="136"/>
      <c r="AB25" s="136"/>
      <c r="AC25" s="136"/>
      <c r="AD25" s="136"/>
      <c r="AE25" s="136" t="s">
        <v>89</v>
      </c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</row>
    <row r="26" spans="1:60" ht="22.5" outlineLevel="1" x14ac:dyDescent="0.2">
      <c r="A26" s="187">
        <v>17</v>
      </c>
      <c r="B26" s="137" t="s">
        <v>105</v>
      </c>
      <c r="C26" s="159" t="s">
        <v>182</v>
      </c>
      <c r="D26" s="141" t="s">
        <v>98</v>
      </c>
      <c r="E26" s="147">
        <v>20</v>
      </c>
      <c r="F26" s="149"/>
      <c r="G26" s="188">
        <f t="shared" si="13"/>
        <v>0</v>
      </c>
      <c r="H26" s="170"/>
      <c r="I26" s="150">
        <f t="shared" si="7"/>
        <v>0</v>
      </c>
      <c r="J26" s="150"/>
      <c r="K26" s="150">
        <f t="shared" si="8"/>
        <v>0</v>
      </c>
      <c r="L26" s="150">
        <v>0</v>
      </c>
      <c r="M26" s="150">
        <f t="shared" si="9"/>
        <v>0</v>
      </c>
      <c r="N26" s="142">
        <v>0</v>
      </c>
      <c r="O26" s="142">
        <f t="shared" si="10"/>
        <v>0</v>
      </c>
      <c r="P26" s="142">
        <v>0</v>
      </c>
      <c r="Q26" s="142">
        <f t="shared" si="11"/>
        <v>0</v>
      </c>
      <c r="R26" s="142"/>
      <c r="S26" s="142"/>
      <c r="T26" s="143">
        <v>0</v>
      </c>
      <c r="U26" s="142">
        <f t="shared" si="12"/>
        <v>0</v>
      </c>
      <c r="V26" s="136"/>
      <c r="W26" s="136"/>
      <c r="X26" s="136"/>
      <c r="Y26" s="136"/>
      <c r="Z26" s="136"/>
      <c r="AA26" s="136"/>
      <c r="AB26" s="136"/>
      <c r="AC26" s="136"/>
      <c r="AD26" s="136"/>
      <c r="AE26" s="136" t="s">
        <v>89</v>
      </c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</row>
    <row r="27" spans="1:60" outlineLevel="1" x14ac:dyDescent="0.2">
      <c r="A27" s="187">
        <v>18</v>
      </c>
      <c r="B27" s="137" t="s">
        <v>58</v>
      </c>
      <c r="C27" s="159" t="s">
        <v>109</v>
      </c>
      <c r="D27" s="141" t="s">
        <v>98</v>
      </c>
      <c r="E27" s="147">
        <v>30</v>
      </c>
      <c r="F27" s="149"/>
      <c r="G27" s="188">
        <f t="shared" si="13"/>
        <v>0</v>
      </c>
      <c r="H27" s="170"/>
      <c r="I27" s="150">
        <f t="shared" si="7"/>
        <v>0</v>
      </c>
      <c r="J27" s="150"/>
      <c r="K27" s="150">
        <f t="shared" si="8"/>
        <v>0</v>
      </c>
      <c r="L27" s="150">
        <v>0</v>
      </c>
      <c r="M27" s="150">
        <f t="shared" si="9"/>
        <v>0</v>
      </c>
      <c r="N27" s="142">
        <v>0</v>
      </c>
      <c r="O27" s="142">
        <f t="shared" si="10"/>
        <v>0</v>
      </c>
      <c r="P27" s="142">
        <v>0</v>
      </c>
      <c r="Q27" s="142">
        <f t="shared" si="11"/>
        <v>0</v>
      </c>
      <c r="R27" s="142"/>
      <c r="S27" s="142"/>
      <c r="T27" s="143">
        <v>0</v>
      </c>
      <c r="U27" s="142">
        <f t="shared" si="12"/>
        <v>0</v>
      </c>
      <c r="V27" s="136"/>
      <c r="W27" s="136"/>
      <c r="X27" s="136"/>
      <c r="Y27" s="136"/>
      <c r="Z27" s="136"/>
      <c r="AA27" s="136"/>
      <c r="AB27" s="136"/>
      <c r="AC27" s="136"/>
      <c r="AD27" s="136"/>
      <c r="AE27" s="136" t="s">
        <v>89</v>
      </c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</row>
    <row r="28" spans="1:60" ht="22.5" outlineLevel="1" x14ac:dyDescent="0.2">
      <c r="A28" s="187">
        <v>19</v>
      </c>
      <c r="B28" s="137" t="s">
        <v>110</v>
      </c>
      <c r="C28" s="159" t="s">
        <v>111</v>
      </c>
      <c r="D28" s="141" t="s">
        <v>98</v>
      </c>
      <c r="E28" s="147">
        <v>15</v>
      </c>
      <c r="F28" s="149"/>
      <c r="G28" s="188">
        <f t="shared" si="13"/>
        <v>0</v>
      </c>
      <c r="H28" s="170"/>
      <c r="I28" s="150">
        <f t="shared" si="7"/>
        <v>0</v>
      </c>
      <c r="J28" s="150"/>
      <c r="K28" s="150">
        <f t="shared" si="8"/>
        <v>0</v>
      </c>
      <c r="L28" s="150">
        <v>0</v>
      </c>
      <c r="M28" s="150">
        <f t="shared" si="9"/>
        <v>0</v>
      </c>
      <c r="N28" s="142">
        <v>0</v>
      </c>
      <c r="O28" s="142">
        <f t="shared" si="10"/>
        <v>0</v>
      </c>
      <c r="P28" s="142">
        <v>0</v>
      </c>
      <c r="Q28" s="142">
        <f t="shared" si="11"/>
        <v>0</v>
      </c>
      <c r="R28" s="142"/>
      <c r="S28" s="142"/>
      <c r="T28" s="143">
        <v>0</v>
      </c>
      <c r="U28" s="142">
        <f t="shared" si="12"/>
        <v>0</v>
      </c>
      <c r="V28" s="136"/>
      <c r="W28" s="136"/>
      <c r="X28" s="136"/>
      <c r="Y28" s="136"/>
      <c r="Z28" s="136"/>
      <c r="AA28" s="136"/>
      <c r="AB28" s="136"/>
      <c r="AC28" s="136"/>
      <c r="AD28" s="136"/>
      <c r="AE28" s="136" t="s">
        <v>89</v>
      </c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</row>
    <row r="29" spans="1:60" ht="22.5" outlineLevel="1" x14ac:dyDescent="0.2">
      <c r="A29" s="187">
        <v>20</v>
      </c>
      <c r="B29" s="137" t="s">
        <v>95</v>
      </c>
      <c r="C29" s="159" t="s">
        <v>112</v>
      </c>
      <c r="D29" s="141" t="s">
        <v>88</v>
      </c>
      <c r="E29" s="147">
        <v>1</v>
      </c>
      <c r="F29" s="149"/>
      <c r="G29" s="188">
        <f t="shared" si="13"/>
        <v>0</v>
      </c>
      <c r="H29" s="170"/>
      <c r="I29" s="150">
        <f t="shared" si="7"/>
        <v>0</v>
      </c>
      <c r="J29" s="150"/>
      <c r="K29" s="150">
        <f t="shared" si="8"/>
        <v>0</v>
      </c>
      <c r="L29" s="150">
        <v>0</v>
      </c>
      <c r="M29" s="150">
        <f t="shared" si="9"/>
        <v>0</v>
      </c>
      <c r="N29" s="142">
        <v>0</v>
      </c>
      <c r="O29" s="142">
        <f t="shared" si="10"/>
        <v>0</v>
      </c>
      <c r="P29" s="142">
        <v>0</v>
      </c>
      <c r="Q29" s="142">
        <f t="shared" si="11"/>
        <v>0</v>
      </c>
      <c r="R29" s="142"/>
      <c r="S29" s="142"/>
      <c r="T29" s="143">
        <v>0</v>
      </c>
      <c r="U29" s="142">
        <f t="shared" si="12"/>
        <v>0</v>
      </c>
      <c r="V29" s="136"/>
      <c r="W29" s="136"/>
      <c r="X29" s="136"/>
      <c r="Y29" s="136"/>
      <c r="Z29" s="136"/>
      <c r="AA29" s="136"/>
      <c r="AB29" s="136"/>
      <c r="AC29" s="136"/>
      <c r="AD29" s="136"/>
      <c r="AE29" s="136" t="s">
        <v>89</v>
      </c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</row>
    <row r="30" spans="1:60" outlineLevel="1" x14ac:dyDescent="0.2">
      <c r="A30" s="187">
        <v>21</v>
      </c>
      <c r="B30" s="137" t="s">
        <v>105</v>
      </c>
      <c r="C30" s="159" t="s">
        <v>186</v>
      </c>
      <c r="D30" s="141" t="s">
        <v>187</v>
      </c>
      <c r="E30" s="147">
        <v>5</v>
      </c>
      <c r="F30" s="149"/>
      <c r="G30" s="188">
        <f t="shared" si="13"/>
        <v>0</v>
      </c>
      <c r="H30" s="170"/>
      <c r="I30" s="150">
        <f t="shared" si="7"/>
        <v>0</v>
      </c>
      <c r="J30" s="150"/>
      <c r="K30" s="150">
        <f t="shared" si="8"/>
        <v>0</v>
      </c>
      <c r="L30" s="150"/>
      <c r="M30" s="150"/>
      <c r="N30" s="142"/>
      <c r="O30" s="142"/>
      <c r="P30" s="142"/>
      <c r="Q30" s="142"/>
      <c r="R30" s="142"/>
      <c r="S30" s="142"/>
      <c r="T30" s="143"/>
      <c r="U30" s="142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</row>
    <row r="31" spans="1:60" outlineLevel="1" x14ac:dyDescent="0.2">
      <c r="A31" s="187">
        <v>22</v>
      </c>
      <c r="B31" s="137" t="s">
        <v>113</v>
      </c>
      <c r="C31" s="159" t="s">
        <v>184</v>
      </c>
      <c r="D31" s="141" t="s">
        <v>88</v>
      </c>
      <c r="E31" s="147">
        <v>1</v>
      </c>
      <c r="F31" s="149"/>
      <c r="G31" s="188">
        <f t="shared" si="13"/>
        <v>0</v>
      </c>
      <c r="H31" s="170"/>
      <c r="I31" s="150">
        <f t="shared" si="7"/>
        <v>0</v>
      </c>
      <c r="J31" s="150"/>
      <c r="K31" s="150">
        <f t="shared" si="8"/>
        <v>0</v>
      </c>
      <c r="L31" s="150">
        <v>0</v>
      </c>
      <c r="M31" s="150">
        <f t="shared" si="9"/>
        <v>0</v>
      </c>
      <c r="N31" s="142">
        <v>0</v>
      </c>
      <c r="O31" s="142">
        <f t="shared" si="10"/>
        <v>0</v>
      </c>
      <c r="P31" s="142">
        <v>0</v>
      </c>
      <c r="Q31" s="142">
        <f t="shared" si="11"/>
        <v>0</v>
      </c>
      <c r="R31" s="142"/>
      <c r="S31" s="142"/>
      <c r="T31" s="143">
        <v>0</v>
      </c>
      <c r="U31" s="142">
        <f t="shared" si="12"/>
        <v>0</v>
      </c>
      <c r="V31" s="136"/>
      <c r="W31" s="136"/>
      <c r="X31" s="136"/>
      <c r="Y31" s="136"/>
      <c r="Z31" s="136"/>
      <c r="AA31" s="136"/>
      <c r="AB31" s="136"/>
      <c r="AC31" s="136"/>
      <c r="AD31" s="136"/>
      <c r="AE31" s="136" t="s">
        <v>89</v>
      </c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</row>
    <row r="32" spans="1:60" ht="25.5" x14ac:dyDescent="0.2">
      <c r="A32" s="189" t="s">
        <v>86</v>
      </c>
      <c r="B32" s="138" t="s">
        <v>54</v>
      </c>
      <c r="C32" s="160" t="s">
        <v>55</v>
      </c>
      <c r="D32" s="144"/>
      <c r="E32" s="148"/>
      <c r="F32" s="151"/>
      <c r="G32" s="190">
        <f>SUM(G33:G51)</f>
        <v>0</v>
      </c>
      <c r="H32" s="171"/>
      <c r="I32" s="151">
        <f>SUM(I33:I51)</f>
        <v>0</v>
      </c>
      <c r="J32" s="151"/>
      <c r="K32" s="151">
        <f>SUM(K33:K51)</f>
        <v>0</v>
      </c>
      <c r="L32" s="151"/>
      <c r="M32" s="151">
        <f>SUM(M33:M51)</f>
        <v>0</v>
      </c>
      <c r="N32" s="145"/>
      <c r="O32" s="145">
        <f>SUM(O33:O51)</f>
        <v>0</v>
      </c>
      <c r="P32" s="145"/>
      <c r="Q32" s="145">
        <f>SUM(Q33:Q51)</f>
        <v>0</v>
      </c>
      <c r="R32" s="145"/>
      <c r="S32" s="145"/>
      <c r="T32" s="146"/>
      <c r="U32" s="145">
        <f>SUM(U33:U51)</f>
        <v>0</v>
      </c>
      <c r="AE32" t="s">
        <v>87</v>
      </c>
    </row>
    <row r="33" spans="1:60" ht="22.5" outlineLevel="1" x14ac:dyDescent="0.2">
      <c r="A33" s="187">
        <v>23</v>
      </c>
      <c r="B33" s="137" t="s">
        <v>50</v>
      </c>
      <c r="C33" s="159" t="s">
        <v>189</v>
      </c>
      <c r="D33" s="141" t="s">
        <v>88</v>
      </c>
      <c r="E33" s="147">
        <v>1</v>
      </c>
      <c r="F33" s="149"/>
      <c r="G33" s="188">
        <f>E33*F33</f>
        <v>0</v>
      </c>
      <c r="H33" s="170"/>
      <c r="I33" s="150">
        <f t="shared" ref="I33:I51" si="14">ROUND(E33*H33,2)</f>
        <v>0</v>
      </c>
      <c r="J33" s="150"/>
      <c r="K33" s="150">
        <f t="shared" ref="K33:K51" si="15">ROUND(E33*J33,2)</f>
        <v>0</v>
      </c>
      <c r="L33" s="150">
        <v>0</v>
      </c>
      <c r="M33" s="150">
        <f t="shared" ref="M33:M51" si="16">G33*(1+L33/100)</f>
        <v>0</v>
      </c>
      <c r="N33" s="142">
        <v>0</v>
      </c>
      <c r="O33" s="142">
        <f t="shared" ref="O33:O51" si="17">ROUND(E33*N33,5)</f>
        <v>0</v>
      </c>
      <c r="P33" s="142">
        <v>0</v>
      </c>
      <c r="Q33" s="142">
        <f t="shared" ref="Q33:Q51" si="18">ROUND(E33*P33,5)</f>
        <v>0</v>
      </c>
      <c r="R33" s="142"/>
      <c r="S33" s="142"/>
      <c r="T33" s="143">
        <v>0</v>
      </c>
      <c r="U33" s="142">
        <f t="shared" ref="U33:U51" si="19">ROUND(E33*T33,2)</f>
        <v>0</v>
      </c>
      <c r="V33" s="136"/>
      <c r="W33" s="136"/>
      <c r="X33" s="136"/>
      <c r="Y33" s="136"/>
      <c r="Z33" s="136"/>
      <c r="AA33" s="136"/>
      <c r="AB33" s="136"/>
      <c r="AC33" s="136"/>
      <c r="AD33" s="136"/>
      <c r="AE33" s="136" t="s">
        <v>89</v>
      </c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</row>
    <row r="34" spans="1:60" ht="22.5" outlineLevel="1" x14ac:dyDescent="0.2">
      <c r="A34" s="187">
        <v>24</v>
      </c>
      <c r="B34" s="137" t="s">
        <v>52</v>
      </c>
      <c r="C34" s="159" t="s">
        <v>114</v>
      </c>
      <c r="D34" s="141" t="s">
        <v>91</v>
      </c>
      <c r="E34" s="147">
        <v>1</v>
      </c>
      <c r="F34" s="149"/>
      <c r="G34" s="188">
        <f t="shared" ref="G34:G97" si="20">E34*F34</f>
        <v>0</v>
      </c>
      <c r="H34" s="170"/>
      <c r="I34" s="150">
        <f t="shared" si="14"/>
        <v>0</v>
      </c>
      <c r="J34" s="150"/>
      <c r="K34" s="150">
        <f t="shared" si="15"/>
        <v>0</v>
      </c>
      <c r="L34" s="150">
        <v>0</v>
      </c>
      <c r="M34" s="150">
        <f t="shared" si="16"/>
        <v>0</v>
      </c>
      <c r="N34" s="142">
        <v>0</v>
      </c>
      <c r="O34" s="142">
        <f t="shared" si="17"/>
        <v>0</v>
      </c>
      <c r="P34" s="142">
        <v>0</v>
      </c>
      <c r="Q34" s="142">
        <f t="shared" si="18"/>
        <v>0</v>
      </c>
      <c r="R34" s="142"/>
      <c r="S34" s="142"/>
      <c r="T34" s="143">
        <v>0</v>
      </c>
      <c r="U34" s="142">
        <f t="shared" si="19"/>
        <v>0</v>
      </c>
      <c r="V34" s="136"/>
      <c r="W34" s="136"/>
      <c r="X34" s="136"/>
      <c r="Y34" s="136"/>
      <c r="Z34" s="136"/>
      <c r="AA34" s="136"/>
      <c r="AB34" s="136"/>
      <c r="AC34" s="136"/>
      <c r="AD34" s="136"/>
      <c r="AE34" s="136" t="s">
        <v>89</v>
      </c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</row>
    <row r="35" spans="1:60" ht="22.5" outlineLevel="1" x14ac:dyDescent="0.2">
      <c r="A35" s="187">
        <v>25</v>
      </c>
      <c r="B35" s="137" t="s">
        <v>54</v>
      </c>
      <c r="C35" s="159" t="s">
        <v>115</v>
      </c>
      <c r="D35" s="141" t="s">
        <v>88</v>
      </c>
      <c r="E35" s="147">
        <v>1</v>
      </c>
      <c r="F35" s="149"/>
      <c r="G35" s="188">
        <f t="shared" si="20"/>
        <v>0</v>
      </c>
      <c r="H35" s="170"/>
      <c r="I35" s="150">
        <f t="shared" si="14"/>
        <v>0</v>
      </c>
      <c r="J35" s="150"/>
      <c r="K35" s="150">
        <f t="shared" si="15"/>
        <v>0</v>
      </c>
      <c r="L35" s="150">
        <v>0</v>
      </c>
      <c r="M35" s="150">
        <f t="shared" si="16"/>
        <v>0</v>
      </c>
      <c r="N35" s="142">
        <v>0</v>
      </c>
      <c r="O35" s="142">
        <f t="shared" si="17"/>
        <v>0</v>
      </c>
      <c r="P35" s="142">
        <v>0</v>
      </c>
      <c r="Q35" s="142">
        <f t="shared" si="18"/>
        <v>0</v>
      </c>
      <c r="R35" s="142"/>
      <c r="S35" s="142"/>
      <c r="T35" s="143">
        <v>0</v>
      </c>
      <c r="U35" s="142">
        <f t="shared" si="19"/>
        <v>0</v>
      </c>
      <c r="V35" s="136"/>
      <c r="W35" s="136"/>
      <c r="X35" s="136"/>
      <c r="Y35" s="136"/>
      <c r="Z35" s="136"/>
      <c r="AA35" s="136"/>
      <c r="AB35" s="136"/>
      <c r="AC35" s="136"/>
      <c r="AD35" s="136"/>
      <c r="AE35" s="136" t="s">
        <v>89</v>
      </c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</row>
    <row r="36" spans="1:60" ht="22.5" outlineLevel="1" x14ac:dyDescent="0.2">
      <c r="A36" s="187">
        <v>26</v>
      </c>
      <c r="B36" s="137" t="s">
        <v>56</v>
      </c>
      <c r="C36" s="159" t="s">
        <v>116</v>
      </c>
      <c r="D36" s="141" t="s">
        <v>88</v>
      </c>
      <c r="E36" s="147">
        <v>1</v>
      </c>
      <c r="F36" s="149"/>
      <c r="G36" s="188">
        <f t="shared" si="20"/>
        <v>0</v>
      </c>
      <c r="H36" s="170"/>
      <c r="I36" s="150">
        <f t="shared" si="14"/>
        <v>0</v>
      </c>
      <c r="J36" s="150"/>
      <c r="K36" s="150">
        <f t="shared" si="15"/>
        <v>0</v>
      </c>
      <c r="L36" s="150">
        <v>0</v>
      </c>
      <c r="M36" s="150">
        <f t="shared" si="16"/>
        <v>0</v>
      </c>
      <c r="N36" s="142">
        <v>0</v>
      </c>
      <c r="O36" s="142">
        <f t="shared" si="17"/>
        <v>0</v>
      </c>
      <c r="P36" s="142">
        <v>0</v>
      </c>
      <c r="Q36" s="142">
        <f t="shared" si="18"/>
        <v>0</v>
      </c>
      <c r="R36" s="142"/>
      <c r="S36" s="142"/>
      <c r="T36" s="143">
        <v>0</v>
      </c>
      <c r="U36" s="142">
        <f t="shared" si="19"/>
        <v>0</v>
      </c>
      <c r="V36" s="136"/>
      <c r="W36" s="136"/>
      <c r="X36" s="136"/>
      <c r="Y36" s="136"/>
      <c r="Z36" s="136"/>
      <c r="AA36" s="136"/>
      <c r="AB36" s="136"/>
      <c r="AC36" s="136"/>
      <c r="AD36" s="136"/>
      <c r="AE36" s="136" t="s">
        <v>89</v>
      </c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</row>
    <row r="37" spans="1:60" ht="22.5" outlineLevel="1" x14ac:dyDescent="0.2">
      <c r="A37" s="187">
        <v>27</v>
      </c>
      <c r="B37" s="137" t="s">
        <v>58</v>
      </c>
      <c r="C37" s="159" t="s">
        <v>117</v>
      </c>
      <c r="D37" s="141" t="s">
        <v>88</v>
      </c>
      <c r="E37" s="147">
        <v>1</v>
      </c>
      <c r="F37" s="149"/>
      <c r="G37" s="188">
        <f t="shared" si="20"/>
        <v>0</v>
      </c>
      <c r="H37" s="170"/>
      <c r="I37" s="150">
        <f t="shared" si="14"/>
        <v>0</v>
      </c>
      <c r="J37" s="150"/>
      <c r="K37" s="150">
        <f t="shared" si="15"/>
        <v>0</v>
      </c>
      <c r="L37" s="150">
        <v>0</v>
      </c>
      <c r="M37" s="150">
        <f t="shared" si="16"/>
        <v>0</v>
      </c>
      <c r="N37" s="142">
        <v>0</v>
      </c>
      <c r="O37" s="142">
        <f t="shared" si="17"/>
        <v>0</v>
      </c>
      <c r="P37" s="142">
        <v>0</v>
      </c>
      <c r="Q37" s="142">
        <f t="shared" si="18"/>
        <v>0</v>
      </c>
      <c r="R37" s="142"/>
      <c r="S37" s="142"/>
      <c r="T37" s="143">
        <v>0</v>
      </c>
      <c r="U37" s="142">
        <f t="shared" si="19"/>
        <v>0</v>
      </c>
      <c r="V37" s="136"/>
      <c r="W37" s="136"/>
      <c r="X37" s="136"/>
      <c r="Y37" s="136"/>
      <c r="Z37" s="136"/>
      <c r="AA37" s="136"/>
      <c r="AB37" s="136"/>
      <c r="AC37" s="136"/>
      <c r="AD37" s="136"/>
      <c r="AE37" s="136" t="s">
        <v>89</v>
      </c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</row>
    <row r="38" spans="1:60" outlineLevel="1" x14ac:dyDescent="0.2">
      <c r="A38" s="187">
        <v>28</v>
      </c>
      <c r="B38" s="137" t="s">
        <v>110</v>
      </c>
      <c r="C38" s="159" t="s">
        <v>118</v>
      </c>
      <c r="D38" s="141" t="s">
        <v>91</v>
      </c>
      <c r="E38" s="147">
        <v>1</v>
      </c>
      <c r="F38" s="149"/>
      <c r="G38" s="188">
        <f t="shared" si="20"/>
        <v>0</v>
      </c>
      <c r="H38" s="170"/>
      <c r="I38" s="150">
        <f t="shared" si="14"/>
        <v>0</v>
      </c>
      <c r="J38" s="150"/>
      <c r="K38" s="150">
        <f t="shared" si="15"/>
        <v>0</v>
      </c>
      <c r="L38" s="150">
        <v>0</v>
      </c>
      <c r="M38" s="150">
        <f t="shared" si="16"/>
        <v>0</v>
      </c>
      <c r="N38" s="142">
        <v>0</v>
      </c>
      <c r="O38" s="142">
        <f t="shared" si="17"/>
        <v>0</v>
      </c>
      <c r="P38" s="142">
        <v>0</v>
      </c>
      <c r="Q38" s="142">
        <f t="shared" si="18"/>
        <v>0</v>
      </c>
      <c r="R38" s="142"/>
      <c r="S38" s="142"/>
      <c r="T38" s="143">
        <v>0</v>
      </c>
      <c r="U38" s="142">
        <f t="shared" si="19"/>
        <v>0</v>
      </c>
      <c r="V38" s="136"/>
      <c r="W38" s="136"/>
      <c r="X38" s="136"/>
      <c r="Y38" s="136"/>
      <c r="Z38" s="136"/>
      <c r="AA38" s="136"/>
      <c r="AB38" s="136"/>
      <c r="AC38" s="136"/>
      <c r="AD38" s="136"/>
      <c r="AE38" s="136" t="s">
        <v>89</v>
      </c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</row>
    <row r="39" spans="1:60" ht="22.5" outlineLevel="1" x14ac:dyDescent="0.2">
      <c r="A39" s="187">
        <v>29</v>
      </c>
      <c r="B39" s="137" t="s">
        <v>95</v>
      </c>
      <c r="C39" s="159" t="s">
        <v>119</v>
      </c>
      <c r="D39" s="141" t="s">
        <v>91</v>
      </c>
      <c r="E39" s="147">
        <v>1</v>
      </c>
      <c r="F39" s="149"/>
      <c r="G39" s="188">
        <f t="shared" si="20"/>
        <v>0</v>
      </c>
      <c r="H39" s="170"/>
      <c r="I39" s="150">
        <f t="shared" si="14"/>
        <v>0</v>
      </c>
      <c r="J39" s="150"/>
      <c r="K39" s="150">
        <f t="shared" si="15"/>
        <v>0</v>
      </c>
      <c r="L39" s="150">
        <v>0</v>
      </c>
      <c r="M39" s="150">
        <f t="shared" si="16"/>
        <v>0</v>
      </c>
      <c r="N39" s="142">
        <v>0</v>
      </c>
      <c r="O39" s="142">
        <f t="shared" si="17"/>
        <v>0</v>
      </c>
      <c r="P39" s="142">
        <v>0</v>
      </c>
      <c r="Q39" s="142">
        <f t="shared" si="18"/>
        <v>0</v>
      </c>
      <c r="R39" s="142"/>
      <c r="S39" s="142"/>
      <c r="T39" s="143">
        <v>0</v>
      </c>
      <c r="U39" s="142">
        <f t="shared" si="19"/>
        <v>0</v>
      </c>
      <c r="V39" s="136"/>
      <c r="W39" s="136"/>
      <c r="X39" s="136"/>
      <c r="Y39" s="136"/>
      <c r="Z39" s="136"/>
      <c r="AA39" s="136"/>
      <c r="AB39" s="136"/>
      <c r="AC39" s="136"/>
      <c r="AD39" s="136"/>
      <c r="AE39" s="136" t="s">
        <v>89</v>
      </c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</row>
    <row r="40" spans="1:60" outlineLevel="1" x14ac:dyDescent="0.2">
      <c r="A40" s="187">
        <v>30</v>
      </c>
      <c r="B40" s="137" t="s">
        <v>105</v>
      </c>
      <c r="C40" s="159" t="s">
        <v>120</v>
      </c>
      <c r="D40" s="141" t="s">
        <v>91</v>
      </c>
      <c r="E40" s="147">
        <v>1</v>
      </c>
      <c r="F40" s="149"/>
      <c r="G40" s="188">
        <f t="shared" si="20"/>
        <v>0</v>
      </c>
      <c r="H40" s="170"/>
      <c r="I40" s="150">
        <f t="shared" si="14"/>
        <v>0</v>
      </c>
      <c r="J40" s="150"/>
      <c r="K40" s="150">
        <f t="shared" si="15"/>
        <v>0</v>
      </c>
      <c r="L40" s="150">
        <v>0</v>
      </c>
      <c r="M40" s="150">
        <f t="shared" si="16"/>
        <v>0</v>
      </c>
      <c r="N40" s="142">
        <v>0</v>
      </c>
      <c r="O40" s="142">
        <f t="shared" si="17"/>
        <v>0</v>
      </c>
      <c r="P40" s="142">
        <v>0</v>
      </c>
      <c r="Q40" s="142">
        <f t="shared" si="18"/>
        <v>0</v>
      </c>
      <c r="R40" s="142"/>
      <c r="S40" s="142"/>
      <c r="T40" s="143">
        <v>0</v>
      </c>
      <c r="U40" s="142">
        <f t="shared" si="19"/>
        <v>0</v>
      </c>
      <c r="V40" s="136"/>
      <c r="W40" s="136"/>
      <c r="X40" s="136"/>
      <c r="Y40" s="136"/>
      <c r="Z40" s="136"/>
      <c r="AA40" s="136"/>
      <c r="AB40" s="136"/>
      <c r="AC40" s="136"/>
      <c r="AD40" s="136"/>
      <c r="AE40" s="136" t="s">
        <v>89</v>
      </c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</row>
    <row r="41" spans="1:60" outlineLevel="1" x14ac:dyDescent="0.2">
      <c r="A41" s="187">
        <v>31</v>
      </c>
      <c r="B41" s="137" t="s">
        <v>105</v>
      </c>
      <c r="C41" s="159" t="s">
        <v>121</v>
      </c>
      <c r="D41" s="141" t="s">
        <v>91</v>
      </c>
      <c r="E41" s="147">
        <v>1</v>
      </c>
      <c r="F41" s="149"/>
      <c r="G41" s="188">
        <f t="shared" si="20"/>
        <v>0</v>
      </c>
      <c r="H41" s="170"/>
      <c r="I41" s="150">
        <f t="shared" si="14"/>
        <v>0</v>
      </c>
      <c r="J41" s="150"/>
      <c r="K41" s="150">
        <f t="shared" si="15"/>
        <v>0</v>
      </c>
      <c r="L41" s="150">
        <v>0</v>
      </c>
      <c r="M41" s="150">
        <f t="shared" si="16"/>
        <v>0</v>
      </c>
      <c r="N41" s="142">
        <v>0</v>
      </c>
      <c r="O41" s="142">
        <f t="shared" si="17"/>
        <v>0</v>
      </c>
      <c r="P41" s="142">
        <v>0</v>
      </c>
      <c r="Q41" s="142">
        <f t="shared" si="18"/>
        <v>0</v>
      </c>
      <c r="R41" s="142"/>
      <c r="S41" s="142"/>
      <c r="T41" s="143">
        <v>0</v>
      </c>
      <c r="U41" s="142">
        <f t="shared" si="19"/>
        <v>0</v>
      </c>
      <c r="V41" s="136"/>
      <c r="W41" s="136"/>
      <c r="X41" s="136"/>
      <c r="Y41" s="136"/>
      <c r="Z41" s="136"/>
      <c r="AA41" s="136"/>
      <c r="AB41" s="136"/>
      <c r="AC41" s="136"/>
      <c r="AD41" s="136"/>
      <c r="AE41" s="136" t="s">
        <v>89</v>
      </c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</row>
    <row r="42" spans="1:60" outlineLevel="1" x14ac:dyDescent="0.2">
      <c r="A42" s="187">
        <v>32</v>
      </c>
      <c r="B42" s="137" t="s">
        <v>113</v>
      </c>
      <c r="C42" s="159" t="s">
        <v>122</v>
      </c>
      <c r="D42" s="141" t="s">
        <v>91</v>
      </c>
      <c r="E42" s="147">
        <v>1</v>
      </c>
      <c r="F42" s="149"/>
      <c r="G42" s="188">
        <f t="shared" si="20"/>
        <v>0</v>
      </c>
      <c r="H42" s="170"/>
      <c r="I42" s="150">
        <f t="shared" si="14"/>
        <v>0</v>
      </c>
      <c r="J42" s="150"/>
      <c r="K42" s="150">
        <f t="shared" si="15"/>
        <v>0</v>
      </c>
      <c r="L42" s="150">
        <v>0</v>
      </c>
      <c r="M42" s="150">
        <f t="shared" si="16"/>
        <v>0</v>
      </c>
      <c r="N42" s="142">
        <v>0</v>
      </c>
      <c r="O42" s="142">
        <f t="shared" si="17"/>
        <v>0</v>
      </c>
      <c r="P42" s="142">
        <v>0</v>
      </c>
      <c r="Q42" s="142">
        <f t="shared" si="18"/>
        <v>0</v>
      </c>
      <c r="R42" s="142"/>
      <c r="S42" s="142"/>
      <c r="T42" s="143">
        <v>0</v>
      </c>
      <c r="U42" s="142">
        <f t="shared" si="19"/>
        <v>0</v>
      </c>
      <c r="V42" s="136"/>
      <c r="W42" s="136"/>
      <c r="X42" s="136"/>
      <c r="Y42" s="136"/>
      <c r="Z42" s="136"/>
      <c r="AA42" s="136"/>
      <c r="AB42" s="136"/>
      <c r="AC42" s="136"/>
      <c r="AD42" s="136"/>
      <c r="AE42" s="136" t="s">
        <v>89</v>
      </c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</row>
    <row r="43" spans="1:60" outlineLevel="1" x14ac:dyDescent="0.2">
      <c r="A43" s="187">
        <v>33</v>
      </c>
      <c r="B43" s="137" t="s">
        <v>105</v>
      </c>
      <c r="C43" s="159" t="s">
        <v>123</v>
      </c>
      <c r="D43" s="141" t="s">
        <v>91</v>
      </c>
      <c r="E43" s="147">
        <v>1</v>
      </c>
      <c r="F43" s="149"/>
      <c r="G43" s="188">
        <f t="shared" si="20"/>
        <v>0</v>
      </c>
      <c r="H43" s="170"/>
      <c r="I43" s="150">
        <f t="shared" si="14"/>
        <v>0</v>
      </c>
      <c r="J43" s="150"/>
      <c r="K43" s="150">
        <f t="shared" si="15"/>
        <v>0</v>
      </c>
      <c r="L43" s="150">
        <v>0</v>
      </c>
      <c r="M43" s="150">
        <f t="shared" si="16"/>
        <v>0</v>
      </c>
      <c r="N43" s="142">
        <v>0</v>
      </c>
      <c r="O43" s="142">
        <f t="shared" si="17"/>
        <v>0</v>
      </c>
      <c r="P43" s="142">
        <v>0</v>
      </c>
      <c r="Q43" s="142">
        <f t="shared" si="18"/>
        <v>0</v>
      </c>
      <c r="R43" s="142"/>
      <c r="S43" s="142"/>
      <c r="T43" s="143">
        <v>0</v>
      </c>
      <c r="U43" s="142">
        <f t="shared" si="19"/>
        <v>0</v>
      </c>
      <c r="V43" s="136"/>
      <c r="W43" s="136"/>
      <c r="X43" s="136"/>
      <c r="Y43" s="136"/>
      <c r="Z43" s="136"/>
      <c r="AA43" s="136"/>
      <c r="AB43" s="136"/>
      <c r="AC43" s="136"/>
      <c r="AD43" s="136"/>
      <c r="AE43" s="136" t="s">
        <v>89</v>
      </c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</row>
    <row r="44" spans="1:60" ht="22.5" outlineLevel="1" x14ac:dyDescent="0.2">
      <c r="A44" s="187">
        <v>34</v>
      </c>
      <c r="B44" s="137" t="s">
        <v>124</v>
      </c>
      <c r="C44" s="159" t="s">
        <v>125</v>
      </c>
      <c r="D44" s="141" t="s">
        <v>91</v>
      </c>
      <c r="E44" s="147">
        <v>1</v>
      </c>
      <c r="F44" s="149"/>
      <c r="G44" s="188">
        <f t="shared" si="20"/>
        <v>0</v>
      </c>
      <c r="H44" s="170"/>
      <c r="I44" s="150">
        <f t="shared" si="14"/>
        <v>0</v>
      </c>
      <c r="J44" s="150"/>
      <c r="K44" s="150">
        <f t="shared" si="15"/>
        <v>0</v>
      </c>
      <c r="L44" s="150">
        <v>0</v>
      </c>
      <c r="M44" s="150">
        <f t="shared" si="16"/>
        <v>0</v>
      </c>
      <c r="N44" s="142">
        <v>0</v>
      </c>
      <c r="O44" s="142">
        <f t="shared" si="17"/>
        <v>0</v>
      </c>
      <c r="P44" s="142">
        <v>0</v>
      </c>
      <c r="Q44" s="142">
        <f t="shared" si="18"/>
        <v>0</v>
      </c>
      <c r="R44" s="142"/>
      <c r="S44" s="142"/>
      <c r="T44" s="143">
        <v>0</v>
      </c>
      <c r="U44" s="142">
        <f t="shared" si="19"/>
        <v>0</v>
      </c>
      <c r="V44" s="136"/>
      <c r="W44" s="136"/>
      <c r="X44" s="136"/>
      <c r="Y44" s="136"/>
      <c r="Z44" s="136"/>
      <c r="AA44" s="136"/>
      <c r="AB44" s="136"/>
      <c r="AC44" s="136"/>
      <c r="AD44" s="136"/>
      <c r="AE44" s="136" t="s">
        <v>89</v>
      </c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</row>
    <row r="45" spans="1:60" outlineLevel="1" x14ac:dyDescent="0.2">
      <c r="A45" s="187">
        <v>35</v>
      </c>
      <c r="B45" s="137" t="s">
        <v>126</v>
      </c>
      <c r="C45" s="159" t="s">
        <v>127</v>
      </c>
      <c r="D45" s="141" t="s">
        <v>91</v>
      </c>
      <c r="E45" s="147">
        <v>1</v>
      </c>
      <c r="F45" s="149"/>
      <c r="G45" s="188">
        <f t="shared" si="20"/>
        <v>0</v>
      </c>
      <c r="H45" s="170"/>
      <c r="I45" s="150">
        <f t="shared" si="14"/>
        <v>0</v>
      </c>
      <c r="J45" s="150"/>
      <c r="K45" s="150">
        <f t="shared" si="15"/>
        <v>0</v>
      </c>
      <c r="L45" s="150">
        <v>0</v>
      </c>
      <c r="M45" s="150">
        <f t="shared" si="16"/>
        <v>0</v>
      </c>
      <c r="N45" s="142">
        <v>0</v>
      </c>
      <c r="O45" s="142">
        <f t="shared" si="17"/>
        <v>0</v>
      </c>
      <c r="P45" s="142">
        <v>0</v>
      </c>
      <c r="Q45" s="142">
        <f t="shared" si="18"/>
        <v>0</v>
      </c>
      <c r="R45" s="142"/>
      <c r="S45" s="142"/>
      <c r="T45" s="143">
        <v>0</v>
      </c>
      <c r="U45" s="142">
        <f t="shared" si="19"/>
        <v>0</v>
      </c>
      <c r="V45" s="136"/>
      <c r="W45" s="136"/>
      <c r="X45" s="136"/>
      <c r="Y45" s="136"/>
      <c r="Z45" s="136"/>
      <c r="AA45" s="136"/>
      <c r="AB45" s="136"/>
      <c r="AC45" s="136"/>
      <c r="AD45" s="136"/>
      <c r="AE45" s="136" t="s">
        <v>89</v>
      </c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</row>
    <row r="46" spans="1:60" outlineLevel="1" x14ac:dyDescent="0.2">
      <c r="A46" s="187">
        <v>36</v>
      </c>
      <c r="B46" s="137" t="s">
        <v>128</v>
      </c>
      <c r="C46" s="159" t="s">
        <v>129</v>
      </c>
      <c r="D46" s="141" t="s">
        <v>88</v>
      </c>
      <c r="E46" s="147">
        <v>1</v>
      </c>
      <c r="F46" s="149"/>
      <c r="G46" s="188">
        <f t="shared" si="20"/>
        <v>0</v>
      </c>
      <c r="H46" s="170"/>
      <c r="I46" s="150">
        <f t="shared" si="14"/>
        <v>0</v>
      </c>
      <c r="J46" s="150"/>
      <c r="K46" s="150">
        <f t="shared" si="15"/>
        <v>0</v>
      </c>
      <c r="L46" s="150">
        <v>0</v>
      </c>
      <c r="M46" s="150">
        <f t="shared" si="16"/>
        <v>0</v>
      </c>
      <c r="N46" s="142">
        <v>0</v>
      </c>
      <c r="O46" s="142">
        <f t="shared" si="17"/>
        <v>0</v>
      </c>
      <c r="P46" s="142">
        <v>0</v>
      </c>
      <c r="Q46" s="142">
        <f t="shared" si="18"/>
        <v>0</v>
      </c>
      <c r="R46" s="142"/>
      <c r="S46" s="142"/>
      <c r="T46" s="143">
        <v>0</v>
      </c>
      <c r="U46" s="142">
        <f t="shared" si="19"/>
        <v>0</v>
      </c>
      <c r="V46" s="136"/>
      <c r="W46" s="136"/>
      <c r="X46" s="136"/>
      <c r="Y46" s="136"/>
      <c r="Z46" s="136"/>
      <c r="AA46" s="136"/>
      <c r="AB46" s="136"/>
      <c r="AC46" s="136"/>
      <c r="AD46" s="136"/>
      <c r="AE46" s="136" t="s">
        <v>89</v>
      </c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</row>
    <row r="47" spans="1:60" outlineLevel="1" x14ac:dyDescent="0.2">
      <c r="A47" s="187">
        <v>37</v>
      </c>
      <c r="B47" s="137" t="s">
        <v>130</v>
      </c>
      <c r="C47" s="159" t="s">
        <v>131</v>
      </c>
      <c r="D47" s="141" t="s">
        <v>88</v>
      </c>
      <c r="E47" s="147">
        <v>1</v>
      </c>
      <c r="F47" s="149"/>
      <c r="G47" s="188">
        <f t="shared" si="20"/>
        <v>0</v>
      </c>
      <c r="H47" s="170"/>
      <c r="I47" s="150">
        <f t="shared" si="14"/>
        <v>0</v>
      </c>
      <c r="J47" s="150"/>
      <c r="K47" s="150">
        <f t="shared" si="15"/>
        <v>0</v>
      </c>
      <c r="L47" s="150">
        <v>0</v>
      </c>
      <c r="M47" s="150">
        <f t="shared" si="16"/>
        <v>0</v>
      </c>
      <c r="N47" s="142">
        <v>0</v>
      </c>
      <c r="O47" s="142">
        <f t="shared" si="17"/>
        <v>0</v>
      </c>
      <c r="P47" s="142">
        <v>0</v>
      </c>
      <c r="Q47" s="142">
        <f t="shared" si="18"/>
        <v>0</v>
      </c>
      <c r="R47" s="142"/>
      <c r="S47" s="142"/>
      <c r="T47" s="143">
        <v>0</v>
      </c>
      <c r="U47" s="142">
        <f t="shared" si="19"/>
        <v>0</v>
      </c>
      <c r="V47" s="136"/>
      <c r="W47" s="136"/>
      <c r="X47" s="136"/>
      <c r="Y47" s="136"/>
      <c r="Z47" s="136"/>
      <c r="AA47" s="136"/>
      <c r="AB47" s="136"/>
      <c r="AC47" s="136"/>
      <c r="AD47" s="136"/>
      <c r="AE47" s="136" t="s">
        <v>89</v>
      </c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</row>
    <row r="48" spans="1:60" outlineLevel="1" x14ac:dyDescent="0.2">
      <c r="A48" s="187">
        <v>38</v>
      </c>
      <c r="B48" s="137" t="s">
        <v>132</v>
      </c>
      <c r="C48" s="159" t="s">
        <v>133</v>
      </c>
      <c r="D48" s="141" t="s">
        <v>88</v>
      </c>
      <c r="E48" s="147">
        <v>1</v>
      </c>
      <c r="F48" s="149"/>
      <c r="G48" s="188">
        <f t="shared" si="20"/>
        <v>0</v>
      </c>
      <c r="H48" s="170"/>
      <c r="I48" s="150">
        <f t="shared" si="14"/>
        <v>0</v>
      </c>
      <c r="J48" s="150"/>
      <c r="K48" s="150">
        <f t="shared" si="15"/>
        <v>0</v>
      </c>
      <c r="L48" s="150">
        <v>0</v>
      </c>
      <c r="M48" s="150">
        <f t="shared" si="16"/>
        <v>0</v>
      </c>
      <c r="N48" s="142">
        <v>0</v>
      </c>
      <c r="O48" s="142">
        <f t="shared" si="17"/>
        <v>0</v>
      </c>
      <c r="P48" s="142">
        <v>0</v>
      </c>
      <c r="Q48" s="142">
        <f t="shared" si="18"/>
        <v>0</v>
      </c>
      <c r="R48" s="142"/>
      <c r="S48" s="142"/>
      <c r="T48" s="143">
        <v>0</v>
      </c>
      <c r="U48" s="142">
        <f t="shared" si="19"/>
        <v>0</v>
      </c>
      <c r="V48" s="136"/>
      <c r="W48" s="136"/>
      <c r="X48" s="136"/>
      <c r="Y48" s="136"/>
      <c r="Z48" s="136"/>
      <c r="AA48" s="136"/>
      <c r="AB48" s="136"/>
      <c r="AC48" s="136"/>
      <c r="AD48" s="136"/>
      <c r="AE48" s="136" t="s">
        <v>89</v>
      </c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</row>
    <row r="49" spans="1:60" ht="22.5" outlineLevel="1" x14ac:dyDescent="0.2">
      <c r="A49" s="187">
        <v>39</v>
      </c>
      <c r="B49" s="137" t="s">
        <v>134</v>
      </c>
      <c r="C49" s="159" t="s">
        <v>180</v>
      </c>
      <c r="D49" s="141" t="s">
        <v>88</v>
      </c>
      <c r="E49" s="147">
        <v>1</v>
      </c>
      <c r="F49" s="149"/>
      <c r="G49" s="188">
        <f t="shared" si="20"/>
        <v>0</v>
      </c>
      <c r="H49" s="170"/>
      <c r="I49" s="150">
        <f t="shared" si="14"/>
        <v>0</v>
      </c>
      <c r="J49" s="150"/>
      <c r="K49" s="150">
        <f t="shared" si="15"/>
        <v>0</v>
      </c>
      <c r="L49" s="150">
        <v>0</v>
      </c>
      <c r="M49" s="150">
        <f t="shared" si="16"/>
        <v>0</v>
      </c>
      <c r="N49" s="142">
        <v>0</v>
      </c>
      <c r="O49" s="142">
        <f t="shared" si="17"/>
        <v>0</v>
      </c>
      <c r="P49" s="142">
        <v>0</v>
      </c>
      <c r="Q49" s="142">
        <f t="shared" si="18"/>
        <v>0</v>
      </c>
      <c r="R49" s="142"/>
      <c r="S49" s="142"/>
      <c r="T49" s="143">
        <v>0</v>
      </c>
      <c r="U49" s="142">
        <f t="shared" si="19"/>
        <v>0</v>
      </c>
      <c r="V49" s="136"/>
      <c r="W49" s="136"/>
      <c r="X49" s="136"/>
      <c r="Y49" s="136"/>
      <c r="Z49" s="136"/>
      <c r="AA49" s="136"/>
      <c r="AB49" s="136"/>
      <c r="AC49" s="136"/>
      <c r="AD49" s="136"/>
      <c r="AE49" s="136" t="s">
        <v>89</v>
      </c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</row>
    <row r="50" spans="1:60" ht="22.5" outlineLevel="1" x14ac:dyDescent="0.2">
      <c r="A50" s="187">
        <v>40</v>
      </c>
      <c r="B50" s="137" t="s">
        <v>135</v>
      </c>
      <c r="C50" s="159" t="s">
        <v>136</v>
      </c>
      <c r="D50" s="141" t="s">
        <v>88</v>
      </c>
      <c r="E50" s="147">
        <v>1</v>
      </c>
      <c r="F50" s="149"/>
      <c r="G50" s="188">
        <f t="shared" si="20"/>
        <v>0</v>
      </c>
      <c r="H50" s="170"/>
      <c r="I50" s="150">
        <f t="shared" si="14"/>
        <v>0</v>
      </c>
      <c r="J50" s="150"/>
      <c r="K50" s="150">
        <f t="shared" si="15"/>
        <v>0</v>
      </c>
      <c r="L50" s="150">
        <v>0</v>
      </c>
      <c r="M50" s="150">
        <f t="shared" si="16"/>
        <v>0</v>
      </c>
      <c r="N50" s="142">
        <v>0</v>
      </c>
      <c r="O50" s="142">
        <f t="shared" si="17"/>
        <v>0</v>
      </c>
      <c r="P50" s="142">
        <v>0</v>
      </c>
      <c r="Q50" s="142">
        <f t="shared" si="18"/>
        <v>0</v>
      </c>
      <c r="R50" s="142"/>
      <c r="S50" s="142"/>
      <c r="T50" s="143">
        <v>0</v>
      </c>
      <c r="U50" s="142">
        <f t="shared" si="19"/>
        <v>0</v>
      </c>
      <c r="V50" s="136"/>
      <c r="W50" s="136"/>
      <c r="X50" s="136"/>
      <c r="Y50" s="136"/>
      <c r="Z50" s="136"/>
      <c r="AA50" s="136"/>
      <c r="AB50" s="136"/>
      <c r="AC50" s="136"/>
      <c r="AD50" s="136"/>
      <c r="AE50" s="136" t="s">
        <v>89</v>
      </c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</row>
    <row r="51" spans="1:60" ht="22.5" outlineLevel="1" x14ac:dyDescent="0.2">
      <c r="A51" s="187">
        <v>41</v>
      </c>
      <c r="B51" s="137" t="s">
        <v>137</v>
      </c>
      <c r="C51" s="159" t="s">
        <v>138</v>
      </c>
      <c r="D51" s="141" t="s">
        <v>88</v>
      </c>
      <c r="E51" s="147">
        <v>1</v>
      </c>
      <c r="F51" s="149"/>
      <c r="G51" s="188">
        <f t="shared" si="20"/>
        <v>0</v>
      </c>
      <c r="H51" s="170"/>
      <c r="I51" s="150">
        <f t="shared" si="14"/>
        <v>0</v>
      </c>
      <c r="J51" s="150"/>
      <c r="K51" s="150">
        <f t="shared" si="15"/>
        <v>0</v>
      </c>
      <c r="L51" s="150">
        <v>0</v>
      </c>
      <c r="M51" s="150">
        <f t="shared" si="16"/>
        <v>0</v>
      </c>
      <c r="N51" s="142">
        <v>0</v>
      </c>
      <c r="O51" s="142">
        <f t="shared" si="17"/>
        <v>0</v>
      </c>
      <c r="P51" s="142">
        <v>0</v>
      </c>
      <c r="Q51" s="142">
        <f t="shared" si="18"/>
        <v>0</v>
      </c>
      <c r="R51" s="142"/>
      <c r="S51" s="142"/>
      <c r="T51" s="143">
        <v>0</v>
      </c>
      <c r="U51" s="142">
        <f t="shared" si="19"/>
        <v>0</v>
      </c>
      <c r="V51" s="136"/>
      <c r="W51" s="136"/>
      <c r="X51" s="136"/>
      <c r="Y51" s="136"/>
      <c r="Z51" s="136"/>
      <c r="AA51" s="136"/>
      <c r="AB51" s="136"/>
      <c r="AC51" s="136"/>
      <c r="AD51" s="136"/>
      <c r="AE51" s="136" t="s">
        <v>89</v>
      </c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</row>
    <row r="52" spans="1:60" x14ac:dyDescent="0.2">
      <c r="A52" s="187">
        <v>42</v>
      </c>
      <c r="B52" s="138" t="s">
        <v>56</v>
      </c>
      <c r="C52" s="160" t="s">
        <v>57</v>
      </c>
      <c r="D52" s="144"/>
      <c r="E52" s="148"/>
      <c r="F52" s="151"/>
      <c r="G52" s="190">
        <f>SUM(G53:G57)</f>
        <v>0</v>
      </c>
      <c r="H52" s="171"/>
      <c r="I52" s="151">
        <f>SUM(I53:I57)</f>
        <v>0</v>
      </c>
      <c r="J52" s="151"/>
      <c r="K52" s="151">
        <f>SUM(K53:K57)</f>
        <v>0</v>
      </c>
      <c r="L52" s="151"/>
      <c r="M52" s="151">
        <f>SUM(M53:M57)</f>
        <v>0</v>
      </c>
      <c r="N52" s="145"/>
      <c r="O52" s="145">
        <f>SUM(O53:O57)</f>
        <v>0</v>
      </c>
      <c r="P52" s="145"/>
      <c r="Q52" s="145">
        <f>SUM(Q53:Q57)</f>
        <v>0</v>
      </c>
      <c r="R52" s="145"/>
      <c r="S52" s="145"/>
      <c r="T52" s="146"/>
      <c r="U52" s="145">
        <f>SUM(U53:U57)</f>
        <v>0</v>
      </c>
      <c r="AE52" t="s">
        <v>87</v>
      </c>
    </row>
    <row r="53" spans="1:60" ht="22.5" outlineLevel="1" x14ac:dyDescent="0.2">
      <c r="A53" s="187">
        <v>43</v>
      </c>
      <c r="B53" s="137" t="s">
        <v>50</v>
      </c>
      <c r="C53" s="159" t="s">
        <v>139</v>
      </c>
      <c r="D53" s="141" t="s">
        <v>91</v>
      </c>
      <c r="E53" s="147">
        <v>1</v>
      </c>
      <c r="F53" s="149"/>
      <c r="G53" s="188">
        <f t="shared" si="20"/>
        <v>0</v>
      </c>
      <c r="H53" s="170"/>
      <c r="I53" s="150">
        <f>ROUND(E53*H53,2)</f>
        <v>0</v>
      </c>
      <c r="J53" s="150"/>
      <c r="K53" s="150">
        <f>ROUND(E53*J53,2)</f>
        <v>0</v>
      </c>
      <c r="L53" s="150">
        <v>0</v>
      </c>
      <c r="M53" s="150">
        <f>G53*(1+L53/100)</f>
        <v>0</v>
      </c>
      <c r="N53" s="142">
        <v>0</v>
      </c>
      <c r="O53" s="142">
        <f>ROUND(E53*N53,5)</f>
        <v>0</v>
      </c>
      <c r="P53" s="142">
        <v>0</v>
      </c>
      <c r="Q53" s="142">
        <f>ROUND(E53*P53,5)</f>
        <v>0</v>
      </c>
      <c r="R53" s="142"/>
      <c r="S53" s="142"/>
      <c r="T53" s="143">
        <v>0</v>
      </c>
      <c r="U53" s="142">
        <f>ROUND(E53*T53,2)</f>
        <v>0</v>
      </c>
      <c r="V53" s="136"/>
      <c r="W53" s="136"/>
      <c r="X53" s="136"/>
      <c r="Y53" s="136"/>
      <c r="Z53" s="136"/>
      <c r="AA53" s="136"/>
      <c r="AB53" s="136"/>
      <c r="AC53" s="136"/>
      <c r="AD53" s="136"/>
      <c r="AE53" s="136" t="s">
        <v>89</v>
      </c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</row>
    <row r="54" spans="1:60" ht="22.5" outlineLevel="1" x14ac:dyDescent="0.2">
      <c r="A54" s="187">
        <v>44</v>
      </c>
      <c r="B54" s="137" t="s">
        <v>52</v>
      </c>
      <c r="C54" s="159" t="s">
        <v>140</v>
      </c>
      <c r="D54" s="141" t="s">
        <v>91</v>
      </c>
      <c r="E54" s="147">
        <v>2</v>
      </c>
      <c r="F54" s="149"/>
      <c r="G54" s="188">
        <f t="shared" si="20"/>
        <v>0</v>
      </c>
      <c r="H54" s="170"/>
      <c r="I54" s="150">
        <f>ROUND(E54*H54,2)</f>
        <v>0</v>
      </c>
      <c r="J54" s="150"/>
      <c r="K54" s="150">
        <f>ROUND(E54*J54,2)</f>
        <v>0</v>
      </c>
      <c r="L54" s="150">
        <v>0</v>
      </c>
      <c r="M54" s="150">
        <f>G54*(1+L54/100)</f>
        <v>0</v>
      </c>
      <c r="N54" s="142">
        <v>0</v>
      </c>
      <c r="O54" s="142">
        <f>ROUND(E54*N54,5)</f>
        <v>0</v>
      </c>
      <c r="P54" s="142">
        <v>0</v>
      </c>
      <c r="Q54" s="142">
        <f>ROUND(E54*P54,5)</f>
        <v>0</v>
      </c>
      <c r="R54" s="142"/>
      <c r="S54" s="142"/>
      <c r="T54" s="143">
        <v>0</v>
      </c>
      <c r="U54" s="142">
        <f>ROUND(E54*T54,2)</f>
        <v>0</v>
      </c>
      <c r="V54" s="136"/>
      <c r="W54" s="136"/>
      <c r="X54" s="136"/>
      <c r="Y54" s="136"/>
      <c r="Z54" s="136"/>
      <c r="AA54" s="136"/>
      <c r="AB54" s="136"/>
      <c r="AC54" s="136"/>
      <c r="AD54" s="136"/>
      <c r="AE54" s="136" t="s">
        <v>89</v>
      </c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</row>
    <row r="55" spans="1:60" ht="22.5" outlineLevel="1" x14ac:dyDescent="0.2">
      <c r="A55" s="187">
        <v>45</v>
      </c>
      <c r="B55" s="137" t="s">
        <v>54</v>
      </c>
      <c r="C55" s="159" t="s">
        <v>141</v>
      </c>
      <c r="D55" s="141" t="s">
        <v>91</v>
      </c>
      <c r="E55" s="147">
        <v>2</v>
      </c>
      <c r="F55" s="149"/>
      <c r="G55" s="188">
        <f t="shared" si="20"/>
        <v>0</v>
      </c>
      <c r="H55" s="170"/>
      <c r="I55" s="150">
        <f>ROUND(E55*H55,2)</f>
        <v>0</v>
      </c>
      <c r="J55" s="150"/>
      <c r="K55" s="150">
        <f>ROUND(E55*J55,2)</f>
        <v>0</v>
      </c>
      <c r="L55" s="150">
        <v>0</v>
      </c>
      <c r="M55" s="150">
        <f>G55*(1+L55/100)</f>
        <v>0</v>
      </c>
      <c r="N55" s="142">
        <v>0</v>
      </c>
      <c r="O55" s="142">
        <f>ROUND(E55*N55,5)</f>
        <v>0</v>
      </c>
      <c r="P55" s="142">
        <v>0</v>
      </c>
      <c r="Q55" s="142">
        <f>ROUND(E55*P55,5)</f>
        <v>0</v>
      </c>
      <c r="R55" s="142"/>
      <c r="S55" s="142"/>
      <c r="T55" s="143">
        <v>0</v>
      </c>
      <c r="U55" s="142">
        <f>ROUND(E55*T55,2)</f>
        <v>0</v>
      </c>
      <c r="V55" s="136"/>
      <c r="W55" s="136"/>
      <c r="X55" s="136"/>
      <c r="Y55" s="136"/>
      <c r="Z55" s="136"/>
      <c r="AA55" s="136"/>
      <c r="AB55" s="136"/>
      <c r="AC55" s="136"/>
      <c r="AD55" s="136"/>
      <c r="AE55" s="136" t="s">
        <v>89</v>
      </c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</row>
    <row r="56" spans="1:60" outlineLevel="1" x14ac:dyDescent="0.2">
      <c r="A56" s="187">
        <v>46</v>
      </c>
      <c r="B56" s="137" t="s">
        <v>56</v>
      </c>
      <c r="C56" s="159" t="s">
        <v>142</v>
      </c>
      <c r="D56" s="141" t="s">
        <v>88</v>
      </c>
      <c r="E56" s="147">
        <v>2</v>
      </c>
      <c r="F56" s="149"/>
      <c r="G56" s="188">
        <f t="shared" si="20"/>
        <v>0</v>
      </c>
      <c r="H56" s="170"/>
      <c r="I56" s="150">
        <f>ROUND(E56*H56,2)</f>
        <v>0</v>
      </c>
      <c r="J56" s="150"/>
      <c r="K56" s="150">
        <f>ROUND(E56*J56,2)</f>
        <v>0</v>
      </c>
      <c r="L56" s="150">
        <v>0</v>
      </c>
      <c r="M56" s="150">
        <f>G56*(1+L56/100)</f>
        <v>0</v>
      </c>
      <c r="N56" s="142">
        <v>0</v>
      </c>
      <c r="O56" s="142">
        <f>ROUND(E56*N56,5)</f>
        <v>0</v>
      </c>
      <c r="P56" s="142">
        <v>0</v>
      </c>
      <c r="Q56" s="142">
        <f>ROUND(E56*P56,5)</f>
        <v>0</v>
      </c>
      <c r="R56" s="142"/>
      <c r="S56" s="142"/>
      <c r="T56" s="143">
        <v>0</v>
      </c>
      <c r="U56" s="142">
        <f>ROUND(E56*T56,2)</f>
        <v>0</v>
      </c>
      <c r="V56" s="136"/>
      <c r="W56" s="136"/>
      <c r="X56" s="136"/>
      <c r="Y56" s="136"/>
      <c r="Z56" s="136"/>
      <c r="AA56" s="136"/>
      <c r="AB56" s="136"/>
      <c r="AC56" s="136"/>
      <c r="AD56" s="136"/>
      <c r="AE56" s="136" t="s">
        <v>89</v>
      </c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</row>
    <row r="57" spans="1:60" ht="22.5" outlineLevel="1" x14ac:dyDescent="0.2">
      <c r="A57" s="187">
        <v>47</v>
      </c>
      <c r="B57" s="137" t="s">
        <v>58</v>
      </c>
      <c r="C57" s="159" t="s">
        <v>143</v>
      </c>
      <c r="D57" s="141" t="s">
        <v>88</v>
      </c>
      <c r="E57" s="147">
        <v>1</v>
      </c>
      <c r="F57" s="149"/>
      <c r="G57" s="188">
        <f t="shared" si="20"/>
        <v>0</v>
      </c>
      <c r="H57" s="170"/>
      <c r="I57" s="150">
        <f>ROUND(E57*H57,2)</f>
        <v>0</v>
      </c>
      <c r="J57" s="150"/>
      <c r="K57" s="150">
        <f>ROUND(E57*J57,2)</f>
        <v>0</v>
      </c>
      <c r="L57" s="150">
        <v>0</v>
      </c>
      <c r="M57" s="150">
        <f>G57*(1+L57/100)</f>
        <v>0</v>
      </c>
      <c r="N57" s="142">
        <v>0</v>
      </c>
      <c r="O57" s="142">
        <f>ROUND(E57*N57,5)</f>
        <v>0</v>
      </c>
      <c r="P57" s="142">
        <v>0</v>
      </c>
      <c r="Q57" s="142">
        <f>ROUND(E57*P57,5)</f>
        <v>0</v>
      </c>
      <c r="R57" s="142"/>
      <c r="S57" s="142"/>
      <c r="T57" s="143">
        <v>0</v>
      </c>
      <c r="U57" s="142">
        <f>ROUND(E57*T57,2)</f>
        <v>0</v>
      </c>
      <c r="V57" s="136"/>
      <c r="W57" s="136"/>
      <c r="X57" s="136"/>
      <c r="Y57" s="136"/>
      <c r="Z57" s="136"/>
      <c r="AA57" s="136"/>
      <c r="AB57" s="136"/>
      <c r="AC57" s="136"/>
      <c r="AD57" s="136"/>
      <c r="AE57" s="136" t="s">
        <v>89</v>
      </c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</row>
    <row r="58" spans="1:60" x14ac:dyDescent="0.2">
      <c r="A58" s="187">
        <v>48</v>
      </c>
      <c r="B58" s="138" t="s">
        <v>58</v>
      </c>
      <c r="C58" s="160" t="s">
        <v>59</v>
      </c>
      <c r="D58" s="144"/>
      <c r="E58" s="148"/>
      <c r="F58" s="151"/>
      <c r="G58" s="190">
        <f>SUM(G59:G78)</f>
        <v>0</v>
      </c>
      <c r="H58" s="171"/>
      <c r="I58" s="151">
        <f>SUM(I59:I78)</f>
        <v>0</v>
      </c>
      <c r="J58" s="151"/>
      <c r="K58" s="151">
        <f>SUM(K59:K78)</f>
        <v>0</v>
      </c>
      <c r="L58" s="151"/>
      <c r="M58" s="151">
        <f>SUM(M59:M78)</f>
        <v>0</v>
      </c>
      <c r="N58" s="145"/>
      <c r="O58" s="145">
        <f>SUM(O59:O78)</f>
        <v>0</v>
      </c>
      <c r="P58" s="145"/>
      <c r="Q58" s="145">
        <f>SUM(Q59:Q78)</f>
        <v>0</v>
      </c>
      <c r="R58" s="145"/>
      <c r="S58" s="145"/>
      <c r="T58" s="146"/>
      <c r="U58" s="145">
        <f>SUM(U59:U78)</f>
        <v>0</v>
      </c>
      <c r="AE58" t="s">
        <v>87</v>
      </c>
    </row>
    <row r="59" spans="1:60" outlineLevel="1" x14ac:dyDescent="0.2">
      <c r="A59" s="187">
        <v>49</v>
      </c>
      <c r="B59" s="137" t="s">
        <v>50</v>
      </c>
      <c r="C59" s="159" t="s">
        <v>144</v>
      </c>
      <c r="D59" s="141" t="s">
        <v>91</v>
      </c>
      <c r="E59" s="147">
        <v>28</v>
      </c>
      <c r="F59" s="149"/>
      <c r="G59" s="188">
        <f t="shared" si="20"/>
        <v>0</v>
      </c>
      <c r="H59" s="170"/>
      <c r="I59" s="150">
        <f t="shared" ref="I59:I78" si="21">ROUND(E59*H59,2)</f>
        <v>0</v>
      </c>
      <c r="J59" s="150"/>
      <c r="K59" s="150">
        <f t="shared" ref="K59:K78" si="22">ROUND(E59*J59,2)</f>
        <v>0</v>
      </c>
      <c r="L59" s="150">
        <v>0</v>
      </c>
      <c r="M59" s="150">
        <f t="shared" ref="M59:M78" si="23">G59*(1+L59/100)</f>
        <v>0</v>
      </c>
      <c r="N59" s="142">
        <v>0</v>
      </c>
      <c r="O59" s="142">
        <f t="shared" ref="O59:O78" si="24">ROUND(E59*N59,5)</f>
        <v>0</v>
      </c>
      <c r="P59" s="142">
        <v>0</v>
      </c>
      <c r="Q59" s="142">
        <f t="shared" ref="Q59:Q78" si="25">ROUND(E59*P59,5)</f>
        <v>0</v>
      </c>
      <c r="R59" s="142"/>
      <c r="S59" s="142"/>
      <c r="T59" s="143">
        <v>0</v>
      </c>
      <c r="U59" s="142">
        <f t="shared" ref="U59:U78" si="26">ROUND(E59*T59,2)</f>
        <v>0</v>
      </c>
      <c r="V59" s="136"/>
      <c r="W59" s="136"/>
      <c r="X59" s="136"/>
      <c r="Y59" s="136"/>
      <c r="Z59" s="136"/>
      <c r="AA59" s="136"/>
      <c r="AB59" s="136"/>
      <c r="AC59" s="136"/>
      <c r="AD59" s="136"/>
      <c r="AE59" s="136" t="s">
        <v>89</v>
      </c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</row>
    <row r="60" spans="1:60" ht="22.5" outlineLevel="1" x14ac:dyDescent="0.2">
      <c r="A60" s="187">
        <v>50</v>
      </c>
      <c r="B60" s="137" t="s">
        <v>52</v>
      </c>
      <c r="C60" s="159" t="s">
        <v>145</v>
      </c>
      <c r="D60" s="141" t="s">
        <v>98</v>
      </c>
      <c r="E60" s="147">
        <v>200</v>
      </c>
      <c r="F60" s="149"/>
      <c r="G60" s="188">
        <f t="shared" si="20"/>
        <v>0</v>
      </c>
      <c r="H60" s="170"/>
      <c r="I60" s="150">
        <f t="shared" si="21"/>
        <v>0</v>
      </c>
      <c r="J60" s="150"/>
      <c r="K60" s="150">
        <f t="shared" si="22"/>
        <v>0</v>
      </c>
      <c r="L60" s="150">
        <v>0</v>
      </c>
      <c r="M60" s="150">
        <f t="shared" si="23"/>
        <v>0</v>
      </c>
      <c r="N60" s="142">
        <v>0</v>
      </c>
      <c r="O60" s="142">
        <f t="shared" si="24"/>
        <v>0</v>
      </c>
      <c r="P60" s="142">
        <v>0</v>
      </c>
      <c r="Q60" s="142">
        <f t="shared" si="25"/>
        <v>0</v>
      </c>
      <c r="R60" s="142"/>
      <c r="S60" s="142"/>
      <c r="T60" s="143">
        <v>0</v>
      </c>
      <c r="U60" s="142">
        <f t="shared" si="26"/>
        <v>0</v>
      </c>
      <c r="V60" s="136"/>
      <c r="W60" s="136"/>
      <c r="X60" s="136"/>
      <c r="Y60" s="136"/>
      <c r="Z60" s="136"/>
      <c r="AA60" s="136"/>
      <c r="AB60" s="136"/>
      <c r="AC60" s="136"/>
      <c r="AD60" s="136"/>
      <c r="AE60" s="136" t="s">
        <v>89</v>
      </c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</row>
    <row r="61" spans="1:60" ht="22.5" outlineLevel="1" x14ac:dyDescent="0.2">
      <c r="A61" s="187">
        <v>51</v>
      </c>
      <c r="B61" s="137" t="s">
        <v>54</v>
      </c>
      <c r="C61" s="159" t="s">
        <v>146</v>
      </c>
      <c r="D61" s="141" t="s">
        <v>88</v>
      </c>
      <c r="E61" s="147">
        <v>1</v>
      </c>
      <c r="F61" s="149"/>
      <c r="G61" s="188">
        <f t="shared" si="20"/>
        <v>0</v>
      </c>
      <c r="H61" s="170"/>
      <c r="I61" s="150">
        <f t="shared" si="21"/>
        <v>0</v>
      </c>
      <c r="J61" s="150"/>
      <c r="K61" s="150">
        <f t="shared" si="22"/>
        <v>0</v>
      </c>
      <c r="L61" s="150">
        <v>0</v>
      </c>
      <c r="M61" s="150">
        <f t="shared" si="23"/>
        <v>0</v>
      </c>
      <c r="N61" s="142">
        <v>0</v>
      </c>
      <c r="O61" s="142">
        <f t="shared" si="24"/>
        <v>0</v>
      </c>
      <c r="P61" s="142">
        <v>0</v>
      </c>
      <c r="Q61" s="142">
        <f t="shared" si="25"/>
        <v>0</v>
      </c>
      <c r="R61" s="142"/>
      <c r="S61" s="142"/>
      <c r="T61" s="143">
        <v>0</v>
      </c>
      <c r="U61" s="142">
        <f t="shared" si="26"/>
        <v>0</v>
      </c>
      <c r="V61" s="136"/>
      <c r="W61" s="136"/>
      <c r="X61" s="136"/>
      <c r="Y61" s="136"/>
      <c r="Z61" s="136"/>
      <c r="AA61" s="136"/>
      <c r="AB61" s="136"/>
      <c r="AC61" s="136"/>
      <c r="AD61" s="136"/>
      <c r="AE61" s="136" t="s">
        <v>89</v>
      </c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6"/>
      <c r="BG61" s="136"/>
      <c r="BH61" s="136"/>
    </row>
    <row r="62" spans="1:60" outlineLevel="1" x14ac:dyDescent="0.2">
      <c r="A62" s="187">
        <v>52</v>
      </c>
      <c r="B62" s="137" t="s">
        <v>56</v>
      </c>
      <c r="C62" s="159" t="s">
        <v>147</v>
      </c>
      <c r="D62" s="141" t="s">
        <v>91</v>
      </c>
      <c r="E62" s="147">
        <v>28</v>
      </c>
      <c r="F62" s="149"/>
      <c r="G62" s="188">
        <f t="shared" si="20"/>
        <v>0</v>
      </c>
      <c r="H62" s="170"/>
      <c r="I62" s="150">
        <f t="shared" si="21"/>
        <v>0</v>
      </c>
      <c r="J62" s="150"/>
      <c r="K62" s="150">
        <f t="shared" si="22"/>
        <v>0</v>
      </c>
      <c r="L62" s="150">
        <v>0</v>
      </c>
      <c r="M62" s="150">
        <f t="shared" si="23"/>
        <v>0</v>
      </c>
      <c r="N62" s="142">
        <v>0</v>
      </c>
      <c r="O62" s="142">
        <f t="shared" si="24"/>
        <v>0</v>
      </c>
      <c r="P62" s="142">
        <v>0</v>
      </c>
      <c r="Q62" s="142">
        <f t="shared" si="25"/>
        <v>0</v>
      </c>
      <c r="R62" s="142"/>
      <c r="S62" s="142"/>
      <c r="T62" s="143">
        <v>0</v>
      </c>
      <c r="U62" s="142">
        <f t="shared" si="26"/>
        <v>0</v>
      </c>
      <c r="V62" s="136"/>
      <c r="W62" s="136"/>
      <c r="X62" s="136"/>
      <c r="Y62" s="136"/>
      <c r="Z62" s="136"/>
      <c r="AA62" s="136"/>
      <c r="AB62" s="136"/>
      <c r="AC62" s="136"/>
      <c r="AD62" s="136"/>
      <c r="AE62" s="136" t="s">
        <v>89</v>
      </c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</row>
    <row r="63" spans="1:60" outlineLevel="1" x14ac:dyDescent="0.2">
      <c r="A63" s="187">
        <v>53</v>
      </c>
      <c r="B63" s="137" t="s">
        <v>58</v>
      </c>
      <c r="C63" s="159" t="s">
        <v>148</v>
      </c>
      <c r="D63" s="141" t="s">
        <v>91</v>
      </c>
      <c r="E63" s="147">
        <v>2</v>
      </c>
      <c r="F63" s="149"/>
      <c r="G63" s="188">
        <f t="shared" si="20"/>
        <v>0</v>
      </c>
      <c r="H63" s="170"/>
      <c r="I63" s="150">
        <f t="shared" si="21"/>
        <v>0</v>
      </c>
      <c r="J63" s="150"/>
      <c r="K63" s="150">
        <f t="shared" si="22"/>
        <v>0</v>
      </c>
      <c r="L63" s="150">
        <v>0</v>
      </c>
      <c r="M63" s="150">
        <f t="shared" si="23"/>
        <v>0</v>
      </c>
      <c r="N63" s="142">
        <v>0</v>
      </c>
      <c r="O63" s="142">
        <f t="shared" si="24"/>
        <v>0</v>
      </c>
      <c r="P63" s="142">
        <v>0</v>
      </c>
      <c r="Q63" s="142">
        <f t="shared" si="25"/>
        <v>0</v>
      </c>
      <c r="R63" s="142"/>
      <c r="S63" s="142"/>
      <c r="T63" s="143">
        <v>0</v>
      </c>
      <c r="U63" s="142">
        <f t="shared" si="26"/>
        <v>0</v>
      </c>
      <c r="V63" s="136"/>
      <c r="W63" s="136"/>
      <c r="X63" s="136"/>
      <c r="Y63" s="136"/>
      <c r="Z63" s="136"/>
      <c r="AA63" s="136"/>
      <c r="AB63" s="136"/>
      <c r="AC63" s="136"/>
      <c r="AD63" s="136"/>
      <c r="AE63" s="136" t="s">
        <v>89</v>
      </c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</row>
    <row r="64" spans="1:60" outlineLevel="1" x14ac:dyDescent="0.2">
      <c r="A64" s="187">
        <v>54</v>
      </c>
      <c r="B64" s="137" t="s">
        <v>110</v>
      </c>
      <c r="C64" s="159" t="s">
        <v>149</v>
      </c>
      <c r="D64" s="141" t="s">
        <v>91</v>
      </c>
      <c r="E64" s="147">
        <v>1</v>
      </c>
      <c r="F64" s="149"/>
      <c r="G64" s="188">
        <f t="shared" si="20"/>
        <v>0</v>
      </c>
      <c r="H64" s="170"/>
      <c r="I64" s="150">
        <f t="shared" si="21"/>
        <v>0</v>
      </c>
      <c r="J64" s="150"/>
      <c r="K64" s="150">
        <f t="shared" si="22"/>
        <v>0</v>
      </c>
      <c r="L64" s="150">
        <v>0</v>
      </c>
      <c r="M64" s="150">
        <f t="shared" si="23"/>
        <v>0</v>
      </c>
      <c r="N64" s="142">
        <v>0</v>
      </c>
      <c r="O64" s="142">
        <f t="shared" si="24"/>
        <v>0</v>
      </c>
      <c r="P64" s="142">
        <v>0</v>
      </c>
      <c r="Q64" s="142">
        <f t="shared" si="25"/>
        <v>0</v>
      </c>
      <c r="R64" s="142"/>
      <c r="S64" s="142"/>
      <c r="T64" s="143">
        <v>0</v>
      </c>
      <c r="U64" s="142">
        <f t="shared" si="26"/>
        <v>0</v>
      </c>
      <c r="V64" s="136"/>
      <c r="W64" s="136"/>
      <c r="X64" s="136"/>
      <c r="Y64" s="136"/>
      <c r="Z64" s="136"/>
      <c r="AA64" s="136"/>
      <c r="AB64" s="136"/>
      <c r="AC64" s="136"/>
      <c r="AD64" s="136"/>
      <c r="AE64" s="136" t="s">
        <v>89</v>
      </c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</row>
    <row r="65" spans="1:60" outlineLevel="1" x14ac:dyDescent="0.2">
      <c r="A65" s="187">
        <v>55</v>
      </c>
      <c r="B65" s="137" t="s">
        <v>95</v>
      </c>
      <c r="C65" s="159" t="s">
        <v>150</v>
      </c>
      <c r="D65" s="141" t="s">
        <v>91</v>
      </c>
      <c r="E65" s="147">
        <v>90</v>
      </c>
      <c r="F65" s="149"/>
      <c r="G65" s="188">
        <f t="shared" si="20"/>
        <v>0</v>
      </c>
      <c r="H65" s="170"/>
      <c r="I65" s="150">
        <f t="shared" si="21"/>
        <v>0</v>
      </c>
      <c r="J65" s="150"/>
      <c r="K65" s="150">
        <f t="shared" si="22"/>
        <v>0</v>
      </c>
      <c r="L65" s="150">
        <v>0</v>
      </c>
      <c r="M65" s="150">
        <f t="shared" si="23"/>
        <v>0</v>
      </c>
      <c r="N65" s="142">
        <v>0</v>
      </c>
      <c r="O65" s="142">
        <f t="shared" si="24"/>
        <v>0</v>
      </c>
      <c r="P65" s="142">
        <v>0</v>
      </c>
      <c r="Q65" s="142">
        <f t="shared" si="25"/>
        <v>0</v>
      </c>
      <c r="R65" s="142"/>
      <c r="S65" s="142"/>
      <c r="T65" s="143">
        <v>0</v>
      </c>
      <c r="U65" s="142">
        <f t="shared" si="26"/>
        <v>0</v>
      </c>
      <c r="V65" s="136"/>
      <c r="W65" s="136"/>
      <c r="X65" s="136"/>
      <c r="Y65" s="136"/>
      <c r="Z65" s="136"/>
      <c r="AA65" s="136"/>
      <c r="AB65" s="136"/>
      <c r="AC65" s="136"/>
      <c r="AD65" s="136"/>
      <c r="AE65" s="136" t="s">
        <v>89</v>
      </c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</row>
    <row r="66" spans="1:60" outlineLevel="1" x14ac:dyDescent="0.2">
      <c r="A66" s="187">
        <v>56</v>
      </c>
      <c r="B66" s="137" t="s">
        <v>113</v>
      </c>
      <c r="C66" s="159" t="s">
        <v>151</v>
      </c>
      <c r="D66" s="141" t="s">
        <v>91</v>
      </c>
      <c r="E66" s="147">
        <v>90</v>
      </c>
      <c r="F66" s="149"/>
      <c r="G66" s="188">
        <f t="shared" si="20"/>
        <v>0</v>
      </c>
      <c r="H66" s="170"/>
      <c r="I66" s="150">
        <f t="shared" si="21"/>
        <v>0</v>
      </c>
      <c r="J66" s="150"/>
      <c r="K66" s="150">
        <f t="shared" si="22"/>
        <v>0</v>
      </c>
      <c r="L66" s="150">
        <v>0</v>
      </c>
      <c r="M66" s="150">
        <f t="shared" si="23"/>
        <v>0</v>
      </c>
      <c r="N66" s="142">
        <v>0</v>
      </c>
      <c r="O66" s="142">
        <f t="shared" si="24"/>
        <v>0</v>
      </c>
      <c r="P66" s="142">
        <v>0</v>
      </c>
      <c r="Q66" s="142">
        <f t="shared" si="25"/>
        <v>0</v>
      </c>
      <c r="R66" s="142"/>
      <c r="S66" s="142"/>
      <c r="T66" s="143">
        <v>0</v>
      </c>
      <c r="U66" s="142">
        <f t="shared" si="26"/>
        <v>0</v>
      </c>
      <c r="V66" s="136"/>
      <c r="W66" s="136"/>
      <c r="X66" s="136"/>
      <c r="Y66" s="136"/>
      <c r="Z66" s="136"/>
      <c r="AA66" s="136"/>
      <c r="AB66" s="136"/>
      <c r="AC66" s="136"/>
      <c r="AD66" s="136"/>
      <c r="AE66" s="136" t="s">
        <v>89</v>
      </c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</row>
    <row r="67" spans="1:60" outlineLevel="1" x14ac:dyDescent="0.2">
      <c r="A67" s="187">
        <v>57</v>
      </c>
      <c r="B67" s="137" t="s">
        <v>124</v>
      </c>
      <c r="C67" s="159" t="s">
        <v>152</v>
      </c>
      <c r="D67" s="141" t="s">
        <v>91</v>
      </c>
      <c r="E67" s="147">
        <v>90</v>
      </c>
      <c r="F67" s="149"/>
      <c r="G67" s="188">
        <f t="shared" si="20"/>
        <v>0</v>
      </c>
      <c r="H67" s="170"/>
      <c r="I67" s="150">
        <f t="shared" si="21"/>
        <v>0</v>
      </c>
      <c r="J67" s="150"/>
      <c r="K67" s="150">
        <f t="shared" si="22"/>
        <v>0</v>
      </c>
      <c r="L67" s="150">
        <v>0</v>
      </c>
      <c r="M67" s="150">
        <f t="shared" si="23"/>
        <v>0</v>
      </c>
      <c r="N67" s="142">
        <v>0</v>
      </c>
      <c r="O67" s="142">
        <f t="shared" si="24"/>
        <v>0</v>
      </c>
      <c r="P67" s="142">
        <v>0</v>
      </c>
      <c r="Q67" s="142">
        <f t="shared" si="25"/>
        <v>0</v>
      </c>
      <c r="R67" s="142"/>
      <c r="S67" s="142"/>
      <c r="T67" s="143">
        <v>0</v>
      </c>
      <c r="U67" s="142">
        <f t="shared" si="26"/>
        <v>0</v>
      </c>
      <c r="V67" s="136"/>
      <c r="W67" s="136"/>
      <c r="X67" s="136"/>
      <c r="Y67" s="136"/>
      <c r="Z67" s="136"/>
      <c r="AA67" s="136"/>
      <c r="AB67" s="136"/>
      <c r="AC67" s="136"/>
      <c r="AD67" s="136"/>
      <c r="AE67" s="136" t="s">
        <v>89</v>
      </c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6"/>
      <c r="BB67" s="136"/>
      <c r="BC67" s="136"/>
      <c r="BD67" s="136"/>
      <c r="BE67" s="136"/>
      <c r="BF67" s="136"/>
      <c r="BG67" s="136"/>
      <c r="BH67" s="136"/>
    </row>
    <row r="68" spans="1:60" outlineLevel="1" x14ac:dyDescent="0.2">
      <c r="A68" s="187">
        <v>58</v>
      </c>
      <c r="B68" s="137" t="s">
        <v>126</v>
      </c>
      <c r="C68" s="159" t="s">
        <v>153</v>
      </c>
      <c r="D68" s="141" t="s">
        <v>91</v>
      </c>
      <c r="E68" s="147">
        <v>180</v>
      </c>
      <c r="F68" s="149"/>
      <c r="G68" s="188">
        <f t="shared" si="20"/>
        <v>0</v>
      </c>
      <c r="H68" s="170"/>
      <c r="I68" s="150">
        <f t="shared" si="21"/>
        <v>0</v>
      </c>
      <c r="J68" s="150"/>
      <c r="K68" s="150">
        <f t="shared" si="22"/>
        <v>0</v>
      </c>
      <c r="L68" s="150">
        <v>0</v>
      </c>
      <c r="M68" s="150">
        <f t="shared" si="23"/>
        <v>0</v>
      </c>
      <c r="N68" s="142">
        <v>0</v>
      </c>
      <c r="O68" s="142">
        <f t="shared" si="24"/>
        <v>0</v>
      </c>
      <c r="P68" s="142">
        <v>0</v>
      </c>
      <c r="Q68" s="142">
        <f t="shared" si="25"/>
        <v>0</v>
      </c>
      <c r="R68" s="142"/>
      <c r="S68" s="142"/>
      <c r="T68" s="143">
        <v>0</v>
      </c>
      <c r="U68" s="142">
        <f t="shared" si="26"/>
        <v>0</v>
      </c>
      <c r="V68" s="136"/>
      <c r="W68" s="136"/>
      <c r="X68" s="136"/>
      <c r="Y68" s="136"/>
      <c r="Z68" s="136"/>
      <c r="AA68" s="136"/>
      <c r="AB68" s="136"/>
      <c r="AC68" s="136"/>
      <c r="AD68" s="136"/>
      <c r="AE68" s="136" t="s">
        <v>89</v>
      </c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  <c r="BE68" s="136"/>
      <c r="BF68" s="136"/>
      <c r="BG68" s="136"/>
      <c r="BH68" s="136"/>
    </row>
    <row r="69" spans="1:60" outlineLevel="1" x14ac:dyDescent="0.2">
      <c r="A69" s="187">
        <v>59</v>
      </c>
      <c r="B69" s="137" t="s">
        <v>130</v>
      </c>
      <c r="C69" s="159" t="s">
        <v>154</v>
      </c>
      <c r="D69" s="141" t="s">
        <v>91</v>
      </c>
      <c r="E69" s="147">
        <v>16</v>
      </c>
      <c r="F69" s="149"/>
      <c r="G69" s="188">
        <f t="shared" si="20"/>
        <v>0</v>
      </c>
      <c r="H69" s="170"/>
      <c r="I69" s="150">
        <f t="shared" si="21"/>
        <v>0</v>
      </c>
      <c r="J69" s="150"/>
      <c r="K69" s="150">
        <f t="shared" si="22"/>
        <v>0</v>
      </c>
      <c r="L69" s="150">
        <v>0</v>
      </c>
      <c r="M69" s="150">
        <f t="shared" si="23"/>
        <v>0</v>
      </c>
      <c r="N69" s="142">
        <v>0</v>
      </c>
      <c r="O69" s="142">
        <f t="shared" si="24"/>
        <v>0</v>
      </c>
      <c r="P69" s="142">
        <v>0</v>
      </c>
      <c r="Q69" s="142">
        <f t="shared" si="25"/>
        <v>0</v>
      </c>
      <c r="R69" s="142"/>
      <c r="S69" s="142"/>
      <c r="T69" s="143">
        <v>0</v>
      </c>
      <c r="U69" s="142">
        <f t="shared" si="26"/>
        <v>0</v>
      </c>
      <c r="V69" s="136"/>
      <c r="W69" s="136"/>
      <c r="X69" s="136"/>
      <c r="Y69" s="136"/>
      <c r="Z69" s="136"/>
      <c r="AA69" s="136"/>
      <c r="AB69" s="136"/>
      <c r="AC69" s="136"/>
      <c r="AD69" s="136"/>
      <c r="AE69" s="136" t="s">
        <v>89</v>
      </c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6"/>
      <c r="BH69" s="136"/>
    </row>
    <row r="70" spans="1:60" outlineLevel="1" x14ac:dyDescent="0.2">
      <c r="A70" s="187">
        <v>60</v>
      </c>
      <c r="B70" s="137" t="s">
        <v>132</v>
      </c>
      <c r="C70" s="159" t="s">
        <v>155</v>
      </c>
      <c r="D70" s="141" t="s">
        <v>91</v>
      </c>
      <c r="E70" s="147">
        <v>40</v>
      </c>
      <c r="F70" s="149"/>
      <c r="G70" s="188">
        <f t="shared" si="20"/>
        <v>0</v>
      </c>
      <c r="H70" s="170"/>
      <c r="I70" s="150">
        <f t="shared" si="21"/>
        <v>0</v>
      </c>
      <c r="J70" s="150"/>
      <c r="K70" s="150">
        <f t="shared" si="22"/>
        <v>0</v>
      </c>
      <c r="L70" s="150">
        <v>0</v>
      </c>
      <c r="M70" s="150">
        <f t="shared" si="23"/>
        <v>0</v>
      </c>
      <c r="N70" s="142">
        <v>0</v>
      </c>
      <c r="O70" s="142">
        <f t="shared" si="24"/>
        <v>0</v>
      </c>
      <c r="P70" s="142">
        <v>0</v>
      </c>
      <c r="Q70" s="142">
        <f t="shared" si="25"/>
        <v>0</v>
      </c>
      <c r="R70" s="142"/>
      <c r="S70" s="142"/>
      <c r="T70" s="143">
        <v>0</v>
      </c>
      <c r="U70" s="142">
        <f t="shared" si="26"/>
        <v>0</v>
      </c>
      <c r="V70" s="136"/>
      <c r="W70" s="136"/>
      <c r="X70" s="136"/>
      <c r="Y70" s="136"/>
      <c r="Z70" s="136"/>
      <c r="AA70" s="136"/>
      <c r="AB70" s="136"/>
      <c r="AC70" s="136"/>
      <c r="AD70" s="136"/>
      <c r="AE70" s="136" t="s">
        <v>89</v>
      </c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</row>
    <row r="71" spans="1:60" outlineLevel="1" x14ac:dyDescent="0.2">
      <c r="A71" s="187">
        <v>61</v>
      </c>
      <c r="B71" s="137" t="s">
        <v>134</v>
      </c>
      <c r="C71" s="159" t="s">
        <v>156</v>
      </c>
      <c r="D71" s="141" t="s">
        <v>91</v>
      </c>
      <c r="E71" s="147">
        <v>28</v>
      </c>
      <c r="F71" s="149"/>
      <c r="G71" s="188">
        <f t="shared" si="20"/>
        <v>0</v>
      </c>
      <c r="H71" s="170"/>
      <c r="I71" s="150">
        <f t="shared" si="21"/>
        <v>0</v>
      </c>
      <c r="J71" s="150"/>
      <c r="K71" s="150">
        <f t="shared" si="22"/>
        <v>0</v>
      </c>
      <c r="L71" s="150">
        <v>0</v>
      </c>
      <c r="M71" s="150">
        <f t="shared" si="23"/>
        <v>0</v>
      </c>
      <c r="N71" s="142">
        <v>0</v>
      </c>
      <c r="O71" s="142">
        <f t="shared" si="24"/>
        <v>0</v>
      </c>
      <c r="P71" s="142">
        <v>0</v>
      </c>
      <c r="Q71" s="142">
        <f t="shared" si="25"/>
        <v>0</v>
      </c>
      <c r="R71" s="142"/>
      <c r="S71" s="142"/>
      <c r="T71" s="143">
        <v>0</v>
      </c>
      <c r="U71" s="142">
        <f t="shared" si="26"/>
        <v>0</v>
      </c>
      <c r="V71" s="136"/>
      <c r="W71" s="136"/>
      <c r="X71" s="136"/>
      <c r="Y71" s="136"/>
      <c r="Z71" s="136"/>
      <c r="AA71" s="136"/>
      <c r="AB71" s="136"/>
      <c r="AC71" s="136"/>
      <c r="AD71" s="136"/>
      <c r="AE71" s="136" t="s">
        <v>89</v>
      </c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</row>
    <row r="72" spans="1:60" outlineLevel="1" x14ac:dyDescent="0.2">
      <c r="A72" s="187">
        <v>62</v>
      </c>
      <c r="B72" s="137" t="s">
        <v>135</v>
      </c>
      <c r="C72" s="159" t="s">
        <v>157</v>
      </c>
      <c r="D72" s="141" t="s">
        <v>91</v>
      </c>
      <c r="E72" s="147">
        <v>20</v>
      </c>
      <c r="F72" s="149"/>
      <c r="G72" s="188">
        <f t="shared" si="20"/>
        <v>0</v>
      </c>
      <c r="H72" s="170"/>
      <c r="I72" s="150">
        <f t="shared" si="21"/>
        <v>0</v>
      </c>
      <c r="J72" s="150"/>
      <c r="K72" s="150">
        <f t="shared" si="22"/>
        <v>0</v>
      </c>
      <c r="L72" s="150">
        <v>0</v>
      </c>
      <c r="M72" s="150">
        <f t="shared" si="23"/>
        <v>0</v>
      </c>
      <c r="N72" s="142">
        <v>0</v>
      </c>
      <c r="O72" s="142">
        <f t="shared" si="24"/>
        <v>0</v>
      </c>
      <c r="P72" s="142">
        <v>0</v>
      </c>
      <c r="Q72" s="142">
        <f t="shared" si="25"/>
        <v>0</v>
      </c>
      <c r="R72" s="142"/>
      <c r="S72" s="142"/>
      <c r="T72" s="143">
        <v>0</v>
      </c>
      <c r="U72" s="142">
        <f t="shared" si="26"/>
        <v>0</v>
      </c>
      <c r="V72" s="136"/>
      <c r="W72" s="136"/>
      <c r="X72" s="136"/>
      <c r="Y72" s="136"/>
      <c r="Z72" s="136"/>
      <c r="AA72" s="136"/>
      <c r="AB72" s="136"/>
      <c r="AC72" s="136"/>
      <c r="AD72" s="136"/>
      <c r="AE72" s="136" t="s">
        <v>89</v>
      </c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</row>
    <row r="73" spans="1:60" outlineLevel="1" x14ac:dyDescent="0.2">
      <c r="A73" s="187">
        <v>63</v>
      </c>
      <c r="B73" s="137" t="s">
        <v>137</v>
      </c>
      <c r="C73" s="159" t="s">
        <v>158</v>
      </c>
      <c r="D73" s="141" t="s">
        <v>91</v>
      </c>
      <c r="E73" s="147">
        <v>14</v>
      </c>
      <c r="F73" s="149"/>
      <c r="G73" s="188">
        <f t="shared" si="20"/>
        <v>0</v>
      </c>
      <c r="H73" s="170"/>
      <c r="I73" s="150">
        <f t="shared" si="21"/>
        <v>0</v>
      </c>
      <c r="J73" s="150"/>
      <c r="K73" s="150">
        <f t="shared" si="22"/>
        <v>0</v>
      </c>
      <c r="L73" s="150">
        <v>0</v>
      </c>
      <c r="M73" s="150">
        <f t="shared" si="23"/>
        <v>0</v>
      </c>
      <c r="N73" s="142">
        <v>0</v>
      </c>
      <c r="O73" s="142">
        <f t="shared" si="24"/>
        <v>0</v>
      </c>
      <c r="P73" s="142">
        <v>0</v>
      </c>
      <c r="Q73" s="142">
        <f t="shared" si="25"/>
        <v>0</v>
      </c>
      <c r="R73" s="142"/>
      <c r="S73" s="142"/>
      <c r="T73" s="143">
        <v>0</v>
      </c>
      <c r="U73" s="142">
        <f t="shared" si="26"/>
        <v>0</v>
      </c>
      <c r="V73" s="136"/>
      <c r="W73" s="136"/>
      <c r="X73" s="136"/>
      <c r="Y73" s="136"/>
      <c r="Z73" s="136"/>
      <c r="AA73" s="136"/>
      <c r="AB73" s="136"/>
      <c r="AC73" s="136"/>
      <c r="AD73" s="136"/>
      <c r="AE73" s="136" t="s">
        <v>89</v>
      </c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36"/>
      <c r="BE73" s="136"/>
      <c r="BF73" s="136"/>
      <c r="BG73" s="136"/>
      <c r="BH73" s="136"/>
    </row>
    <row r="74" spans="1:60" outlineLevel="1" x14ac:dyDescent="0.2">
      <c r="A74" s="187">
        <v>64</v>
      </c>
      <c r="B74" s="137" t="s">
        <v>159</v>
      </c>
      <c r="C74" s="159" t="s">
        <v>160</v>
      </c>
      <c r="D74" s="141" t="s">
        <v>91</v>
      </c>
      <c r="E74" s="147">
        <v>76</v>
      </c>
      <c r="F74" s="149"/>
      <c r="G74" s="188">
        <f t="shared" si="20"/>
        <v>0</v>
      </c>
      <c r="H74" s="170"/>
      <c r="I74" s="150">
        <f t="shared" si="21"/>
        <v>0</v>
      </c>
      <c r="J74" s="150"/>
      <c r="K74" s="150">
        <f t="shared" si="22"/>
        <v>0</v>
      </c>
      <c r="L74" s="150">
        <v>0</v>
      </c>
      <c r="M74" s="150">
        <f t="shared" si="23"/>
        <v>0</v>
      </c>
      <c r="N74" s="142">
        <v>0</v>
      </c>
      <c r="O74" s="142">
        <f t="shared" si="24"/>
        <v>0</v>
      </c>
      <c r="P74" s="142">
        <v>0</v>
      </c>
      <c r="Q74" s="142">
        <f t="shared" si="25"/>
        <v>0</v>
      </c>
      <c r="R74" s="142"/>
      <c r="S74" s="142"/>
      <c r="T74" s="143">
        <v>0</v>
      </c>
      <c r="U74" s="142">
        <f t="shared" si="26"/>
        <v>0</v>
      </c>
      <c r="V74" s="136"/>
      <c r="W74" s="136"/>
      <c r="X74" s="136"/>
      <c r="Y74" s="136"/>
      <c r="Z74" s="136"/>
      <c r="AA74" s="136"/>
      <c r="AB74" s="136"/>
      <c r="AC74" s="136"/>
      <c r="AD74" s="136"/>
      <c r="AE74" s="136" t="s">
        <v>89</v>
      </c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  <c r="BE74" s="136"/>
      <c r="BF74" s="136"/>
      <c r="BG74" s="136"/>
      <c r="BH74" s="136"/>
    </row>
    <row r="75" spans="1:60" outlineLevel="1" x14ac:dyDescent="0.2">
      <c r="A75" s="187">
        <v>65</v>
      </c>
      <c r="B75" s="137" t="s">
        <v>161</v>
      </c>
      <c r="C75" s="159" t="s">
        <v>162</v>
      </c>
      <c r="D75" s="141" t="s">
        <v>91</v>
      </c>
      <c r="E75" s="147">
        <v>36</v>
      </c>
      <c r="F75" s="149"/>
      <c r="G75" s="188">
        <f t="shared" si="20"/>
        <v>0</v>
      </c>
      <c r="H75" s="170"/>
      <c r="I75" s="150">
        <f t="shared" si="21"/>
        <v>0</v>
      </c>
      <c r="J75" s="150"/>
      <c r="K75" s="150">
        <f t="shared" si="22"/>
        <v>0</v>
      </c>
      <c r="L75" s="150">
        <v>0</v>
      </c>
      <c r="M75" s="150">
        <f t="shared" si="23"/>
        <v>0</v>
      </c>
      <c r="N75" s="142">
        <v>0</v>
      </c>
      <c r="O75" s="142">
        <f t="shared" si="24"/>
        <v>0</v>
      </c>
      <c r="P75" s="142">
        <v>0</v>
      </c>
      <c r="Q75" s="142">
        <f t="shared" si="25"/>
        <v>0</v>
      </c>
      <c r="R75" s="142"/>
      <c r="S75" s="142"/>
      <c r="T75" s="143">
        <v>0</v>
      </c>
      <c r="U75" s="142">
        <f t="shared" si="26"/>
        <v>0</v>
      </c>
      <c r="V75" s="136"/>
      <c r="W75" s="136"/>
      <c r="X75" s="136"/>
      <c r="Y75" s="136"/>
      <c r="Z75" s="136"/>
      <c r="AA75" s="136"/>
      <c r="AB75" s="136"/>
      <c r="AC75" s="136"/>
      <c r="AD75" s="136"/>
      <c r="AE75" s="136" t="s">
        <v>89</v>
      </c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/>
      <c r="BC75" s="136"/>
      <c r="BD75" s="136"/>
      <c r="BE75" s="136"/>
      <c r="BF75" s="136"/>
      <c r="BG75" s="136"/>
      <c r="BH75" s="136"/>
    </row>
    <row r="76" spans="1:60" outlineLevel="1" x14ac:dyDescent="0.2">
      <c r="A76" s="187">
        <v>66</v>
      </c>
      <c r="B76" s="137" t="s">
        <v>163</v>
      </c>
      <c r="C76" s="159" t="s">
        <v>164</v>
      </c>
      <c r="D76" s="141" t="s">
        <v>91</v>
      </c>
      <c r="E76" s="147">
        <v>40</v>
      </c>
      <c r="F76" s="149"/>
      <c r="G76" s="188">
        <f t="shared" si="20"/>
        <v>0</v>
      </c>
      <c r="H76" s="170"/>
      <c r="I76" s="150">
        <f t="shared" si="21"/>
        <v>0</v>
      </c>
      <c r="J76" s="150"/>
      <c r="K76" s="150">
        <f t="shared" si="22"/>
        <v>0</v>
      </c>
      <c r="L76" s="150">
        <v>0</v>
      </c>
      <c r="M76" s="150">
        <f t="shared" si="23"/>
        <v>0</v>
      </c>
      <c r="N76" s="142">
        <v>0</v>
      </c>
      <c r="O76" s="142">
        <f t="shared" si="24"/>
        <v>0</v>
      </c>
      <c r="P76" s="142">
        <v>0</v>
      </c>
      <c r="Q76" s="142">
        <f t="shared" si="25"/>
        <v>0</v>
      </c>
      <c r="R76" s="142"/>
      <c r="S76" s="142"/>
      <c r="T76" s="143">
        <v>0</v>
      </c>
      <c r="U76" s="142">
        <f t="shared" si="26"/>
        <v>0</v>
      </c>
      <c r="V76" s="136"/>
      <c r="W76" s="136"/>
      <c r="X76" s="136"/>
      <c r="Y76" s="136"/>
      <c r="Z76" s="136"/>
      <c r="AA76" s="136"/>
      <c r="AB76" s="136"/>
      <c r="AC76" s="136"/>
      <c r="AD76" s="136"/>
      <c r="AE76" s="136" t="s">
        <v>89</v>
      </c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  <c r="BH76" s="136"/>
    </row>
    <row r="77" spans="1:60" outlineLevel="1" x14ac:dyDescent="0.2">
      <c r="A77" s="187">
        <v>67</v>
      </c>
      <c r="B77" s="137" t="s">
        <v>165</v>
      </c>
      <c r="C77" s="159" t="s">
        <v>166</v>
      </c>
      <c r="D77" s="141" t="s">
        <v>91</v>
      </c>
      <c r="E77" s="147">
        <v>20</v>
      </c>
      <c r="F77" s="149"/>
      <c r="G77" s="188">
        <f t="shared" si="20"/>
        <v>0</v>
      </c>
      <c r="H77" s="170"/>
      <c r="I77" s="150">
        <f t="shared" si="21"/>
        <v>0</v>
      </c>
      <c r="J77" s="150"/>
      <c r="K77" s="150">
        <f t="shared" si="22"/>
        <v>0</v>
      </c>
      <c r="L77" s="150">
        <v>0</v>
      </c>
      <c r="M77" s="150">
        <f t="shared" si="23"/>
        <v>0</v>
      </c>
      <c r="N77" s="142">
        <v>0</v>
      </c>
      <c r="O77" s="142">
        <f t="shared" si="24"/>
        <v>0</v>
      </c>
      <c r="P77" s="142">
        <v>0</v>
      </c>
      <c r="Q77" s="142">
        <f t="shared" si="25"/>
        <v>0</v>
      </c>
      <c r="R77" s="142"/>
      <c r="S77" s="142"/>
      <c r="T77" s="143">
        <v>0</v>
      </c>
      <c r="U77" s="142">
        <f t="shared" si="26"/>
        <v>0</v>
      </c>
      <c r="V77" s="136"/>
      <c r="W77" s="136"/>
      <c r="X77" s="136"/>
      <c r="Y77" s="136"/>
      <c r="Z77" s="136"/>
      <c r="AA77" s="136"/>
      <c r="AB77" s="136"/>
      <c r="AC77" s="136"/>
      <c r="AD77" s="136"/>
      <c r="AE77" s="136" t="s">
        <v>89</v>
      </c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  <c r="BE77" s="136"/>
      <c r="BF77" s="136"/>
      <c r="BG77" s="136"/>
      <c r="BH77" s="136"/>
    </row>
    <row r="78" spans="1:60" outlineLevel="1" x14ac:dyDescent="0.2">
      <c r="A78" s="187">
        <v>68</v>
      </c>
      <c r="B78" s="137" t="s">
        <v>167</v>
      </c>
      <c r="C78" s="159" t="s">
        <v>168</v>
      </c>
      <c r="D78" s="141" t="s">
        <v>91</v>
      </c>
      <c r="E78" s="147">
        <v>28</v>
      </c>
      <c r="F78" s="149"/>
      <c r="G78" s="188">
        <f t="shared" si="20"/>
        <v>0</v>
      </c>
      <c r="H78" s="170"/>
      <c r="I78" s="150">
        <f t="shared" si="21"/>
        <v>0</v>
      </c>
      <c r="J78" s="150"/>
      <c r="K78" s="150">
        <f t="shared" si="22"/>
        <v>0</v>
      </c>
      <c r="L78" s="150">
        <v>0</v>
      </c>
      <c r="M78" s="150">
        <f t="shared" si="23"/>
        <v>0</v>
      </c>
      <c r="N78" s="142">
        <v>0</v>
      </c>
      <c r="O78" s="142">
        <f t="shared" si="24"/>
        <v>0</v>
      </c>
      <c r="P78" s="142">
        <v>0</v>
      </c>
      <c r="Q78" s="142">
        <f t="shared" si="25"/>
        <v>0</v>
      </c>
      <c r="R78" s="142"/>
      <c r="S78" s="142"/>
      <c r="T78" s="143">
        <v>0</v>
      </c>
      <c r="U78" s="142">
        <f t="shared" si="26"/>
        <v>0</v>
      </c>
      <c r="V78" s="136"/>
      <c r="W78" s="136"/>
      <c r="X78" s="136"/>
      <c r="Y78" s="136"/>
      <c r="Z78" s="136"/>
      <c r="AA78" s="136"/>
      <c r="AB78" s="136"/>
      <c r="AC78" s="136"/>
      <c r="AD78" s="136"/>
      <c r="AE78" s="136" t="s">
        <v>89</v>
      </c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</row>
    <row r="79" spans="1:60" x14ac:dyDescent="0.2">
      <c r="A79" s="189" t="s">
        <v>86</v>
      </c>
      <c r="B79" s="138" t="s">
        <v>60</v>
      </c>
      <c r="C79" s="160" t="s">
        <v>27</v>
      </c>
      <c r="D79" s="144"/>
      <c r="E79" s="148"/>
      <c r="F79" s="151"/>
      <c r="G79" s="190">
        <f>SUM(G80:G109)</f>
        <v>0</v>
      </c>
      <c r="H79" s="171"/>
      <c r="I79" s="151">
        <f>SUM(I80:I109)</f>
        <v>0</v>
      </c>
      <c r="J79" s="151"/>
      <c r="K79" s="151">
        <f>SUM(K80:K109)</f>
        <v>0</v>
      </c>
      <c r="L79" s="151"/>
      <c r="M79" s="151">
        <f>SUM(M80:M109)</f>
        <v>0</v>
      </c>
      <c r="N79" s="145"/>
      <c r="O79" s="145">
        <f>SUM(O80:O109)</f>
        <v>0</v>
      </c>
      <c r="P79" s="145"/>
      <c r="Q79" s="145">
        <f>SUM(Q80:Q109)</f>
        <v>0</v>
      </c>
      <c r="R79" s="145"/>
      <c r="S79" s="145"/>
      <c r="T79" s="146"/>
      <c r="U79" s="145">
        <f>SUM(U80:U109)</f>
        <v>0</v>
      </c>
      <c r="AE79" t="s">
        <v>87</v>
      </c>
    </row>
    <row r="80" spans="1:60" outlineLevel="1" x14ac:dyDescent="0.2">
      <c r="A80" s="187">
        <v>69</v>
      </c>
      <c r="B80" s="137" t="s">
        <v>50</v>
      </c>
      <c r="C80" s="159" t="s">
        <v>169</v>
      </c>
      <c r="D80" s="141" t="s">
        <v>88</v>
      </c>
      <c r="E80" s="147">
        <v>1</v>
      </c>
      <c r="F80" s="149"/>
      <c r="G80" s="188">
        <f t="shared" si="20"/>
        <v>0</v>
      </c>
      <c r="H80" s="170"/>
      <c r="I80" s="150">
        <f t="shared" ref="I80:I109" si="27">ROUND(E80*H80,2)</f>
        <v>0</v>
      </c>
      <c r="J80" s="150"/>
      <c r="K80" s="150">
        <f t="shared" ref="K80:K109" si="28">ROUND(E80*J80,2)</f>
        <v>0</v>
      </c>
      <c r="L80" s="150">
        <v>0</v>
      </c>
      <c r="M80" s="150">
        <f t="shared" ref="M80:M109" si="29">G80*(1+L80/100)</f>
        <v>0</v>
      </c>
      <c r="N80" s="142">
        <v>0</v>
      </c>
      <c r="O80" s="142">
        <f t="shared" ref="O80:O109" si="30">ROUND(E80*N80,5)</f>
        <v>0</v>
      </c>
      <c r="P80" s="142">
        <v>0</v>
      </c>
      <c r="Q80" s="142">
        <f t="shared" ref="Q80:Q109" si="31">ROUND(E80*P80,5)</f>
        <v>0</v>
      </c>
      <c r="R80" s="142"/>
      <c r="S80" s="142"/>
      <c r="T80" s="143">
        <v>0</v>
      </c>
      <c r="U80" s="142">
        <f t="shared" ref="U80:U109" si="32">ROUND(E80*T80,2)</f>
        <v>0</v>
      </c>
      <c r="V80" s="136"/>
      <c r="W80" s="136"/>
      <c r="X80" s="136"/>
      <c r="Y80" s="136"/>
      <c r="Z80" s="136"/>
      <c r="AA80" s="136"/>
      <c r="AB80" s="136"/>
      <c r="AC80" s="136"/>
      <c r="AD80" s="136"/>
      <c r="AE80" s="136" t="s">
        <v>89</v>
      </c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36"/>
      <c r="BE80" s="136"/>
      <c r="BF80" s="136"/>
      <c r="BG80" s="136"/>
      <c r="BH80" s="136"/>
    </row>
    <row r="81" spans="1:60" ht="22.5" outlineLevel="1" x14ac:dyDescent="0.2">
      <c r="A81" s="187">
        <v>70</v>
      </c>
      <c r="B81" s="137" t="s">
        <v>52</v>
      </c>
      <c r="C81" s="159" t="s">
        <v>170</v>
      </c>
      <c r="D81" s="141" t="s">
        <v>88</v>
      </c>
      <c r="E81" s="147">
        <v>1</v>
      </c>
      <c r="F81" s="149"/>
      <c r="G81" s="188">
        <f t="shared" si="20"/>
        <v>0</v>
      </c>
      <c r="H81" s="170"/>
      <c r="I81" s="150">
        <f t="shared" si="27"/>
        <v>0</v>
      </c>
      <c r="J81" s="150"/>
      <c r="K81" s="150">
        <f t="shared" si="28"/>
        <v>0</v>
      </c>
      <c r="L81" s="150">
        <v>0</v>
      </c>
      <c r="M81" s="150">
        <f t="shared" si="29"/>
        <v>0</v>
      </c>
      <c r="N81" s="142">
        <v>0</v>
      </c>
      <c r="O81" s="142">
        <f t="shared" si="30"/>
        <v>0</v>
      </c>
      <c r="P81" s="142">
        <v>0</v>
      </c>
      <c r="Q81" s="142">
        <f t="shared" si="31"/>
        <v>0</v>
      </c>
      <c r="R81" s="142"/>
      <c r="S81" s="142"/>
      <c r="T81" s="143">
        <v>0</v>
      </c>
      <c r="U81" s="142">
        <f t="shared" si="32"/>
        <v>0</v>
      </c>
      <c r="V81" s="136"/>
      <c r="W81" s="136"/>
      <c r="X81" s="136"/>
      <c r="Y81" s="136"/>
      <c r="Z81" s="136"/>
      <c r="AA81" s="136"/>
      <c r="AB81" s="136"/>
      <c r="AC81" s="136"/>
      <c r="AD81" s="136"/>
      <c r="AE81" s="136" t="s">
        <v>89</v>
      </c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6"/>
      <c r="BC81" s="136"/>
      <c r="BD81" s="136"/>
      <c r="BE81" s="136"/>
      <c r="BF81" s="136"/>
      <c r="BG81" s="136"/>
      <c r="BH81" s="136"/>
    </row>
    <row r="82" spans="1:60" outlineLevel="1" x14ac:dyDescent="0.2">
      <c r="A82" s="187">
        <v>71</v>
      </c>
      <c r="B82" s="137" t="s">
        <v>54</v>
      </c>
      <c r="C82" s="159" t="s">
        <v>179</v>
      </c>
      <c r="D82" s="141" t="s">
        <v>88</v>
      </c>
      <c r="E82" s="147">
        <v>1</v>
      </c>
      <c r="F82" s="149"/>
      <c r="G82" s="188">
        <f t="shared" si="20"/>
        <v>0</v>
      </c>
      <c r="H82" s="170"/>
      <c r="I82" s="150">
        <f t="shared" si="27"/>
        <v>0</v>
      </c>
      <c r="J82" s="150"/>
      <c r="K82" s="150">
        <f t="shared" si="28"/>
        <v>0</v>
      </c>
      <c r="L82" s="150">
        <v>0</v>
      </c>
      <c r="M82" s="150">
        <f t="shared" si="29"/>
        <v>0</v>
      </c>
      <c r="N82" s="142">
        <v>0</v>
      </c>
      <c r="O82" s="142">
        <f t="shared" si="30"/>
        <v>0</v>
      </c>
      <c r="P82" s="142">
        <v>0</v>
      </c>
      <c r="Q82" s="142">
        <f t="shared" si="31"/>
        <v>0</v>
      </c>
      <c r="R82" s="142"/>
      <c r="S82" s="142"/>
      <c r="T82" s="143">
        <v>0</v>
      </c>
      <c r="U82" s="142">
        <f t="shared" si="32"/>
        <v>0</v>
      </c>
      <c r="V82" s="136"/>
      <c r="W82" s="136"/>
      <c r="X82" s="136"/>
      <c r="Y82" s="136"/>
      <c r="Z82" s="136"/>
      <c r="AA82" s="136"/>
      <c r="AB82" s="136"/>
      <c r="AC82" s="136"/>
      <c r="AD82" s="136"/>
      <c r="AE82" s="136" t="s">
        <v>89</v>
      </c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36"/>
      <c r="BD82" s="136"/>
      <c r="BE82" s="136"/>
      <c r="BF82" s="136"/>
      <c r="BG82" s="136"/>
      <c r="BH82" s="136"/>
    </row>
    <row r="83" spans="1:60" ht="33.75" outlineLevel="1" x14ac:dyDescent="0.2">
      <c r="A83" s="187">
        <v>72</v>
      </c>
      <c r="B83" s="137" t="s">
        <v>56</v>
      </c>
      <c r="C83" s="159" t="s">
        <v>190</v>
      </c>
      <c r="D83" s="141" t="s">
        <v>88</v>
      </c>
      <c r="E83" s="147">
        <v>1</v>
      </c>
      <c r="F83" s="149"/>
      <c r="G83" s="188">
        <f t="shared" si="20"/>
        <v>0</v>
      </c>
      <c r="H83" s="170"/>
      <c r="I83" s="150"/>
      <c r="J83" s="150"/>
      <c r="K83" s="150"/>
      <c r="L83" s="150"/>
      <c r="M83" s="150"/>
      <c r="N83" s="142"/>
      <c r="O83" s="142"/>
      <c r="P83" s="142"/>
      <c r="Q83" s="142"/>
      <c r="R83" s="142"/>
      <c r="S83" s="142"/>
      <c r="T83" s="143"/>
      <c r="U83" s="142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  <c r="BG83" s="136"/>
      <c r="BH83" s="136"/>
    </row>
    <row r="84" spans="1:60" ht="22.5" outlineLevel="1" x14ac:dyDescent="0.2">
      <c r="A84" s="187">
        <v>73</v>
      </c>
      <c r="B84" s="137" t="s">
        <v>58</v>
      </c>
      <c r="C84" s="159" t="s">
        <v>191</v>
      </c>
      <c r="D84" s="141" t="s">
        <v>88</v>
      </c>
      <c r="E84" s="147">
        <v>1</v>
      </c>
      <c r="F84" s="149"/>
      <c r="G84" s="188">
        <f t="shared" si="20"/>
        <v>0</v>
      </c>
      <c r="H84" s="170"/>
      <c r="I84" s="150"/>
      <c r="J84" s="150"/>
      <c r="K84" s="150"/>
      <c r="L84" s="150"/>
      <c r="M84" s="150"/>
      <c r="N84" s="142"/>
      <c r="O84" s="142"/>
      <c r="P84" s="142"/>
      <c r="Q84" s="142"/>
      <c r="R84" s="142"/>
      <c r="S84" s="142"/>
      <c r="T84" s="143"/>
      <c r="U84" s="142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  <c r="BE84" s="136"/>
      <c r="BF84" s="136"/>
      <c r="BG84" s="136"/>
      <c r="BH84" s="136"/>
    </row>
    <row r="85" spans="1:60" ht="22.5" outlineLevel="1" x14ac:dyDescent="0.2">
      <c r="A85" s="187">
        <v>74</v>
      </c>
      <c r="B85" s="137" t="s">
        <v>110</v>
      </c>
      <c r="C85" s="159" t="s">
        <v>192</v>
      </c>
      <c r="D85" s="141" t="s">
        <v>88</v>
      </c>
      <c r="E85" s="147">
        <v>1</v>
      </c>
      <c r="F85" s="149"/>
      <c r="G85" s="188">
        <f t="shared" si="20"/>
        <v>0</v>
      </c>
      <c r="H85" s="170"/>
      <c r="I85" s="150"/>
      <c r="J85" s="150"/>
      <c r="K85" s="150"/>
      <c r="L85" s="150"/>
      <c r="M85" s="150"/>
      <c r="N85" s="142"/>
      <c r="O85" s="142"/>
      <c r="P85" s="142"/>
      <c r="Q85" s="142"/>
      <c r="R85" s="142"/>
      <c r="S85" s="142"/>
      <c r="T85" s="143"/>
      <c r="U85" s="142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36"/>
      <c r="BE85" s="136"/>
      <c r="BF85" s="136"/>
      <c r="BG85" s="136"/>
      <c r="BH85" s="136"/>
    </row>
    <row r="86" spans="1:60" ht="67.5" outlineLevel="1" x14ac:dyDescent="0.2">
      <c r="A86" s="187">
        <v>75</v>
      </c>
      <c r="B86" s="137" t="s">
        <v>95</v>
      </c>
      <c r="C86" s="159" t="s">
        <v>193</v>
      </c>
      <c r="D86" s="141" t="s">
        <v>88</v>
      </c>
      <c r="E86" s="147">
        <v>1</v>
      </c>
      <c r="F86" s="149"/>
      <c r="G86" s="188">
        <f t="shared" si="20"/>
        <v>0</v>
      </c>
      <c r="H86" s="170"/>
      <c r="I86" s="150"/>
      <c r="J86" s="150"/>
      <c r="K86" s="150"/>
      <c r="L86" s="150"/>
      <c r="M86" s="150"/>
      <c r="N86" s="142"/>
      <c r="O86" s="142"/>
      <c r="P86" s="142"/>
      <c r="Q86" s="142"/>
      <c r="R86" s="142"/>
      <c r="S86" s="142"/>
      <c r="T86" s="143"/>
      <c r="U86" s="142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  <c r="AZ86" s="136"/>
      <c r="BA86" s="136"/>
      <c r="BB86" s="136"/>
      <c r="BC86" s="136"/>
      <c r="BD86" s="136"/>
      <c r="BE86" s="136"/>
      <c r="BF86" s="136"/>
      <c r="BG86" s="136"/>
      <c r="BH86" s="136"/>
    </row>
    <row r="87" spans="1:60" ht="33.75" outlineLevel="1" x14ac:dyDescent="0.2">
      <c r="A87" s="187">
        <v>76</v>
      </c>
      <c r="B87" s="137" t="s">
        <v>113</v>
      </c>
      <c r="C87" s="159" t="s">
        <v>194</v>
      </c>
      <c r="D87" s="141" t="s">
        <v>88</v>
      </c>
      <c r="E87" s="147">
        <v>1</v>
      </c>
      <c r="F87" s="149"/>
      <c r="G87" s="188">
        <f t="shared" si="20"/>
        <v>0</v>
      </c>
      <c r="H87" s="170"/>
      <c r="I87" s="150"/>
      <c r="J87" s="150"/>
      <c r="K87" s="150"/>
      <c r="L87" s="150"/>
      <c r="M87" s="150"/>
      <c r="N87" s="142"/>
      <c r="O87" s="142"/>
      <c r="P87" s="142"/>
      <c r="Q87" s="142"/>
      <c r="R87" s="142"/>
      <c r="S87" s="142"/>
      <c r="T87" s="143"/>
      <c r="U87" s="142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36"/>
      <c r="BD87" s="136"/>
      <c r="BE87" s="136"/>
      <c r="BF87" s="136"/>
      <c r="BG87" s="136"/>
      <c r="BH87" s="136"/>
    </row>
    <row r="88" spans="1:60" ht="33.75" outlineLevel="1" x14ac:dyDescent="0.2">
      <c r="A88" s="187">
        <v>77</v>
      </c>
      <c r="B88" s="137" t="s">
        <v>124</v>
      </c>
      <c r="C88" s="159" t="s">
        <v>195</v>
      </c>
      <c r="D88" s="141" t="s">
        <v>88</v>
      </c>
      <c r="E88" s="147">
        <v>1</v>
      </c>
      <c r="F88" s="149"/>
      <c r="G88" s="188">
        <f t="shared" si="20"/>
        <v>0</v>
      </c>
      <c r="H88" s="170"/>
      <c r="I88" s="150"/>
      <c r="J88" s="150"/>
      <c r="K88" s="150"/>
      <c r="L88" s="150"/>
      <c r="M88" s="150"/>
      <c r="N88" s="142"/>
      <c r="O88" s="142"/>
      <c r="P88" s="142"/>
      <c r="Q88" s="142"/>
      <c r="R88" s="142"/>
      <c r="S88" s="142"/>
      <c r="T88" s="143"/>
      <c r="U88" s="142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D88" s="136"/>
      <c r="BE88" s="136"/>
      <c r="BF88" s="136"/>
      <c r="BG88" s="136"/>
      <c r="BH88" s="136"/>
    </row>
    <row r="89" spans="1:60" ht="33.75" outlineLevel="1" x14ac:dyDescent="0.2">
      <c r="A89" s="187">
        <v>78</v>
      </c>
      <c r="B89" s="137" t="s">
        <v>126</v>
      </c>
      <c r="C89" s="159" t="s">
        <v>196</v>
      </c>
      <c r="D89" s="141" t="s">
        <v>88</v>
      </c>
      <c r="E89" s="147">
        <v>1</v>
      </c>
      <c r="F89" s="149"/>
      <c r="G89" s="188">
        <f t="shared" si="20"/>
        <v>0</v>
      </c>
      <c r="H89" s="170"/>
      <c r="I89" s="150"/>
      <c r="J89" s="150"/>
      <c r="K89" s="150"/>
      <c r="L89" s="150"/>
      <c r="M89" s="150"/>
      <c r="N89" s="142"/>
      <c r="O89" s="142"/>
      <c r="P89" s="142"/>
      <c r="Q89" s="142"/>
      <c r="R89" s="142"/>
      <c r="S89" s="142"/>
      <c r="T89" s="143"/>
      <c r="U89" s="142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36"/>
      <c r="BE89" s="136"/>
      <c r="BF89" s="136"/>
      <c r="BG89" s="136"/>
      <c r="BH89" s="136"/>
    </row>
    <row r="90" spans="1:60" ht="22.5" outlineLevel="1" x14ac:dyDescent="0.2">
      <c r="A90" s="187">
        <v>79</v>
      </c>
      <c r="B90" s="137" t="s">
        <v>128</v>
      </c>
      <c r="C90" s="159" t="s">
        <v>197</v>
      </c>
      <c r="D90" s="141" t="s">
        <v>88</v>
      </c>
      <c r="E90" s="147">
        <v>1</v>
      </c>
      <c r="F90" s="149"/>
      <c r="G90" s="188">
        <f t="shared" si="20"/>
        <v>0</v>
      </c>
      <c r="H90" s="170"/>
      <c r="I90" s="150"/>
      <c r="J90" s="150"/>
      <c r="K90" s="150"/>
      <c r="L90" s="150"/>
      <c r="M90" s="150"/>
      <c r="N90" s="142"/>
      <c r="O90" s="142"/>
      <c r="P90" s="142"/>
      <c r="Q90" s="142"/>
      <c r="R90" s="142"/>
      <c r="S90" s="142"/>
      <c r="T90" s="143"/>
      <c r="U90" s="142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36"/>
      <c r="BE90" s="136"/>
      <c r="BF90" s="136"/>
      <c r="BG90" s="136"/>
      <c r="BH90" s="136"/>
    </row>
    <row r="91" spans="1:60" ht="22.5" outlineLevel="1" x14ac:dyDescent="0.2">
      <c r="A91" s="187">
        <v>80</v>
      </c>
      <c r="B91" s="137" t="s">
        <v>130</v>
      </c>
      <c r="C91" s="159" t="s">
        <v>198</v>
      </c>
      <c r="D91" s="141" t="s">
        <v>88</v>
      </c>
      <c r="E91" s="147">
        <v>1</v>
      </c>
      <c r="F91" s="149"/>
      <c r="G91" s="188">
        <f t="shared" si="20"/>
        <v>0</v>
      </c>
      <c r="H91" s="170"/>
      <c r="I91" s="150"/>
      <c r="J91" s="150"/>
      <c r="K91" s="150"/>
      <c r="L91" s="150"/>
      <c r="M91" s="150"/>
      <c r="N91" s="142"/>
      <c r="O91" s="142"/>
      <c r="P91" s="142"/>
      <c r="Q91" s="142"/>
      <c r="R91" s="142"/>
      <c r="S91" s="142"/>
      <c r="T91" s="143"/>
      <c r="U91" s="142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6"/>
      <c r="BE91" s="136"/>
      <c r="BF91" s="136"/>
      <c r="BG91" s="136"/>
      <c r="BH91" s="136"/>
    </row>
    <row r="92" spans="1:60" ht="33.75" outlineLevel="1" x14ac:dyDescent="0.2">
      <c r="A92" s="187">
        <v>81</v>
      </c>
      <c r="B92" s="137" t="s">
        <v>132</v>
      </c>
      <c r="C92" s="159" t="s">
        <v>199</v>
      </c>
      <c r="D92" s="141" t="s">
        <v>88</v>
      </c>
      <c r="E92" s="147">
        <v>1</v>
      </c>
      <c r="F92" s="149"/>
      <c r="G92" s="188">
        <f t="shared" si="20"/>
        <v>0</v>
      </c>
      <c r="H92" s="170"/>
      <c r="I92" s="150"/>
      <c r="J92" s="150"/>
      <c r="K92" s="150"/>
      <c r="L92" s="150"/>
      <c r="M92" s="150"/>
      <c r="N92" s="142"/>
      <c r="O92" s="142"/>
      <c r="P92" s="142"/>
      <c r="Q92" s="142"/>
      <c r="R92" s="142"/>
      <c r="S92" s="142"/>
      <c r="T92" s="143"/>
      <c r="U92" s="142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136"/>
      <c r="BH92" s="136"/>
    </row>
    <row r="93" spans="1:60" ht="22.5" outlineLevel="1" x14ac:dyDescent="0.2">
      <c r="A93" s="187">
        <v>82</v>
      </c>
      <c r="B93" s="137" t="s">
        <v>134</v>
      </c>
      <c r="C93" s="159" t="s">
        <v>200</v>
      </c>
      <c r="D93" s="141" t="s">
        <v>88</v>
      </c>
      <c r="E93" s="147">
        <v>1</v>
      </c>
      <c r="F93" s="149"/>
      <c r="G93" s="188">
        <f t="shared" si="20"/>
        <v>0</v>
      </c>
      <c r="H93" s="170"/>
      <c r="I93" s="150"/>
      <c r="J93" s="150"/>
      <c r="K93" s="150"/>
      <c r="L93" s="150"/>
      <c r="M93" s="150"/>
      <c r="N93" s="142"/>
      <c r="O93" s="142"/>
      <c r="P93" s="142"/>
      <c r="Q93" s="142"/>
      <c r="R93" s="142"/>
      <c r="S93" s="142"/>
      <c r="T93" s="143"/>
      <c r="U93" s="142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36"/>
      <c r="BE93" s="136"/>
      <c r="BF93" s="136"/>
      <c r="BG93" s="136"/>
      <c r="BH93" s="136"/>
    </row>
    <row r="94" spans="1:60" ht="22.5" outlineLevel="1" x14ac:dyDescent="0.2">
      <c r="A94" s="187">
        <v>83</v>
      </c>
      <c r="B94" s="137" t="s">
        <v>135</v>
      </c>
      <c r="C94" s="159" t="s">
        <v>201</v>
      </c>
      <c r="D94" s="141" t="s">
        <v>88</v>
      </c>
      <c r="E94" s="147">
        <v>1</v>
      </c>
      <c r="F94" s="149"/>
      <c r="G94" s="188">
        <f t="shared" si="20"/>
        <v>0</v>
      </c>
      <c r="H94" s="170"/>
      <c r="I94" s="150"/>
      <c r="J94" s="150"/>
      <c r="K94" s="150"/>
      <c r="L94" s="150"/>
      <c r="M94" s="150"/>
      <c r="N94" s="142"/>
      <c r="O94" s="142"/>
      <c r="P94" s="142"/>
      <c r="Q94" s="142"/>
      <c r="R94" s="142"/>
      <c r="S94" s="142"/>
      <c r="T94" s="143"/>
      <c r="U94" s="142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36"/>
      <c r="BE94" s="136"/>
      <c r="BF94" s="136"/>
      <c r="BG94" s="136"/>
      <c r="BH94" s="136"/>
    </row>
    <row r="95" spans="1:60" ht="22.5" outlineLevel="1" x14ac:dyDescent="0.2">
      <c r="A95" s="187">
        <v>84</v>
      </c>
      <c r="B95" s="137" t="s">
        <v>137</v>
      </c>
      <c r="C95" s="159" t="s">
        <v>202</v>
      </c>
      <c r="D95" s="141" t="s">
        <v>88</v>
      </c>
      <c r="E95" s="147">
        <v>1</v>
      </c>
      <c r="F95" s="149"/>
      <c r="G95" s="188">
        <f t="shared" si="20"/>
        <v>0</v>
      </c>
      <c r="H95" s="170"/>
      <c r="I95" s="150"/>
      <c r="J95" s="150"/>
      <c r="K95" s="150"/>
      <c r="L95" s="150"/>
      <c r="M95" s="150"/>
      <c r="N95" s="142"/>
      <c r="O95" s="142"/>
      <c r="P95" s="142"/>
      <c r="Q95" s="142"/>
      <c r="R95" s="142"/>
      <c r="S95" s="142"/>
      <c r="T95" s="143"/>
      <c r="U95" s="142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</row>
    <row r="96" spans="1:60" ht="45" outlineLevel="1" x14ac:dyDescent="0.2">
      <c r="A96" s="187">
        <v>85</v>
      </c>
      <c r="B96" s="137" t="s">
        <v>159</v>
      </c>
      <c r="C96" s="159" t="s">
        <v>203</v>
      </c>
      <c r="D96" s="141" t="s">
        <v>88</v>
      </c>
      <c r="E96" s="147">
        <v>1</v>
      </c>
      <c r="F96" s="149"/>
      <c r="G96" s="188">
        <f t="shared" si="20"/>
        <v>0</v>
      </c>
      <c r="H96" s="170"/>
      <c r="I96" s="150"/>
      <c r="J96" s="150"/>
      <c r="K96" s="150"/>
      <c r="L96" s="150"/>
      <c r="M96" s="150"/>
      <c r="N96" s="142"/>
      <c r="O96" s="142"/>
      <c r="P96" s="142"/>
      <c r="Q96" s="142"/>
      <c r="R96" s="142"/>
      <c r="S96" s="142"/>
      <c r="T96" s="143"/>
      <c r="U96" s="142"/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6"/>
      <c r="AZ96" s="136"/>
      <c r="BA96" s="136"/>
      <c r="BB96" s="136"/>
      <c r="BC96" s="136"/>
      <c r="BD96" s="136"/>
      <c r="BE96" s="136"/>
      <c r="BF96" s="136"/>
      <c r="BG96" s="136"/>
      <c r="BH96" s="136"/>
    </row>
    <row r="97" spans="1:60" ht="22.5" outlineLevel="1" x14ac:dyDescent="0.2">
      <c r="A97" s="187">
        <v>86</v>
      </c>
      <c r="B97" s="137" t="s">
        <v>161</v>
      </c>
      <c r="C97" s="159" t="s">
        <v>204</v>
      </c>
      <c r="D97" s="141" t="s">
        <v>88</v>
      </c>
      <c r="E97" s="147">
        <v>1</v>
      </c>
      <c r="F97" s="149"/>
      <c r="G97" s="188">
        <f t="shared" si="20"/>
        <v>0</v>
      </c>
      <c r="H97" s="170"/>
      <c r="I97" s="150"/>
      <c r="J97" s="150"/>
      <c r="K97" s="150"/>
      <c r="L97" s="150"/>
      <c r="M97" s="150"/>
      <c r="N97" s="142"/>
      <c r="O97" s="142"/>
      <c r="P97" s="142"/>
      <c r="Q97" s="142"/>
      <c r="R97" s="142"/>
      <c r="S97" s="142"/>
      <c r="T97" s="143"/>
      <c r="U97" s="142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</row>
    <row r="98" spans="1:60" outlineLevel="1" x14ac:dyDescent="0.2">
      <c r="A98" s="187">
        <v>87</v>
      </c>
      <c r="B98" s="137" t="s">
        <v>163</v>
      </c>
      <c r="C98" s="159" t="s">
        <v>205</v>
      </c>
      <c r="D98" s="141" t="s">
        <v>88</v>
      </c>
      <c r="E98" s="147">
        <v>1</v>
      </c>
      <c r="F98" s="149"/>
      <c r="G98" s="188">
        <f t="shared" ref="G98:G109" si="33">E98*F98</f>
        <v>0</v>
      </c>
      <c r="H98" s="170"/>
      <c r="I98" s="150"/>
      <c r="J98" s="150"/>
      <c r="K98" s="150"/>
      <c r="L98" s="150"/>
      <c r="M98" s="150"/>
      <c r="N98" s="142"/>
      <c r="O98" s="142"/>
      <c r="P98" s="142"/>
      <c r="Q98" s="142"/>
      <c r="R98" s="142"/>
      <c r="S98" s="142"/>
      <c r="T98" s="143"/>
      <c r="U98" s="142"/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6"/>
      <c r="AZ98" s="136"/>
      <c r="BA98" s="136"/>
      <c r="BB98" s="136"/>
      <c r="BC98" s="136"/>
      <c r="BD98" s="136"/>
      <c r="BE98" s="136"/>
      <c r="BF98" s="136"/>
      <c r="BG98" s="136"/>
      <c r="BH98" s="136"/>
    </row>
    <row r="99" spans="1:60" ht="67.5" outlineLevel="1" x14ac:dyDescent="0.2">
      <c r="A99" s="187">
        <v>88</v>
      </c>
      <c r="B99" s="137" t="s">
        <v>165</v>
      </c>
      <c r="C99" s="159" t="s">
        <v>206</v>
      </c>
      <c r="D99" s="141" t="s">
        <v>88</v>
      </c>
      <c r="E99" s="147">
        <v>1</v>
      </c>
      <c r="F99" s="149"/>
      <c r="G99" s="188">
        <f t="shared" si="33"/>
        <v>0</v>
      </c>
      <c r="H99" s="170"/>
      <c r="I99" s="150"/>
      <c r="J99" s="150"/>
      <c r="K99" s="150"/>
      <c r="L99" s="150"/>
      <c r="M99" s="150"/>
      <c r="N99" s="142"/>
      <c r="O99" s="142"/>
      <c r="P99" s="142"/>
      <c r="Q99" s="142"/>
      <c r="R99" s="142"/>
      <c r="S99" s="142"/>
      <c r="T99" s="143"/>
      <c r="U99" s="142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6"/>
      <c r="AZ99" s="136"/>
      <c r="BA99" s="136"/>
      <c r="BB99" s="136"/>
      <c r="BC99" s="136"/>
      <c r="BD99" s="136"/>
      <c r="BE99" s="136"/>
      <c r="BF99" s="136"/>
      <c r="BG99" s="136"/>
      <c r="BH99" s="136"/>
    </row>
    <row r="100" spans="1:60" ht="33.75" outlineLevel="1" x14ac:dyDescent="0.2">
      <c r="A100" s="187">
        <v>89</v>
      </c>
      <c r="B100" s="137" t="s">
        <v>167</v>
      </c>
      <c r="C100" s="159" t="s">
        <v>207</v>
      </c>
      <c r="D100" s="141" t="s">
        <v>88</v>
      </c>
      <c r="E100" s="147">
        <v>1</v>
      </c>
      <c r="F100" s="149"/>
      <c r="G100" s="188">
        <f t="shared" si="33"/>
        <v>0</v>
      </c>
      <c r="H100" s="170"/>
      <c r="I100" s="150"/>
      <c r="J100" s="150"/>
      <c r="K100" s="150"/>
      <c r="L100" s="150"/>
      <c r="M100" s="150"/>
      <c r="N100" s="142"/>
      <c r="O100" s="142"/>
      <c r="P100" s="142"/>
      <c r="Q100" s="142"/>
      <c r="R100" s="142"/>
      <c r="S100" s="142"/>
      <c r="T100" s="143"/>
      <c r="U100" s="142"/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6"/>
      <c r="AZ100" s="136"/>
      <c r="BA100" s="136"/>
      <c r="BB100" s="136"/>
      <c r="BC100" s="136"/>
      <c r="BD100" s="136"/>
      <c r="BE100" s="136"/>
      <c r="BF100" s="136"/>
      <c r="BG100" s="136"/>
      <c r="BH100" s="136"/>
    </row>
    <row r="101" spans="1:60" ht="22.5" outlineLevel="1" x14ac:dyDescent="0.2">
      <c r="A101" s="187">
        <v>90</v>
      </c>
      <c r="B101" s="137" t="s">
        <v>217</v>
      </c>
      <c r="C101" s="159" t="s">
        <v>208</v>
      </c>
      <c r="D101" s="141" t="s">
        <v>88</v>
      </c>
      <c r="E101" s="147">
        <v>1</v>
      </c>
      <c r="F101" s="149"/>
      <c r="G101" s="188">
        <f t="shared" si="33"/>
        <v>0</v>
      </c>
      <c r="H101" s="170"/>
      <c r="I101" s="150"/>
      <c r="J101" s="150"/>
      <c r="K101" s="150"/>
      <c r="L101" s="150"/>
      <c r="M101" s="150"/>
      <c r="N101" s="142"/>
      <c r="O101" s="142"/>
      <c r="P101" s="142"/>
      <c r="Q101" s="142"/>
      <c r="R101" s="142"/>
      <c r="S101" s="142"/>
      <c r="T101" s="143"/>
      <c r="U101" s="142"/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  <c r="BA101" s="136"/>
      <c r="BB101" s="136"/>
      <c r="BC101" s="136"/>
      <c r="BD101" s="136"/>
      <c r="BE101" s="136"/>
      <c r="BF101" s="136"/>
      <c r="BG101" s="136"/>
      <c r="BH101" s="136"/>
    </row>
    <row r="102" spans="1:60" ht="67.5" outlineLevel="1" x14ac:dyDescent="0.2">
      <c r="A102" s="187">
        <v>91</v>
      </c>
      <c r="B102" s="137" t="s">
        <v>218</v>
      </c>
      <c r="C102" s="159" t="s">
        <v>209</v>
      </c>
      <c r="D102" s="141" t="s">
        <v>88</v>
      </c>
      <c r="E102" s="147">
        <v>1</v>
      </c>
      <c r="F102" s="149"/>
      <c r="G102" s="188">
        <f t="shared" si="33"/>
        <v>0</v>
      </c>
      <c r="H102" s="170"/>
      <c r="I102" s="150"/>
      <c r="J102" s="150"/>
      <c r="K102" s="150"/>
      <c r="L102" s="150"/>
      <c r="M102" s="150"/>
      <c r="N102" s="142"/>
      <c r="O102" s="142"/>
      <c r="P102" s="142"/>
      <c r="Q102" s="142"/>
      <c r="R102" s="142"/>
      <c r="S102" s="142"/>
      <c r="T102" s="143"/>
      <c r="U102" s="142"/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36"/>
      <c r="BA102" s="136"/>
      <c r="BB102" s="136"/>
      <c r="BC102" s="136"/>
      <c r="BD102" s="136"/>
      <c r="BE102" s="136"/>
      <c r="BF102" s="136"/>
      <c r="BG102" s="136"/>
      <c r="BH102" s="136"/>
    </row>
    <row r="103" spans="1:60" ht="56.25" outlineLevel="1" x14ac:dyDescent="0.2">
      <c r="A103" s="187">
        <v>92</v>
      </c>
      <c r="B103" s="137" t="s">
        <v>219</v>
      </c>
      <c r="C103" s="159" t="s">
        <v>210</v>
      </c>
      <c r="D103" s="141" t="s">
        <v>88</v>
      </c>
      <c r="E103" s="147">
        <v>1</v>
      </c>
      <c r="F103" s="149"/>
      <c r="G103" s="188">
        <f t="shared" si="33"/>
        <v>0</v>
      </c>
      <c r="H103" s="170"/>
      <c r="I103" s="150">
        <f t="shared" si="27"/>
        <v>0</v>
      </c>
      <c r="J103" s="150"/>
      <c r="K103" s="150">
        <f t="shared" si="28"/>
        <v>0</v>
      </c>
      <c r="L103" s="150">
        <v>0</v>
      </c>
      <c r="M103" s="150">
        <f t="shared" si="29"/>
        <v>0</v>
      </c>
      <c r="N103" s="142">
        <v>0</v>
      </c>
      <c r="O103" s="142">
        <f t="shared" si="30"/>
        <v>0</v>
      </c>
      <c r="P103" s="142">
        <v>0</v>
      </c>
      <c r="Q103" s="142">
        <f t="shared" si="31"/>
        <v>0</v>
      </c>
      <c r="R103" s="142"/>
      <c r="S103" s="142"/>
      <c r="T103" s="143">
        <v>0</v>
      </c>
      <c r="U103" s="142">
        <f t="shared" si="32"/>
        <v>0</v>
      </c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 t="s">
        <v>89</v>
      </c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  <c r="BA103" s="136"/>
      <c r="BB103" s="136"/>
      <c r="BC103" s="136"/>
      <c r="BD103" s="136"/>
      <c r="BE103" s="136"/>
      <c r="BF103" s="136"/>
      <c r="BG103" s="136"/>
      <c r="BH103" s="136"/>
    </row>
    <row r="104" spans="1:60" ht="33.75" outlineLevel="1" x14ac:dyDescent="0.2">
      <c r="A104" s="187">
        <v>93</v>
      </c>
      <c r="B104" s="137" t="s">
        <v>220</v>
      </c>
      <c r="C104" s="159" t="s">
        <v>211</v>
      </c>
      <c r="D104" s="141" t="s">
        <v>88</v>
      </c>
      <c r="E104" s="147">
        <v>1</v>
      </c>
      <c r="F104" s="149"/>
      <c r="G104" s="188">
        <f t="shared" si="33"/>
        <v>0</v>
      </c>
      <c r="H104" s="170"/>
      <c r="I104" s="150">
        <f t="shared" si="27"/>
        <v>0</v>
      </c>
      <c r="J104" s="150"/>
      <c r="K104" s="150">
        <f t="shared" si="28"/>
        <v>0</v>
      </c>
      <c r="L104" s="150">
        <v>0</v>
      </c>
      <c r="M104" s="150">
        <f t="shared" si="29"/>
        <v>0</v>
      </c>
      <c r="N104" s="142">
        <v>0</v>
      </c>
      <c r="O104" s="142">
        <f t="shared" si="30"/>
        <v>0</v>
      </c>
      <c r="P104" s="142">
        <v>0</v>
      </c>
      <c r="Q104" s="142">
        <f t="shared" si="31"/>
        <v>0</v>
      </c>
      <c r="R104" s="142"/>
      <c r="S104" s="142"/>
      <c r="T104" s="143">
        <v>0</v>
      </c>
      <c r="U104" s="142">
        <f t="shared" si="32"/>
        <v>0</v>
      </c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 t="s">
        <v>89</v>
      </c>
      <c r="AF104" s="136"/>
      <c r="AG104" s="136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6"/>
      <c r="AZ104" s="136"/>
      <c r="BA104" s="136"/>
      <c r="BB104" s="136"/>
      <c r="BC104" s="136"/>
      <c r="BD104" s="136"/>
      <c r="BE104" s="136"/>
      <c r="BF104" s="136"/>
      <c r="BG104" s="136"/>
      <c r="BH104" s="136"/>
    </row>
    <row r="105" spans="1:60" ht="101.25" outlineLevel="1" x14ac:dyDescent="0.2">
      <c r="A105" s="187">
        <v>94</v>
      </c>
      <c r="B105" s="137" t="s">
        <v>221</v>
      </c>
      <c r="C105" s="159" t="s">
        <v>212</v>
      </c>
      <c r="D105" s="141" t="s">
        <v>88</v>
      </c>
      <c r="E105" s="147">
        <v>1</v>
      </c>
      <c r="F105" s="149"/>
      <c r="G105" s="188">
        <f t="shared" si="33"/>
        <v>0</v>
      </c>
      <c r="H105" s="170"/>
      <c r="I105" s="150">
        <f t="shared" si="27"/>
        <v>0</v>
      </c>
      <c r="J105" s="150"/>
      <c r="K105" s="150">
        <f t="shared" si="28"/>
        <v>0</v>
      </c>
      <c r="L105" s="150">
        <v>0</v>
      </c>
      <c r="M105" s="150">
        <f t="shared" si="29"/>
        <v>0</v>
      </c>
      <c r="N105" s="142">
        <v>0</v>
      </c>
      <c r="O105" s="142">
        <f t="shared" si="30"/>
        <v>0</v>
      </c>
      <c r="P105" s="142">
        <v>0</v>
      </c>
      <c r="Q105" s="142">
        <f t="shared" si="31"/>
        <v>0</v>
      </c>
      <c r="R105" s="142"/>
      <c r="S105" s="142"/>
      <c r="T105" s="143">
        <v>0</v>
      </c>
      <c r="U105" s="142">
        <f t="shared" si="32"/>
        <v>0</v>
      </c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 t="s">
        <v>89</v>
      </c>
      <c r="AF105" s="136"/>
      <c r="AG105" s="136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6"/>
      <c r="BB105" s="136"/>
      <c r="BC105" s="136"/>
      <c r="BD105" s="136"/>
      <c r="BE105" s="136"/>
      <c r="BF105" s="136"/>
      <c r="BG105" s="136"/>
      <c r="BH105" s="136"/>
    </row>
    <row r="106" spans="1:60" ht="33.75" outlineLevel="1" x14ac:dyDescent="0.2">
      <c r="A106" s="187">
        <v>95</v>
      </c>
      <c r="B106" s="137" t="s">
        <v>222</v>
      </c>
      <c r="C106" s="159" t="s">
        <v>213</v>
      </c>
      <c r="D106" s="141" t="s">
        <v>88</v>
      </c>
      <c r="E106" s="147">
        <v>1</v>
      </c>
      <c r="F106" s="149"/>
      <c r="G106" s="188">
        <f t="shared" si="33"/>
        <v>0</v>
      </c>
      <c r="H106" s="170"/>
      <c r="I106" s="150">
        <f t="shared" si="27"/>
        <v>0</v>
      </c>
      <c r="J106" s="150"/>
      <c r="K106" s="150">
        <f t="shared" si="28"/>
        <v>0</v>
      </c>
      <c r="L106" s="150">
        <v>0</v>
      </c>
      <c r="M106" s="150">
        <f t="shared" si="29"/>
        <v>0</v>
      </c>
      <c r="N106" s="142">
        <v>0</v>
      </c>
      <c r="O106" s="142">
        <f t="shared" si="30"/>
        <v>0</v>
      </c>
      <c r="P106" s="142">
        <v>0</v>
      </c>
      <c r="Q106" s="142">
        <f t="shared" si="31"/>
        <v>0</v>
      </c>
      <c r="R106" s="142"/>
      <c r="S106" s="142"/>
      <c r="T106" s="143">
        <v>0</v>
      </c>
      <c r="U106" s="142">
        <f t="shared" si="32"/>
        <v>0</v>
      </c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 t="s">
        <v>89</v>
      </c>
      <c r="AF106" s="136"/>
      <c r="AG106" s="136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6"/>
      <c r="AZ106" s="136"/>
      <c r="BA106" s="136"/>
      <c r="BB106" s="136"/>
      <c r="BC106" s="136"/>
      <c r="BD106" s="136"/>
      <c r="BE106" s="136"/>
      <c r="BF106" s="136"/>
      <c r="BG106" s="136"/>
      <c r="BH106" s="136"/>
    </row>
    <row r="107" spans="1:60" ht="45" outlineLevel="1" x14ac:dyDescent="0.2">
      <c r="A107" s="187">
        <v>96</v>
      </c>
      <c r="B107" s="137" t="s">
        <v>223</v>
      </c>
      <c r="C107" s="159" t="s">
        <v>214</v>
      </c>
      <c r="D107" s="141" t="s">
        <v>88</v>
      </c>
      <c r="E107" s="147">
        <v>1</v>
      </c>
      <c r="F107" s="149"/>
      <c r="G107" s="188">
        <f t="shared" si="33"/>
        <v>0</v>
      </c>
      <c r="H107" s="170"/>
      <c r="I107" s="150">
        <f t="shared" si="27"/>
        <v>0</v>
      </c>
      <c r="J107" s="150"/>
      <c r="K107" s="150">
        <f t="shared" si="28"/>
        <v>0</v>
      </c>
      <c r="L107" s="150">
        <v>0</v>
      </c>
      <c r="M107" s="150">
        <f t="shared" si="29"/>
        <v>0</v>
      </c>
      <c r="N107" s="142">
        <v>0</v>
      </c>
      <c r="O107" s="142">
        <f t="shared" si="30"/>
        <v>0</v>
      </c>
      <c r="P107" s="142">
        <v>0</v>
      </c>
      <c r="Q107" s="142">
        <f t="shared" si="31"/>
        <v>0</v>
      </c>
      <c r="R107" s="142"/>
      <c r="S107" s="142"/>
      <c r="T107" s="143">
        <v>0</v>
      </c>
      <c r="U107" s="142">
        <f t="shared" si="32"/>
        <v>0</v>
      </c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36" t="s">
        <v>89</v>
      </c>
      <c r="AF107" s="136"/>
      <c r="AG107" s="136"/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6"/>
      <c r="AZ107" s="136"/>
      <c r="BA107" s="136"/>
      <c r="BB107" s="136"/>
      <c r="BC107" s="136"/>
      <c r="BD107" s="136"/>
      <c r="BE107" s="136"/>
      <c r="BF107" s="136"/>
      <c r="BG107" s="136"/>
      <c r="BH107" s="136"/>
    </row>
    <row r="108" spans="1:60" ht="22.5" outlineLevel="1" x14ac:dyDescent="0.2">
      <c r="A108" s="187">
        <v>97</v>
      </c>
      <c r="B108" s="137" t="s">
        <v>224</v>
      </c>
      <c r="C108" s="159" t="s">
        <v>215</v>
      </c>
      <c r="D108" s="141" t="s">
        <v>88</v>
      </c>
      <c r="E108" s="147">
        <v>1</v>
      </c>
      <c r="F108" s="149"/>
      <c r="G108" s="188">
        <f t="shared" si="33"/>
        <v>0</v>
      </c>
      <c r="H108" s="170"/>
      <c r="I108" s="150">
        <f t="shared" si="27"/>
        <v>0</v>
      </c>
      <c r="J108" s="150"/>
      <c r="K108" s="150">
        <f t="shared" si="28"/>
        <v>0</v>
      </c>
      <c r="L108" s="150">
        <v>0</v>
      </c>
      <c r="M108" s="150">
        <f t="shared" si="29"/>
        <v>0</v>
      </c>
      <c r="N108" s="142">
        <v>0</v>
      </c>
      <c r="O108" s="142">
        <f t="shared" si="30"/>
        <v>0</v>
      </c>
      <c r="P108" s="142">
        <v>0</v>
      </c>
      <c r="Q108" s="142">
        <f t="shared" si="31"/>
        <v>0</v>
      </c>
      <c r="R108" s="142"/>
      <c r="S108" s="142"/>
      <c r="T108" s="143">
        <v>0</v>
      </c>
      <c r="U108" s="142">
        <f t="shared" si="32"/>
        <v>0</v>
      </c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 t="s">
        <v>89</v>
      </c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36"/>
      <c r="BE108" s="136"/>
      <c r="BF108" s="136"/>
      <c r="BG108" s="136"/>
      <c r="BH108" s="136"/>
    </row>
    <row r="109" spans="1:60" ht="33.75" outlineLevel="1" x14ac:dyDescent="0.2">
      <c r="A109" s="196">
        <v>98</v>
      </c>
      <c r="B109" s="197" t="s">
        <v>225</v>
      </c>
      <c r="C109" s="198" t="s">
        <v>216</v>
      </c>
      <c r="D109" s="199" t="s">
        <v>88</v>
      </c>
      <c r="E109" s="200">
        <v>1</v>
      </c>
      <c r="F109" s="201"/>
      <c r="G109" s="202">
        <f t="shared" si="33"/>
        <v>0</v>
      </c>
      <c r="H109" s="170"/>
      <c r="I109" s="150">
        <f t="shared" si="27"/>
        <v>0</v>
      </c>
      <c r="J109" s="150"/>
      <c r="K109" s="150">
        <f t="shared" si="28"/>
        <v>0</v>
      </c>
      <c r="L109" s="150">
        <v>0</v>
      </c>
      <c r="M109" s="150">
        <f t="shared" si="29"/>
        <v>0</v>
      </c>
      <c r="N109" s="142">
        <v>0</v>
      </c>
      <c r="O109" s="142">
        <f t="shared" si="30"/>
        <v>0</v>
      </c>
      <c r="P109" s="142">
        <v>0</v>
      </c>
      <c r="Q109" s="142">
        <f t="shared" si="31"/>
        <v>0</v>
      </c>
      <c r="R109" s="142"/>
      <c r="S109" s="142"/>
      <c r="T109" s="143">
        <v>0</v>
      </c>
      <c r="U109" s="142">
        <f t="shared" si="32"/>
        <v>0</v>
      </c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 t="s">
        <v>89</v>
      </c>
      <c r="AF109" s="136"/>
      <c r="AG109" s="136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6"/>
      <c r="AZ109" s="136"/>
      <c r="BA109" s="136"/>
      <c r="BB109" s="136"/>
      <c r="BC109" s="136"/>
      <c r="BD109" s="136"/>
      <c r="BE109" s="136"/>
      <c r="BF109" s="136"/>
      <c r="BG109" s="136"/>
      <c r="BH109" s="136"/>
    </row>
    <row r="110" spans="1:60" ht="13.5" thickBot="1" x14ac:dyDescent="0.25">
      <c r="A110" s="191"/>
      <c r="B110" s="192" t="s">
        <v>171</v>
      </c>
      <c r="C110" s="193" t="s">
        <v>171</v>
      </c>
      <c r="D110" s="194"/>
      <c r="E110" s="194"/>
      <c r="F110" s="194"/>
      <c r="G110" s="195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AC110">
        <v>12</v>
      </c>
      <c r="AD110">
        <v>21</v>
      </c>
    </row>
    <row r="111" spans="1:60" x14ac:dyDescent="0.2">
      <c r="A111" s="172"/>
      <c r="B111" s="173" t="s">
        <v>28</v>
      </c>
      <c r="C111" s="174" t="s">
        <v>171</v>
      </c>
      <c r="D111" s="175"/>
      <c r="E111" s="175"/>
      <c r="F111" s="175"/>
      <c r="G111" s="176">
        <f>G79+G58+G52+G32+G15+G8</f>
        <v>0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AC111">
        <f>SUMIF(L7:L109,AC110,G7:G109)</f>
        <v>0</v>
      </c>
      <c r="AD111">
        <f>SUMIF(L7:L109,AD110,G7:G109)</f>
        <v>0</v>
      </c>
      <c r="AE111" t="s">
        <v>172</v>
      </c>
    </row>
    <row r="112" spans="1:60" x14ac:dyDescent="0.2">
      <c r="A112" s="4"/>
      <c r="B112" s="5" t="s">
        <v>171</v>
      </c>
      <c r="C112" s="161" t="s">
        <v>171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31" ht="13.5" thickBot="1" x14ac:dyDescent="0.25">
      <c r="A113" s="4"/>
      <c r="B113" s="5" t="s">
        <v>171</v>
      </c>
      <c r="C113" s="161" t="s">
        <v>171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31" ht="15" x14ac:dyDescent="0.2">
      <c r="A114" s="271" t="s">
        <v>175</v>
      </c>
      <c r="B114" s="272"/>
      <c r="C114" s="273"/>
      <c r="D114" s="162"/>
      <c r="E114" s="162"/>
      <c r="F114" s="162"/>
      <c r="G114" s="16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31" ht="13.5" thickBot="1" x14ac:dyDescent="0.25">
      <c r="A115" s="164" t="s">
        <v>176</v>
      </c>
      <c r="B115" s="165"/>
      <c r="C115" s="165"/>
      <c r="D115" s="165"/>
      <c r="E115" s="165"/>
      <c r="F115" s="166"/>
      <c r="G115" s="167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31" ht="29.1" customHeight="1" x14ac:dyDescent="0.2">
      <c r="A116" s="264" t="s">
        <v>177</v>
      </c>
      <c r="B116" s="265"/>
      <c r="C116" s="265"/>
      <c r="D116" s="265"/>
      <c r="E116" s="265"/>
      <c r="F116" s="265"/>
      <c r="G116" s="266"/>
      <c r="AE116" t="s">
        <v>173</v>
      </c>
    </row>
    <row r="117" spans="1:31" x14ac:dyDescent="0.2">
      <c r="A117" s="258" t="s">
        <v>178</v>
      </c>
      <c r="B117" s="259"/>
      <c r="C117" s="259"/>
      <c r="D117" s="259"/>
      <c r="E117" s="259"/>
      <c r="F117" s="259"/>
      <c r="G117" s="260"/>
    </row>
    <row r="118" spans="1:31" ht="13.5" thickBot="1" x14ac:dyDescent="0.25">
      <c r="A118" s="261"/>
      <c r="B118" s="262"/>
      <c r="C118" s="262"/>
      <c r="D118" s="262"/>
      <c r="E118" s="262"/>
      <c r="F118" s="262"/>
      <c r="G118" s="263"/>
    </row>
    <row r="119" spans="1:31" x14ac:dyDescent="0.2">
      <c r="B119"/>
    </row>
  </sheetData>
  <mergeCells count="7">
    <mergeCell ref="A2:G2"/>
    <mergeCell ref="A117:G118"/>
    <mergeCell ref="A116:G116"/>
    <mergeCell ref="A1:G1"/>
    <mergeCell ref="C3:G3"/>
    <mergeCell ref="C4:G4"/>
    <mergeCell ref="A114:C114"/>
  </mergeCells>
  <phoneticPr fontId="17" type="noConversion"/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Rozpočet Pol</vt:lpstr>
      <vt:lpstr>'Rozpočet Pol'!_Hlk168401286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VR-Laptop</dc:creator>
  <cp:lastModifiedBy>INp servis s.r.o. - info</cp:lastModifiedBy>
  <cp:lastPrinted>2024-03-21T07:21:18Z</cp:lastPrinted>
  <dcterms:created xsi:type="dcterms:W3CDTF">2009-04-08T07:15:50Z</dcterms:created>
  <dcterms:modified xsi:type="dcterms:W3CDTF">2024-11-06T13:58:43Z</dcterms:modified>
</cp:coreProperties>
</file>